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Vigência Expirada\PE 0694.2018 - UDESC - SGPE 3510.2018 - Ferramentas - SRP VIG 25.07.19\"/>
    </mc:Choice>
  </mc:AlternateContent>
  <bookViews>
    <workbookView xWindow="0" yWindow="0" windowWidth="20490" windowHeight="7155" tabRatio="857" activeTab="3"/>
  </bookViews>
  <sheets>
    <sheet name="REITORIA" sheetId="113" r:id="rId1"/>
    <sheet name="MUSEU" sheetId="129" r:id="rId2"/>
    <sheet name="ESAG" sheetId="105" r:id="rId3"/>
    <sheet name="CEART" sheetId="111" r:id="rId4"/>
    <sheet name="FAED" sheetId="112" r:id="rId5"/>
    <sheet name="CEAD" sheetId="114" r:id="rId6"/>
    <sheet name="CEFID" sheetId="110" r:id="rId7"/>
    <sheet name="CESFI" sheetId="121" r:id="rId8"/>
    <sheet name="CERES" sheetId="117" r:id="rId9"/>
    <sheet name="GESTOR" sheetId="128" r:id="rId10"/>
    <sheet name="Modelo Anexo II IN 002_2014" sheetId="77" r:id="rId11"/>
  </sheets>
  <definedNames>
    <definedName name="CEPLAN" localSheetId="9">#REF!</definedName>
    <definedName name="CEPLAN" localSheetId="1">#REF!</definedName>
    <definedName name="CEPLAN">#REF!</definedName>
    <definedName name="diasuteis" localSheetId="9">#REF!</definedName>
    <definedName name="diasuteis" localSheetId="1">#REF!</definedName>
    <definedName name="diasuteis">#REF!</definedName>
    <definedName name="Ferias" localSheetId="9">#REF!</definedName>
    <definedName name="Ferias" localSheetId="1">#REF!</definedName>
    <definedName name="Ferias">#REF!</definedName>
    <definedName name="RD" localSheetId="9">OFFSET(#REF!,(MATCH(SMALL(#REF!,ROW()-10),#REF!,0)-1),0)</definedName>
    <definedName name="RD" localSheetId="1">OFFSET(#REF!,(MATCH(SMALL(#REF!,ROW()-10),#REF!,0)-1),0)</definedName>
    <definedName name="RD">OFFSET(#REF!,(MATCH(SMALL(#REF!,ROW()-10),#REF!,0)-1),0)</definedName>
  </definedNames>
  <calcPr calcId="162913"/>
</workbook>
</file>

<file path=xl/calcChain.xml><?xml version="1.0" encoding="utf-8"?>
<calcChain xmlns="http://schemas.openxmlformats.org/spreadsheetml/2006/main">
  <c r="M5" i="128" l="1"/>
  <c r="M6" i="128"/>
  <c r="M7" i="128"/>
  <c r="M8" i="128"/>
  <c r="M9" i="128"/>
  <c r="M10" i="128"/>
  <c r="M11" i="128"/>
  <c r="M12" i="128"/>
  <c r="M561" i="128" s="1"/>
  <c r="M13" i="128"/>
  <c r="M14" i="128"/>
  <c r="M15" i="128"/>
  <c r="M16" i="128"/>
  <c r="M17" i="128"/>
  <c r="M18" i="128"/>
  <c r="M19" i="128"/>
  <c r="M20" i="128"/>
  <c r="M21" i="128"/>
  <c r="M22" i="128"/>
  <c r="M23" i="128"/>
  <c r="M24" i="128"/>
  <c r="M25" i="128"/>
  <c r="M26" i="128"/>
  <c r="M27" i="128"/>
  <c r="M28" i="128"/>
  <c r="M29" i="128"/>
  <c r="M30" i="128"/>
  <c r="M31" i="128"/>
  <c r="M32" i="128"/>
  <c r="M33" i="128"/>
  <c r="M34" i="128"/>
  <c r="M35" i="128"/>
  <c r="M36" i="128"/>
  <c r="M37" i="128"/>
  <c r="M38" i="128"/>
  <c r="M39" i="128"/>
  <c r="M40" i="128"/>
  <c r="M41" i="128"/>
  <c r="M42" i="128"/>
  <c r="M43" i="128"/>
  <c r="M44" i="128"/>
  <c r="M45" i="128"/>
  <c r="M46" i="128"/>
  <c r="M47" i="128"/>
  <c r="M48" i="128"/>
  <c r="M49" i="128"/>
  <c r="M50" i="128"/>
  <c r="M51" i="128"/>
  <c r="M52" i="128"/>
  <c r="M53" i="128"/>
  <c r="M54" i="128"/>
  <c r="M55" i="128"/>
  <c r="M56" i="128"/>
  <c r="M57" i="128"/>
  <c r="M58" i="128"/>
  <c r="M59" i="128"/>
  <c r="M60" i="128"/>
  <c r="M61" i="128"/>
  <c r="M62" i="128"/>
  <c r="M63" i="128"/>
  <c r="M64" i="128"/>
  <c r="M65" i="128"/>
  <c r="M66" i="128"/>
  <c r="M67" i="128"/>
  <c r="M68" i="128"/>
  <c r="M69" i="128"/>
  <c r="M70" i="128"/>
  <c r="M71" i="128"/>
  <c r="M72" i="128"/>
  <c r="M73" i="128"/>
  <c r="M74" i="128"/>
  <c r="M75" i="128"/>
  <c r="M76" i="128"/>
  <c r="M77" i="128"/>
  <c r="M78" i="128"/>
  <c r="M79" i="128"/>
  <c r="M80" i="128"/>
  <c r="M81" i="128"/>
  <c r="M82" i="128"/>
  <c r="M83" i="128"/>
  <c r="M84" i="128"/>
  <c r="M85" i="128"/>
  <c r="M86" i="128"/>
  <c r="M87" i="128"/>
  <c r="M88" i="128"/>
  <c r="M89" i="128"/>
  <c r="M90" i="128"/>
  <c r="M91" i="128"/>
  <c r="M92" i="128"/>
  <c r="M93" i="128"/>
  <c r="M94" i="128"/>
  <c r="M95" i="128"/>
  <c r="M96" i="128"/>
  <c r="M97" i="128"/>
  <c r="M98" i="128"/>
  <c r="M99" i="128"/>
  <c r="M100" i="128"/>
  <c r="M101" i="128"/>
  <c r="M102" i="128"/>
  <c r="M103" i="128"/>
  <c r="M104" i="128"/>
  <c r="M105" i="128"/>
  <c r="M106" i="128"/>
  <c r="M107" i="128"/>
  <c r="M108" i="128"/>
  <c r="M109" i="128"/>
  <c r="M110" i="128"/>
  <c r="M111" i="128"/>
  <c r="M112" i="128"/>
  <c r="M113" i="128"/>
  <c r="M114" i="128"/>
  <c r="M115" i="128"/>
  <c r="M116" i="128"/>
  <c r="M117" i="128"/>
  <c r="M118" i="128"/>
  <c r="M119" i="128"/>
  <c r="M120" i="128"/>
  <c r="M121" i="128"/>
  <c r="M122" i="128"/>
  <c r="M123" i="128"/>
  <c r="M124" i="128"/>
  <c r="M125" i="128"/>
  <c r="M126" i="128"/>
  <c r="M127" i="128"/>
  <c r="M128" i="128"/>
  <c r="M129" i="128"/>
  <c r="M130" i="128"/>
  <c r="M131" i="128"/>
  <c r="M132" i="128"/>
  <c r="M133" i="128"/>
  <c r="M134" i="128"/>
  <c r="M135" i="128"/>
  <c r="M136" i="128"/>
  <c r="M137" i="128"/>
  <c r="M138" i="128"/>
  <c r="M139" i="128"/>
  <c r="M140" i="128"/>
  <c r="M141" i="128"/>
  <c r="M142" i="128"/>
  <c r="M143" i="128"/>
  <c r="M144" i="128"/>
  <c r="M145" i="128"/>
  <c r="M146" i="128"/>
  <c r="M147" i="128"/>
  <c r="M148" i="128"/>
  <c r="M149" i="128"/>
  <c r="M150" i="128"/>
  <c r="M151" i="128"/>
  <c r="M152" i="128"/>
  <c r="M153" i="128"/>
  <c r="M154" i="128"/>
  <c r="M155" i="128"/>
  <c r="M156" i="128"/>
  <c r="M157" i="128"/>
  <c r="M158" i="128"/>
  <c r="M159" i="128"/>
  <c r="M160" i="128"/>
  <c r="M161" i="128"/>
  <c r="M162" i="128"/>
  <c r="M163" i="128"/>
  <c r="M164" i="128"/>
  <c r="M165" i="128"/>
  <c r="M166" i="128"/>
  <c r="M167" i="128"/>
  <c r="M168" i="128"/>
  <c r="M169" i="128"/>
  <c r="M170" i="128"/>
  <c r="M171" i="128"/>
  <c r="M172" i="128"/>
  <c r="M173" i="128"/>
  <c r="M174" i="128"/>
  <c r="M175" i="128"/>
  <c r="M176" i="128"/>
  <c r="M177" i="128"/>
  <c r="M178" i="128"/>
  <c r="M179" i="128"/>
  <c r="M180" i="128"/>
  <c r="M181" i="128"/>
  <c r="M182" i="128"/>
  <c r="M183" i="128"/>
  <c r="M184" i="128"/>
  <c r="M185" i="128"/>
  <c r="M186" i="128"/>
  <c r="M187" i="128"/>
  <c r="M188" i="128"/>
  <c r="M189" i="128"/>
  <c r="M190" i="128"/>
  <c r="M191" i="128"/>
  <c r="M192" i="128"/>
  <c r="M193" i="128"/>
  <c r="M194" i="128"/>
  <c r="M195" i="128"/>
  <c r="M196" i="128"/>
  <c r="M197" i="128"/>
  <c r="M198" i="128"/>
  <c r="M199" i="128"/>
  <c r="M200" i="128"/>
  <c r="M201" i="128"/>
  <c r="M202" i="128"/>
  <c r="M203" i="128"/>
  <c r="M204" i="128"/>
  <c r="M205" i="128"/>
  <c r="M206" i="128"/>
  <c r="M207" i="128"/>
  <c r="M208" i="128"/>
  <c r="M209" i="128"/>
  <c r="M210" i="128"/>
  <c r="M211" i="128"/>
  <c r="M212" i="128"/>
  <c r="M213" i="128"/>
  <c r="M214" i="128"/>
  <c r="M215" i="128"/>
  <c r="M216" i="128"/>
  <c r="M217" i="128"/>
  <c r="M218" i="128"/>
  <c r="M219" i="128"/>
  <c r="M220" i="128"/>
  <c r="M221" i="128"/>
  <c r="M222" i="128"/>
  <c r="M223" i="128"/>
  <c r="M224" i="128"/>
  <c r="M225" i="128"/>
  <c r="M226" i="128"/>
  <c r="M227" i="128"/>
  <c r="M228" i="128"/>
  <c r="M229" i="128"/>
  <c r="M230" i="128"/>
  <c r="M231" i="128"/>
  <c r="M232" i="128"/>
  <c r="M233" i="128"/>
  <c r="M234" i="128"/>
  <c r="M235" i="128"/>
  <c r="M236" i="128"/>
  <c r="M237" i="128"/>
  <c r="M238" i="128"/>
  <c r="M239" i="128"/>
  <c r="M240" i="128"/>
  <c r="M241" i="128"/>
  <c r="M242" i="128"/>
  <c r="M243" i="128"/>
  <c r="M244" i="128"/>
  <c r="M245" i="128"/>
  <c r="M246" i="128"/>
  <c r="M247" i="128"/>
  <c r="M248" i="128"/>
  <c r="M249" i="128"/>
  <c r="M250" i="128"/>
  <c r="M251" i="128"/>
  <c r="M252" i="128"/>
  <c r="M253" i="128"/>
  <c r="M254" i="128"/>
  <c r="M255" i="128"/>
  <c r="M256" i="128"/>
  <c r="M257" i="128"/>
  <c r="M258" i="128"/>
  <c r="M259" i="128"/>
  <c r="M260" i="128"/>
  <c r="M261" i="128"/>
  <c r="M262" i="128"/>
  <c r="M263" i="128"/>
  <c r="M264" i="128"/>
  <c r="M265" i="128"/>
  <c r="M266" i="128"/>
  <c r="M267" i="128"/>
  <c r="M268" i="128"/>
  <c r="M269" i="128"/>
  <c r="M270" i="128"/>
  <c r="M271" i="128"/>
  <c r="M272" i="128"/>
  <c r="M273" i="128"/>
  <c r="M274" i="128"/>
  <c r="M275" i="128"/>
  <c r="M276" i="128"/>
  <c r="M277" i="128"/>
  <c r="M278" i="128"/>
  <c r="M279" i="128"/>
  <c r="M280" i="128"/>
  <c r="M281" i="128"/>
  <c r="M282" i="128"/>
  <c r="M283" i="128"/>
  <c r="M284" i="128"/>
  <c r="M285" i="128"/>
  <c r="M286" i="128"/>
  <c r="M287" i="128"/>
  <c r="M288" i="128"/>
  <c r="M289" i="128"/>
  <c r="M290" i="128"/>
  <c r="M291" i="128"/>
  <c r="M292" i="128"/>
  <c r="M293" i="128"/>
  <c r="M294" i="128"/>
  <c r="M295" i="128"/>
  <c r="M296" i="128"/>
  <c r="M297" i="128"/>
  <c r="M298" i="128"/>
  <c r="M299" i="128"/>
  <c r="M300" i="128"/>
  <c r="M301" i="128"/>
  <c r="M302" i="128"/>
  <c r="M303" i="128"/>
  <c r="M304" i="128"/>
  <c r="M305" i="128"/>
  <c r="M306" i="128"/>
  <c r="M307" i="128"/>
  <c r="M308" i="128"/>
  <c r="M309" i="128"/>
  <c r="M310" i="128"/>
  <c r="M311" i="128"/>
  <c r="M312" i="128"/>
  <c r="M313" i="128"/>
  <c r="M314" i="128"/>
  <c r="M315" i="128"/>
  <c r="M316" i="128"/>
  <c r="M317" i="128"/>
  <c r="M318" i="128"/>
  <c r="M319" i="128"/>
  <c r="M320" i="128"/>
  <c r="M321" i="128"/>
  <c r="M322" i="128"/>
  <c r="M323" i="128"/>
  <c r="M324" i="128"/>
  <c r="M325" i="128"/>
  <c r="M326" i="128"/>
  <c r="M327" i="128"/>
  <c r="M328" i="128"/>
  <c r="M329" i="128"/>
  <c r="M330" i="128"/>
  <c r="M331" i="128"/>
  <c r="M332" i="128"/>
  <c r="M333" i="128"/>
  <c r="M334" i="128"/>
  <c r="M335" i="128"/>
  <c r="M336" i="128"/>
  <c r="M337" i="128"/>
  <c r="M338" i="128"/>
  <c r="M339" i="128"/>
  <c r="M340" i="128"/>
  <c r="M341" i="128"/>
  <c r="M342" i="128"/>
  <c r="M343" i="128"/>
  <c r="M344" i="128"/>
  <c r="M345" i="128"/>
  <c r="M346" i="128"/>
  <c r="M347" i="128"/>
  <c r="M348" i="128"/>
  <c r="M349" i="128"/>
  <c r="M350" i="128"/>
  <c r="M351" i="128"/>
  <c r="M352" i="128"/>
  <c r="M353" i="128"/>
  <c r="M354" i="128"/>
  <c r="M355" i="128"/>
  <c r="M356" i="128"/>
  <c r="M357" i="128"/>
  <c r="M358" i="128"/>
  <c r="M359" i="128"/>
  <c r="M360" i="128"/>
  <c r="M361" i="128"/>
  <c r="M362" i="128"/>
  <c r="M363" i="128"/>
  <c r="M364" i="128"/>
  <c r="M365" i="128"/>
  <c r="M366" i="128"/>
  <c r="M367" i="128"/>
  <c r="M368" i="128"/>
  <c r="M369" i="128"/>
  <c r="M370" i="128"/>
  <c r="M371" i="128"/>
  <c r="M372" i="128"/>
  <c r="M373" i="128"/>
  <c r="M374" i="128"/>
  <c r="M375" i="128"/>
  <c r="M376" i="128"/>
  <c r="M377" i="128"/>
  <c r="M378" i="128"/>
  <c r="M379" i="128"/>
  <c r="M380" i="128"/>
  <c r="M381" i="128"/>
  <c r="M382" i="128"/>
  <c r="M383" i="128"/>
  <c r="M384" i="128"/>
  <c r="M385" i="128"/>
  <c r="M386" i="128"/>
  <c r="M387" i="128"/>
  <c r="M388" i="128"/>
  <c r="M389" i="128"/>
  <c r="M390" i="128"/>
  <c r="M391" i="128"/>
  <c r="M392" i="128"/>
  <c r="M393" i="128"/>
  <c r="M394" i="128"/>
  <c r="M395" i="128"/>
  <c r="M396" i="128"/>
  <c r="M397" i="128"/>
  <c r="M398" i="128"/>
  <c r="M399" i="128"/>
  <c r="M400" i="128"/>
  <c r="M401" i="128"/>
  <c r="M402" i="128"/>
  <c r="M403" i="128"/>
  <c r="M404" i="128"/>
  <c r="M405" i="128"/>
  <c r="M406" i="128"/>
  <c r="M407" i="128"/>
  <c r="M408" i="128"/>
  <c r="M409" i="128"/>
  <c r="M410" i="128"/>
  <c r="M411" i="128"/>
  <c r="M412" i="128"/>
  <c r="M413" i="128"/>
  <c r="M414" i="128"/>
  <c r="M415" i="128"/>
  <c r="M416" i="128"/>
  <c r="M417" i="128"/>
  <c r="M418" i="128"/>
  <c r="M419" i="128"/>
  <c r="M420" i="128"/>
  <c r="M421" i="128"/>
  <c r="M422" i="128"/>
  <c r="M423" i="128"/>
  <c r="M424" i="128"/>
  <c r="M425" i="128"/>
  <c r="M426" i="128"/>
  <c r="M427" i="128"/>
  <c r="M428" i="128"/>
  <c r="M429" i="128"/>
  <c r="M430" i="128"/>
  <c r="M431" i="128"/>
  <c r="M432" i="128"/>
  <c r="M433" i="128"/>
  <c r="M434" i="128"/>
  <c r="M435" i="128"/>
  <c r="M436" i="128"/>
  <c r="M437" i="128"/>
  <c r="M438" i="128"/>
  <c r="M439" i="128"/>
  <c r="M440" i="128"/>
  <c r="M441" i="128"/>
  <c r="M442" i="128"/>
  <c r="M443" i="128"/>
  <c r="M444" i="128"/>
  <c r="M445" i="128"/>
  <c r="M446" i="128"/>
  <c r="M447" i="128"/>
  <c r="M448" i="128"/>
  <c r="M449" i="128"/>
  <c r="M450" i="128"/>
  <c r="M451" i="128"/>
  <c r="M452" i="128"/>
  <c r="M453" i="128"/>
  <c r="M454" i="128"/>
  <c r="M455" i="128"/>
  <c r="M456" i="128"/>
  <c r="M457" i="128"/>
  <c r="M458" i="128"/>
  <c r="M459" i="128"/>
  <c r="M460" i="128"/>
  <c r="M461" i="128"/>
  <c r="M462" i="128"/>
  <c r="M463" i="128"/>
  <c r="M464" i="128"/>
  <c r="M465" i="128"/>
  <c r="M466" i="128"/>
  <c r="M467" i="128"/>
  <c r="M468" i="128"/>
  <c r="M469" i="128"/>
  <c r="M470" i="128"/>
  <c r="M471" i="128"/>
  <c r="M472" i="128"/>
  <c r="M473" i="128"/>
  <c r="M474" i="128"/>
  <c r="M475" i="128"/>
  <c r="M476" i="128"/>
  <c r="M477" i="128"/>
  <c r="M478" i="128"/>
  <c r="M479" i="128"/>
  <c r="M480" i="128"/>
  <c r="M481" i="128"/>
  <c r="M482" i="128"/>
  <c r="M483" i="128"/>
  <c r="M484" i="128"/>
  <c r="M485" i="128"/>
  <c r="M486" i="128"/>
  <c r="M487" i="128"/>
  <c r="M488" i="128"/>
  <c r="M489" i="128"/>
  <c r="M490" i="128"/>
  <c r="M491" i="128"/>
  <c r="M492" i="128"/>
  <c r="M493" i="128"/>
  <c r="M494" i="128"/>
  <c r="M495" i="128"/>
  <c r="M496" i="128"/>
  <c r="M497" i="128"/>
  <c r="M498" i="128"/>
  <c r="M499" i="128"/>
  <c r="M500" i="128"/>
  <c r="M501" i="128"/>
  <c r="M502" i="128"/>
  <c r="M503" i="128"/>
  <c r="M504" i="128"/>
  <c r="M505" i="128"/>
  <c r="M506" i="128"/>
  <c r="M507" i="128"/>
  <c r="M508" i="128"/>
  <c r="M509" i="128"/>
  <c r="M510" i="128"/>
  <c r="M511" i="128"/>
  <c r="M512" i="128"/>
  <c r="M513" i="128"/>
  <c r="M514" i="128"/>
  <c r="M515" i="128"/>
  <c r="M516" i="128"/>
  <c r="M517" i="128"/>
  <c r="M518" i="128"/>
  <c r="M519" i="128"/>
  <c r="M520" i="128"/>
  <c r="M521" i="128"/>
  <c r="M522" i="128"/>
  <c r="M523" i="128"/>
  <c r="M524" i="128"/>
  <c r="M525" i="128"/>
  <c r="M526" i="128"/>
  <c r="M527" i="128"/>
  <c r="M528" i="128"/>
  <c r="M529" i="128"/>
  <c r="M530" i="128"/>
  <c r="M531" i="128"/>
  <c r="M532" i="128"/>
  <c r="M533" i="128"/>
  <c r="M534" i="128"/>
  <c r="M535" i="128"/>
  <c r="M536" i="128"/>
  <c r="M537" i="128"/>
  <c r="M538" i="128"/>
  <c r="M539" i="128"/>
  <c r="M540" i="128"/>
  <c r="M541" i="128"/>
  <c r="M542" i="128"/>
  <c r="M543" i="128"/>
  <c r="M544" i="128"/>
  <c r="M545" i="128"/>
  <c r="M546" i="128"/>
  <c r="M547" i="128"/>
  <c r="M548" i="128"/>
  <c r="M549" i="128"/>
  <c r="M550" i="128"/>
  <c r="M551" i="128"/>
  <c r="M552" i="128"/>
  <c r="M553" i="128"/>
  <c r="M554" i="128"/>
  <c r="M555" i="128"/>
  <c r="M556" i="128"/>
  <c r="M557" i="128"/>
  <c r="M558" i="128"/>
  <c r="M559" i="128"/>
  <c r="M560" i="128"/>
  <c r="M4" i="128"/>
  <c r="J4" i="111" l="1"/>
  <c r="J515" i="110" l="1"/>
  <c r="J4" i="117" l="1"/>
  <c r="J560" i="113" l="1"/>
  <c r="J5" i="111" l="1"/>
  <c r="J6" i="111"/>
  <c r="J7" i="111"/>
  <c r="J8" i="111"/>
  <c r="J9" i="111"/>
  <c r="J10" i="111"/>
  <c r="J11" i="111"/>
  <c r="J12" i="111"/>
  <c r="J13" i="111"/>
  <c r="J14" i="111"/>
  <c r="J15" i="111"/>
  <c r="J16" i="111"/>
  <c r="J17" i="111"/>
  <c r="J18" i="111"/>
  <c r="J19" i="111"/>
  <c r="J20" i="111"/>
  <c r="J21" i="111"/>
  <c r="J22" i="111"/>
  <c r="J23" i="111"/>
  <c r="J24" i="111"/>
  <c r="J25" i="111"/>
  <c r="J26" i="111"/>
  <c r="J27" i="111"/>
  <c r="J28" i="111"/>
  <c r="J29" i="111"/>
  <c r="J30" i="111"/>
  <c r="J31" i="111"/>
  <c r="J32" i="111"/>
  <c r="J33" i="111"/>
  <c r="J34" i="111"/>
  <c r="J35" i="111"/>
  <c r="J36" i="111"/>
  <c r="J37" i="111"/>
  <c r="J38" i="111"/>
  <c r="J39" i="111"/>
  <c r="J40" i="111"/>
  <c r="J41" i="111"/>
  <c r="J42" i="111"/>
  <c r="J43" i="111"/>
  <c r="J44" i="111"/>
  <c r="J45" i="111"/>
  <c r="J46" i="111"/>
  <c r="J47" i="111"/>
  <c r="J48" i="111"/>
  <c r="J49" i="111"/>
  <c r="J50" i="111"/>
  <c r="J51" i="111"/>
  <c r="J52" i="111"/>
  <c r="J53" i="111"/>
  <c r="J54" i="111"/>
  <c r="J55" i="111"/>
  <c r="J56" i="111"/>
  <c r="J57" i="111"/>
  <c r="J58" i="111"/>
  <c r="J59" i="111"/>
  <c r="J60" i="111"/>
  <c r="J61" i="111"/>
  <c r="J63" i="111"/>
  <c r="J64" i="111"/>
  <c r="J66" i="111"/>
  <c r="J67" i="111"/>
  <c r="J68" i="111"/>
  <c r="J69" i="111"/>
  <c r="J70" i="111"/>
  <c r="J71" i="111"/>
  <c r="J72" i="111"/>
  <c r="J73" i="111"/>
  <c r="J74" i="111"/>
  <c r="J75" i="111"/>
  <c r="J76" i="111"/>
  <c r="J77" i="111"/>
  <c r="J78" i="111"/>
  <c r="J79" i="111"/>
  <c r="J80" i="111"/>
  <c r="J81" i="111"/>
  <c r="J82" i="111"/>
  <c r="J83" i="111"/>
  <c r="J84" i="111"/>
  <c r="J85" i="111"/>
  <c r="J86" i="111"/>
  <c r="J87" i="111"/>
  <c r="J88" i="111"/>
  <c r="J89" i="111"/>
  <c r="J90" i="111"/>
  <c r="J91" i="111"/>
  <c r="J92" i="111"/>
  <c r="J93" i="111"/>
  <c r="J94" i="111"/>
  <c r="J95" i="111"/>
  <c r="J96" i="111"/>
  <c r="J97" i="111"/>
  <c r="J98" i="111"/>
  <c r="J99" i="111"/>
  <c r="J100" i="111"/>
  <c r="J101" i="111"/>
  <c r="J102" i="111"/>
  <c r="J103" i="111"/>
  <c r="J105" i="111"/>
  <c r="J106" i="111"/>
  <c r="J107" i="111"/>
  <c r="J108" i="111"/>
  <c r="J109" i="111"/>
  <c r="J110" i="111"/>
  <c r="J111" i="111"/>
  <c r="J112" i="111"/>
  <c r="J113" i="111"/>
  <c r="J114" i="111"/>
  <c r="J115" i="111"/>
  <c r="J116" i="111"/>
  <c r="J117" i="111"/>
  <c r="J118" i="111"/>
  <c r="J119" i="111"/>
  <c r="J120" i="111"/>
  <c r="J121" i="111"/>
  <c r="J122" i="111"/>
  <c r="J123" i="111"/>
  <c r="J124" i="111"/>
  <c r="J125" i="111"/>
  <c r="J126" i="111"/>
  <c r="J127" i="111"/>
  <c r="J128" i="111"/>
  <c r="J129" i="111"/>
  <c r="J130" i="111"/>
  <c r="J131" i="111"/>
  <c r="J132" i="111"/>
  <c r="J133" i="111"/>
  <c r="J134" i="111"/>
  <c r="J135" i="111"/>
  <c r="J136" i="111"/>
  <c r="J138" i="111"/>
  <c r="J139" i="111"/>
  <c r="J140" i="111"/>
  <c r="J141" i="111"/>
  <c r="J142" i="111"/>
  <c r="J143" i="111"/>
  <c r="J144" i="111"/>
  <c r="J145" i="111"/>
  <c r="J146" i="111"/>
  <c r="J147" i="111"/>
  <c r="J148" i="111"/>
  <c r="J150" i="111"/>
  <c r="J154" i="111"/>
  <c r="J155" i="111"/>
  <c r="J156" i="111"/>
  <c r="J158" i="111"/>
  <c r="J159" i="111"/>
  <c r="J160" i="111"/>
  <c r="J161" i="111"/>
  <c r="J162" i="111"/>
  <c r="J163" i="111"/>
  <c r="J164" i="111"/>
  <c r="J165" i="111"/>
  <c r="J166" i="111"/>
  <c r="J168" i="111"/>
  <c r="J170" i="111"/>
  <c r="J171" i="111"/>
  <c r="J172" i="111"/>
  <c r="J173" i="111"/>
  <c r="J174" i="111"/>
  <c r="J175" i="111"/>
  <c r="J176" i="111"/>
  <c r="J177" i="111"/>
  <c r="J178" i="111"/>
  <c r="J179" i="111"/>
  <c r="J180" i="111"/>
  <c r="J181" i="111"/>
  <c r="J184" i="111"/>
  <c r="J185" i="111"/>
  <c r="J186" i="111"/>
  <c r="J187" i="111"/>
  <c r="J188" i="111"/>
  <c r="J191" i="111"/>
  <c r="J192" i="111"/>
  <c r="J193" i="111"/>
  <c r="J194" i="111"/>
  <c r="J195" i="111"/>
  <c r="J196" i="111"/>
  <c r="J198" i="111"/>
  <c r="J200" i="111"/>
  <c r="J201" i="111"/>
  <c r="J202" i="111"/>
  <c r="J203" i="111"/>
  <c r="J204" i="111"/>
  <c r="J205" i="111"/>
  <c r="J206" i="111"/>
  <c r="J207" i="111"/>
  <c r="J208" i="111"/>
  <c r="J209" i="111"/>
  <c r="J210" i="111"/>
  <c r="J211" i="111"/>
  <c r="J212" i="111"/>
  <c r="J213" i="111"/>
  <c r="J214" i="111"/>
  <c r="J215" i="111"/>
  <c r="J216" i="111"/>
  <c r="J217" i="111"/>
  <c r="J218" i="111"/>
  <c r="J219" i="111"/>
  <c r="J220" i="111"/>
  <c r="J221" i="111"/>
  <c r="J222" i="111"/>
  <c r="J223" i="111"/>
  <c r="J224" i="111"/>
  <c r="J225" i="111"/>
  <c r="J226" i="111"/>
  <c r="J227" i="111"/>
  <c r="J228" i="111"/>
  <c r="J229" i="111"/>
  <c r="J230" i="111"/>
  <c r="J231" i="111"/>
  <c r="J232" i="111"/>
  <c r="J233" i="111"/>
  <c r="J234" i="111"/>
  <c r="J235" i="111"/>
  <c r="J236" i="111"/>
  <c r="J237" i="111"/>
  <c r="J238" i="111"/>
  <c r="J239" i="111"/>
  <c r="J240" i="111"/>
  <c r="J241" i="111"/>
  <c r="J242" i="111"/>
  <c r="J243" i="111"/>
  <c r="J244" i="111"/>
  <c r="J245" i="111"/>
  <c r="J246" i="111"/>
  <c r="J247" i="111"/>
  <c r="J248" i="111"/>
  <c r="J249" i="111"/>
  <c r="J250" i="111"/>
  <c r="J251" i="111"/>
  <c r="J252" i="111"/>
  <c r="J253" i="111"/>
  <c r="J254" i="111"/>
  <c r="J256" i="111"/>
  <c r="J257" i="111"/>
  <c r="J258" i="111"/>
  <c r="J259" i="111"/>
  <c r="J260" i="111"/>
  <c r="J261" i="111"/>
  <c r="J262" i="111"/>
  <c r="J263" i="111"/>
  <c r="J264" i="111"/>
  <c r="J265" i="111"/>
  <c r="J266" i="111"/>
  <c r="J267" i="111"/>
  <c r="J269" i="111"/>
  <c r="J270" i="111"/>
  <c r="J271" i="111"/>
  <c r="J273" i="111"/>
  <c r="J274" i="111"/>
  <c r="J275" i="111"/>
  <c r="J276" i="111"/>
  <c r="J277" i="111"/>
  <c r="J278" i="111"/>
  <c r="J279" i="111"/>
  <c r="J280" i="111"/>
  <c r="J281" i="111"/>
  <c r="J282" i="111"/>
  <c r="J283" i="111"/>
  <c r="J284" i="111"/>
  <c r="J285" i="111"/>
  <c r="J286" i="111"/>
  <c r="J287" i="111"/>
  <c r="J288" i="111"/>
  <c r="J289" i="111"/>
  <c r="J290" i="111"/>
  <c r="J291" i="111"/>
  <c r="J292" i="111"/>
  <c r="J293" i="111"/>
  <c r="J294" i="111"/>
  <c r="J295" i="111"/>
  <c r="J296" i="111"/>
  <c r="J297" i="111"/>
  <c r="J298" i="111"/>
  <c r="J299" i="111"/>
  <c r="J300" i="111"/>
  <c r="J301" i="111"/>
  <c r="J302" i="111"/>
  <c r="J303" i="111"/>
  <c r="J304" i="111"/>
  <c r="J305" i="111"/>
  <c r="J306" i="111"/>
  <c r="J307" i="111"/>
  <c r="J308" i="111"/>
  <c r="J309" i="111"/>
  <c r="J310" i="111"/>
  <c r="J311" i="111"/>
  <c r="J312" i="111"/>
  <c r="J313" i="111"/>
  <c r="J314" i="111"/>
  <c r="J315" i="111"/>
  <c r="J316" i="111"/>
  <c r="J317" i="111"/>
  <c r="J318" i="111"/>
  <c r="J319" i="111"/>
  <c r="J320" i="111"/>
  <c r="J321" i="111"/>
  <c r="J322" i="111"/>
  <c r="J323" i="111"/>
  <c r="J324" i="111"/>
  <c r="J325" i="111"/>
  <c r="J326" i="111"/>
  <c r="J327" i="111"/>
  <c r="J329" i="111"/>
  <c r="J330" i="111"/>
  <c r="J331" i="111"/>
  <c r="J332" i="111"/>
  <c r="J333" i="111"/>
  <c r="J334" i="111"/>
  <c r="J335" i="111"/>
  <c r="J336" i="111"/>
  <c r="J337" i="111"/>
  <c r="J338" i="111"/>
  <c r="J339" i="111"/>
  <c r="J340" i="111"/>
  <c r="J341" i="111"/>
  <c r="J342" i="111"/>
  <c r="J343" i="111"/>
  <c r="J344" i="111"/>
  <c r="J345" i="111"/>
  <c r="J346" i="111"/>
  <c r="J347" i="111"/>
  <c r="J348" i="111"/>
  <c r="J349" i="111"/>
  <c r="J350" i="111"/>
  <c r="J351" i="111"/>
  <c r="J352" i="111"/>
  <c r="J353" i="111"/>
  <c r="J354" i="111"/>
  <c r="J355" i="111"/>
  <c r="J356" i="111"/>
  <c r="J357" i="111"/>
  <c r="J358" i="111"/>
  <c r="J359" i="111"/>
  <c r="J360" i="111"/>
  <c r="J361" i="111"/>
  <c r="J362" i="111"/>
  <c r="J363" i="111"/>
  <c r="J364" i="111"/>
  <c r="J365" i="111"/>
  <c r="J366" i="111"/>
  <c r="J367" i="111"/>
  <c r="J368" i="111"/>
  <c r="J369" i="111"/>
  <c r="J370" i="111"/>
  <c r="J371" i="111"/>
  <c r="J372" i="111"/>
  <c r="J373" i="111"/>
  <c r="J374" i="111"/>
  <c r="J376" i="111"/>
  <c r="J377" i="111"/>
  <c r="J378" i="111"/>
  <c r="J379" i="111"/>
  <c r="J380" i="111"/>
  <c r="J381" i="111"/>
  <c r="J382" i="111"/>
  <c r="J383" i="111"/>
  <c r="J384" i="111"/>
  <c r="J385" i="111"/>
  <c r="J386" i="111"/>
  <c r="J387" i="111"/>
  <c r="J388" i="111"/>
  <c r="J389" i="111"/>
  <c r="J390" i="111"/>
  <c r="J391" i="111"/>
  <c r="J392" i="111"/>
  <c r="J393" i="111"/>
  <c r="J394" i="111"/>
  <c r="J395" i="111"/>
  <c r="J396" i="111"/>
  <c r="J397" i="111"/>
  <c r="J398" i="111"/>
  <c r="J399" i="111"/>
  <c r="J400" i="111"/>
  <c r="J401" i="111"/>
  <c r="J402" i="111"/>
  <c r="J403" i="111"/>
  <c r="J404" i="111"/>
  <c r="J405" i="111"/>
  <c r="J406" i="111"/>
  <c r="J407" i="111"/>
  <c r="J408" i="111"/>
  <c r="J409" i="111"/>
  <c r="J410" i="111"/>
  <c r="J411" i="111"/>
  <c r="J412" i="111"/>
  <c r="J413" i="111"/>
  <c r="J414" i="111"/>
  <c r="J415" i="111"/>
  <c r="J416" i="111"/>
  <c r="J417" i="111"/>
  <c r="J418" i="111"/>
  <c r="J419" i="111"/>
  <c r="J420" i="111"/>
  <c r="J421" i="111"/>
  <c r="J422" i="111"/>
  <c r="J423" i="111"/>
  <c r="J424" i="111"/>
  <c r="J425" i="111"/>
  <c r="J426" i="111"/>
  <c r="J427" i="111"/>
  <c r="J428" i="111"/>
  <c r="J429" i="111"/>
  <c r="J430" i="111"/>
  <c r="J431" i="111"/>
  <c r="J432" i="111"/>
  <c r="J433" i="111"/>
  <c r="J434" i="111"/>
  <c r="J435" i="111"/>
  <c r="J436" i="111"/>
  <c r="J437" i="111"/>
  <c r="J438" i="111"/>
  <c r="J439" i="111"/>
  <c r="J440" i="111"/>
  <c r="J441" i="111"/>
  <c r="J442" i="111"/>
  <c r="J443" i="111"/>
  <c r="J444" i="111"/>
  <c r="J445" i="111"/>
  <c r="J446" i="111"/>
  <c r="J447" i="111"/>
  <c r="J448" i="111"/>
  <c r="J449" i="111"/>
  <c r="J450" i="111"/>
  <c r="J451" i="111"/>
  <c r="J452" i="111"/>
  <c r="J453" i="111"/>
  <c r="J454" i="111"/>
  <c r="J455" i="111"/>
  <c r="J456" i="111"/>
  <c r="J457" i="111"/>
  <c r="J458" i="111"/>
  <c r="J459" i="111"/>
  <c r="J460" i="111"/>
  <c r="J461" i="111"/>
  <c r="J462" i="111"/>
  <c r="J463" i="111"/>
  <c r="J464" i="111"/>
  <c r="J465" i="111"/>
  <c r="J466" i="111"/>
  <c r="J467" i="111"/>
  <c r="J468" i="111"/>
  <c r="J470" i="111"/>
  <c r="J474" i="111"/>
  <c r="J475" i="111"/>
  <c r="J476" i="111"/>
  <c r="J477" i="111"/>
  <c r="J478" i="111"/>
  <c r="J479" i="111"/>
  <c r="J480" i="111"/>
  <c r="J481" i="111"/>
  <c r="J482" i="111"/>
  <c r="J483" i="111"/>
  <c r="J484" i="111"/>
  <c r="J485" i="111"/>
  <c r="J486" i="111"/>
  <c r="J487" i="111"/>
  <c r="J488" i="111"/>
  <c r="J489" i="111"/>
  <c r="J490" i="111"/>
  <c r="J491" i="111"/>
  <c r="J492" i="111"/>
  <c r="J493" i="111"/>
  <c r="J494" i="111"/>
  <c r="J495" i="111"/>
  <c r="J496" i="111"/>
  <c r="J497" i="111"/>
  <c r="J498" i="111"/>
  <c r="J499" i="111"/>
  <c r="J500" i="111"/>
  <c r="J501" i="111"/>
  <c r="J502" i="111"/>
  <c r="J503" i="111"/>
  <c r="J504" i="111"/>
  <c r="J505" i="111"/>
  <c r="J506" i="111"/>
  <c r="J507" i="111"/>
  <c r="J508" i="111"/>
  <c r="J509" i="111"/>
  <c r="J510" i="111"/>
  <c r="J511" i="111"/>
  <c r="J512" i="111"/>
  <c r="J513" i="111"/>
  <c r="J514" i="111"/>
  <c r="J515" i="111"/>
  <c r="J516" i="111"/>
  <c r="J517" i="111"/>
  <c r="J518" i="111"/>
  <c r="J519" i="111"/>
  <c r="J520" i="111"/>
  <c r="J521" i="111"/>
  <c r="J522" i="111"/>
  <c r="J523" i="111"/>
  <c r="J524" i="111"/>
  <c r="J525" i="111"/>
  <c r="J526" i="111"/>
  <c r="J527" i="111"/>
  <c r="J528" i="111"/>
  <c r="J529" i="111"/>
  <c r="J530" i="111"/>
  <c r="J531" i="111"/>
  <c r="J532" i="111"/>
  <c r="J533" i="111"/>
  <c r="J534" i="111"/>
  <c r="J535" i="111"/>
  <c r="J538" i="111"/>
  <c r="J539" i="111"/>
  <c r="J540" i="111"/>
  <c r="J541" i="111"/>
  <c r="J543" i="111"/>
  <c r="J544" i="111"/>
  <c r="J545" i="111"/>
  <c r="J546" i="111"/>
  <c r="J547" i="111"/>
  <c r="J548" i="111"/>
  <c r="J549" i="111"/>
  <c r="J550" i="111"/>
  <c r="J551" i="111"/>
  <c r="J552" i="111"/>
  <c r="J553" i="111"/>
  <c r="J554" i="111"/>
  <c r="J555" i="111"/>
  <c r="J556" i="111"/>
  <c r="J557" i="111"/>
  <c r="J558" i="111"/>
  <c r="J559" i="111"/>
  <c r="J560" i="111"/>
  <c r="L569" i="111"/>
  <c r="AS562" i="111"/>
  <c r="AH562" i="111"/>
  <c r="AA562" i="111"/>
  <c r="Q562" i="111"/>
  <c r="L562" i="111"/>
  <c r="L570" i="111" s="1"/>
  <c r="AZ2" i="111"/>
  <c r="AY2" i="111"/>
  <c r="AX2" i="111"/>
  <c r="AW2" i="111"/>
  <c r="AV2" i="111"/>
  <c r="AU2" i="111"/>
  <c r="AT2" i="111"/>
  <c r="AS2" i="111"/>
  <c r="AR2" i="111"/>
  <c r="AQ2" i="111"/>
  <c r="AP2" i="111"/>
  <c r="AO2" i="111"/>
  <c r="AN2" i="111"/>
  <c r="AM2" i="111"/>
  <c r="AL2" i="111"/>
  <c r="AK2" i="111"/>
  <c r="AJ2" i="111"/>
  <c r="AI2" i="111"/>
  <c r="AH2" i="111"/>
  <c r="AG2" i="111"/>
  <c r="AF2" i="111"/>
  <c r="AE2" i="111"/>
  <c r="AD2" i="111"/>
  <c r="AC2" i="111"/>
  <c r="AB2" i="111"/>
  <c r="AA2" i="111"/>
  <c r="Z2" i="111"/>
  <c r="Y2" i="111"/>
  <c r="X2" i="111"/>
  <c r="W2" i="111"/>
  <c r="V2" i="111"/>
  <c r="U2" i="111"/>
  <c r="T2" i="111"/>
  <c r="S2" i="111"/>
  <c r="R2" i="111"/>
  <c r="Q2" i="111"/>
  <c r="P2" i="111"/>
  <c r="O2" i="111"/>
  <c r="N2" i="111"/>
  <c r="M2" i="111"/>
  <c r="L2" i="111"/>
  <c r="J5" i="110" l="1"/>
  <c r="J6" i="110"/>
  <c r="J7" i="110"/>
  <c r="J8" i="110"/>
  <c r="J9" i="110"/>
  <c r="J10" i="110"/>
  <c r="J11" i="110"/>
  <c r="J12" i="110"/>
  <c r="J13" i="110"/>
  <c r="J14" i="110"/>
  <c r="J16" i="110"/>
  <c r="J17" i="110"/>
  <c r="J18" i="110"/>
  <c r="J19" i="110"/>
  <c r="J20" i="110"/>
  <c r="J21" i="110"/>
  <c r="J22" i="110"/>
  <c r="J23" i="110"/>
  <c r="J24" i="110"/>
  <c r="J25" i="110"/>
  <c r="J26" i="110"/>
  <c r="J27" i="110"/>
  <c r="J28" i="110"/>
  <c r="J29" i="110"/>
  <c r="J30" i="110"/>
  <c r="J31" i="110"/>
  <c r="J32" i="110"/>
  <c r="J33" i="110"/>
  <c r="J34" i="110"/>
  <c r="J35" i="110"/>
  <c r="J36" i="110"/>
  <c r="J37" i="110"/>
  <c r="J38" i="110"/>
  <c r="J39" i="110"/>
  <c r="J40" i="110"/>
  <c r="J41" i="110"/>
  <c r="J42" i="110"/>
  <c r="J43" i="110"/>
  <c r="J44" i="110"/>
  <c r="J45" i="110"/>
  <c r="J46" i="110"/>
  <c r="J47" i="110"/>
  <c r="J48" i="110"/>
  <c r="J49" i="110"/>
  <c r="J50" i="110"/>
  <c r="J51" i="110"/>
  <c r="J52" i="110"/>
  <c r="J53" i="110"/>
  <c r="J54" i="110"/>
  <c r="J55" i="110"/>
  <c r="J56" i="110"/>
  <c r="J57" i="110"/>
  <c r="J58" i="110"/>
  <c r="J59" i="110"/>
  <c r="J60" i="110"/>
  <c r="J61" i="110"/>
  <c r="J62" i="110"/>
  <c r="J63" i="110"/>
  <c r="J64" i="110"/>
  <c r="J65" i="110"/>
  <c r="J66" i="110"/>
  <c r="J67" i="110"/>
  <c r="J68" i="110"/>
  <c r="J69" i="110"/>
  <c r="J70" i="110"/>
  <c r="J71" i="110"/>
  <c r="J72" i="110"/>
  <c r="J73" i="110"/>
  <c r="J74" i="110"/>
  <c r="J75" i="110"/>
  <c r="J76" i="110"/>
  <c r="J77" i="110"/>
  <c r="J78" i="110"/>
  <c r="J79" i="110"/>
  <c r="J80" i="110"/>
  <c r="J81" i="110"/>
  <c r="J82" i="110"/>
  <c r="J83" i="110"/>
  <c r="J84" i="110"/>
  <c r="J85" i="110"/>
  <c r="J86" i="110"/>
  <c r="J87" i="110"/>
  <c r="J88" i="110"/>
  <c r="J89" i="110"/>
  <c r="J90" i="110"/>
  <c r="J91" i="110"/>
  <c r="J92" i="110"/>
  <c r="J93" i="110"/>
  <c r="J94" i="110"/>
  <c r="J95" i="110"/>
  <c r="J96" i="110"/>
  <c r="J97" i="110"/>
  <c r="J98" i="110"/>
  <c r="J99" i="110"/>
  <c r="J100" i="110"/>
  <c r="J101" i="110"/>
  <c r="J102" i="110"/>
  <c r="J103" i="110"/>
  <c r="J105" i="110"/>
  <c r="J106" i="110"/>
  <c r="J107" i="110"/>
  <c r="J108" i="110"/>
  <c r="J109" i="110"/>
  <c r="J110" i="110"/>
  <c r="J111" i="110"/>
  <c r="J112" i="110"/>
  <c r="J113" i="110"/>
  <c r="J114" i="110"/>
  <c r="J115" i="110"/>
  <c r="J116" i="110"/>
  <c r="J117" i="110"/>
  <c r="J118" i="110"/>
  <c r="J119" i="110"/>
  <c r="J120" i="110"/>
  <c r="J121" i="110"/>
  <c r="J122" i="110"/>
  <c r="J123" i="110"/>
  <c r="J124" i="110"/>
  <c r="J125" i="110"/>
  <c r="J126" i="110"/>
  <c r="J127" i="110"/>
  <c r="J128" i="110"/>
  <c r="J129" i="110"/>
  <c r="J130" i="110"/>
  <c r="J131" i="110"/>
  <c r="J132" i="110"/>
  <c r="J133" i="110"/>
  <c r="J134" i="110"/>
  <c r="J135" i="110"/>
  <c r="J136" i="110"/>
  <c r="J137" i="110"/>
  <c r="J138" i="110"/>
  <c r="J139" i="110"/>
  <c r="J140" i="110"/>
  <c r="J141" i="110"/>
  <c r="J142" i="110"/>
  <c r="J143" i="110"/>
  <c r="J144" i="110"/>
  <c r="J145" i="110"/>
  <c r="J146" i="110"/>
  <c r="J147" i="110"/>
  <c r="J148" i="110"/>
  <c r="J149" i="110"/>
  <c r="J150" i="110"/>
  <c r="J152" i="110"/>
  <c r="J153" i="110"/>
  <c r="J154" i="110"/>
  <c r="J155" i="110"/>
  <c r="J156" i="110"/>
  <c r="J157" i="110"/>
  <c r="J158" i="110"/>
  <c r="J159" i="110"/>
  <c r="J160" i="110"/>
  <c r="J161" i="110"/>
  <c r="J162" i="110"/>
  <c r="J163" i="110"/>
  <c r="J164" i="110"/>
  <c r="J165" i="110"/>
  <c r="J166" i="110"/>
  <c r="J167" i="110"/>
  <c r="J168" i="110"/>
  <c r="J170" i="110"/>
  <c r="J171" i="110"/>
  <c r="J172" i="110"/>
  <c r="J173" i="110"/>
  <c r="J174" i="110"/>
  <c r="J175" i="110"/>
  <c r="J176" i="110"/>
  <c r="J177" i="110"/>
  <c r="J178" i="110"/>
  <c r="J179" i="110"/>
  <c r="J180" i="110"/>
  <c r="J181" i="110"/>
  <c r="J182" i="110"/>
  <c r="J183" i="110"/>
  <c r="J184" i="110"/>
  <c r="J185" i="110"/>
  <c r="J186" i="110"/>
  <c r="J187" i="110"/>
  <c r="J188" i="110"/>
  <c r="J189" i="110"/>
  <c r="J190" i="110"/>
  <c r="J191" i="110"/>
  <c r="J192" i="110"/>
  <c r="J193" i="110"/>
  <c r="J194" i="110"/>
  <c r="J195" i="110"/>
  <c r="J196" i="110"/>
  <c r="J197" i="110"/>
  <c r="J198" i="110"/>
  <c r="J199" i="110"/>
  <c r="J200" i="110"/>
  <c r="J201" i="110"/>
  <c r="J202" i="110"/>
  <c r="J203" i="110"/>
  <c r="J204" i="110"/>
  <c r="J205" i="110"/>
  <c r="J206" i="110"/>
  <c r="J207" i="110"/>
  <c r="J208" i="110"/>
  <c r="J209" i="110"/>
  <c r="J210" i="110"/>
  <c r="J211" i="110"/>
  <c r="J212" i="110"/>
  <c r="J213" i="110"/>
  <c r="J214" i="110"/>
  <c r="J215" i="110"/>
  <c r="J216" i="110"/>
  <c r="J217" i="110"/>
  <c r="J218" i="110"/>
  <c r="J219" i="110"/>
  <c r="J220" i="110"/>
  <c r="J221" i="110"/>
  <c r="J222" i="110"/>
  <c r="J223" i="110"/>
  <c r="J224" i="110"/>
  <c r="J225" i="110"/>
  <c r="J226" i="110"/>
  <c r="J227" i="110"/>
  <c r="J228" i="110"/>
  <c r="J229" i="110"/>
  <c r="J230" i="110"/>
  <c r="J231" i="110"/>
  <c r="J232" i="110"/>
  <c r="J233" i="110"/>
  <c r="J234" i="110"/>
  <c r="J235" i="110"/>
  <c r="J236" i="110"/>
  <c r="J237" i="110"/>
  <c r="J238" i="110"/>
  <c r="J239" i="110"/>
  <c r="J240" i="110"/>
  <c r="J241" i="110"/>
  <c r="J242" i="110"/>
  <c r="J243" i="110"/>
  <c r="J244" i="110"/>
  <c r="J245" i="110"/>
  <c r="J246" i="110"/>
  <c r="J247" i="110"/>
  <c r="J248" i="110"/>
  <c r="J249" i="110"/>
  <c r="J250" i="110"/>
  <c r="J251" i="110"/>
  <c r="J252" i="110"/>
  <c r="J253" i="110"/>
  <c r="J254" i="110"/>
  <c r="J255" i="110"/>
  <c r="J256" i="110"/>
  <c r="J257" i="110"/>
  <c r="J258" i="110"/>
  <c r="J259" i="110"/>
  <c r="J260" i="110"/>
  <c r="J261" i="110"/>
  <c r="J262" i="110"/>
  <c r="J263" i="110"/>
  <c r="J264" i="110"/>
  <c r="J265" i="110"/>
  <c r="J266" i="110"/>
  <c r="J269" i="110"/>
  <c r="J270" i="110"/>
  <c r="J271" i="110"/>
  <c r="J274" i="110"/>
  <c r="J275" i="110"/>
  <c r="J277" i="110"/>
  <c r="J278" i="110"/>
  <c r="J279" i="110"/>
  <c r="J280" i="110"/>
  <c r="J281" i="110"/>
  <c r="J282" i="110"/>
  <c r="J283" i="110"/>
  <c r="J284" i="110"/>
  <c r="J285" i="110"/>
  <c r="J286" i="110"/>
  <c r="J287" i="110"/>
  <c r="J288" i="110"/>
  <c r="J289" i="110"/>
  <c r="J290" i="110"/>
  <c r="J291" i="110"/>
  <c r="J292" i="110"/>
  <c r="J293" i="110"/>
  <c r="J294" i="110"/>
  <c r="J295" i="110"/>
  <c r="J296" i="110"/>
  <c r="J297" i="110"/>
  <c r="J298" i="110"/>
  <c r="J299" i="110"/>
  <c r="J300" i="110"/>
  <c r="J301" i="110"/>
  <c r="J302" i="110"/>
  <c r="J303" i="110"/>
  <c r="J304" i="110"/>
  <c r="J305" i="110"/>
  <c r="J306" i="110"/>
  <c r="J307" i="110"/>
  <c r="J308" i="110"/>
  <c r="J309" i="110"/>
  <c r="J310" i="110"/>
  <c r="J311" i="110"/>
  <c r="J312" i="110"/>
  <c r="J313" i="110"/>
  <c r="J314" i="110"/>
  <c r="J315" i="110"/>
  <c r="J316" i="110"/>
  <c r="J317" i="110"/>
  <c r="J318" i="110"/>
  <c r="J319" i="110"/>
  <c r="J320" i="110"/>
  <c r="J321" i="110"/>
  <c r="J322" i="110"/>
  <c r="J323" i="110"/>
  <c r="J324" i="110"/>
  <c r="J325" i="110"/>
  <c r="J326" i="110"/>
  <c r="J327" i="110"/>
  <c r="J329" i="110"/>
  <c r="J330" i="110"/>
  <c r="J331" i="110"/>
  <c r="J332" i="110"/>
  <c r="J333" i="110"/>
  <c r="J334" i="110"/>
  <c r="J335" i="110"/>
  <c r="J336" i="110"/>
  <c r="J337" i="110"/>
  <c r="J338" i="110"/>
  <c r="J341" i="110"/>
  <c r="J342" i="110"/>
  <c r="J343" i="110"/>
  <c r="J344" i="110"/>
  <c r="J345" i="110"/>
  <c r="J346" i="110"/>
  <c r="J347" i="110"/>
  <c r="J348" i="110"/>
  <c r="J349" i="110"/>
  <c r="J350" i="110"/>
  <c r="J351" i="110"/>
  <c r="J352" i="110"/>
  <c r="J353" i="110"/>
  <c r="J354" i="110"/>
  <c r="J355" i="110"/>
  <c r="J356" i="110"/>
  <c r="J357" i="110"/>
  <c r="J358" i="110"/>
  <c r="J359" i="110"/>
  <c r="J360" i="110"/>
  <c r="J361" i="110"/>
  <c r="J362" i="110"/>
  <c r="J363" i="110"/>
  <c r="J364" i="110"/>
  <c r="J365" i="110"/>
  <c r="J366" i="110"/>
  <c r="J367" i="110"/>
  <c r="J368" i="110"/>
  <c r="J369" i="110"/>
  <c r="J370" i="110"/>
  <c r="J371" i="110"/>
  <c r="J372" i="110"/>
  <c r="J373" i="110"/>
  <c r="J374" i="110"/>
  <c r="J376" i="110"/>
  <c r="J377" i="110"/>
  <c r="J378" i="110"/>
  <c r="J379" i="110"/>
  <c r="J380" i="110"/>
  <c r="J381" i="110"/>
  <c r="J382" i="110"/>
  <c r="J383" i="110"/>
  <c r="J384" i="110"/>
  <c r="J385" i="110"/>
  <c r="J386" i="110"/>
  <c r="J387" i="110"/>
  <c r="J388" i="110"/>
  <c r="J389" i="110"/>
  <c r="J390" i="110"/>
  <c r="J391" i="110"/>
  <c r="J392" i="110"/>
  <c r="J393" i="110"/>
  <c r="J394" i="110"/>
  <c r="J395" i="110"/>
  <c r="J396" i="110"/>
  <c r="J397" i="110"/>
  <c r="J398" i="110"/>
  <c r="J399" i="110"/>
  <c r="J400" i="110"/>
  <c r="J401" i="110"/>
  <c r="J402" i="110"/>
  <c r="J403" i="110"/>
  <c r="J404" i="110"/>
  <c r="J405" i="110"/>
  <c r="J406" i="110"/>
  <c r="J407" i="110"/>
  <c r="J408" i="110"/>
  <c r="J409" i="110"/>
  <c r="J410" i="110"/>
  <c r="J411" i="110"/>
  <c r="J412" i="110"/>
  <c r="J413" i="110"/>
  <c r="J414" i="110"/>
  <c r="J415" i="110"/>
  <c r="J416" i="110"/>
  <c r="J417" i="110"/>
  <c r="J418" i="110"/>
  <c r="J419" i="110"/>
  <c r="J420" i="110"/>
  <c r="J421" i="110"/>
  <c r="J422" i="110"/>
  <c r="J423" i="110"/>
  <c r="J424" i="110"/>
  <c r="J425" i="110"/>
  <c r="J426" i="110"/>
  <c r="J427" i="110"/>
  <c r="J428" i="110"/>
  <c r="J429" i="110"/>
  <c r="J430" i="110"/>
  <c r="J431" i="110"/>
  <c r="J432" i="110"/>
  <c r="J433" i="110"/>
  <c r="J434" i="110"/>
  <c r="J436" i="110"/>
  <c r="J437" i="110"/>
  <c r="J438" i="110"/>
  <c r="J439" i="110"/>
  <c r="J440" i="110"/>
  <c r="J441" i="110"/>
  <c r="J442" i="110"/>
  <c r="J443" i="110"/>
  <c r="J444" i="110"/>
  <c r="J445" i="110"/>
  <c r="J446" i="110"/>
  <c r="J447" i="110"/>
  <c r="J448" i="110"/>
  <c r="J449" i="110"/>
  <c r="J450" i="110"/>
  <c r="J451" i="110"/>
  <c r="J452" i="110"/>
  <c r="J453" i="110"/>
  <c r="J454" i="110"/>
  <c r="J455" i="110"/>
  <c r="J456" i="110"/>
  <c r="J457" i="110"/>
  <c r="J458" i="110"/>
  <c r="J459" i="110"/>
  <c r="J460" i="110"/>
  <c r="J461" i="110"/>
  <c r="J462" i="110"/>
  <c r="J463" i="110"/>
  <c r="J464" i="110"/>
  <c r="J465" i="110"/>
  <c r="J466" i="110"/>
  <c r="J467" i="110"/>
  <c r="J468" i="110"/>
  <c r="J469" i="110"/>
  <c r="J470" i="110"/>
  <c r="J473" i="110"/>
  <c r="J474" i="110"/>
  <c r="J476" i="110"/>
  <c r="J477" i="110"/>
  <c r="J478" i="110"/>
  <c r="J479" i="110"/>
  <c r="J480" i="110"/>
  <c r="J481" i="110"/>
  <c r="J482" i="110"/>
  <c r="J483" i="110"/>
  <c r="J484" i="110"/>
  <c r="J485" i="110"/>
  <c r="J486" i="110"/>
  <c r="J487" i="110"/>
  <c r="J488" i="110"/>
  <c r="J489" i="110"/>
  <c r="J490" i="110"/>
  <c r="J491" i="110"/>
  <c r="J492" i="110"/>
  <c r="J493" i="110"/>
  <c r="J494" i="110"/>
  <c r="J495" i="110"/>
  <c r="J496" i="110"/>
  <c r="J497" i="110"/>
  <c r="J498" i="110"/>
  <c r="J499" i="110"/>
  <c r="J500" i="110"/>
  <c r="J501" i="110"/>
  <c r="J502" i="110"/>
  <c r="J503" i="110"/>
  <c r="J504" i="110"/>
  <c r="J505" i="110"/>
  <c r="J506" i="110"/>
  <c r="J507" i="110"/>
  <c r="J508" i="110"/>
  <c r="J509" i="110"/>
  <c r="J510" i="110"/>
  <c r="J511" i="110"/>
  <c r="J512" i="110"/>
  <c r="J513" i="110"/>
  <c r="J514" i="110"/>
  <c r="J516" i="110"/>
  <c r="J517" i="110"/>
  <c r="J518" i="110"/>
  <c r="J519" i="110"/>
  <c r="J520" i="110"/>
  <c r="J521" i="110"/>
  <c r="J522" i="110"/>
  <c r="J523" i="110"/>
  <c r="J524" i="110"/>
  <c r="J525" i="110"/>
  <c r="J526" i="110"/>
  <c r="J527" i="110"/>
  <c r="J528" i="110"/>
  <c r="J529" i="110"/>
  <c r="J530" i="110"/>
  <c r="J531" i="110"/>
  <c r="J532" i="110"/>
  <c r="J533" i="110"/>
  <c r="J534" i="110"/>
  <c r="J535" i="110"/>
  <c r="J539" i="110"/>
  <c r="J540" i="110"/>
  <c r="J541" i="110"/>
  <c r="J543" i="110"/>
  <c r="J544" i="110"/>
  <c r="J545" i="110"/>
  <c r="J546" i="110"/>
  <c r="J547" i="110"/>
  <c r="J548" i="110"/>
  <c r="J549" i="110"/>
  <c r="J550" i="110"/>
  <c r="J551" i="110"/>
  <c r="J552" i="110"/>
  <c r="J553" i="110"/>
  <c r="J554" i="110"/>
  <c r="J555" i="110"/>
  <c r="J556" i="110"/>
  <c r="J557" i="110"/>
  <c r="J558" i="110"/>
  <c r="J559" i="110"/>
  <c r="J560" i="110"/>
  <c r="J4" i="110"/>
  <c r="J5" i="117" l="1"/>
  <c r="J6" i="117"/>
  <c r="J7" i="117"/>
  <c r="J8" i="117"/>
  <c r="J9" i="117"/>
  <c r="J10" i="117"/>
  <c r="J11" i="117"/>
  <c r="J12" i="117"/>
  <c r="J13" i="117"/>
  <c r="J14" i="117"/>
  <c r="J15" i="117"/>
  <c r="J16" i="117"/>
  <c r="J17" i="117"/>
  <c r="J18" i="117"/>
  <c r="J19" i="117"/>
  <c r="J20" i="117"/>
  <c r="J21" i="117"/>
  <c r="J22" i="117"/>
  <c r="J23" i="117"/>
  <c r="J24" i="117"/>
  <c r="J25" i="117"/>
  <c r="J26" i="117"/>
  <c r="J27" i="117"/>
  <c r="J28" i="117"/>
  <c r="J29" i="117"/>
  <c r="J30" i="117"/>
  <c r="J31" i="117"/>
  <c r="J32" i="117"/>
  <c r="J33" i="117"/>
  <c r="J34" i="117"/>
  <c r="J35" i="117"/>
  <c r="J36" i="117"/>
  <c r="J37" i="117"/>
  <c r="J38" i="117"/>
  <c r="J39" i="117"/>
  <c r="J40" i="117"/>
  <c r="J41" i="117"/>
  <c r="J42" i="117"/>
  <c r="J43" i="117"/>
  <c r="J44" i="117"/>
  <c r="J45" i="117"/>
  <c r="J46" i="117"/>
  <c r="J47" i="117"/>
  <c r="J48" i="117"/>
  <c r="J49" i="117"/>
  <c r="J50" i="117"/>
  <c r="J51" i="117"/>
  <c r="J52" i="117"/>
  <c r="J53" i="117"/>
  <c r="J54" i="117"/>
  <c r="J55" i="117"/>
  <c r="J56" i="117"/>
  <c r="J57" i="117"/>
  <c r="J58" i="117"/>
  <c r="J59" i="117"/>
  <c r="J60" i="117"/>
  <c r="J61" i="117"/>
  <c r="J62" i="117"/>
  <c r="J63" i="117"/>
  <c r="J64" i="117"/>
  <c r="J65" i="117"/>
  <c r="J66" i="117"/>
  <c r="J67" i="117"/>
  <c r="J68" i="117"/>
  <c r="J69" i="117"/>
  <c r="J70" i="117"/>
  <c r="J71" i="117"/>
  <c r="J72" i="117"/>
  <c r="J73" i="117"/>
  <c r="J74" i="117"/>
  <c r="J75" i="117"/>
  <c r="J76" i="117"/>
  <c r="J77" i="117"/>
  <c r="J78" i="117"/>
  <c r="J79" i="117"/>
  <c r="J80" i="117"/>
  <c r="J81" i="117"/>
  <c r="J82" i="117"/>
  <c r="J83" i="117"/>
  <c r="J84" i="117"/>
  <c r="J85" i="117"/>
  <c r="J86" i="117"/>
  <c r="J87" i="117"/>
  <c r="J88" i="117"/>
  <c r="J89" i="117"/>
  <c r="J90" i="117"/>
  <c r="J91" i="117"/>
  <c r="J92" i="117"/>
  <c r="J93" i="117"/>
  <c r="J94" i="117"/>
  <c r="J95" i="117"/>
  <c r="J96" i="117"/>
  <c r="J97" i="117"/>
  <c r="J98" i="117"/>
  <c r="J99" i="117"/>
  <c r="J100" i="117"/>
  <c r="J101" i="117"/>
  <c r="J102" i="117"/>
  <c r="J103" i="117"/>
  <c r="J104" i="117"/>
  <c r="J105" i="117"/>
  <c r="J106" i="117"/>
  <c r="J107" i="117"/>
  <c r="J108" i="117"/>
  <c r="J109" i="117"/>
  <c r="J110" i="117"/>
  <c r="J111" i="117"/>
  <c r="J112" i="117"/>
  <c r="J113" i="117"/>
  <c r="J114" i="117"/>
  <c r="J115" i="117"/>
  <c r="J116" i="117"/>
  <c r="J117" i="117"/>
  <c r="J118" i="117"/>
  <c r="J119" i="117"/>
  <c r="J120" i="117"/>
  <c r="J121" i="117"/>
  <c r="J122" i="117"/>
  <c r="J123" i="117"/>
  <c r="J124" i="117"/>
  <c r="J125" i="117"/>
  <c r="J126" i="117"/>
  <c r="J127" i="117"/>
  <c r="J128" i="117"/>
  <c r="J129" i="117"/>
  <c r="J130" i="117"/>
  <c r="J131" i="117"/>
  <c r="J132" i="117"/>
  <c r="J133" i="117"/>
  <c r="J134" i="117"/>
  <c r="J135" i="117"/>
  <c r="J136" i="117"/>
  <c r="J137" i="117"/>
  <c r="J138" i="117"/>
  <c r="J139" i="117"/>
  <c r="J140" i="117"/>
  <c r="J141" i="117"/>
  <c r="J142" i="117"/>
  <c r="J143" i="117"/>
  <c r="J144" i="117"/>
  <c r="J145" i="117"/>
  <c r="J146" i="117"/>
  <c r="J147" i="117"/>
  <c r="J148" i="117"/>
  <c r="J149" i="117"/>
  <c r="J150" i="117"/>
  <c r="J151" i="117"/>
  <c r="J152" i="117"/>
  <c r="J153" i="117"/>
  <c r="J154" i="117"/>
  <c r="J155" i="117"/>
  <c r="J156" i="117"/>
  <c r="J157" i="117"/>
  <c r="J158" i="117"/>
  <c r="J159" i="117"/>
  <c r="J160" i="117"/>
  <c r="J161" i="117"/>
  <c r="J162" i="117"/>
  <c r="J163" i="117"/>
  <c r="J164" i="117"/>
  <c r="J165" i="117"/>
  <c r="J166" i="117"/>
  <c r="J167" i="117"/>
  <c r="J168" i="117"/>
  <c r="J169" i="117"/>
  <c r="J170" i="117"/>
  <c r="J171" i="117"/>
  <c r="J172" i="117"/>
  <c r="J173" i="117"/>
  <c r="J174" i="117"/>
  <c r="J175" i="117"/>
  <c r="J176" i="117"/>
  <c r="J177" i="117"/>
  <c r="J178" i="117"/>
  <c r="J179" i="117"/>
  <c r="J180" i="117"/>
  <c r="J181" i="117"/>
  <c r="J182" i="117"/>
  <c r="J183" i="117"/>
  <c r="J184" i="117"/>
  <c r="J185" i="117"/>
  <c r="J186" i="117"/>
  <c r="J187" i="117"/>
  <c r="J188" i="117"/>
  <c r="J189" i="117"/>
  <c r="J190" i="117"/>
  <c r="J191" i="117"/>
  <c r="J192" i="117"/>
  <c r="J193" i="117"/>
  <c r="J194" i="117"/>
  <c r="J195" i="117"/>
  <c r="J196" i="117"/>
  <c r="J197" i="117"/>
  <c r="J198" i="117"/>
  <c r="J199" i="117"/>
  <c r="J200" i="117"/>
  <c r="J201" i="117"/>
  <c r="J202" i="117"/>
  <c r="J203" i="117"/>
  <c r="J204" i="117"/>
  <c r="J205" i="117"/>
  <c r="J206" i="117"/>
  <c r="J207" i="117"/>
  <c r="J208" i="117"/>
  <c r="J209" i="117"/>
  <c r="J210" i="117"/>
  <c r="J211" i="117"/>
  <c r="J212" i="117"/>
  <c r="J213" i="117"/>
  <c r="J214" i="117"/>
  <c r="J215" i="117"/>
  <c r="J216" i="117"/>
  <c r="J217" i="117"/>
  <c r="J218" i="117"/>
  <c r="J219" i="117"/>
  <c r="J220" i="117"/>
  <c r="J221" i="117"/>
  <c r="J222" i="117"/>
  <c r="J223" i="117"/>
  <c r="J224" i="117"/>
  <c r="J225" i="117"/>
  <c r="J226" i="117"/>
  <c r="J227" i="117"/>
  <c r="J228" i="117"/>
  <c r="J229" i="117"/>
  <c r="J230" i="117"/>
  <c r="J231" i="117"/>
  <c r="J232" i="117"/>
  <c r="J233" i="117"/>
  <c r="J234" i="117"/>
  <c r="J235" i="117"/>
  <c r="J236" i="117"/>
  <c r="J237" i="117"/>
  <c r="J238" i="117"/>
  <c r="J239" i="117"/>
  <c r="J240" i="117"/>
  <c r="J241" i="117"/>
  <c r="J242" i="117"/>
  <c r="J243" i="117"/>
  <c r="J244" i="117"/>
  <c r="J245" i="117"/>
  <c r="J246" i="117"/>
  <c r="J247" i="117"/>
  <c r="J248" i="117"/>
  <c r="J249" i="117"/>
  <c r="J250" i="117"/>
  <c r="J251" i="117"/>
  <c r="J252" i="117"/>
  <c r="J253" i="117"/>
  <c r="J254" i="117"/>
  <c r="J255" i="117"/>
  <c r="J256" i="117"/>
  <c r="J257" i="117"/>
  <c r="J258" i="117"/>
  <c r="J259" i="117"/>
  <c r="J260" i="117"/>
  <c r="J261" i="117"/>
  <c r="J262" i="117"/>
  <c r="J263" i="117"/>
  <c r="J264" i="117"/>
  <c r="J265" i="117"/>
  <c r="J266" i="117"/>
  <c r="J267" i="117"/>
  <c r="J268" i="117"/>
  <c r="J269" i="117"/>
  <c r="J270" i="117"/>
  <c r="J271" i="117"/>
  <c r="J272" i="117"/>
  <c r="J273" i="117"/>
  <c r="J274" i="117"/>
  <c r="J275" i="117"/>
  <c r="J276" i="117"/>
  <c r="J277" i="117"/>
  <c r="J278" i="117"/>
  <c r="J279" i="117"/>
  <c r="J280" i="117"/>
  <c r="J281" i="117"/>
  <c r="J282" i="117"/>
  <c r="J283" i="117"/>
  <c r="J284" i="117"/>
  <c r="J285" i="117"/>
  <c r="J286" i="117"/>
  <c r="J287" i="117"/>
  <c r="J288" i="117"/>
  <c r="J289" i="117"/>
  <c r="J290" i="117"/>
  <c r="J291" i="117"/>
  <c r="J292" i="117"/>
  <c r="J293" i="117"/>
  <c r="J294" i="117"/>
  <c r="J295" i="117"/>
  <c r="J296" i="117"/>
  <c r="J297" i="117"/>
  <c r="J298" i="117"/>
  <c r="J299" i="117"/>
  <c r="J300" i="117"/>
  <c r="J301" i="117"/>
  <c r="J302" i="117"/>
  <c r="J303" i="117"/>
  <c r="J304" i="117"/>
  <c r="J305" i="117"/>
  <c r="J306" i="117"/>
  <c r="J307" i="117"/>
  <c r="J308" i="117"/>
  <c r="J309" i="117"/>
  <c r="J310" i="117"/>
  <c r="J311" i="117"/>
  <c r="J312" i="117"/>
  <c r="J313" i="117"/>
  <c r="J314" i="117"/>
  <c r="J315" i="117"/>
  <c r="J316" i="117"/>
  <c r="J317" i="117"/>
  <c r="J318" i="117"/>
  <c r="J319" i="117"/>
  <c r="J320" i="117"/>
  <c r="J321" i="117"/>
  <c r="J322" i="117"/>
  <c r="J323" i="117"/>
  <c r="J324" i="117"/>
  <c r="J325" i="117"/>
  <c r="J326" i="117"/>
  <c r="J327" i="117"/>
  <c r="J328" i="117"/>
  <c r="J329" i="117"/>
  <c r="J330" i="117"/>
  <c r="J331" i="117"/>
  <c r="J332" i="117"/>
  <c r="J333" i="117"/>
  <c r="J334" i="117"/>
  <c r="J335" i="117"/>
  <c r="J336" i="117"/>
  <c r="J337" i="117"/>
  <c r="J338" i="117"/>
  <c r="J339" i="117"/>
  <c r="J340" i="117"/>
  <c r="J341" i="117"/>
  <c r="J342" i="117"/>
  <c r="J343" i="117"/>
  <c r="J344" i="117"/>
  <c r="J345" i="117"/>
  <c r="J346" i="117"/>
  <c r="J347" i="117"/>
  <c r="J348" i="117"/>
  <c r="J349" i="117"/>
  <c r="J350" i="117"/>
  <c r="J351" i="117"/>
  <c r="J352" i="117"/>
  <c r="J353" i="117"/>
  <c r="J354" i="117"/>
  <c r="J355" i="117"/>
  <c r="J356" i="117"/>
  <c r="J357" i="117"/>
  <c r="J358" i="117"/>
  <c r="J359" i="117"/>
  <c r="J360" i="117"/>
  <c r="J361" i="117"/>
  <c r="J362" i="117"/>
  <c r="J363" i="117"/>
  <c r="J364" i="117"/>
  <c r="J365" i="117"/>
  <c r="J366" i="117"/>
  <c r="J367" i="117"/>
  <c r="J368" i="117"/>
  <c r="J369" i="117"/>
  <c r="J370" i="117"/>
  <c r="J371" i="117"/>
  <c r="J372" i="117"/>
  <c r="J373" i="117"/>
  <c r="J374" i="117"/>
  <c r="J375" i="117"/>
  <c r="J376" i="117"/>
  <c r="J377" i="117"/>
  <c r="J378" i="117"/>
  <c r="J379" i="117"/>
  <c r="J380" i="117"/>
  <c r="J381" i="117"/>
  <c r="J382" i="117"/>
  <c r="J383" i="117"/>
  <c r="J384" i="117"/>
  <c r="J385" i="117"/>
  <c r="J386" i="117"/>
  <c r="J387" i="117"/>
  <c r="J388" i="117"/>
  <c r="J389" i="117"/>
  <c r="J390" i="117"/>
  <c r="J391" i="117"/>
  <c r="J392" i="117"/>
  <c r="J393" i="117"/>
  <c r="J394" i="117"/>
  <c r="J395" i="117"/>
  <c r="J396" i="117"/>
  <c r="J397" i="117"/>
  <c r="J398" i="117"/>
  <c r="J399" i="117"/>
  <c r="J400" i="117"/>
  <c r="J401" i="117"/>
  <c r="J402" i="117"/>
  <c r="J403" i="117"/>
  <c r="J404" i="117"/>
  <c r="J405" i="117"/>
  <c r="J406" i="117"/>
  <c r="J407" i="117"/>
  <c r="J408" i="117"/>
  <c r="J409" i="117"/>
  <c r="J410" i="117"/>
  <c r="J411" i="117"/>
  <c r="J412" i="117"/>
  <c r="J413" i="117"/>
  <c r="J414" i="117"/>
  <c r="J415" i="117"/>
  <c r="J416" i="117"/>
  <c r="J417" i="117"/>
  <c r="J418" i="117"/>
  <c r="J419" i="117"/>
  <c r="J420" i="117"/>
  <c r="J421" i="117"/>
  <c r="J422" i="117"/>
  <c r="J423" i="117"/>
  <c r="J424" i="117"/>
  <c r="J425" i="117"/>
  <c r="J426" i="117"/>
  <c r="J427" i="117"/>
  <c r="J428" i="117"/>
  <c r="J429" i="117"/>
  <c r="J430" i="117"/>
  <c r="J431" i="117"/>
  <c r="J432" i="117"/>
  <c r="J433" i="117"/>
  <c r="J434" i="117"/>
  <c r="J435" i="117"/>
  <c r="J436" i="117"/>
  <c r="J437" i="117"/>
  <c r="J438" i="117"/>
  <c r="J439" i="117"/>
  <c r="J440" i="117"/>
  <c r="J441" i="117"/>
  <c r="J442" i="117"/>
  <c r="J443" i="117"/>
  <c r="J444" i="117"/>
  <c r="J445" i="117"/>
  <c r="J446" i="117"/>
  <c r="J447" i="117"/>
  <c r="J448" i="117"/>
  <c r="J449" i="117"/>
  <c r="J450" i="117"/>
  <c r="J451" i="117"/>
  <c r="J452" i="117"/>
  <c r="J453" i="117"/>
  <c r="J454" i="117"/>
  <c r="J455" i="117"/>
  <c r="J456" i="117"/>
  <c r="J457" i="117"/>
  <c r="J458" i="117"/>
  <c r="J459" i="117"/>
  <c r="J460" i="117"/>
  <c r="J461" i="117"/>
  <c r="J462" i="117"/>
  <c r="J463" i="117"/>
  <c r="J464" i="117"/>
  <c r="J465" i="117"/>
  <c r="J466" i="117"/>
  <c r="J467" i="117"/>
  <c r="J468" i="117"/>
  <c r="J469" i="117"/>
  <c r="J470" i="117"/>
  <c r="J471" i="117"/>
  <c r="J472" i="117"/>
  <c r="J473" i="117"/>
  <c r="J474" i="117"/>
  <c r="J475" i="117"/>
  <c r="J476" i="117"/>
  <c r="J477" i="117"/>
  <c r="J478" i="117"/>
  <c r="J479" i="117"/>
  <c r="J480" i="117"/>
  <c r="J481" i="117"/>
  <c r="J482" i="117"/>
  <c r="J483" i="117"/>
  <c r="J484" i="117"/>
  <c r="J485" i="117"/>
  <c r="J486" i="117"/>
  <c r="J487" i="117"/>
  <c r="J488" i="117"/>
  <c r="J489" i="117"/>
  <c r="J490" i="117"/>
  <c r="J491" i="117"/>
  <c r="J492" i="117"/>
  <c r="J493" i="117"/>
  <c r="J494" i="117"/>
  <c r="J495" i="117"/>
  <c r="J496" i="117"/>
  <c r="J497" i="117"/>
  <c r="J498" i="117"/>
  <c r="J499" i="117"/>
  <c r="J500" i="117"/>
  <c r="J501" i="117"/>
  <c r="J502" i="117"/>
  <c r="J503" i="117"/>
  <c r="J504" i="117"/>
  <c r="J505" i="117"/>
  <c r="J506" i="117"/>
  <c r="J507" i="117"/>
  <c r="J508" i="117"/>
  <c r="J509" i="117"/>
  <c r="J510" i="117"/>
  <c r="J511" i="117"/>
  <c r="J512" i="117"/>
  <c r="J513" i="117"/>
  <c r="J514" i="117"/>
  <c r="J515" i="117"/>
  <c r="J516" i="117"/>
  <c r="J517" i="117"/>
  <c r="J518" i="117"/>
  <c r="J519" i="117"/>
  <c r="J520" i="117"/>
  <c r="J521" i="117"/>
  <c r="J522" i="117"/>
  <c r="J523" i="117"/>
  <c r="J524" i="117"/>
  <c r="J525" i="117"/>
  <c r="J526" i="117"/>
  <c r="J527" i="117"/>
  <c r="J528" i="117"/>
  <c r="J529" i="117"/>
  <c r="J530" i="117"/>
  <c r="J531" i="117"/>
  <c r="J532" i="117"/>
  <c r="J533" i="117"/>
  <c r="J534" i="117"/>
  <c r="J535" i="117"/>
  <c r="J536" i="117"/>
  <c r="J537" i="117"/>
  <c r="J538" i="117"/>
  <c r="J539" i="117"/>
  <c r="J540" i="117"/>
  <c r="J541" i="117"/>
  <c r="J542" i="117"/>
  <c r="J543" i="117"/>
  <c r="J544" i="117"/>
  <c r="J545" i="117"/>
  <c r="J546" i="117"/>
  <c r="J547" i="117"/>
  <c r="J548" i="117"/>
  <c r="J549" i="117"/>
  <c r="J550" i="117"/>
  <c r="J551" i="117"/>
  <c r="J552" i="117"/>
  <c r="J553" i="117"/>
  <c r="J554" i="117"/>
  <c r="J555" i="117"/>
  <c r="J556" i="117"/>
  <c r="J557" i="117"/>
  <c r="J558" i="117"/>
  <c r="J559" i="117"/>
  <c r="J560" i="117"/>
  <c r="O561" i="117"/>
  <c r="N561" i="117"/>
  <c r="M561" i="117"/>
  <c r="L561" i="117"/>
  <c r="J4" i="112" l="1"/>
  <c r="J4" i="121" l="1"/>
  <c r="V561" i="113" l="1"/>
  <c r="U561" i="113"/>
  <c r="T561" i="113"/>
  <c r="S561" i="113"/>
  <c r="R561" i="113"/>
  <c r="Q561" i="113"/>
  <c r="P561" i="113"/>
  <c r="O561" i="113"/>
  <c r="N561" i="113"/>
  <c r="M561" i="113"/>
  <c r="L561" i="113"/>
  <c r="P268" i="113"/>
  <c r="P267" i="113"/>
  <c r="P260" i="113"/>
  <c r="N561" i="129"/>
  <c r="M561" i="129"/>
  <c r="L561" i="129"/>
  <c r="I475" i="110" l="1"/>
  <c r="J475" i="110" s="1"/>
  <c r="I471" i="110"/>
  <c r="J471" i="110" s="1"/>
  <c r="I475" i="121"/>
  <c r="I471" i="121"/>
  <c r="I153" i="121"/>
  <c r="I153" i="111"/>
  <c r="J153" i="111" s="1"/>
  <c r="I152" i="111" l="1"/>
  <c r="J152" i="111" s="1"/>
  <c r="I153" i="117"/>
  <c r="I152" i="117"/>
  <c r="I104" i="111"/>
  <c r="J104" i="111" s="1"/>
  <c r="I104" i="110"/>
  <c r="J104" i="110" s="1"/>
  <c r="I169" i="110"/>
  <c r="J169" i="110" s="1"/>
  <c r="I538" i="110"/>
  <c r="J538" i="110" s="1"/>
  <c r="I169" i="105"/>
  <c r="I538" i="105"/>
  <c r="I167" i="113" l="1"/>
  <c r="I157" i="113"/>
  <c r="I137" i="113"/>
  <c r="I183" i="113"/>
  <c r="I182" i="113"/>
  <c r="I190" i="113"/>
  <c r="I189" i="113"/>
  <c r="I65" i="113"/>
  <c r="I62" i="113"/>
  <c r="I167" i="111"/>
  <c r="J167" i="111" s="1"/>
  <c r="I157" i="111"/>
  <c r="J157" i="111" s="1"/>
  <c r="I137" i="111"/>
  <c r="J137" i="111" s="1"/>
  <c r="I183" i="111"/>
  <c r="J183" i="111" s="1"/>
  <c r="I182" i="111"/>
  <c r="J182" i="111" s="1"/>
  <c r="I190" i="111"/>
  <c r="J190" i="111" s="1"/>
  <c r="I189" i="111"/>
  <c r="J189" i="111" s="1"/>
  <c r="I65" i="111"/>
  <c r="J65" i="111" s="1"/>
  <c r="I62" i="111"/>
  <c r="J62" i="111" s="1"/>
  <c r="I537" i="110"/>
  <c r="J537" i="110" s="1"/>
  <c r="I536" i="110"/>
  <c r="J536" i="110" s="1"/>
  <c r="I472" i="110"/>
  <c r="J472" i="110" s="1"/>
  <c r="I537" i="111"/>
  <c r="J537" i="111" s="1"/>
  <c r="I536" i="111"/>
  <c r="J536" i="111" s="1"/>
  <c r="I472" i="111"/>
  <c r="J472" i="111" s="1"/>
  <c r="I471" i="111"/>
  <c r="J471" i="111" s="1"/>
  <c r="I542" i="110" l="1"/>
  <c r="J542" i="110" s="1"/>
  <c r="I542" i="111"/>
  <c r="J542" i="111" s="1"/>
  <c r="I267" i="117" l="1"/>
  <c r="I267" i="113"/>
  <c r="I340" i="117" l="1"/>
  <c r="I339" i="117"/>
  <c r="I272" i="117"/>
  <c r="I15" i="117"/>
  <c r="I340" i="110"/>
  <c r="J340" i="110" s="1"/>
  <c r="I339" i="110"/>
  <c r="J339" i="110" s="1"/>
  <c r="I272" i="110"/>
  <c r="J272" i="110" s="1"/>
  <c r="I15" i="110"/>
  <c r="J15" i="110" s="1"/>
  <c r="I273" i="117" l="1"/>
  <c r="I20" i="117"/>
  <c r="I14" i="117"/>
  <c r="I273" i="113"/>
  <c r="I272" i="113"/>
  <c r="I20" i="113"/>
  <c r="I14" i="113"/>
  <c r="I20" i="121"/>
  <c r="I268" i="121" l="1"/>
  <c r="I268" i="113"/>
  <c r="I255" i="117" l="1"/>
  <c r="I255" i="111"/>
  <c r="J255" i="111" s="1"/>
  <c r="I256" i="117" l="1"/>
  <c r="I256" i="121"/>
  <c r="I469" i="117" l="1"/>
  <c r="I199" i="117"/>
  <c r="I197" i="117"/>
  <c r="I469" i="111"/>
  <c r="J469" i="111" s="1"/>
  <c r="I199" i="111"/>
  <c r="J199" i="111" s="1"/>
  <c r="I197" i="111"/>
  <c r="J197" i="111" s="1"/>
  <c r="I313" i="117" l="1"/>
  <c r="I313" i="121"/>
  <c r="I375" i="110" l="1"/>
  <c r="J375" i="110" s="1"/>
  <c r="I473" i="117" l="1"/>
  <c r="I473" i="111"/>
  <c r="J473" i="111" s="1"/>
  <c r="I541" i="117"/>
  <c r="I541" i="113"/>
  <c r="I328" i="110" l="1"/>
  <c r="J328" i="110" s="1"/>
  <c r="I328" i="105"/>
  <c r="I538" i="117" l="1"/>
  <c r="I451" i="117"/>
  <c r="I254" i="117"/>
  <c r="I227" i="117"/>
  <c r="I538" i="121"/>
  <c r="I451" i="121"/>
  <c r="I254" i="121"/>
  <c r="I227" i="121"/>
  <c r="I276" i="110" l="1"/>
  <c r="J276" i="110" s="1"/>
  <c r="I276" i="117"/>
  <c r="I435" i="110" l="1"/>
  <c r="J435" i="110" s="1"/>
  <c r="I435" i="113"/>
  <c r="I268" i="110" l="1"/>
  <c r="J268" i="110" s="1"/>
  <c r="I169" i="111" l="1"/>
  <c r="J169" i="111" s="1"/>
  <c r="I375" i="111"/>
  <c r="J375" i="111" s="1"/>
  <c r="I328" i="111"/>
  <c r="J328" i="111" s="1"/>
  <c r="I268" i="111" l="1"/>
  <c r="J268" i="111" s="1"/>
  <c r="I151" i="111" l="1"/>
  <c r="J151" i="111" s="1"/>
  <c r="I151" i="110"/>
  <c r="J151" i="110" s="1"/>
  <c r="I151" i="105" l="1"/>
  <c r="I273" i="110" l="1"/>
  <c r="J273" i="110" s="1"/>
  <c r="I267" i="110"/>
  <c r="J267" i="110" s="1"/>
  <c r="I260" i="113" l="1"/>
  <c r="I260" i="112"/>
  <c r="I272" i="111" l="1"/>
  <c r="J272" i="111" s="1"/>
  <c r="I149" i="105" l="1"/>
  <c r="I149" i="111"/>
  <c r="J149" i="111" s="1"/>
  <c r="H566" i="128" l="1"/>
  <c r="H565" i="128"/>
  <c r="H564" i="128"/>
  <c r="K561" i="128"/>
  <c r="H5" i="128"/>
  <c r="L5" i="128" s="1"/>
  <c r="H6" i="128"/>
  <c r="L6" i="128" s="1"/>
  <c r="H7" i="128"/>
  <c r="L7" i="128" s="1"/>
  <c r="H8" i="128"/>
  <c r="L8" i="128" s="1"/>
  <c r="H9" i="128"/>
  <c r="L9" i="128" s="1"/>
  <c r="H10" i="128"/>
  <c r="L10" i="128" s="1"/>
  <c r="H11" i="128"/>
  <c r="L11" i="128" s="1"/>
  <c r="H12" i="128"/>
  <c r="L12" i="128" s="1"/>
  <c r="H13" i="128"/>
  <c r="L13" i="128" s="1"/>
  <c r="H14" i="128"/>
  <c r="L14" i="128" s="1"/>
  <c r="H15" i="128"/>
  <c r="L15" i="128" s="1"/>
  <c r="H16" i="128"/>
  <c r="L16" i="128" s="1"/>
  <c r="H17" i="128"/>
  <c r="L17" i="128" s="1"/>
  <c r="H18" i="128"/>
  <c r="L18" i="128" s="1"/>
  <c r="H19" i="128"/>
  <c r="L19" i="128" s="1"/>
  <c r="H20" i="128"/>
  <c r="L20" i="128" s="1"/>
  <c r="H21" i="128"/>
  <c r="L21" i="128" s="1"/>
  <c r="H22" i="128"/>
  <c r="L22" i="128" s="1"/>
  <c r="H23" i="128"/>
  <c r="L23" i="128" s="1"/>
  <c r="H24" i="128"/>
  <c r="L24" i="128" s="1"/>
  <c r="H25" i="128"/>
  <c r="L25" i="128" s="1"/>
  <c r="H26" i="128"/>
  <c r="L26" i="128" s="1"/>
  <c r="H27" i="128"/>
  <c r="L27" i="128" s="1"/>
  <c r="H28" i="128"/>
  <c r="L28" i="128" s="1"/>
  <c r="H29" i="128"/>
  <c r="L29" i="128" s="1"/>
  <c r="H30" i="128"/>
  <c r="L30" i="128" s="1"/>
  <c r="H31" i="128"/>
  <c r="L31" i="128" s="1"/>
  <c r="H32" i="128"/>
  <c r="L32" i="128" s="1"/>
  <c r="H33" i="128"/>
  <c r="L33" i="128" s="1"/>
  <c r="H34" i="128"/>
  <c r="L34" i="128" s="1"/>
  <c r="H35" i="128"/>
  <c r="L35" i="128" s="1"/>
  <c r="H36" i="128"/>
  <c r="L36" i="128" s="1"/>
  <c r="H37" i="128"/>
  <c r="L37" i="128" s="1"/>
  <c r="H38" i="128"/>
  <c r="L38" i="128" s="1"/>
  <c r="H39" i="128"/>
  <c r="L39" i="128" s="1"/>
  <c r="H40" i="128"/>
  <c r="L40" i="128" s="1"/>
  <c r="H41" i="128"/>
  <c r="L41" i="128" s="1"/>
  <c r="H42" i="128"/>
  <c r="L42" i="128" s="1"/>
  <c r="H43" i="128"/>
  <c r="L43" i="128" s="1"/>
  <c r="H44" i="128"/>
  <c r="L44" i="128" s="1"/>
  <c r="H45" i="128"/>
  <c r="L45" i="128" s="1"/>
  <c r="H46" i="128"/>
  <c r="L46" i="128" s="1"/>
  <c r="H47" i="128"/>
  <c r="L47" i="128" s="1"/>
  <c r="H48" i="128"/>
  <c r="L48" i="128" s="1"/>
  <c r="H49" i="128"/>
  <c r="L49" i="128" s="1"/>
  <c r="H50" i="128"/>
  <c r="L50" i="128" s="1"/>
  <c r="H51" i="128"/>
  <c r="L51" i="128" s="1"/>
  <c r="H52" i="128"/>
  <c r="L52" i="128" s="1"/>
  <c r="H53" i="128"/>
  <c r="L53" i="128" s="1"/>
  <c r="H54" i="128"/>
  <c r="L54" i="128" s="1"/>
  <c r="H55" i="128"/>
  <c r="L55" i="128" s="1"/>
  <c r="H56" i="128"/>
  <c r="L56" i="128" s="1"/>
  <c r="H57" i="128"/>
  <c r="L57" i="128" s="1"/>
  <c r="H58" i="128"/>
  <c r="L58" i="128" s="1"/>
  <c r="H59" i="128"/>
  <c r="L59" i="128" s="1"/>
  <c r="H60" i="128"/>
  <c r="L60" i="128" s="1"/>
  <c r="H61" i="128"/>
  <c r="L61" i="128" s="1"/>
  <c r="H62" i="128"/>
  <c r="L62" i="128" s="1"/>
  <c r="H63" i="128"/>
  <c r="L63" i="128" s="1"/>
  <c r="H64" i="128"/>
  <c r="L64" i="128" s="1"/>
  <c r="H65" i="128"/>
  <c r="L65" i="128" s="1"/>
  <c r="H66" i="128"/>
  <c r="L66" i="128" s="1"/>
  <c r="H67" i="128"/>
  <c r="L67" i="128" s="1"/>
  <c r="H68" i="128"/>
  <c r="L68" i="128" s="1"/>
  <c r="H69" i="128"/>
  <c r="L69" i="128" s="1"/>
  <c r="H70" i="128"/>
  <c r="L70" i="128" s="1"/>
  <c r="H71" i="128"/>
  <c r="L71" i="128" s="1"/>
  <c r="H72" i="128"/>
  <c r="L72" i="128" s="1"/>
  <c r="H73" i="128"/>
  <c r="L73" i="128" s="1"/>
  <c r="H74" i="128"/>
  <c r="L74" i="128" s="1"/>
  <c r="H75" i="128"/>
  <c r="L75" i="128" s="1"/>
  <c r="H76" i="128"/>
  <c r="L76" i="128" s="1"/>
  <c r="H77" i="128"/>
  <c r="L77" i="128" s="1"/>
  <c r="H78" i="128"/>
  <c r="L78" i="128" s="1"/>
  <c r="H79" i="128"/>
  <c r="L79" i="128" s="1"/>
  <c r="H80" i="128"/>
  <c r="L80" i="128" s="1"/>
  <c r="H81" i="128"/>
  <c r="L81" i="128" s="1"/>
  <c r="H82" i="128"/>
  <c r="L82" i="128" s="1"/>
  <c r="H83" i="128"/>
  <c r="L83" i="128" s="1"/>
  <c r="H84" i="128"/>
  <c r="L84" i="128" s="1"/>
  <c r="H85" i="128"/>
  <c r="L85" i="128" s="1"/>
  <c r="H86" i="128"/>
  <c r="L86" i="128" s="1"/>
  <c r="H87" i="128"/>
  <c r="L87" i="128" s="1"/>
  <c r="H88" i="128"/>
  <c r="L88" i="128" s="1"/>
  <c r="H89" i="128"/>
  <c r="L89" i="128" s="1"/>
  <c r="H90" i="128"/>
  <c r="L90" i="128" s="1"/>
  <c r="H91" i="128"/>
  <c r="L91" i="128" s="1"/>
  <c r="H92" i="128"/>
  <c r="L92" i="128" s="1"/>
  <c r="H93" i="128"/>
  <c r="L93" i="128" s="1"/>
  <c r="H94" i="128"/>
  <c r="L94" i="128" s="1"/>
  <c r="H95" i="128"/>
  <c r="L95" i="128" s="1"/>
  <c r="H96" i="128"/>
  <c r="L96" i="128" s="1"/>
  <c r="H97" i="128"/>
  <c r="L97" i="128" s="1"/>
  <c r="H98" i="128"/>
  <c r="L98" i="128" s="1"/>
  <c r="H99" i="128"/>
  <c r="L99" i="128" s="1"/>
  <c r="H100" i="128"/>
  <c r="L100" i="128" s="1"/>
  <c r="H101" i="128"/>
  <c r="L101" i="128" s="1"/>
  <c r="H102" i="128"/>
  <c r="L102" i="128" s="1"/>
  <c r="H103" i="128"/>
  <c r="L103" i="128" s="1"/>
  <c r="H104" i="128"/>
  <c r="L104" i="128" s="1"/>
  <c r="H105" i="128"/>
  <c r="L105" i="128" s="1"/>
  <c r="H106" i="128"/>
  <c r="L106" i="128" s="1"/>
  <c r="H107" i="128"/>
  <c r="L107" i="128" s="1"/>
  <c r="H108" i="128"/>
  <c r="L108" i="128" s="1"/>
  <c r="H109" i="128"/>
  <c r="L109" i="128" s="1"/>
  <c r="H110" i="128"/>
  <c r="L110" i="128" s="1"/>
  <c r="H111" i="128"/>
  <c r="L111" i="128" s="1"/>
  <c r="H112" i="128"/>
  <c r="L112" i="128" s="1"/>
  <c r="H113" i="128"/>
  <c r="L113" i="128" s="1"/>
  <c r="H114" i="128"/>
  <c r="L114" i="128" s="1"/>
  <c r="H115" i="128"/>
  <c r="L115" i="128" s="1"/>
  <c r="H116" i="128"/>
  <c r="L116" i="128" s="1"/>
  <c r="H117" i="128"/>
  <c r="L117" i="128" s="1"/>
  <c r="H118" i="128"/>
  <c r="L118" i="128" s="1"/>
  <c r="H119" i="128"/>
  <c r="L119" i="128" s="1"/>
  <c r="H120" i="128"/>
  <c r="L120" i="128" s="1"/>
  <c r="H121" i="128"/>
  <c r="L121" i="128" s="1"/>
  <c r="H122" i="128"/>
  <c r="L122" i="128" s="1"/>
  <c r="H123" i="128"/>
  <c r="L123" i="128" s="1"/>
  <c r="H124" i="128"/>
  <c r="L124" i="128" s="1"/>
  <c r="H125" i="128"/>
  <c r="L125" i="128" s="1"/>
  <c r="H126" i="128"/>
  <c r="L126" i="128" s="1"/>
  <c r="H127" i="128"/>
  <c r="L127" i="128" s="1"/>
  <c r="H128" i="128"/>
  <c r="L128" i="128" s="1"/>
  <c r="H129" i="128"/>
  <c r="L129" i="128" s="1"/>
  <c r="H130" i="128"/>
  <c r="L130" i="128" s="1"/>
  <c r="H131" i="128"/>
  <c r="L131" i="128" s="1"/>
  <c r="H132" i="128"/>
  <c r="L132" i="128" s="1"/>
  <c r="H133" i="128"/>
  <c r="L133" i="128" s="1"/>
  <c r="H134" i="128"/>
  <c r="L134" i="128" s="1"/>
  <c r="H135" i="128"/>
  <c r="L135" i="128" s="1"/>
  <c r="H136" i="128"/>
  <c r="L136" i="128" s="1"/>
  <c r="H137" i="128"/>
  <c r="L137" i="128" s="1"/>
  <c r="H138" i="128"/>
  <c r="L138" i="128" s="1"/>
  <c r="H139" i="128"/>
  <c r="L139" i="128" s="1"/>
  <c r="H140" i="128"/>
  <c r="L140" i="128" s="1"/>
  <c r="H141" i="128"/>
  <c r="L141" i="128" s="1"/>
  <c r="H142" i="128"/>
  <c r="L142" i="128" s="1"/>
  <c r="H143" i="128"/>
  <c r="L143" i="128" s="1"/>
  <c r="H144" i="128"/>
  <c r="L144" i="128" s="1"/>
  <c r="H145" i="128"/>
  <c r="L145" i="128" s="1"/>
  <c r="H146" i="128"/>
  <c r="L146" i="128" s="1"/>
  <c r="H147" i="128"/>
  <c r="L147" i="128" s="1"/>
  <c r="H148" i="128"/>
  <c r="L148" i="128" s="1"/>
  <c r="H149" i="128"/>
  <c r="L149" i="128" s="1"/>
  <c r="H150" i="128"/>
  <c r="L150" i="128" s="1"/>
  <c r="H151" i="128"/>
  <c r="L151" i="128" s="1"/>
  <c r="H152" i="128"/>
  <c r="L152" i="128" s="1"/>
  <c r="H153" i="128"/>
  <c r="L153" i="128" s="1"/>
  <c r="H154" i="128"/>
  <c r="L154" i="128" s="1"/>
  <c r="H155" i="128"/>
  <c r="L155" i="128" s="1"/>
  <c r="H156" i="128"/>
  <c r="L156" i="128" s="1"/>
  <c r="H157" i="128"/>
  <c r="L157" i="128" s="1"/>
  <c r="H158" i="128"/>
  <c r="L158" i="128" s="1"/>
  <c r="H159" i="128"/>
  <c r="L159" i="128" s="1"/>
  <c r="H160" i="128"/>
  <c r="L160" i="128" s="1"/>
  <c r="H161" i="128"/>
  <c r="L161" i="128" s="1"/>
  <c r="H162" i="128"/>
  <c r="L162" i="128" s="1"/>
  <c r="H163" i="128"/>
  <c r="L163" i="128" s="1"/>
  <c r="H164" i="128"/>
  <c r="L164" i="128" s="1"/>
  <c r="H165" i="128"/>
  <c r="L165" i="128" s="1"/>
  <c r="H166" i="128"/>
  <c r="L166" i="128" s="1"/>
  <c r="H167" i="128"/>
  <c r="L167" i="128" s="1"/>
  <c r="H168" i="128"/>
  <c r="L168" i="128" s="1"/>
  <c r="H169" i="128"/>
  <c r="L169" i="128" s="1"/>
  <c r="H170" i="128"/>
  <c r="L170" i="128" s="1"/>
  <c r="H171" i="128"/>
  <c r="L171" i="128" s="1"/>
  <c r="H172" i="128"/>
  <c r="L172" i="128" s="1"/>
  <c r="H173" i="128"/>
  <c r="L173" i="128" s="1"/>
  <c r="H174" i="128"/>
  <c r="L174" i="128" s="1"/>
  <c r="H175" i="128"/>
  <c r="L175" i="128" s="1"/>
  <c r="H176" i="128"/>
  <c r="L176" i="128" s="1"/>
  <c r="H177" i="128"/>
  <c r="L177" i="128" s="1"/>
  <c r="H178" i="128"/>
  <c r="L178" i="128" s="1"/>
  <c r="H179" i="128"/>
  <c r="L179" i="128" s="1"/>
  <c r="H180" i="128"/>
  <c r="L180" i="128" s="1"/>
  <c r="H181" i="128"/>
  <c r="L181" i="128" s="1"/>
  <c r="H182" i="128"/>
  <c r="L182" i="128" s="1"/>
  <c r="H183" i="128"/>
  <c r="L183" i="128" s="1"/>
  <c r="H184" i="128"/>
  <c r="L184" i="128" s="1"/>
  <c r="H185" i="128"/>
  <c r="L185" i="128" s="1"/>
  <c r="H186" i="128"/>
  <c r="L186" i="128" s="1"/>
  <c r="H187" i="128"/>
  <c r="L187" i="128" s="1"/>
  <c r="H188" i="128"/>
  <c r="L188" i="128" s="1"/>
  <c r="H189" i="128"/>
  <c r="L189" i="128" s="1"/>
  <c r="H190" i="128"/>
  <c r="L190" i="128" s="1"/>
  <c r="H191" i="128"/>
  <c r="L191" i="128" s="1"/>
  <c r="H192" i="128"/>
  <c r="L192" i="128" s="1"/>
  <c r="H193" i="128"/>
  <c r="L193" i="128" s="1"/>
  <c r="H194" i="128"/>
  <c r="L194" i="128" s="1"/>
  <c r="H195" i="128"/>
  <c r="L195" i="128" s="1"/>
  <c r="H196" i="128"/>
  <c r="L196" i="128" s="1"/>
  <c r="H197" i="128"/>
  <c r="L197" i="128" s="1"/>
  <c r="H198" i="128"/>
  <c r="L198" i="128" s="1"/>
  <c r="H199" i="128"/>
  <c r="L199" i="128" s="1"/>
  <c r="H200" i="128"/>
  <c r="L200" i="128" s="1"/>
  <c r="H201" i="128"/>
  <c r="L201" i="128" s="1"/>
  <c r="H202" i="128"/>
  <c r="L202" i="128" s="1"/>
  <c r="H203" i="128"/>
  <c r="L203" i="128" s="1"/>
  <c r="H204" i="128"/>
  <c r="L204" i="128" s="1"/>
  <c r="H205" i="128"/>
  <c r="L205" i="128" s="1"/>
  <c r="H206" i="128"/>
  <c r="L206" i="128" s="1"/>
  <c r="H207" i="128"/>
  <c r="L207" i="128" s="1"/>
  <c r="H208" i="128"/>
  <c r="L208" i="128" s="1"/>
  <c r="H209" i="128"/>
  <c r="L209" i="128" s="1"/>
  <c r="H210" i="128"/>
  <c r="L210" i="128" s="1"/>
  <c r="H211" i="128"/>
  <c r="L211" i="128" s="1"/>
  <c r="H212" i="128"/>
  <c r="L212" i="128" s="1"/>
  <c r="H213" i="128"/>
  <c r="L213" i="128" s="1"/>
  <c r="H214" i="128"/>
  <c r="L214" i="128" s="1"/>
  <c r="H215" i="128"/>
  <c r="L215" i="128" s="1"/>
  <c r="H216" i="128"/>
  <c r="L216" i="128" s="1"/>
  <c r="H217" i="128"/>
  <c r="L217" i="128" s="1"/>
  <c r="H218" i="128"/>
  <c r="L218" i="128" s="1"/>
  <c r="H219" i="128"/>
  <c r="L219" i="128" s="1"/>
  <c r="H220" i="128"/>
  <c r="L220" i="128" s="1"/>
  <c r="H221" i="128"/>
  <c r="L221" i="128" s="1"/>
  <c r="H222" i="128"/>
  <c r="L222" i="128" s="1"/>
  <c r="H223" i="128"/>
  <c r="L223" i="128" s="1"/>
  <c r="H224" i="128"/>
  <c r="L224" i="128" s="1"/>
  <c r="H225" i="128"/>
  <c r="L225" i="128" s="1"/>
  <c r="H226" i="128"/>
  <c r="L226" i="128" s="1"/>
  <c r="H227" i="128"/>
  <c r="L227" i="128" s="1"/>
  <c r="H228" i="128"/>
  <c r="L228" i="128" s="1"/>
  <c r="H229" i="128"/>
  <c r="L229" i="128" s="1"/>
  <c r="H230" i="128"/>
  <c r="L230" i="128" s="1"/>
  <c r="H231" i="128"/>
  <c r="L231" i="128" s="1"/>
  <c r="H232" i="128"/>
  <c r="L232" i="128" s="1"/>
  <c r="H233" i="128"/>
  <c r="L233" i="128" s="1"/>
  <c r="H234" i="128"/>
  <c r="L234" i="128" s="1"/>
  <c r="H235" i="128"/>
  <c r="L235" i="128" s="1"/>
  <c r="H236" i="128"/>
  <c r="L236" i="128" s="1"/>
  <c r="H237" i="128"/>
  <c r="L237" i="128" s="1"/>
  <c r="H238" i="128"/>
  <c r="L238" i="128" s="1"/>
  <c r="H239" i="128"/>
  <c r="L239" i="128" s="1"/>
  <c r="H240" i="128"/>
  <c r="L240" i="128" s="1"/>
  <c r="H241" i="128"/>
  <c r="L241" i="128" s="1"/>
  <c r="H242" i="128"/>
  <c r="L242" i="128" s="1"/>
  <c r="H243" i="128"/>
  <c r="L243" i="128" s="1"/>
  <c r="H244" i="128"/>
  <c r="L244" i="128" s="1"/>
  <c r="H245" i="128"/>
  <c r="L245" i="128" s="1"/>
  <c r="H246" i="128"/>
  <c r="L246" i="128" s="1"/>
  <c r="H247" i="128"/>
  <c r="L247" i="128" s="1"/>
  <c r="H248" i="128"/>
  <c r="L248" i="128" s="1"/>
  <c r="H249" i="128"/>
  <c r="L249" i="128" s="1"/>
  <c r="H250" i="128"/>
  <c r="L250" i="128" s="1"/>
  <c r="H251" i="128"/>
  <c r="L251" i="128" s="1"/>
  <c r="H252" i="128"/>
  <c r="L252" i="128" s="1"/>
  <c r="H253" i="128"/>
  <c r="L253" i="128" s="1"/>
  <c r="H254" i="128"/>
  <c r="L254" i="128" s="1"/>
  <c r="H255" i="128"/>
  <c r="L255" i="128" s="1"/>
  <c r="H256" i="128"/>
  <c r="L256" i="128" s="1"/>
  <c r="H257" i="128"/>
  <c r="L257" i="128" s="1"/>
  <c r="H258" i="128"/>
  <c r="L258" i="128" s="1"/>
  <c r="H259" i="128"/>
  <c r="L259" i="128" s="1"/>
  <c r="H260" i="128"/>
  <c r="L260" i="128" s="1"/>
  <c r="H261" i="128"/>
  <c r="L261" i="128" s="1"/>
  <c r="H262" i="128"/>
  <c r="L262" i="128" s="1"/>
  <c r="H263" i="128"/>
  <c r="L263" i="128" s="1"/>
  <c r="H264" i="128"/>
  <c r="L264" i="128" s="1"/>
  <c r="H265" i="128"/>
  <c r="L265" i="128" s="1"/>
  <c r="H266" i="128"/>
  <c r="L266" i="128" s="1"/>
  <c r="H267" i="128"/>
  <c r="L267" i="128" s="1"/>
  <c r="H268" i="128"/>
  <c r="L268" i="128" s="1"/>
  <c r="H269" i="128"/>
  <c r="L269" i="128" s="1"/>
  <c r="H270" i="128"/>
  <c r="L270" i="128" s="1"/>
  <c r="H271" i="128"/>
  <c r="L271" i="128" s="1"/>
  <c r="H272" i="128"/>
  <c r="L272" i="128" s="1"/>
  <c r="H273" i="128"/>
  <c r="L273" i="128" s="1"/>
  <c r="H274" i="128"/>
  <c r="L274" i="128" s="1"/>
  <c r="H275" i="128"/>
  <c r="L275" i="128" s="1"/>
  <c r="H276" i="128"/>
  <c r="L276" i="128" s="1"/>
  <c r="H277" i="128"/>
  <c r="L277" i="128" s="1"/>
  <c r="H278" i="128"/>
  <c r="L278" i="128" s="1"/>
  <c r="H279" i="128"/>
  <c r="L279" i="128" s="1"/>
  <c r="H280" i="128"/>
  <c r="L280" i="128" s="1"/>
  <c r="H281" i="128"/>
  <c r="L281" i="128" s="1"/>
  <c r="H282" i="128"/>
  <c r="L282" i="128" s="1"/>
  <c r="H283" i="128"/>
  <c r="L283" i="128" s="1"/>
  <c r="H284" i="128"/>
  <c r="L284" i="128" s="1"/>
  <c r="H285" i="128"/>
  <c r="L285" i="128" s="1"/>
  <c r="H286" i="128"/>
  <c r="L286" i="128" s="1"/>
  <c r="H287" i="128"/>
  <c r="L287" i="128" s="1"/>
  <c r="H288" i="128"/>
  <c r="L288" i="128" s="1"/>
  <c r="H289" i="128"/>
  <c r="L289" i="128" s="1"/>
  <c r="H290" i="128"/>
  <c r="L290" i="128" s="1"/>
  <c r="H291" i="128"/>
  <c r="L291" i="128" s="1"/>
  <c r="H292" i="128"/>
  <c r="L292" i="128" s="1"/>
  <c r="H293" i="128"/>
  <c r="L293" i="128" s="1"/>
  <c r="H294" i="128"/>
  <c r="L294" i="128" s="1"/>
  <c r="H295" i="128"/>
  <c r="L295" i="128" s="1"/>
  <c r="H296" i="128"/>
  <c r="L296" i="128" s="1"/>
  <c r="H297" i="128"/>
  <c r="L297" i="128" s="1"/>
  <c r="H298" i="128"/>
  <c r="L298" i="128" s="1"/>
  <c r="H299" i="128"/>
  <c r="L299" i="128" s="1"/>
  <c r="H300" i="128"/>
  <c r="L300" i="128" s="1"/>
  <c r="H301" i="128"/>
  <c r="L301" i="128" s="1"/>
  <c r="H302" i="128"/>
  <c r="L302" i="128" s="1"/>
  <c r="H303" i="128"/>
  <c r="L303" i="128" s="1"/>
  <c r="H304" i="128"/>
  <c r="L304" i="128" s="1"/>
  <c r="H305" i="128"/>
  <c r="L305" i="128" s="1"/>
  <c r="H306" i="128"/>
  <c r="L306" i="128" s="1"/>
  <c r="H307" i="128"/>
  <c r="L307" i="128" s="1"/>
  <c r="H308" i="128"/>
  <c r="L308" i="128" s="1"/>
  <c r="H309" i="128"/>
  <c r="L309" i="128" s="1"/>
  <c r="H310" i="128"/>
  <c r="L310" i="128" s="1"/>
  <c r="H311" i="128"/>
  <c r="L311" i="128" s="1"/>
  <c r="H312" i="128"/>
  <c r="L312" i="128" s="1"/>
  <c r="H313" i="128"/>
  <c r="L313" i="128" s="1"/>
  <c r="H314" i="128"/>
  <c r="L314" i="128" s="1"/>
  <c r="H315" i="128"/>
  <c r="L315" i="128" s="1"/>
  <c r="H316" i="128"/>
  <c r="L316" i="128" s="1"/>
  <c r="H317" i="128"/>
  <c r="L317" i="128" s="1"/>
  <c r="H318" i="128"/>
  <c r="L318" i="128" s="1"/>
  <c r="H319" i="128"/>
  <c r="L319" i="128" s="1"/>
  <c r="H320" i="128"/>
  <c r="L320" i="128" s="1"/>
  <c r="H321" i="128"/>
  <c r="L321" i="128" s="1"/>
  <c r="H322" i="128"/>
  <c r="L322" i="128" s="1"/>
  <c r="H323" i="128"/>
  <c r="L323" i="128" s="1"/>
  <c r="H324" i="128"/>
  <c r="L324" i="128" s="1"/>
  <c r="H325" i="128"/>
  <c r="L325" i="128" s="1"/>
  <c r="H326" i="128"/>
  <c r="L326" i="128" s="1"/>
  <c r="H327" i="128"/>
  <c r="L327" i="128" s="1"/>
  <c r="H328" i="128"/>
  <c r="L328" i="128" s="1"/>
  <c r="H329" i="128"/>
  <c r="L329" i="128" s="1"/>
  <c r="H330" i="128"/>
  <c r="L330" i="128" s="1"/>
  <c r="H331" i="128"/>
  <c r="L331" i="128" s="1"/>
  <c r="H332" i="128"/>
  <c r="L332" i="128" s="1"/>
  <c r="H333" i="128"/>
  <c r="L333" i="128" s="1"/>
  <c r="H334" i="128"/>
  <c r="L334" i="128" s="1"/>
  <c r="H335" i="128"/>
  <c r="L335" i="128" s="1"/>
  <c r="H336" i="128"/>
  <c r="L336" i="128" s="1"/>
  <c r="H337" i="128"/>
  <c r="L337" i="128" s="1"/>
  <c r="H338" i="128"/>
  <c r="L338" i="128" s="1"/>
  <c r="H339" i="128"/>
  <c r="L339" i="128" s="1"/>
  <c r="H340" i="128"/>
  <c r="L340" i="128" s="1"/>
  <c r="H341" i="128"/>
  <c r="L341" i="128" s="1"/>
  <c r="H342" i="128"/>
  <c r="L342" i="128" s="1"/>
  <c r="H343" i="128"/>
  <c r="L343" i="128" s="1"/>
  <c r="H344" i="128"/>
  <c r="L344" i="128" s="1"/>
  <c r="H345" i="128"/>
  <c r="L345" i="128" s="1"/>
  <c r="H346" i="128"/>
  <c r="L346" i="128" s="1"/>
  <c r="H347" i="128"/>
  <c r="L347" i="128" s="1"/>
  <c r="H348" i="128"/>
  <c r="L348" i="128" s="1"/>
  <c r="H349" i="128"/>
  <c r="L349" i="128" s="1"/>
  <c r="H350" i="128"/>
  <c r="L350" i="128" s="1"/>
  <c r="H351" i="128"/>
  <c r="L351" i="128" s="1"/>
  <c r="H352" i="128"/>
  <c r="L352" i="128" s="1"/>
  <c r="H353" i="128"/>
  <c r="L353" i="128" s="1"/>
  <c r="H354" i="128"/>
  <c r="L354" i="128" s="1"/>
  <c r="H355" i="128"/>
  <c r="L355" i="128" s="1"/>
  <c r="H356" i="128"/>
  <c r="L356" i="128" s="1"/>
  <c r="H357" i="128"/>
  <c r="L357" i="128" s="1"/>
  <c r="H358" i="128"/>
  <c r="L358" i="128" s="1"/>
  <c r="H359" i="128"/>
  <c r="L359" i="128" s="1"/>
  <c r="H360" i="128"/>
  <c r="L360" i="128" s="1"/>
  <c r="H361" i="128"/>
  <c r="L361" i="128" s="1"/>
  <c r="H362" i="128"/>
  <c r="L362" i="128" s="1"/>
  <c r="H363" i="128"/>
  <c r="L363" i="128" s="1"/>
  <c r="H364" i="128"/>
  <c r="L364" i="128" s="1"/>
  <c r="H365" i="128"/>
  <c r="L365" i="128" s="1"/>
  <c r="H366" i="128"/>
  <c r="L366" i="128" s="1"/>
  <c r="H367" i="128"/>
  <c r="L367" i="128" s="1"/>
  <c r="H368" i="128"/>
  <c r="L368" i="128" s="1"/>
  <c r="H369" i="128"/>
  <c r="L369" i="128" s="1"/>
  <c r="H370" i="128"/>
  <c r="L370" i="128" s="1"/>
  <c r="H371" i="128"/>
  <c r="L371" i="128" s="1"/>
  <c r="H372" i="128"/>
  <c r="L372" i="128" s="1"/>
  <c r="H373" i="128"/>
  <c r="L373" i="128" s="1"/>
  <c r="H374" i="128"/>
  <c r="L374" i="128" s="1"/>
  <c r="H375" i="128"/>
  <c r="L375" i="128" s="1"/>
  <c r="H376" i="128"/>
  <c r="L376" i="128" s="1"/>
  <c r="H377" i="128"/>
  <c r="L377" i="128" s="1"/>
  <c r="H378" i="128"/>
  <c r="L378" i="128" s="1"/>
  <c r="H379" i="128"/>
  <c r="L379" i="128" s="1"/>
  <c r="H380" i="128"/>
  <c r="L380" i="128" s="1"/>
  <c r="H381" i="128"/>
  <c r="L381" i="128" s="1"/>
  <c r="H382" i="128"/>
  <c r="L382" i="128" s="1"/>
  <c r="H383" i="128"/>
  <c r="L383" i="128" s="1"/>
  <c r="H384" i="128"/>
  <c r="L384" i="128" s="1"/>
  <c r="H385" i="128"/>
  <c r="L385" i="128" s="1"/>
  <c r="H386" i="128"/>
  <c r="L386" i="128" s="1"/>
  <c r="H387" i="128"/>
  <c r="L387" i="128" s="1"/>
  <c r="H388" i="128"/>
  <c r="L388" i="128" s="1"/>
  <c r="H389" i="128"/>
  <c r="L389" i="128" s="1"/>
  <c r="H390" i="128"/>
  <c r="L390" i="128" s="1"/>
  <c r="H391" i="128"/>
  <c r="L391" i="128" s="1"/>
  <c r="H392" i="128"/>
  <c r="L392" i="128" s="1"/>
  <c r="H393" i="128"/>
  <c r="L393" i="128" s="1"/>
  <c r="H394" i="128"/>
  <c r="L394" i="128" s="1"/>
  <c r="H395" i="128"/>
  <c r="L395" i="128" s="1"/>
  <c r="H396" i="128"/>
  <c r="L396" i="128" s="1"/>
  <c r="H397" i="128"/>
  <c r="L397" i="128" s="1"/>
  <c r="H398" i="128"/>
  <c r="L398" i="128" s="1"/>
  <c r="H399" i="128"/>
  <c r="L399" i="128" s="1"/>
  <c r="H400" i="128"/>
  <c r="L400" i="128" s="1"/>
  <c r="H401" i="128"/>
  <c r="L401" i="128" s="1"/>
  <c r="H402" i="128"/>
  <c r="L402" i="128" s="1"/>
  <c r="H403" i="128"/>
  <c r="L403" i="128" s="1"/>
  <c r="H404" i="128"/>
  <c r="L404" i="128" s="1"/>
  <c r="H405" i="128"/>
  <c r="L405" i="128" s="1"/>
  <c r="H406" i="128"/>
  <c r="L406" i="128" s="1"/>
  <c r="H407" i="128"/>
  <c r="L407" i="128" s="1"/>
  <c r="H408" i="128"/>
  <c r="L408" i="128" s="1"/>
  <c r="H409" i="128"/>
  <c r="L409" i="128" s="1"/>
  <c r="H410" i="128"/>
  <c r="L410" i="128" s="1"/>
  <c r="H411" i="128"/>
  <c r="L411" i="128" s="1"/>
  <c r="H412" i="128"/>
  <c r="L412" i="128" s="1"/>
  <c r="H413" i="128"/>
  <c r="L413" i="128" s="1"/>
  <c r="H414" i="128"/>
  <c r="L414" i="128" s="1"/>
  <c r="H415" i="128"/>
  <c r="L415" i="128" s="1"/>
  <c r="H416" i="128"/>
  <c r="L416" i="128" s="1"/>
  <c r="H417" i="128"/>
  <c r="L417" i="128" s="1"/>
  <c r="H418" i="128"/>
  <c r="L418" i="128" s="1"/>
  <c r="H419" i="128"/>
  <c r="L419" i="128" s="1"/>
  <c r="H420" i="128"/>
  <c r="L420" i="128" s="1"/>
  <c r="H421" i="128"/>
  <c r="L421" i="128" s="1"/>
  <c r="H422" i="128"/>
  <c r="L422" i="128" s="1"/>
  <c r="H423" i="128"/>
  <c r="L423" i="128" s="1"/>
  <c r="H424" i="128"/>
  <c r="L424" i="128" s="1"/>
  <c r="H425" i="128"/>
  <c r="L425" i="128" s="1"/>
  <c r="H426" i="128"/>
  <c r="L426" i="128" s="1"/>
  <c r="H427" i="128"/>
  <c r="L427" i="128" s="1"/>
  <c r="H428" i="128"/>
  <c r="L428" i="128" s="1"/>
  <c r="H429" i="128"/>
  <c r="L429" i="128" s="1"/>
  <c r="H430" i="128"/>
  <c r="L430" i="128" s="1"/>
  <c r="H431" i="128"/>
  <c r="L431" i="128" s="1"/>
  <c r="H432" i="128"/>
  <c r="L432" i="128" s="1"/>
  <c r="H433" i="128"/>
  <c r="L433" i="128" s="1"/>
  <c r="H434" i="128"/>
  <c r="L434" i="128" s="1"/>
  <c r="H435" i="128"/>
  <c r="L435" i="128" s="1"/>
  <c r="H436" i="128"/>
  <c r="L436" i="128" s="1"/>
  <c r="H437" i="128"/>
  <c r="L437" i="128" s="1"/>
  <c r="H438" i="128"/>
  <c r="L438" i="128" s="1"/>
  <c r="H439" i="128"/>
  <c r="L439" i="128" s="1"/>
  <c r="H440" i="128"/>
  <c r="L440" i="128" s="1"/>
  <c r="H441" i="128"/>
  <c r="L441" i="128" s="1"/>
  <c r="H442" i="128"/>
  <c r="L442" i="128" s="1"/>
  <c r="H443" i="128"/>
  <c r="L443" i="128" s="1"/>
  <c r="H444" i="128"/>
  <c r="L444" i="128" s="1"/>
  <c r="H445" i="128"/>
  <c r="L445" i="128" s="1"/>
  <c r="H446" i="128"/>
  <c r="L446" i="128" s="1"/>
  <c r="H447" i="128"/>
  <c r="L447" i="128" s="1"/>
  <c r="H448" i="128"/>
  <c r="L448" i="128" s="1"/>
  <c r="H449" i="128"/>
  <c r="L449" i="128" s="1"/>
  <c r="H450" i="128"/>
  <c r="L450" i="128" s="1"/>
  <c r="H451" i="128"/>
  <c r="L451" i="128" s="1"/>
  <c r="H452" i="128"/>
  <c r="L452" i="128" s="1"/>
  <c r="H453" i="128"/>
  <c r="L453" i="128" s="1"/>
  <c r="H454" i="128"/>
  <c r="L454" i="128" s="1"/>
  <c r="H455" i="128"/>
  <c r="L455" i="128" s="1"/>
  <c r="H456" i="128"/>
  <c r="L456" i="128" s="1"/>
  <c r="H457" i="128"/>
  <c r="L457" i="128" s="1"/>
  <c r="H458" i="128"/>
  <c r="L458" i="128" s="1"/>
  <c r="H459" i="128"/>
  <c r="L459" i="128" s="1"/>
  <c r="H460" i="128"/>
  <c r="L460" i="128" s="1"/>
  <c r="H461" i="128"/>
  <c r="L461" i="128" s="1"/>
  <c r="H462" i="128"/>
  <c r="L462" i="128" s="1"/>
  <c r="H463" i="128"/>
  <c r="L463" i="128" s="1"/>
  <c r="H464" i="128"/>
  <c r="L464" i="128" s="1"/>
  <c r="H465" i="128"/>
  <c r="L465" i="128" s="1"/>
  <c r="H466" i="128"/>
  <c r="L466" i="128" s="1"/>
  <c r="H467" i="128"/>
  <c r="L467" i="128" s="1"/>
  <c r="H468" i="128"/>
  <c r="L468" i="128" s="1"/>
  <c r="H469" i="128"/>
  <c r="L469" i="128" s="1"/>
  <c r="H470" i="128"/>
  <c r="L470" i="128" s="1"/>
  <c r="H471" i="128"/>
  <c r="L471" i="128" s="1"/>
  <c r="H472" i="128"/>
  <c r="L472" i="128" s="1"/>
  <c r="H473" i="128"/>
  <c r="L473" i="128" s="1"/>
  <c r="H474" i="128"/>
  <c r="L474" i="128" s="1"/>
  <c r="H475" i="128"/>
  <c r="L475" i="128" s="1"/>
  <c r="H476" i="128"/>
  <c r="L476" i="128" s="1"/>
  <c r="H477" i="128"/>
  <c r="L477" i="128" s="1"/>
  <c r="H478" i="128"/>
  <c r="L478" i="128" s="1"/>
  <c r="H479" i="128"/>
  <c r="L479" i="128" s="1"/>
  <c r="H480" i="128"/>
  <c r="L480" i="128" s="1"/>
  <c r="H481" i="128"/>
  <c r="L481" i="128" s="1"/>
  <c r="H482" i="128"/>
  <c r="L482" i="128" s="1"/>
  <c r="H483" i="128"/>
  <c r="L483" i="128" s="1"/>
  <c r="H484" i="128"/>
  <c r="L484" i="128" s="1"/>
  <c r="H485" i="128"/>
  <c r="L485" i="128" s="1"/>
  <c r="H486" i="128"/>
  <c r="L486" i="128" s="1"/>
  <c r="H487" i="128"/>
  <c r="L487" i="128" s="1"/>
  <c r="H488" i="128"/>
  <c r="L488" i="128" s="1"/>
  <c r="H489" i="128"/>
  <c r="L489" i="128" s="1"/>
  <c r="H490" i="128"/>
  <c r="L490" i="128" s="1"/>
  <c r="H491" i="128"/>
  <c r="L491" i="128" s="1"/>
  <c r="H492" i="128"/>
  <c r="L492" i="128" s="1"/>
  <c r="H493" i="128"/>
  <c r="L493" i="128" s="1"/>
  <c r="H494" i="128"/>
  <c r="L494" i="128" s="1"/>
  <c r="H495" i="128"/>
  <c r="L495" i="128" s="1"/>
  <c r="H496" i="128"/>
  <c r="L496" i="128" s="1"/>
  <c r="H497" i="128"/>
  <c r="L497" i="128" s="1"/>
  <c r="H498" i="128"/>
  <c r="L498" i="128" s="1"/>
  <c r="H499" i="128"/>
  <c r="L499" i="128" s="1"/>
  <c r="H500" i="128"/>
  <c r="L500" i="128" s="1"/>
  <c r="H501" i="128"/>
  <c r="L501" i="128" s="1"/>
  <c r="H502" i="128"/>
  <c r="L502" i="128" s="1"/>
  <c r="H503" i="128"/>
  <c r="L503" i="128" s="1"/>
  <c r="H504" i="128"/>
  <c r="L504" i="128" s="1"/>
  <c r="H505" i="128"/>
  <c r="L505" i="128" s="1"/>
  <c r="H506" i="128"/>
  <c r="L506" i="128" s="1"/>
  <c r="H507" i="128"/>
  <c r="L507" i="128" s="1"/>
  <c r="H508" i="128"/>
  <c r="L508" i="128" s="1"/>
  <c r="H509" i="128"/>
  <c r="L509" i="128" s="1"/>
  <c r="H510" i="128"/>
  <c r="L510" i="128" s="1"/>
  <c r="H511" i="128"/>
  <c r="L511" i="128" s="1"/>
  <c r="H512" i="128"/>
  <c r="L512" i="128" s="1"/>
  <c r="H513" i="128"/>
  <c r="L513" i="128" s="1"/>
  <c r="H514" i="128"/>
  <c r="L514" i="128" s="1"/>
  <c r="H515" i="128"/>
  <c r="L515" i="128" s="1"/>
  <c r="H516" i="128"/>
  <c r="L516" i="128" s="1"/>
  <c r="H517" i="128"/>
  <c r="L517" i="128" s="1"/>
  <c r="H518" i="128"/>
  <c r="L518" i="128" s="1"/>
  <c r="H519" i="128"/>
  <c r="L519" i="128" s="1"/>
  <c r="H520" i="128"/>
  <c r="L520" i="128" s="1"/>
  <c r="H521" i="128"/>
  <c r="L521" i="128" s="1"/>
  <c r="H522" i="128"/>
  <c r="L522" i="128" s="1"/>
  <c r="H523" i="128"/>
  <c r="L523" i="128" s="1"/>
  <c r="H524" i="128"/>
  <c r="L524" i="128" s="1"/>
  <c r="H525" i="128"/>
  <c r="L525" i="128" s="1"/>
  <c r="H526" i="128"/>
  <c r="L526" i="128" s="1"/>
  <c r="H527" i="128"/>
  <c r="L527" i="128" s="1"/>
  <c r="H528" i="128"/>
  <c r="L528" i="128" s="1"/>
  <c r="H529" i="128"/>
  <c r="L529" i="128" s="1"/>
  <c r="H530" i="128"/>
  <c r="L530" i="128" s="1"/>
  <c r="H531" i="128"/>
  <c r="L531" i="128" s="1"/>
  <c r="H532" i="128"/>
  <c r="L532" i="128" s="1"/>
  <c r="H533" i="128"/>
  <c r="L533" i="128" s="1"/>
  <c r="H534" i="128"/>
  <c r="L534" i="128" s="1"/>
  <c r="H535" i="128"/>
  <c r="L535" i="128" s="1"/>
  <c r="H536" i="128"/>
  <c r="L536" i="128" s="1"/>
  <c r="H537" i="128"/>
  <c r="L537" i="128" s="1"/>
  <c r="H538" i="128"/>
  <c r="L538" i="128" s="1"/>
  <c r="H539" i="128"/>
  <c r="L539" i="128" s="1"/>
  <c r="H540" i="128"/>
  <c r="L540" i="128" s="1"/>
  <c r="H541" i="128"/>
  <c r="L541" i="128" s="1"/>
  <c r="H542" i="128"/>
  <c r="L542" i="128" s="1"/>
  <c r="H543" i="128"/>
  <c r="L543" i="128" s="1"/>
  <c r="H544" i="128"/>
  <c r="L544" i="128" s="1"/>
  <c r="H545" i="128"/>
  <c r="L545" i="128" s="1"/>
  <c r="H546" i="128"/>
  <c r="L546" i="128" s="1"/>
  <c r="H547" i="128"/>
  <c r="L547" i="128" s="1"/>
  <c r="H548" i="128"/>
  <c r="L548" i="128" s="1"/>
  <c r="H549" i="128"/>
  <c r="L549" i="128" s="1"/>
  <c r="H550" i="128"/>
  <c r="L550" i="128" s="1"/>
  <c r="H551" i="128"/>
  <c r="L551" i="128" s="1"/>
  <c r="H552" i="128"/>
  <c r="L552" i="128" s="1"/>
  <c r="H553" i="128"/>
  <c r="L553" i="128" s="1"/>
  <c r="H554" i="128"/>
  <c r="L554" i="128" s="1"/>
  <c r="H555" i="128"/>
  <c r="L555" i="128" s="1"/>
  <c r="H556" i="128"/>
  <c r="L556" i="128" s="1"/>
  <c r="H557" i="128"/>
  <c r="L557" i="128" s="1"/>
  <c r="H558" i="128"/>
  <c r="L558" i="128" s="1"/>
  <c r="H559" i="128"/>
  <c r="L559" i="128" s="1"/>
  <c r="H560" i="128"/>
  <c r="L560" i="128" s="1"/>
  <c r="K560" i="117"/>
  <c r="K559" i="117"/>
  <c r="K558" i="117"/>
  <c r="K557" i="117"/>
  <c r="K556" i="117"/>
  <c r="K555" i="117"/>
  <c r="K554" i="117"/>
  <c r="K553" i="117"/>
  <c r="K552" i="117"/>
  <c r="K551" i="117"/>
  <c r="K550" i="117"/>
  <c r="K549" i="117"/>
  <c r="K548" i="117"/>
  <c r="K547" i="117"/>
  <c r="K546" i="117"/>
  <c r="K545" i="117"/>
  <c r="K544" i="117"/>
  <c r="K543" i="117"/>
  <c r="K542" i="117"/>
  <c r="K541" i="117"/>
  <c r="K540" i="117"/>
  <c r="K539" i="117"/>
  <c r="K538" i="117"/>
  <c r="K537" i="117"/>
  <c r="K536" i="117"/>
  <c r="K535" i="117"/>
  <c r="K534" i="117"/>
  <c r="K533" i="117"/>
  <c r="K532" i="117"/>
  <c r="K531" i="117"/>
  <c r="K530" i="117"/>
  <c r="K529" i="117"/>
  <c r="K528" i="117"/>
  <c r="K527" i="117"/>
  <c r="K526" i="117"/>
  <c r="K525" i="117"/>
  <c r="K524" i="117"/>
  <c r="K523" i="117"/>
  <c r="K522" i="117"/>
  <c r="K521" i="117"/>
  <c r="K520" i="117"/>
  <c r="K519" i="117"/>
  <c r="K518" i="117"/>
  <c r="K517" i="117"/>
  <c r="K516" i="117"/>
  <c r="K515" i="117"/>
  <c r="K514" i="117"/>
  <c r="K513" i="117"/>
  <c r="K512" i="117"/>
  <c r="K511" i="117"/>
  <c r="K510" i="117"/>
  <c r="K509" i="117"/>
  <c r="K508" i="117"/>
  <c r="K507" i="117"/>
  <c r="K506" i="117"/>
  <c r="K505" i="117"/>
  <c r="K504" i="117"/>
  <c r="K503" i="117"/>
  <c r="K502" i="117"/>
  <c r="K501" i="117"/>
  <c r="K500" i="117"/>
  <c r="K499" i="117"/>
  <c r="K498" i="117"/>
  <c r="K497" i="117"/>
  <c r="K496" i="117"/>
  <c r="K495" i="117"/>
  <c r="K494" i="117"/>
  <c r="K493" i="117"/>
  <c r="K492" i="117"/>
  <c r="K491" i="117"/>
  <c r="K490" i="117"/>
  <c r="K489" i="117"/>
  <c r="K488" i="117"/>
  <c r="K487" i="117"/>
  <c r="K486" i="117"/>
  <c r="K485" i="117"/>
  <c r="K484" i="117"/>
  <c r="K483" i="117"/>
  <c r="K482" i="117"/>
  <c r="K481" i="117"/>
  <c r="K480" i="117"/>
  <c r="K479" i="117"/>
  <c r="K478" i="117"/>
  <c r="K477" i="117"/>
  <c r="K476" i="117"/>
  <c r="K475" i="117"/>
  <c r="K474" i="117"/>
  <c r="K473" i="117"/>
  <c r="K472" i="117"/>
  <c r="K471" i="117"/>
  <c r="K470" i="117"/>
  <c r="K469" i="117"/>
  <c r="K468" i="117"/>
  <c r="K467" i="117"/>
  <c r="K466" i="117"/>
  <c r="K465" i="117"/>
  <c r="K464" i="117"/>
  <c r="K463" i="117"/>
  <c r="K462" i="117"/>
  <c r="K461" i="117"/>
  <c r="K460" i="117"/>
  <c r="K459" i="117"/>
  <c r="K458" i="117"/>
  <c r="K457" i="117"/>
  <c r="K456" i="117"/>
  <c r="K455" i="117"/>
  <c r="K454" i="117"/>
  <c r="K453" i="117"/>
  <c r="K452" i="117"/>
  <c r="K451" i="117"/>
  <c r="K450" i="117"/>
  <c r="K449" i="117"/>
  <c r="K448" i="117"/>
  <c r="K447" i="117"/>
  <c r="K446" i="117"/>
  <c r="K445" i="117"/>
  <c r="K444" i="117"/>
  <c r="K443" i="117"/>
  <c r="K442" i="117"/>
  <c r="K441" i="117"/>
  <c r="K440" i="117"/>
  <c r="K439" i="117"/>
  <c r="K438" i="117"/>
  <c r="K437" i="117"/>
  <c r="K436" i="117"/>
  <c r="K435" i="117"/>
  <c r="K434" i="117"/>
  <c r="K433" i="117"/>
  <c r="K432" i="117"/>
  <c r="K431" i="117"/>
  <c r="K430" i="117"/>
  <c r="K429" i="117"/>
  <c r="K428" i="117"/>
  <c r="K427" i="117"/>
  <c r="K426" i="117"/>
  <c r="K425" i="117"/>
  <c r="K424" i="117"/>
  <c r="K423" i="117"/>
  <c r="K422" i="117"/>
  <c r="K421" i="117"/>
  <c r="K420" i="117"/>
  <c r="K419" i="117"/>
  <c r="K418" i="117"/>
  <c r="K417" i="117"/>
  <c r="K416" i="117"/>
  <c r="K415" i="117"/>
  <c r="K414" i="117"/>
  <c r="K413" i="117"/>
  <c r="K412" i="117"/>
  <c r="K411" i="117"/>
  <c r="K410" i="117"/>
  <c r="K409" i="117"/>
  <c r="K408" i="117"/>
  <c r="K407" i="117"/>
  <c r="K406" i="117"/>
  <c r="K405" i="117"/>
  <c r="K404" i="117"/>
  <c r="K403" i="117"/>
  <c r="K402" i="117"/>
  <c r="K401" i="117"/>
  <c r="K400" i="117"/>
  <c r="K399" i="117"/>
  <c r="K398" i="117"/>
  <c r="K397" i="117"/>
  <c r="K396" i="117"/>
  <c r="K395" i="117"/>
  <c r="K394" i="117"/>
  <c r="K393" i="117"/>
  <c r="K392" i="117"/>
  <c r="K391" i="117"/>
  <c r="K390" i="117"/>
  <c r="K389" i="117"/>
  <c r="K388" i="117"/>
  <c r="K387" i="117"/>
  <c r="K386" i="117"/>
  <c r="K385" i="117"/>
  <c r="K384" i="117"/>
  <c r="K383" i="117"/>
  <c r="K382" i="117"/>
  <c r="K381" i="117"/>
  <c r="K380" i="117"/>
  <c r="K379" i="117"/>
  <c r="K378" i="117"/>
  <c r="K377" i="117"/>
  <c r="K376" i="117"/>
  <c r="K375" i="117"/>
  <c r="K374" i="117"/>
  <c r="K373" i="117"/>
  <c r="K372" i="117"/>
  <c r="K371" i="117"/>
  <c r="K370" i="117"/>
  <c r="K369" i="117"/>
  <c r="K368" i="117"/>
  <c r="K367" i="117"/>
  <c r="K366" i="117"/>
  <c r="K365" i="117"/>
  <c r="K364" i="117"/>
  <c r="K363" i="117"/>
  <c r="K362" i="117"/>
  <c r="K361" i="117"/>
  <c r="K360" i="117"/>
  <c r="K359" i="117"/>
  <c r="K358" i="117"/>
  <c r="K357" i="117"/>
  <c r="K356" i="117"/>
  <c r="K355" i="117"/>
  <c r="K354" i="117"/>
  <c r="K353" i="117"/>
  <c r="K352" i="117"/>
  <c r="K351" i="117"/>
  <c r="K350" i="117"/>
  <c r="K349" i="117"/>
  <c r="K348" i="117"/>
  <c r="K347" i="117"/>
  <c r="K346" i="117"/>
  <c r="K345" i="117"/>
  <c r="K344" i="117"/>
  <c r="K343" i="117"/>
  <c r="K342" i="117"/>
  <c r="K341" i="117"/>
  <c r="K340" i="117"/>
  <c r="K339" i="117"/>
  <c r="K338" i="117"/>
  <c r="K337" i="117"/>
  <c r="K336" i="117"/>
  <c r="K335" i="117"/>
  <c r="K334" i="117"/>
  <c r="K333" i="117"/>
  <c r="K332" i="117"/>
  <c r="K331" i="117"/>
  <c r="K330" i="117"/>
  <c r="K329" i="117"/>
  <c r="K328" i="117"/>
  <c r="K327" i="117"/>
  <c r="K326" i="117"/>
  <c r="K325" i="117"/>
  <c r="K324" i="117"/>
  <c r="K323" i="117"/>
  <c r="K322" i="117"/>
  <c r="K321" i="117"/>
  <c r="K320" i="117"/>
  <c r="K319" i="117"/>
  <c r="K318" i="117"/>
  <c r="K317" i="117"/>
  <c r="K316" i="117"/>
  <c r="K315" i="117"/>
  <c r="K314" i="117"/>
  <c r="K313" i="117"/>
  <c r="K312" i="117"/>
  <c r="K311" i="117"/>
  <c r="K310" i="117"/>
  <c r="K309" i="117"/>
  <c r="K308" i="117"/>
  <c r="K307" i="117"/>
  <c r="K306" i="117"/>
  <c r="K305" i="117"/>
  <c r="K304" i="117"/>
  <c r="K303" i="117"/>
  <c r="K302" i="117"/>
  <c r="K301" i="117"/>
  <c r="K300" i="117"/>
  <c r="K299" i="117"/>
  <c r="K298" i="117"/>
  <c r="K297" i="117"/>
  <c r="K296" i="117"/>
  <c r="K295" i="117"/>
  <c r="K294" i="117"/>
  <c r="K293" i="117"/>
  <c r="K292" i="117"/>
  <c r="K291" i="117"/>
  <c r="K290" i="117"/>
  <c r="K289" i="117"/>
  <c r="K288" i="117"/>
  <c r="K287" i="117"/>
  <c r="K286" i="117"/>
  <c r="K285" i="117"/>
  <c r="K284" i="117"/>
  <c r="K283" i="117"/>
  <c r="K282" i="117"/>
  <c r="K281" i="117"/>
  <c r="K280" i="117"/>
  <c r="K279" i="117"/>
  <c r="K278" i="117"/>
  <c r="K277" i="117"/>
  <c r="K276" i="117"/>
  <c r="K275" i="117"/>
  <c r="K274" i="117"/>
  <c r="K273" i="117"/>
  <c r="K272" i="117"/>
  <c r="K271" i="117"/>
  <c r="K270" i="117"/>
  <c r="K269" i="117"/>
  <c r="K268" i="117"/>
  <c r="K267" i="117"/>
  <c r="K266" i="117"/>
  <c r="K265" i="117"/>
  <c r="K264" i="117"/>
  <c r="K263" i="117"/>
  <c r="K262" i="117"/>
  <c r="K261" i="117"/>
  <c r="K260" i="117"/>
  <c r="K259" i="117"/>
  <c r="K258" i="117"/>
  <c r="K257" i="117"/>
  <c r="K256" i="117"/>
  <c r="K255" i="117"/>
  <c r="K254" i="117"/>
  <c r="K253" i="117"/>
  <c r="K252" i="117"/>
  <c r="K251" i="117"/>
  <c r="K250" i="117"/>
  <c r="K249" i="117"/>
  <c r="K248" i="117"/>
  <c r="K247" i="117"/>
  <c r="K246" i="117"/>
  <c r="K245" i="117"/>
  <c r="K244" i="117"/>
  <c r="K243" i="117"/>
  <c r="K242" i="117"/>
  <c r="K241" i="117"/>
  <c r="K240" i="117"/>
  <c r="K239" i="117"/>
  <c r="K238" i="117"/>
  <c r="K237" i="117"/>
  <c r="K236" i="117"/>
  <c r="K235" i="117"/>
  <c r="K234" i="117"/>
  <c r="K233" i="117"/>
  <c r="K232" i="117"/>
  <c r="K231" i="117"/>
  <c r="K230" i="117"/>
  <c r="K229" i="117"/>
  <c r="K228" i="117"/>
  <c r="K227" i="117"/>
  <c r="K226" i="117"/>
  <c r="K225" i="117"/>
  <c r="K224" i="117"/>
  <c r="K223" i="117"/>
  <c r="K222" i="117"/>
  <c r="K221" i="117"/>
  <c r="K220" i="117"/>
  <c r="K219" i="117"/>
  <c r="K218" i="117"/>
  <c r="K217" i="117"/>
  <c r="K216" i="117"/>
  <c r="K215" i="117"/>
  <c r="K214" i="117"/>
  <c r="K213" i="117"/>
  <c r="K212" i="117"/>
  <c r="K211" i="117"/>
  <c r="K210" i="117"/>
  <c r="K209" i="117"/>
  <c r="K208" i="117"/>
  <c r="K207" i="117"/>
  <c r="K206" i="117"/>
  <c r="K205" i="117"/>
  <c r="K204" i="117"/>
  <c r="K203" i="117"/>
  <c r="K202" i="117"/>
  <c r="K201" i="117"/>
  <c r="K200" i="117"/>
  <c r="K199" i="117"/>
  <c r="K198" i="117"/>
  <c r="K197" i="117"/>
  <c r="K196" i="117"/>
  <c r="K195" i="117"/>
  <c r="K194" i="117"/>
  <c r="K193" i="117"/>
  <c r="K192" i="117"/>
  <c r="K191" i="117"/>
  <c r="K190" i="117"/>
  <c r="K189" i="117"/>
  <c r="K188" i="117"/>
  <c r="K187" i="117"/>
  <c r="K186" i="117"/>
  <c r="K185" i="117"/>
  <c r="K184" i="117"/>
  <c r="K183" i="117"/>
  <c r="K182" i="117"/>
  <c r="K181" i="117"/>
  <c r="K180" i="117"/>
  <c r="K179" i="117"/>
  <c r="K178" i="117"/>
  <c r="K177" i="117"/>
  <c r="K176" i="117"/>
  <c r="K175" i="117"/>
  <c r="K174" i="117"/>
  <c r="K173" i="117"/>
  <c r="K172" i="117"/>
  <c r="K171" i="117"/>
  <c r="K170" i="117"/>
  <c r="K169" i="117"/>
  <c r="K168" i="117"/>
  <c r="K167" i="117"/>
  <c r="K166" i="117"/>
  <c r="K165" i="117"/>
  <c r="K164" i="117"/>
  <c r="K163" i="117"/>
  <c r="K162" i="117"/>
  <c r="K161" i="117"/>
  <c r="K160" i="117"/>
  <c r="K159" i="117"/>
  <c r="K158" i="117"/>
  <c r="K157" i="117"/>
  <c r="K156" i="117"/>
  <c r="K155" i="117"/>
  <c r="K154" i="117"/>
  <c r="K153" i="117"/>
  <c r="K152" i="117"/>
  <c r="K151" i="117"/>
  <c r="K150" i="117"/>
  <c r="K149" i="117"/>
  <c r="K148" i="117"/>
  <c r="K147" i="117"/>
  <c r="K146" i="117"/>
  <c r="K145" i="117"/>
  <c r="K144" i="117"/>
  <c r="K143" i="117"/>
  <c r="K142" i="117"/>
  <c r="K141" i="117"/>
  <c r="K140" i="117"/>
  <c r="K139" i="117"/>
  <c r="K138" i="117"/>
  <c r="K137" i="117"/>
  <c r="K136" i="117"/>
  <c r="K135" i="117"/>
  <c r="K134" i="117"/>
  <c r="K133" i="117"/>
  <c r="K132" i="117"/>
  <c r="K131" i="117"/>
  <c r="K130" i="117"/>
  <c r="K129" i="117"/>
  <c r="K128" i="117"/>
  <c r="K127" i="117"/>
  <c r="K126" i="117"/>
  <c r="K125" i="117"/>
  <c r="K124" i="117"/>
  <c r="K123" i="117"/>
  <c r="K122" i="117"/>
  <c r="K121" i="117"/>
  <c r="K120" i="117"/>
  <c r="K119" i="117"/>
  <c r="K118" i="117"/>
  <c r="K117" i="117"/>
  <c r="K116" i="117"/>
  <c r="K115" i="117"/>
  <c r="K114" i="117"/>
  <c r="K113" i="117"/>
  <c r="K112" i="117"/>
  <c r="K111" i="117"/>
  <c r="K110" i="117"/>
  <c r="K109" i="117"/>
  <c r="K108" i="117"/>
  <c r="K107" i="117"/>
  <c r="K106" i="117"/>
  <c r="K105" i="117"/>
  <c r="K104" i="117"/>
  <c r="K103" i="117"/>
  <c r="K102" i="117"/>
  <c r="K101" i="117"/>
  <c r="K100" i="117"/>
  <c r="K99" i="117"/>
  <c r="K98" i="117"/>
  <c r="K97" i="117"/>
  <c r="K96" i="117"/>
  <c r="K95" i="117"/>
  <c r="K94" i="117"/>
  <c r="K93" i="117"/>
  <c r="K92" i="117"/>
  <c r="K91" i="117"/>
  <c r="K90" i="117"/>
  <c r="K89" i="117"/>
  <c r="K88" i="117"/>
  <c r="K87" i="117"/>
  <c r="K86" i="117"/>
  <c r="K85" i="117"/>
  <c r="K84" i="117"/>
  <c r="K83" i="117"/>
  <c r="K82" i="117"/>
  <c r="K81" i="117"/>
  <c r="K80" i="117"/>
  <c r="K79" i="117"/>
  <c r="K78" i="117"/>
  <c r="K77" i="117"/>
  <c r="K76" i="117"/>
  <c r="K75" i="117"/>
  <c r="K74" i="117"/>
  <c r="K73" i="117"/>
  <c r="K72" i="117"/>
  <c r="K71" i="117"/>
  <c r="K70" i="117"/>
  <c r="K69" i="117"/>
  <c r="K68" i="117"/>
  <c r="K67" i="117"/>
  <c r="K66" i="117"/>
  <c r="K65" i="117"/>
  <c r="K64" i="117"/>
  <c r="K63" i="117"/>
  <c r="K62" i="117"/>
  <c r="K61" i="117"/>
  <c r="K60" i="117"/>
  <c r="K59" i="117"/>
  <c r="K58" i="117"/>
  <c r="K57" i="117"/>
  <c r="K56" i="117"/>
  <c r="K55" i="117"/>
  <c r="K54" i="117"/>
  <c r="K53" i="117"/>
  <c r="K52" i="117"/>
  <c r="K51" i="117"/>
  <c r="K50" i="117"/>
  <c r="K49" i="117"/>
  <c r="K48" i="117"/>
  <c r="K47" i="117"/>
  <c r="K46" i="117"/>
  <c r="K45" i="117"/>
  <c r="K44" i="117"/>
  <c r="K43" i="117"/>
  <c r="K42" i="117"/>
  <c r="K41" i="117"/>
  <c r="K40" i="117"/>
  <c r="K39" i="117"/>
  <c r="K38" i="117"/>
  <c r="K37" i="117"/>
  <c r="K36" i="117"/>
  <c r="K35" i="117"/>
  <c r="K34" i="117"/>
  <c r="K33" i="117"/>
  <c r="K32" i="117"/>
  <c r="K31" i="117"/>
  <c r="K30" i="117"/>
  <c r="K29" i="117"/>
  <c r="K28" i="117"/>
  <c r="K27" i="117"/>
  <c r="K26" i="117"/>
  <c r="K25" i="117"/>
  <c r="K24" i="117"/>
  <c r="K23" i="117"/>
  <c r="K22" i="117"/>
  <c r="K21" i="117"/>
  <c r="K20" i="117"/>
  <c r="K19" i="117"/>
  <c r="K18" i="117"/>
  <c r="K17" i="117"/>
  <c r="K16" i="117"/>
  <c r="K15" i="117"/>
  <c r="K14" i="117"/>
  <c r="K13" i="117"/>
  <c r="K12" i="117"/>
  <c r="K11" i="117"/>
  <c r="K10" i="117"/>
  <c r="K9" i="117"/>
  <c r="K8" i="117"/>
  <c r="K7" i="117"/>
  <c r="K6" i="117"/>
  <c r="K5" i="117"/>
  <c r="K4" i="117"/>
  <c r="J560" i="121"/>
  <c r="K560" i="121" s="1"/>
  <c r="J559" i="121"/>
  <c r="K559" i="121" s="1"/>
  <c r="J558" i="121"/>
  <c r="K558" i="121" s="1"/>
  <c r="J557" i="121"/>
  <c r="K557" i="121" s="1"/>
  <c r="J556" i="121"/>
  <c r="K556" i="121" s="1"/>
  <c r="J555" i="121"/>
  <c r="K555" i="121" s="1"/>
  <c r="J554" i="121"/>
  <c r="K554" i="121" s="1"/>
  <c r="J553" i="121"/>
  <c r="K553" i="121" s="1"/>
  <c r="J552" i="121"/>
  <c r="K552" i="121" s="1"/>
  <c r="J551" i="121"/>
  <c r="K551" i="121" s="1"/>
  <c r="J550" i="121"/>
  <c r="K550" i="121" s="1"/>
  <c r="J549" i="121"/>
  <c r="K549" i="121" s="1"/>
  <c r="J548" i="121"/>
  <c r="K548" i="121" s="1"/>
  <c r="J547" i="121"/>
  <c r="K547" i="121" s="1"/>
  <c r="J546" i="121"/>
  <c r="K546" i="121" s="1"/>
  <c r="J545" i="121"/>
  <c r="K545" i="121" s="1"/>
  <c r="J544" i="121"/>
  <c r="K544" i="121" s="1"/>
  <c r="J543" i="121"/>
  <c r="K543" i="121" s="1"/>
  <c r="J542" i="121"/>
  <c r="K542" i="121" s="1"/>
  <c r="J541" i="121"/>
  <c r="K541" i="121" s="1"/>
  <c r="J540" i="121"/>
  <c r="K540" i="121" s="1"/>
  <c r="J539" i="121"/>
  <c r="K539" i="121" s="1"/>
  <c r="J538" i="121"/>
  <c r="K538" i="121" s="1"/>
  <c r="J537" i="121"/>
  <c r="K537" i="121" s="1"/>
  <c r="J536" i="121"/>
  <c r="K536" i="121" s="1"/>
  <c r="J535" i="121"/>
  <c r="K535" i="121" s="1"/>
  <c r="J534" i="121"/>
  <c r="K534" i="121" s="1"/>
  <c r="J533" i="121"/>
  <c r="K533" i="121" s="1"/>
  <c r="J532" i="121"/>
  <c r="K532" i="121" s="1"/>
  <c r="J531" i="121"/>
  <c r="K531" i="121" s="1"/>
  <c r="J530" i="121"/>
  <c r="K530" i="121" s="1"/>
  <c r="J529" i="121"/>
  <c r="K529" i="121" s="1"/>
  <c r="J528" i="121"/>
  <c r="K528" i="121" s="1"/>
  <c r="J527" i="121"/>
  <c r="K527" i="121" s="1"/>
  <c r="J526" i="121"/>
  <c r="K526" i="121" s="1"/>
  <c r="J525" i="121"/>
  <c r="K525" i="121" s="1"/>
  <c r="J524" i="121"/>
  <c r="K524" i="121" s="1"/>
  <c r="J523" i="121"/>
  <c r="K523" i="121" s="1"/>
  <c r="J522" i="121"/>
  <c r="K522" i="121" s="1"/>
  <c r="J521" i="121"/>
  <c r="K521" i="121" s="1"/>
  <c r="J520" i="121"/>
  <c r="K520" i="121" s="1"/>
  <c r="J519" i="121"/>
  <c r="K519" i="121" s="1"/>
  <c r="J518" i="121"/>
  <c r="K518" i="121" s="1"/>
  <c r="J517" i="121"/>
  <c r="K517" i="121" s="1"/>
  <c r="J516" i="121"/>
  <c r="K516" i="121" s="1"/>
  <c r="J515" i="121"/>
  <c r="K515" i="121" s="1"/>
  <c r="J514" i="121"/>
  <c r="K514" i="121" s="1"/>
  <c r="J513" i="121"/>
  <c r="K513" i="121" s="1"/>
  <c r="J512" i="121"/>
  <c r="K512" i="121" s="1"/>
  <c r="J511" i="121"/>
  <c r="K511" i="121" s="1"/>
  <c r="J510" i="121"/>
  <c r="K510" i="121" s="1"/>
  <c r="J509" i="121"/>
  <c r="K509" i="121" s="1"/>
  <c r="J508" i="121"/>
  <c r="K508" i="121" s="1"/>
  <c r="J507" i="121"/>
  <c r="K507" i="121" s="1"/>
  <c r="J506" i="121"/>
  <c r="K506" i="121" s="1"/>
  <c r="J505" i="121"/>
  <c r="K505" i="121" s="1"/>
  <c r="J504" i="121"/>
  <c r="K504" i="121" s="1"/>
  <c r="J503" i="121"/>
  <c r="K503" i="121" s="1"/>
  <c r="J502" i="121"/>
  <c r="K502" i="121" s="1"/>
  <c r="J501" i="121"/>
  <c r="K501" i="121" s="1"/>
  <c r="J500" i="121"/>
  <c r="K500" i="121" s="1"/>
  <c r="J499" i="121"/>
  <c r="K499" i="121" s="1"/>
  <c r="J498" i="121"/>
  <c r="K498" i="121" s="1"/>
  <c r="J497" i="121"/>
  <c r="K497" i="121" s="1"/>
  <c r="J496" i="121"/>
  <c r="K496" i="121" s="1"/>
  <c r="J495" i="121"/>
  <c r="K495" i="121" s="1"/>
  <c r="J494" i="121"/>
  <c r="K494" i="121" s="1"/>
  <c r="J493" i="121"/>
  <c r="K493" i="121" s="1"/>
  <c r="J492" i="121"/>
  <c r="K492" i="121" s="1"/>
  <c r="J491" i="121"/>
  <c r="K491" i="121" s="1"/>
  <c r="J490" i="121"/>
  <c r="K490" i="121" s="1"/>
  <c r="J489" i="121"/>
  <c r="K489" i="121" s="1"/>
  <c r="J488" i="121"/>
  <c r="K488" i="121" s="1"/>
  <c r="J487" i="121"/>
  <c r="K487" i="121" s="1"/>
  <c r="J486" i="121"/>
  <c r="K486" i="121" s="1"/>
  <c r="J485" i="121"/>
  <c r="K485" i="121" s="1"/>
  <c r="J484" i="121"/>
  <c r="K484" i="121" s="1"/>
  <c r="J483" i="121"/>
  <c r="K483" i="121" s="1"/>
  <c r="J482" i="121"/>
  <c r="K482" i="121" s="1"/>
  <c r="J481" i="121"/>
  <c r="K481" i="121" s="1"/>
  <c r="J480" i="121"/>
  <c r="K480" i="121" s="1"/>
  <c r="J479" i="121"/>
  <c r="K479" i="121" s="1"/>
  <c r="J478" i="121"/>
  <c r="K478" i="121" s="1"/>
  <c r="J477" i="121"/>
  <c r="K477" i="121" s="1"/>
  <c r="J476" i="121"/>
  <c r="K476" i="121" s="1"/>
  <c r="J475" i="121"/>
  <c r="K475" i="121" s="1"/>
  <c r="J474" i="121"/>
  <c r="K474" i="121" s="1"/>
  <c r="J473" i="121"/>
  <c r="K473" i="121" s="1"/>
  <c r="J472" i="121"/>
  <c r="K472" i="121" s="1"/>
  <c r="J471" i="121"/>
  <c r="K471" i="121" s="1"/>
  <c r="J470" i="121"/>
  <c r="K470" i="121" s="1"/>
  <c r="J469" i="121"/>
  <c r="K469" i="121" s="1"/>
  <c r="J468" i="121"/>
  <c r="K468" i="121" s="1"/>
  <c r="J467" i="121"/>
  <c r="K467" i="121" s="1"/>
  <c r="J466" i="121"/>
  <c r="K466" i="121" s="1"/>
  <c r="J465" i="121"/>
  <c r="K465" i="121" s="1"/>
  <c r="J464" i="121"/>
  <c r="K464" i="121" s="1"/>
  <c r="J463" i="121"/>
  <c r="K463" i="121" s="1"/>
  <c r="J462" i="121"/>
  <c r="K462" i="121" s="1"/>
  <c r="J461" i="121"/>
  <c r="K461" i="121" s="1"/>
  <c r="J460" i="121"/>
  <c r="K460" i="121" s="1"/>
  <c r="J459" i="121"/>
  <c r="K459" i="121" s="1"/>
  <c r="J458" i="121"/>
  <c r="K458" i="121" s="1"/>
  <c r="J457" i="121"/>
  <c r="K457" i="121" s="1"/>
  <c r="J456" i="121"/>
  <c r="K456" i="121" s="1"/>
  <c r="J455" i="121"/>
  <c r="K455" i="121" s="1"/>
  <c r="J454" i="121"/>
  <c r="K454" i="121" s="1"/>
  <c r="J453" i="121"/>
  <c r="K453" i="121" s="1"/>
  <c r="J452" i="121"/>
  <c r="K452" i="121" s="1"/>
  <c r="J451" i="121"/>
  <c r="K451" i="121" s="1"/>
  <c r="J450" i="121"/>
  <c r="K450" i="121" s="1"/>
  <c r="J449" i="121"/>
  <c r="K449" i="121" s="1"/>
  <c r="J448" i="121"/>
  <c r="K448" i="121" s="1"/>
  <c r="J447" i="121"/>
  <c r="K447" i="121" s="1"/>
  <c r="J446" i="121"/>
  <c r="K446" i="121" s="1"/>
  <c r="J445" i="121"/>
  <c r="K445" i="121" s="1"/>
  <c r="J444" i="121"/>
  <c r="K444" i="121" s="1"/>
  <c r="J443" i="121"/>
  <c r="K443" i="121" s="1"/>
  <c r="J442" i="121"/>
  <c r="K442" i="121" s="1"/>
  <c r="J441" i="121"/>
  <c r="K441" i="121" s="1"/>
  <c r="J440" i="121"/>
  <c r="K440" i="121" s="1"/>
  <c r="J439" i="121"/>
  <c r="K439" i="121" s="1"/>
  <c r="J438" i="121"/>
  <c r="K438" i="121" s="1"/>
  <c r="J437" i="121"/>
  <c r="K437" i="121" s="1"/>
  <c r="J436" i="121"/>
  <c r="K436" i="121" s="1"/>
  <c r="J435" i="121"/>
  <c r="K435" i="121" s="1"/>
  <c r="J434" i="121"/>
  <c r="K434" i="121" s="1"/>
  <c r="J433" i="121"/>
  <c r="K433" i="121" s="1"/>
  <c r="J432" i="121"/>
  <c r="K432" i="121" s="1"/>
  <c r="J431" i="121"/>
  <c r="K431" i="121" s="1"/>
  <c r="J430" i="121"/>
  <c r="K430" i="121" s="1"/>
  <c r="J429" i="121"/>
  <c r="K429" i="121" s="1"/>
  <c r="J428" i="121"/>
  <c r="K428" i="121" s="1"/>
  <c r="J427" i="121"/>
  <c r="K427" i="121" s="1"/>
  <c r="J426" i="121"/>
  <c r="K426" i="121" s="1"/>
  <c r="J425" i="121"/>
  <c r="K425" i="121" s="1"/>
  <c r="J424" i="121"/>
  <c r="K424" i="121" s="1"/>
  <c r="J423" i="121"/>
  <c r="K423" i="121" s="1"/>
  <c r="J422" i="121"/>
  <c r="K422" i="121" s="1"/>
  <c r="J421" i="121"/>
  <c r="K421" i="121" s="1"/>
  <c r="J420" i="121"/>
  <c r="K420" i="121" s="1"/>
  <c r="J419" i="121"/>
  <c r="K419" i="121" s="1"/>
  <c r="J418" i="121"/>
  <c r="K418" i="121" s="1"/>
  <c r="J417" i="121"/>
  <c r="K417" i="121" s="1"/>
  <c r="J416" i="121"/>
  <c r="K416" i="121" s="1"/>
  <c r="J415" i="121"/>
  <c r="K415" i="121" s="1"/>
  <c r="J414" i="121"/>
  <c r="K414" i="121" s="1"/>
  <c r="J413" i="121"/>
  <c r="K413" i="121" s="1"/>
  <c r="J412" i="121"/>
  <c r="K412" i="121" s="1"/>
  <c r="J411" i="121"/>
  <c r="K411" i="121" s="1"/>
  <c r="J410" i="121"/>
  <c r="K410" i="121" s="1"/>
  <c r="J409" i="121"/>
  <c r="K409" i="121" s="1"/>
  <c r="J408" i="121"/>
  <c r="K408" i="121" s="1"/>
  <c r="J407" i="121"/>
  <c r="K407" i="121" s="1"/>
  <c r="J406" i="121"/>
  <c r="K406" i="121" s="1"/>
  <c r="J405" i="121"/>
  <c r="K405" i="121" s="1"/>
  <c r="J404" i="121"/>
  <c r="K404" i="121" s="1"/>
  <c r="J403" i="121"/>
  <c r="K403" i="121" s="1"/>
  <c r="J402" i="121"/>
  <c r="K402" i="121" s="1"/>
  <c r="J401" i="121"/>
  <c r="K401" i="121" s="1"/>
  <c r="J400" i="121"/>
  <c r="K400" i="121" s="1"/>
  <c r="J399" i="121"/>
  <c r="K399" i="121" s="1"/>
  <c r="J398" i="121"/>
  <c r="K398" i="121" s="1"/>
  <c r="J397" i="121"/>
  <c r="K397" i="121" s="1"/>
  <c r="J396" i="121"/>
  <c r="K396" i="121" s="1"/>
  <c r="J395" i="121"/>
  <c r="K395" i="121" s="1"/>
  <c r="J394" i="121"/>
  <c r="K394" i="121" s="1"/>
  <c r="J393" i="121"/>
  <c r="K393" i="121" s="1"/>
  <c r="J392" i="121"/>
  <c r="K392" i="121" s="1"/>
  <c r="J391" i="121"/>
  <c r="K391" i="121" s="1"/>
  <c r="J390" i="121"/>
  <c r="K390" i="121" s="1"/>
  <c r="J389" i="121"/>
  <c r="K389" i="121" s="1"/>
  <c r="J388" i="121"/>
  <c r="K388" i="121" s="1"/>
  <c r="J387" i="121"/>
  <c r="K387" i="121" s="1"/>
  <c r="J386" i="121"/>
  <c r="K386" i="121" s="1"/>
  <c r="J385" i="121"/>
  <c r="K385" i="121" s="1"/>
  <c r="J384" i="121"/>
  <c r="K384" i="121" s="1"/>
  <c r="J383" i="121"/>
  <c r="K383" i="121" s="1"/>
  <c r="J382" i="121"/>
  <c r="K382" i="121" s="1"/>
  <c r="J381" i="121"/>
  <c r="K381" i="121" s="1"/>
  <c r="J380" i="121"/>
  <c r="K380" i="121" s="1"/>
  <c r="J379" i="121"/>
  <c r="K379" i="121" s="1"/>
  <c r="J378" i="121"/>
  <c r="K378" i="121" s="1"/>
  <c r="J377" i="121"/>
  <c r="K377" i="121" s="1"/>
  <c r="J376" i="121"/>
  <c r="K376" i="121" s="1"/>
  <c r="J375" i="121"/>
  <c r="K375" i="121" s="1"/>
  <c r="J374" i="121"/>
  <c r="K374" i="121" s="1"/>
  <c r="J373" i="121"/>
  <c r="K373" i="121" s="1"/>
  <c r="J372" i="121"/>
  <c r="K372" i="121" s="1"/>
  <c r="J371" i="121"/>
  <c r="K371" i="121" s="1"/>
  <c r="J370" i="121"/>
  <c r="K370" i="121" s="1"/>
  <c r="J369" i="121"/>
  <c r="K369" i="121" s="1"/>
  <c r="J368" i="121"/>
  <c r="K368" i="121" s="1"/>
  <c r="J367" i="121"/>
  <c r="K367" i="121" s="1"/>
  <c r="J366" i="121"/>
  <c r="K366" i="121" s="1"/>
  <c r="J365" i="121"/>
  <c r="K365" i="121" s="1"/>
  <c r="J364" i="121"/>
  <c r="K364" i="121" s="1"/>
  <c r="J363" i="121"/>
  <c r="K363" i="121" s="1"/>
  <c r="J362" i="121"/>
  <c r="K362" i="121" s="1"/>
  <c r="J361" i="121"/>
  <c r="K361" i="121" s="1"/>
  <c r="J360" i="121"/>
  <c r="K360" i="121" s="1"/>
  <c r="J359" i="121"/>
  <c r="K359" i="121" s="1"/>
  <c r="J358" i="121"/>
  <c r="K358" i="121" s="1"/>
  <c r="J357" i="121"/>
  <c r="K357" i="121" s="1"/>
  <c r="J356" i="121"/>
  <c r="K356" i="121" s="1"/>
  <c r="J355" i="121"/>
  <c r="K355" i="121" s="1"/>
  <c r="J354" i="121"/>
  <c r="K354" i="121" s="1"/>
  <c r="J353" i="121"/>
  <c r="K353" i="121" s="1"/>
  <c r="J352" i="121"/>
  <c r="K352" i="121" s="1"/>
  <c r="J351" i="121"/>
  <c r="K351" i="121" s="1"/>
  <c r="J350" i="121"/>
  <c r="K350" i="121" s="1"/>
  <c r="J349" i="121"/>
  <c r="K349" i="121" s="1"/>
  <c r="J348" i="121"/>
  <c r="K348" i="121" s="1"/>
  <c r="J347" i="121"/>
  <c r="K347" i="121" s="1"/>
  <c r="J346" i="121"/>
  <c r="K346" i="121" s="1"/>
  <c r="J345" i="121"/>
  <c r="K345" i="121" s="1"/>
  <c r="J344" i="121"/>
  <c r="K344" i="121" s="1"/>
  <c r="J343" i="121"/>
  <c r="K343" i="121" s="1"/>
  <c r="J342" i="121"/>
  <c r="K342" i="121" s="1"/>
  <c r="J341" i="121"/>
  <c r="K341" i="121" s="1"/>
  <c r="J340" i="121"/>
  <c r="K340" i="121" s="1"/>
  <c r="J339" i="121"/>
  <c r="K339" i="121" s="1"/>
  <c r="J338" i="121"/>
  <c r="K338" i="121" s="1"/>
  <c r="J337" i="121"/>
  <c r="K337" i="121" s="1"/>
  <c r="J336" i="121"/>
  <c r="K336" i="121" s="1"/>
  <c r="J335" i="121"/>
  <c r="K335" i="121" s="1"/>
  <c r="J334" i="121"/>
  <c r="K334" i="121" s="1"/>
  <c r="J333" i="121"/>
  <c r="K333" i="121" s="1"/>
  <c r="J332" i="121"/>
  <c r="K332" i="121" s="1"/>
  <c r="J331" i="121"/>
  <c r="K331" i="121" s="1"/>
  <c r="J330" i="121"/>
  <c r="K330" i="121" s="1"/>
  <c r="J329" i="121"/>
  <c r="K329" i="121" s="1"/>
  <c r="J328" i="121"/>
  <c r="K328" i="121" s="1"/>
  <c r="J327" i="121"/>
  <c r="K327" i="121" s="1"/>
  <c r="J326" i="121"/>
  <c r="K326" i="121" s="1"/>
  <c r="J325" i="121"/>
  <c r="K325" i="121" s="1"/>
  <c r="J324" i="121"/>
  <c r="K324" i="121" s="1"/>
  <c r="J323" i="121"/>
  <c r="K323" i="121" s="1"/>
  <c r="J322" i="121"/>
  <c r="K322" i="121" s="1"/>
  <c r="J321" i="121"/>
  <c r="K321" i="121" s="1"/>
  <c r="J320" i="121"/>
  <c r="K320" i="121" s="1"/>
  <c r="J319" i="121"/>
  <c r="K319" i="121" s="1"/>
  <c r="J318" i="121"/>
  <c r="K318" i="121" s="1"/>
  <c r="J317" i="121"/>
  <c r="K317" i="121" s="1"/>
  <c r="J316" i="121"/>
  <c r="K316" i="121" s="1"/>
  <c r="J315" i="121"/>
  <c r="K315" i="121" s="1"/>
  <c r="J314" i="121"/>
  <c r="K314" i="121" s="1"/>
  <c r="J313" i="121"/>
  <c r="K313" i="121" s="1"/>
  <c r="J312" i="121"/>
  <c r="K312" i="121" s="1"/>
  <c r="J311" i="121"/>
  <c r="K311" i="121" s="1"/>
  <c r="J310" i="121"/>
  <c r="K310" i="121" s="1"/>
  <c r="J309" i="121"/>
  <c r="K309" i="121" s="1"/>
  <c r="J308" i="121"/>
  <c r="K308" i="121" s="1"/>
  <c r="J307" i="121"/>
  <c r="K307" i="121" s="1"/>
  <c r="J306" i="121"/>
  <c r="K306" i="121" s="1"/>
  <c r="J305" i="121"/>
  <c r="K305" i="121" s="1"/>
  <c r="J304" i="121"/>
  <c r="K304" i="121" s="1"/>
  <c r="J303" i="121"/>
  <c r="K303" i="121" s="1"/>
  <c r="J302" i="121"/>
  <c r="K302" i="121" s="1"/>
  <c r="J301" i="121"/>
  <c r="K301" i="121" s="1"/>
  <c r="J300" i="121"/>
  <c r="K300" i="121" s="1"/>
  <c r="J299" i="121"/>
  <c r="K299" i="121" s="1"/>
  <c r="J298" i="121"/>
  <c r="K298" i="121" s="1"/>
  <c r="J297" i="121"/>
  <c r="K297" i="121" s="1"/>
  <c r="J296" i="121"/>
  <c r="K296" i="121" s="1"/>
  <c r="J295" i="121"/>
  <c r="K295" i="121" s="1"/>
  <c r="J294" i="121"/>
  <c r="K294" i="121" s="1"/>
  <c r="J293" i="121"/>
  <c r="K293" i="121" s="1"/>
  <c r="J292" i="121"/>
  <c r="K292" i="121" s="1"/>
  <c r="J291" i="121"/>
  <c r="K291" i="121" s="1"/>
  <c r="J290" i="121"/>
  <c r="K290" i="121" s="1"/>
  <c r="J289" i="121"/>
  <c r="K289" i="121" s="1"/>
  <c r="J288" i="121"/>
  <c r="K288" i="121" s="1"/>
  <c r="J287" i="121"/>
  <c r="K287" i="121" s="1"/>
  <c r="J286" i="121"/>
  <c r="K286" i="121" s="1"/>
  <c r="J285" i="121"/>
  <c r="K285" i="121" s="1"/>
  <c r="J284" i="121"/>
  <c r="K284" i="121" s="1"/>
  <c r="J283" i="121"/>
  <c r="K283" i="121" s="1"/>
  <c r="J282" i="121"/>
  <c r="K282" i="121" s="1"/>
  <c r="J281" i="121"/>
  <c r="K281" i="121" s="1"/>
  <c r="J280" i="121"/>
  <c r="K280" i="121" s="1"/>
  <c r="J279" i="121"/>
  <c r="K279" i="121" s="1"/>
  <c r="J278" i="121"/>
  <c r="K278" i="121" s="1"/>
  <c r="J277" i="121"/>
  <c r="K277" i="121" s="1"/>
  <c r="J276" i="121"/>
  <c r="K276" i="121" s="1"/>
  <c r="J275" i="121"/>
  <c r="K275" i="121" s="1"/>
  <c r="J274" i="121"/>
  <c r="K274" i="121" s="1"/>
  <c r="J273" i="121"/>
  <c r="K273" i="121" s="1"/>
  <c r="J272" i="121"/>
  <c r="K272" i="121" s="1"/>
  <c r="J271" i="121"/>
  <c r="K271" i="121" s="1"/>
  <c r="J270" i="121"/>
  <c r="K270" i="121" s="1"/>
  <c r="J269" i="121"/>
  <c r="K269" i="121" s="1"/>
  <c r="J268" i="121"/>
  <c r="K268" i="121" s="1"/>
  <c r="J267" i="121"/>
  <c r="K267" i="121" s="1"/>
  <c r="J266" i="121"/>
  <c r="K266" i="121" s="1"/>
  <c r="J265" i="121"/>
  <c r="K265" i="121" s="1"/>
  <c r="J264" i="121"/>
  <c r="K264" i="121" s="1"/>
  <c r="J263" i="121"/>
  <c r="K263" i="121" s="1"/>
  <c r="J262" i="121"/>
  <c r="K262" i="121" s="1"/>
  <c r="J261" i="121"/>
  <c r="K261" i="121" s="1"/>
  <c r="J260" i="121"/>
  <c r="K260" i="121" s="1"/>
  <c r="J259" i="121"/>
  <c r="K259" i="121" s="1"/>
  <c r="J258" i="121"/>
  <c r="K258" i="121" s="1"/>
  <c r="J257" i="121"/>
  <c r="K257" i="121" s="1"/>
  <c r="J256" i="121"/>
  <c r="K256" i="121" s="1"/>
  <c r="J255" i="121"/>
  <c r="K255" i="121" s="1"/>
  <c r="J254" i="121"/>
  <c r="K254" i="121" s="1"/>
  <c r="J253" i="121"/>
  <c r="K253" i="121" s="1"/>
  <c r="J252" i="121"/>
  <c r="K252" i="121" s="1"/>
  <c r="J251" i="121"/>
  <c r="K251" i="121" s="1"/>
  <c r="J250" i="121"/>
  <c r="K250" i="121" s="1"/>
  <c r="J249" i="121"/>
  <c r="K249" i="121" s="1"/>
  <c r="J248" i="121"/>
  <c r="K248" i="121" s="1"/>
  <c r="J247" i="121"/>
  <c r="K247" i="121" s="1"/>
  <c r="J246" i="121"/>
  <c r="K246" i="121" s="1"/>
  <c r="J245" i="121"/>
  <c r="K245" i="121" s="1"/>
  <c r="J244" i="121"/>
  <c r="K244" i="121" s="1"/>
  <c r="J243" i="121"/>
  <c r="K243" i="121" s="1"/>
  <c r="J242" i="121"/>
  <c r="K242" i="121" s="1"/>
  <c r="J241" i="121"/>
  <c r="K241" i="121" s="1"/>
  <c r="J240" i="121"/>
  <c r="K240" i="121" s="1"/>
  <c r="J239" i="121"/>
  <c r="K239" i="121" s="1"/>
  <c r="J238" i="121"/>
  <c r="K238" i="121" s="1"/>
  <c r="J237" i="121"/>
  <c r="K237" i="121" s="1"/>
  <c r="J236" i="121"/>
  <c r="K236" i="121" s="1"/>
  <c r="J235" i="121"/>
  <c r="K235" i="121" s="1"/>
  <c r="J234" i="121"/>
  <c r="K234" i="121" s="1"/>
  <c r="J233" i="121"/>
  <c r="K233" i="121" s="1"/>
  <c r="J232" i="121"/>
  <c r="K232" i="121" s="1"/>
  <c r="J231" i="121"/>
  <c r="K231" i="121" s="1"/>
  <c r="J230" i="121"/>
  <c r="K230" i="121" s="1"/>
  <c r="J229" i="121"/>
  <c r="K229" i="121" s="1"/>
  <c r="J228" i="121"/>
  <c r="K228" i="121" s="1"/>
  <c r="J227" i="121"/>
  <c r="K227" i="121" s="1"/>
  <c r="J226" i="121"/>
  <c r="K226" i="121" s="1"/>
  <c r="J225" i="121"/>
  <c r="K225" i="121" s="1"/>
  <c r="J224" i="121"/>
  <c r="K224" i="121" s="1"/>
  <c r="J223" i="121"/>
  <c r="K223" i="121" s="1"/>
  <c r="J222" i="121"/>
  <c r="K222" i="121" s="1"/>
  <c r="J221" i="121"/>
  <c r="K221" i="121" s="1"/>
  <c r="J220" i="121"/>
  <c r="K220" i="121" s="1"/>
  <c r="J219" i="121"/>
  <c r="K219" i="121" s="1"/>
  <c r="J218" i="121"/>
  <c r="K218" i="121" s="1"/>
  <c r="J217" i="121"/>
  <c r="K217" i="121" s="1"/>
  <c r="J216" i="121"/>
  <c r="K216" i="121" s="1"/>
  <c r="J215" i="121"/>
  <c r="K215" i="121" s="1"/>
  <c r="J214" i="121"/>
  <c r="K214" i="121" s="1"/>
  <c r="J213" i="121"/>
  <c r="K213" i="121" s="1"/>
  <c r="J212" i="121"/>
  <c r="K212" i="121" s="1"/>
  <c r="J211" i="121"/>
  <c r="K211" i="121" s="1"/>
  <c r="J210" i="121"/>
  <c r="K210" i="121" s="1"/>
  <c r="J209" i="121"/>
  <c r="K209" i="121" s="1"/>
  <c r="J208" i="121"/>
  <c r="K208" i="121" s="1"/>
  <c r="J207" i="121"/>
  <c r="K207" i="121" s="1"/>
  <c r="J206" i="121"/>
  <c r="K206" i="121" s="1"/>
  <c r="J205" i="121"/>
  <c r="K205" i="121" s="1"/>
  <c r="J204" i="121"/>
  <c r="K204" i="121" s="1"/>
  <c r="J203" i="121"/>
  <c r="K203" i="121" s="1"/>
  <c r="J202" i="121"/>
  <c r="K202" i="121" s="1"/>
  <c r="J201" i="121"/>
  <c r="K201" i="121" s="1"/>
  <c r="J200" i="121"/>
  <c r="K200" i="121" s="1"/>
  <c r="J199" i="121"/>
  <c r="K199" i="121" s="1"/>
  <c r="J198" i="121"/>
  <c r="K198" i="121" s="1"/>
  <c r="J197" i="121"/>
  <c r="K197" i="121" s="1"/>
  <c r="J196" i="121"/>
  <c r="K196" i="121" s="1"/>
  <c r="J195" i="121"/>
  <c r="K195" i="121" s="1"/>
  <c r="J194" i="121"/>
  <c r="K194" i="121" s="1"/>
  <c r="J193" i="121"/>
  <c r="K193" i="121" s="1"/>
  <c r="J192" i="121"/>
  <c r="K192" i="121" s="1"/>
  <c r="J191" i="121"/>
  <c r="K191" i="121" s="1"/>
  <c r="J190" i="121"/>
  <c r="K190" i="121" s="1"/>
  <c r="J189" i="121"/>
  <c r="K189" i="121" s="1"/>
  <c r="J188" i="121"/>
  <c r="K188" i="121" s="1"/>
  <c r="J187" i="121"/>
  <c r="K187" i="121" s="1"/>
  <c r="J186" i="121"/>
  <c r="K186" i="121" s="1"/>
  <c r="J185" i="121"/>
  <c r="K185" i="121" s="1"/>
  <c r="J184" i="121"/>
  <c r="K184" i="121" s="1"/>
  <c r="J183" i="121"/>
  <c r="K183" i="121" s="1"/>
  <c r="J182" i="121"/>
  <c r="K182" i="121" s="1"/>
  <c r="J181" i="121"/>
  <c r="K181" i="121" s="1"/>
  <c r="J180" i="121"/>
  <c r="K180" i="121" s="1"/>
  <c r="J179" i="121"/>
  <c r="K179" i="121" s="1"/>
  <c r="J178" i="121"/>
  <c r="K178" i="121" s="1"/>
  <c r="J177" i="121"/>
  <c r="K177" i="121" s="1"/>
  <c r="J176" i="121"/>
  <c r="K176" i="121" s="1"/>
  <c r="J175" i="121"/>
  <c r="K175" i="121" s="1"/>
  <c r="J174" i="121"/>
  <c r="K174" i="121" s="1"/>
  <c r="J173" i="121"/>
  <c r="K173" i="121" s="1"/>
  <c r="J172" i="121"/>
  <c r="K172" i="121" s="1"/>
  <c r="J171" i="121"/>
  <c r="K171" i="121" s="1"/>
  <c r="J170" i="121"/>
  <c r="K170" i="121" s="1"/>
  <c r="J169" i="121"/>
  <c r="K169" i="121" s="1"/>
  <c r="J168" i="121"/>
  <c r="K168" i="121" s="1"/>
  <c r="J167" i="121"/>
  <c r="K167" i="121" s="1"/>
  <c r="J166" i="121"/>
  <c r="K166" i="121" s="1"/>
  <c r="J165" i="121"/>
  <c r="K165" i="121" s="1"/>
  <c r="J164" i="121"/>
  <c r="K164" i="121" s="1"/>
  <c r="J163" i="121"/>
  <c r="K163" i="121" s="1"/>
  <c r="J162" i="121"/>
  <c r="K162" i="121" s="1"/>
  <c r="J161" i="121"/>
  <c r="K161" i="121" s="1"/>
  <c r="J160" i="121"/>
  <c r="K160" i="121" s="1"/>
  <c r="J159" i="121"/>
  <c r="K159" i="121" s="1"/>
  <c r="J158" i="121"/>
  <c r="K158" i="121" s="1"/>
  <c r="J157" i="121"/>
  <c r="K157" i="121" s="1"/>
  <c r="J156" i="121"/>
  <c r="K156" i="121" s="1"/>
  <c r="J155" i="121"/>
  <c r="K155" i="121" s="1"/>
  <c r="J154" i="121"/>
  <c r="K154" i="121" s="1"/>
  <c r="J153" i="121"/>
  <c r="K153" i="121" s="1"/>
  <c r="J152" i="121"/>
  <c r="K152" i="121" s="1"/>
  <c r="J151" i="121"/>
  <c r="K151" i="121" s="1"/>
  <c r="J150" i="121"/>
  <c r="K150" i="121" s="1"/>
  <c r="J149" i="121"/>
  <c r="K149" i="121" s="1"/>
  <c r="J148" i="121"/>
  <c r="K148" i="121" s="1"/>
  <c r="J147" i="121"/>
  <c r="K147" i="121" s="1"/>
  <c r="J146" i="121"/>
  <c r="K146" i="121" s="1"/>
  <c r="J145" i="121"/>
  <c r="K145" i="121" s="1"/>
  <c r="J144" i="121"/>
  <c r="K144" i="121" s="1"/>
  <c r="J143" i="121"/>
  <c r="K143" i="121" s="1"/>
  <c r="J142" i="121"/>
  <c r="K142" i="121" s="1"/>
  <c r="J141" i="121"/>
  <c r="K141" i="121" s="1"/>
  <c r="J140" i="121"/>
  <c r="K140" i="121" s="1"/>
  <c r="J139" i="121"/>
  <c r="K139" i="121" s="1"/>
  <c r="J138" i="121"/>
  <c r="K138" i="121" s="1"/>
  <c r="J137" i="121"/>
  <c r="K137" i="121" s="1"/>
  <c r="J136" i="121"/>
  <c r="K136" i="121" s="1"/>
  <c r="J135" i="121"/>
  <c r="K135" i="121" s="1"/>
  <c r="J134" i="121"/>
  <c r="K134" i="121" s="1"/>
  <c r="J133" i="121"/>
  <c r="K133" i="121" s="1"/>
  <c r="J132" i="121"/>
  <c r="K132" i="121" s="1"/>
  <c r="J131" i="121"/>
  <c r="K131" i="121" s="1"/>
  <c r="J130" i="121"/>
  <c r="K130" i="121" s="1"/>
  <c r="J129" i="121"/>
  <c r="K129" i="121" s="1"/>
  <c r="J128" i="121"/>
  <c r="K128" i="121" s="1"/>
  <c r="J127" i="121"/>
  <c r="K127" i="121" s="1"/>
  <c r="J126" i="121"/>
  <c r="K126" i="121" s="1"/>
  <c r="J125" i="121"/>
  <c r="K125" i="121" s="1"/>
  <c r="J124" i="121"/>
  <c r="K124" i="121" s="1"/>
  <c r="J123" i="121"/>
  <c r="K123" i="121" s="1"/>
  <c r="J122" i="121"/>
  <c r="K122" i="121" s="1"/>
  <c r="J121" i="121"/>
  <c r="K121" i="121" s="1"/>
  <c r="J120" i="121"/>
  <c r="K120" i="121" s="1"/>
  <c r="J119" i="121"/>
  <c r="K119" i="121" s="1"/>
  <c r="J118" i="121"/>
  <c r="K118" i="121" s="1"/>
  <c r="J117" i="121"/>
  <c r="K117" i="121" s="1"/>
  <c r="J116" i="121"/>
  <c r="K116" i="121" s="1"/>
  <c r="J115" i="121"/>
  <c r="K115" i="121" s="1"/>
  <c r="J114" i="121"/>
  <c r="K114" i="121" s="1"/>
  <c r="J113" i="121"/>
  <c r="K113" i="121" s="1"/>
  <c r="J112" i="121"/>
  <c r="K112" i="121" s="1"/>
  <c r="J111" i="121"/>
  <c r="K111" i="121" s="1"/>
  <c r="J110" i="121"/>
  <c r="K110" i="121" s="1"/>
  <c r="J109" i="121"/>
  <c r="K109" i="121" s="1"/>
  <c r="J108" i="121"/>
  <c r="K108" i="121" s="1"/>
  <c r="J107" i="121"/>
  <c r="K107" i="121" s="1"/>
  <c r="J106" i="121"/>
  <c r="K106" i="121" s="1"/>
  <c r="J105" i="121"/>
  <c r="K105" i="121" s="1"/>
  <c r="J104" i="121"/>
  <c r="K104" i="121" s="1"/>
  <c r="J103" i="121"/>
  <c r="K103" i="121" s="1"/>
  <c r="J102" i="121"/>
  <c r="K102" i="121" s="1"/>
  <c r="J101" i="121"/>
  <c r="K101" i="121" s="1"/>
  <c r="J100" i="121"/>
  <c r="K100" i="121" s="1"/>
  <c r="J99" i="121"/>
  <c r="K99" i="121" s="1"/>
  <c r="J98" i="121"/>
  <c r="K98" i="121" s="1"/>
  <c r="J97" i="121"/>
  <c r="K97" i="121" s="1"/>
  <c r="J96" i="121"/>
  <c r="K96" i="121" s="1"/>
  <c r="J95" i="121"/>
  <c r="K95" i="121" s="1"/>
  <c r="J94" i="121"/>
  <c r="K94" i="121" s="1"/>
  <c r="J93" i="121"/>
  <c r="K93" i="121" s="1"/>
  <c r="J92" i="121"/>
  <c r="K92" i="121" s="1"/>
  <c r="J91" i="121"/>
  <c r="K91" i="121" s="1"/>
  <c r="J90" i="121"/>
  <c r="K90" i="121" s="1"/>
  <c r="J89" i="121"/>
  <c r="K89" i="121" s="1"/>
  <c r="J88" i="121"/>
  <c r="K88" i="121" s="1"/>
  <c r="J87" i="121"/>
  <c r="K87" i="121" s="1"/>
  <c r="J86" i="121"/>
  <c r="K86" i="121" s="1"/>
  <c r="J85" i="121"/>
  <c r="K85" i="121" s="1"/>
  <c r="J84" i="121"/>
  <c r="K84" i="121" s="1"/>
  <c r="J83" i="121"/>
  <c r="K83" i="121" s="1"/>
  <c r="J82" i="121"/>
  <c r="K82" i="121" s="1"/>
  <c r="J81" i="121"/>
  <c r="K81" i="121" s="1"/>
  <c r="J80" i="121"/>
  <c r="K80" i="121" s="1"/>
  <c r="J79" i="121"/>
  <c r="K79" i="121" s="1"/>
  <c r="J78" i="121"/>
  <c r="K78" i="121" s="1"/>
  <c r="J77" i="121"/>
  <c r="K77" i="121" s="1"/>
  <c r="J76" i="121"/>
  <c r="K76" i="121" s="1"/>
  <c r="J75" i="121"/>
  <c r="K75" i="121" s="1"/>
  <c r="J74" i="121"/>
  <c r="K74" i="121" s="1"/>
  <c r="J73" i="121"/>
  <c r="K73" i="121" s="1"/>
  <c r="J72" i="121"/>
  <c r="K72" i="121" s="1"/>
  <c r="J71" i="121"/>
  <c r="K71" i="121" s="1"/>
  <c r="J70" i="121"/>
  <c r="K70" i="121" s="1"/>
  <c r="J69" i="121"/>
  <c r="K69" i="121" s="1"/>
  <c r="J68" i="121"/>
  <c r="K68" i="121" s="1"/>
  <c r="J67" i="121"/>
  <c r="K67" i="121" s="1"/>
  <c r="J66" i="121"/>
  <c r="K66" i="121" s="1"/>
  <c r="J65" i="121"/>
  <c r="K65" i="121" s="1"/>
  <c r="J64" i="121"/>
  <c r="K64" i="121" s="1"/>
  <c r="J63" i="121"/>
  <c r="K63" i="121" s="1"/>
  <c r="J62" i="121"/>
  <c r="K62" i="121" s="1"/>
  <c r="J61" i="121"/>
  <c r="K61" i="121" s="1"/>
  <c r="J60" i="121"/>
  <c r="K60" i="121" s="1"/>
  <c r="J59" i="121"/>
  <c r="K59" i="121" s="1"/>
  <c r="J58" i="121"/>
  <c r="K58" i="121" s="1"/>
  <c r="J57" i="121"/>
  <c r="K57" i="121" s="1"/>
  <c r="J56" i="121"/>
  <c r="K56" i="121" s="1"/>
  <c r="J55" i="121"/>
  <c r="K55" i="121" s="1"/>
  <c r="J54" i="121"/>
  <c r="K54" i="121" s="1"/>
  <c r="J53" i="121"/>
  <c r="K53" i="121" s="1"/>
  <c r="J52" i="121"/>
  <c r="K52" i="121" s="1"/>
  <c r="J51" i="121"/>
  <c r="K51" i="121" s="1"/>
  <c r="J50" i="121"/>
  <c r="K50" i="121" s="1"/>
  <c r="J49" i="121"/>
  <c r="K49" i="121" s="1"/>
  <c r="J48" i="121"/>
  <c r="K48" i="121" s="1"/>
  <c r="J47" i="121"/>
  <c r="K47" i="121" s="1"/>
  <c r="J46" i="121"/>
  <c r="K46" i="121" s="1"/>
  <c r="J45" i="121"/>
  <c r="K45" i="121" s="1"/>
  <c r="J44" i="121"/>
  <c r="K44" i="121" s="1"/>
  <c r="J43" i="121"/>
  <c r="K43" i="121" s="1"/>
  <c r="J42" i="121"/>
  <c r="K42" i="121" s="1"/>
  <c r="J41" i="121"/>
  <c r="K41" i="121" s="1"/>
  <c r="J40" i="121"/>
  <c r="K40" i="121" s="1"/>
  <c r="J39" i="121"/>
  <c r="K39" i="121" s="1"/>
  <c r="J38" i="121"/>
  <c r="K38" i="121" s="1"/>
  <c r="J37" i="121"/>
  <c r="K37" i="121" s="1"/>
  <c r="J36" i="121"/>
  <c r="K36" i="121" s="1"/>
  <c r="J35" i="121"/>
  <c r="K35" i="121" s="1"/>
  <c r="J34" i="121"/>
  <c r="K34" i="121" s="1"/>
  <c r="J33" i="121"/>
  <c r="K33" i="121" s="1"/>
  <c r="J32" i="121"/>
  <c r="K32" i="121" s="1"/>
  <c r="J31" i="121"/>
  <c r="K31" i="121" s="1"/>
  <c r="J30" i="121"/>
  <c r="K30" i="121" s="1"/>
  <c r="J29" i="121"/>
  <c r="K29" i="121" s="1"/>
  <c r="J28" i="121"/>
  <c r="K28" i="121" s="1"/>
  <c r="J27" i="121"/>
  <c r="K27" i="121" s="1"/>
  <c r="J26" i="121"/>
  <c r="K26" i="121" s="1"/>
  <c r="J25" i="121"/>
  <c r="K25" i="121" s="1"/>
  <c r="J24" i="121"/>
  <c r="K24" i="121" s="1"/>
  <c r="J23" i="121"/>
  <c r="K23" i="121" s="1"/>
  <c r="J22" i="121"/>
  <c r="K22" i="121" s="1"/>
  <c r="J21" i="121"/>
  <c r="K21" i="121" s="1"/>
  <c r="J20" i="121"/>
  <c r="K20" i="121" s="1"/>
  <c r="J19" i="121"/>
  <c r="K19" i="121" s="1"/>
  <c r="J18" i="121"/>
  <c r="K18" i="121" s="1"/>
  <c r="J17" i="121"/>
  <c r="K17" i="121" s="1"/>
  <c r="J16" i="121"/>
  <c r="K16" i="121" s="1"/>
  <c r="J15" i="121"/>
  <c r="K15" i="121" s="1"/>
  <c r="J14" i="121"/>
  <c r="K14" i="121" s="1"/>
  <c r="J13" i="121"/>
  <c r="K13" i="121" s="1"/>
  <c r="J12" i="121"/>
  <c r="K12" i="121" s="1"/>
  <c r="J11" i="121"/>
  <c r="K11" i="121" s="1"/>
  <c r="J10" i="121"/>
  <c r="K10" i="121" s="1"/>
  <c r="J9" i="121"/>
  <c r="K9" i="121" s="1"/>
  <c r="J8" i="121"/>
  <c r="K8" i="121" s="1"/>
  <c r="J7" i="121"/>
  <c r="K7" i="121" s="1"/>
  <c r="J6" i="121"/>
  <c r="K6" i="121" s="1"/>
  <c r="J5" i="121"/>
  <c r="K5" i="121" s="1"/>
  <c r="K4" i="121"/>
  <c r="K560" i="110"/>
  <c r="K559" i="110"/>
  <c r="K558" i="110"/>
  <c r="K557" i="110"/>
  <c r="K556" i="110"/>
  <c r="K555" i="110"/>
  <c r="K554" i="110"/>
  <c r="K553" i="110"/>
  <c r="K552" i="110"/>
  <c r="K551" i="110"/>
  <c r="K550" i="110"/>
  <c r="K549" i="110"/>
  <c r="K548" i="110"/>
  <c r="K547" i="110"/>
  <c r="K546" i="110"/>
  <c r="K545" i="110"/>
  <c r="K544" i="110"/>
  <c r="K543" i="110"/>
  <c r="K542" i="110"/>
  <c r="K541" i="110"/>
  <c r="K540" i="110"/>
  <c r="K539" i="110"/>
  <c r="K538" i="110"/>
  <c r="K537" i="110"/>
  <c r="K536" i="110"/>
  <c r="K535" i="110"/>
  <c r="K534" i="110"/>
  <c r="K533" i="110"/>
  <c r="K532" i="110"/>
  <c r="K531" i="110"/>
  <c r="K530" i="110"/>
  <c r="K529" i="110"/>
  <c r="K528" i="110"/>
  <c r="K527" i="110"/>
  <c r="K526" i="110"/>
  <c r="K525" i="110"/>
  <c r="K524" i="110"/>
  <c r="K523" i="110"/>
  <c r="K522" i="110"/>
  <c r="K521" i="110"/>
  <c r="K520" i="110"/>
  <c r="K519" i="110"/>
  <c r="K518" i="110"/>
  <c r="K517" i="110"/>
  <c r="K516" i="110"/>
  <c r="K515" i="110"/>
  <c r="K514" i="110"/>
  <c r="K513" i="110"/>
  <c r="K512" i="110"/>
  <c r="K511" i="110"/>
  <c r="K510" i="110"/>
  <c r="K509" i="110"/>
  <c r="K508" i="110"/>
  <c r="K507" i="110"/>
  <c r="K506" i="110"/>
  <c r="K505" i="110"/>
  <c r="K504" i="110"/>
  <c r="K503" i="110"/>
  <c r="K502" i="110"/>
  <c r="K501" i="110"/>
  <c r="K500" i="110"/>
  <c r="K499" i="110"/>
  <c r="K498" i="110"/>
  <c r="K497" i="110"/>
  <c r="K496" i="110"/>
  <c r="K495" i="110"/>
  <c r="K494" i="110"/>
  <c r="K493" i="110"/>
  <c r="K492" i="110"/>
  <c r="K491" i="110"/>
  <c r="K490" i="110"/>
  <c r="K489" i="110"/>
  <c r="K488" i="110"/>
  <c r="K487" i="110"/>
  <c r="K486" i="110"/>
  <c r="K485" i="110"/>
  <c r="K484" i="110"/>
  <c r="K483" i="110"/>
  <c r="K482" i="110"/>
  <c r="K481" i="110"/>
  <c r="K480" i="110"/>
  <c r="K479" i="110"/>
  <c r="K478" i="110"/>
  <c r="K477" i="110"/>
  <c r="K476" i="110"/>
  <c r="K475" i="110"/>
  <c r="K474" i="110"/>
  <c r="K473" i="110"/>
  <c r="K472" i="110"/>
  <c r="K471" i="110"/>
  <c r="K470" i="110"/>
  <c r="K469" i="110"/>
  <c r="K468" i="110"/>
  <c r="K467" i="110"/>
  <c r="K466" i="110"/>
  <c r="K465" i="110"/>
  <c r="K464" i="110"/>
  <c r="K463" i="110"/>
  <c r="K462" i="110"/>
  <c r="K461" i="110"/>
  <c r="K460" i="110"/>
  <c r="K459" i="110"/>
  <c r="K458" i="110"/>
  <c r="K457" i="110"/>
  <c r="K456" i="110"/>
  <c r="K455" i="110"/>
  <c r="K454" i="110"/>
  <c r="K453" i="110"/>
  <c r="K452" i="110"/>
  <c r="K451" i="110"/>
  <c r="K450" i="110"/>
  <c r="K449" i="110"/>
  <c r="K448" i="110"/>
  <c r="K447" i="110"/>
  <c r="K446" i="110"/>
  <c r="K445" i="110"/>
  <c r="K444" i="110"/>
  <c r="K443" i="110"/>
  <c r="K442" i="110"/>
  <c r="K441" i="110"/>
  <c r="K440" i="110"/>
  <c r="K439" i="110"/>
  <c r="K438" i="110"/>
  <c r="K437" i="110"/>
  <c r="K436" i="110"/>
  <c r="K435" i="110"/>
  <c r="K434" i="110"/>
  <c r="K433" i="110"/>
  <c r="K432" i="110"/>
  <c r="K431" i="110"/>
  <c r="K430" i="110"/>
  <c r="K429" i="110"/>
  <c r="K428" i="110"/>
  <c r="K427" i="110"/>
  <c r="K426" i="110"/>
  <c r="K425" i="110"/>
  <c r="K424" i="110"/>
  <c r="K423" i="110"/>
  <c r="K422" i="110"/>
  <c r="K421" i="110"/>
  <c r="K420" i="110"/>
  <c r="K419" i="110"/>
  <c r="K418" i="110"/>
  <c r="K417" i="110"/>
  <c r="K416" i="110"/>
  <c r="K415" i="110"/>
  <c r="K414" i="110"/>
  <c r="K413" i="110"/>
  <c r="K412" i="110"/>
  <c r="K411" i="110"/>
  <c r="K410" i="110"/>
  <c r="K409" i="110"/>
  <c r="K408" i="110"/>
  <c r="K407" i="110"/>
  <c r="K406" i="110"/>
  <c r="K405" i="110"/>
  <c r="K404" i="110"/>
  <c r="K403" i="110"/>
  <c r="K402" i="110"/>
  <c r="K401" i="110"/>
  <c r="K400" i="110"/>
  <c r="K399" i="110"/>
  <c r="K398" i="110"/>
  <c r="K397" i="110"/>
  <c r="K396" i="110"/>
  <c r="K395" i="110"/>
  <c r="K394" i="110"/>
  <c r="K393" i="110"/>
  <c r="K392" i="110"/>
  <c r="K391" i="110"/>
  <c r="K390" i="110"/>
  <c r="K389" i="110"/>
  <c r="K388" i="110"/>
  <c r="K387" i="110"/>
  <c r="K386" i="110"/>
  <c r="K385" i="110"/>
  <c r="K384" i="110"/>
  <c r="K383" i="110"/>
  <c r="K382" i="110"/>
  <c r="K381" i="110"/>
  <c r="K380" i="110"/>
  <c r="K379" i="110"/>
  <c r="K378" i="110"/>
  <c r="K377" i="110"/>
  <c r="K376" i="110"/>
  <c r="K375" i="110"/>
  <c r="K374" i="110"/>
  <c r="K373" i="110"/>
  <c r="K372" i="110"/>
  <c r="K371" i="110"/>
  <c r="K370" i="110"/>
  <c r="K369" i="110"/>
  <c r="K368" i="110"/>
  <c r="K367" i="110"/>
  <c r="K366" i="110"/>
  <c r="K365" i="110"/>
  <c r="K364" i="110"/>
  <c r="K363" i="110"/>
  <c r="K362" i="110"/>
  <c r="K361" i="110"/>
  <c r="K360" i="110"/>
  <c r="K359" i="110"/>
  <c r="K358" i="110"/>
  <c r="K357" i="110"/>
  <c r="K356" i="110"/>
  <c r="K355" i="110"/>
  <c r="K354" i="110"/>
  <c r="K353" i="110"/>
  <c r="K352" i="110"/>
  <c r="K351" i="110"/>
  <c r="K350" i="110"/>
  <c r="K349" i="110"/>
  <c r="K348" i="110"/>
  <c r="K347" i="110"/>
  <c r="K346" i="110"/>
  <c r="K345" i="110"/>
  <c r="K344" i="110"/>
  <c r="K343" i="110"/>
  <c r="K342" i="110"/>
  <c r="K341" i="110"/>
  <c r="K340" i="110"/>
  <c r="K339" i="110"/>
  <c r="K338" i="110"/>
  <c r="K337" i="110"/>
  <c r="K336" i="110"/>
  <c r="K335" i="110"/>
  <c r="K334" i="110"/>
  <c r="K333" i="110"/>
  <c r="K332" i="110"/>
  <c r="K331" i="110"/>
  <c r="K330" i="110"/>
  <c r="K329" i="110"/>
  <c r="K328" i="110"/>
  <c r="K327" i="110"/>
  <c r="K326" i="110"/>
  <c r="K325" i="110"/>
  <c r="K324" i="110"/>
  <c r="K323" i="110"/>
  <c r="K322" i="110"/>
  <c r="K321" i="110"/>
  <c r="K320" i="110"/>
  <c r="K319" i="110"/>
  <c r="K318" i="110"/>
  <c r="K317" i="110"/>
  <c r="K316" i="110"/>
  <c r="K315" i="110"/>
  <c r="K314" i="110"/>
  <c r="K313" i="110"/>
  <c r="K312" i="110"/>
  <c r="K311" i="110"/>
  <c r="K310" i="110"/>
  <c r="K309" i="110"/>
  <c r="K308" i="110"/>
  <c r="K307" i="110"/>
  <c r="K306" i="110"/>
  <c r="K305" i="110"/>
  <c r="K304" i="110"/>
  <c r="K303" i="110"/>
  <c r="K302" i="110"/>
  <c r="K301" i="110"/>
  <c r="K300" i="110"/>
  <c r="K299" i="110"/>
  <c r="K298" i="110"/>
  <c r="K297" i="110"/>
  <c r="K296" i="110"/>
  <c r="K295" i="110"/>
  <c r="K294" i="110"/>
  <c r="K293" i="110"/>
  <c r="K292" i="110"/>
  <c r="K291" i="110"/>
  <c r="K290" i="110"/>
  <c r="K289" i="110"/>
  <c r="K288" i="110"/>
  <c r="K287" i="110"/>
  <c r="K286" i="110"/>
  <c r="K285" i="110"/>
  <c r="K284" i="110"/>
  <c r="K283" i="110"/>
  <c r="K282" i="110"/>
  <c r="K281" i="110"/>
  <c r="K280" i="110"/>
  <c r="K279" i="110"/>
  <c r="K278" i="110"/>
  <c r="K277" i="110"/>
  <c r="K276" i="110"/>
  <c r="K275" i="110"/>
  <c r="K274" i="110"/>
  <c r="K273" i="110"/>
  <c r="K272" i="110"/>
  <c r="K271" i="110"/>
  <c r="K270" i="110"/>
  <c r="K269" i="110"/>
  <c r="K268" i="110"/>
  <c r="K267" i="110"/>
  <c r="K266" i="110"/>
  <c r="K265" i="110"/>
  <c r="K264" i="110"/>
  <c r="K263" i="110"/>
  <c r="K262" i="110"/>
  <c r="K261" i="110"/>
  <c r="K260" i="110"/>
  <c r="K259" i="110"/>
  <c r="K258" i="110"/>
  <c r="K257" i="110"/>
  <c r="K256" i="110"/>
  <c r="K255" i="110"/>
  <c r="K254" i="110"/>
  <c r="K253" i="110"/>
  <c r="K252" i="110"/>
  <c r="K251" i="110"/>
  <c r="K250" i="110"/>
  <c r="K249" i="110"/>
  <c r="K248" i="110"/>
  <c r="K247" i="110"/>
  <c r="K246" i="110"/>
  <c r="K245" i="110"/>
  <c r="K244" i="110"/>
  <c r="K243" i="110"/>
  <c r="K242" i="110"/>
  <c r="K241" i="110"/>
  <c r="K240" i="110"/>
  <c r="K239" i="110"/>
  <c r="K238" i="110"/>
  <c r="K237" i="110"/>
  <c r="K236" i="110"/>
  <c r="K235" i="110"/>
  <c r="K234" i="110"/>
  <c r="K233" i="110"/>
  <c r="K232" i="110"/>
  <c r="K231" i="110"/>
  <c r="K230" i="110"/>
  <c r="K229" i="110"/>
  <c r="K228" i="110"/>
  <c r="K227" i="110"/>
  <c r="K226" i="110"/>
  <c r="K225" i="110"/>
  <c r="K224" i="110"/>
  <c r="K223" i="110"/>
  <c r="K222" i="110"/>
  <c r="K221" i="110"/>
  <c r="K220" i="110"/>
  <c r="K219" i="110"/>
  <c r="K218" i="110"/>
  <c r="K217" i="110"/>
  <c r="K216" i="110"/>
  <c r="K215" i="110"/>
  <c r="K214" i="110"/>
  <c r="K213" i="110"/>
  <c r="K212" i="110"/>
  <c r="K211" i="110"/>
  <c r="K210" i="110"/>
  <c r="K209" i="110"/>
  <c r="K208" i="110"/>
  <c r="K207" i="110"/>
  <c r="K206" i="110"/>
  <c r="K205" i="110"/>
  <c r="K204" i="110"/>
  <c r="K203" i="110"/>
  <c r="K202" i="110"/>
  <c r="K201" i="110"/>
  <c r="K200" i="110"/>
  <c r="K199" i="110"/>
  <c r="K198" i="110"/>
  <c r="K197" i="110"/>
  <c r="K196" i="110"/>
  <c r="K195" i="110"/>
  <c r="K194" i="110"/>
  <c r="K193" i="110"/>
  <c r="K192" i="110"/>
  <c r="K191" i="110"/>
  <c r="K190" i="110"/>
  <c r="K189" i="110"/>
  <c r="K188" i="110"/>
  <c r="K187" i="110"/>
  <c r="K186" i="110"/>
  <c r="K185" i="110"/>
  <c r="K184" i="110"/>
  <c r="K183" i="110"/>
  <c r="K182" i="110"/>
  <c r="K181" i="110"/>
  <c r="K180" i="110"/>
  <c r="K179" i="110"/>
  <c r="K178" i="110"/>
  <c r="K177" i="110"/>
  <c r="K176" i="110"/>
  <c r="K175" i="110"/>
  <c r="K174" i="110"/>
  <c r="K173" i="110"/>
  <c r="K172" i="110"/>
  <c r="K171" i="110"/>
  <c r="K170" i="110"/>
  <c r="K169" i="110"/>
  <c r="K168" i="110"/>
  <c r="K167" i="110"/>
  <c r="K166" i="110"/>
  <c r="K165" i="110"/>
  <c r="K164" i="110"/>
  <c r="K163" i="110"/>
  <c r="K162" i="110"/>
  <c r="K161" i="110"/>
  <c r="K160" i="110"/>
  <c r="K159" i="110"/>
  <c r="K158" i="110"/>
  <c r="K157" i="110"/>
  <c r="K156" i="110"/>
  <c r="K155" i="110"/>
  <c r="K154" i="110"/>
  <c r="K153" i="110"/>
  <c r="K152" i="110"/>
  <c r="K151" i="110"/>
  <c r="K150" i="110"/>
  <c r="K149" i="110"/>
  <c r="K148" i="110"/>
  <c r="K147" i="110"/>
  <c r="K146" i="110"/>
  <c r="K145" i="110"/>
  <c r="K144" i="110"/>
  <c r="K143" i="110"/>
  <c r="K142" i="110"/>
  <c r="K141" i="110"/>
  <c r="K140" i="110"/>
  <c r="K139" i="110"/>
  <c r="K138" i="110"/>
  <c r="K137" i="110"/>
  <c r="K136" i="110"/>
  <c r="K135" i="110"/>
  <c r="K134" i="110"/>
  <c r="K133" i="110"/>
  <c r="K132" i="110"/>
  <c r="K131" i="110"/>
  <c r="K130" i="110"/>
  <c r="K129" i="110"/>
  <c r="K128" i="110"/>
  <c r="K127" i="110"/>
  <c r="K126" i="110"/>
  <c r="K125" i="110"/>
  <c r="K124" i="110"/>
  <c r="K123" i="110"/>
  <c r="K122" i="110"/>
  <c r="K121" i="110"/>
  <c r="K120" i="110"/>
  <c r="K119" i="110"/>
  <c r="K118" i="110"/>
  <c r="K117" i="110"/>
  <c r="K116" i="110"/>
  <c r="K115" i="110"/>
  <c r="K114" i="110"/>
  <c r="K113" i="110"/>
  <c r="K112" i="110"/>
  <c r="K111" i="110"/>
  <c r="K110" i="110"/>
  <c r="K109" i="110"/>
  <c r="K108" i="110"/>
  <c r="K107" i="110"/>
  <c r="K106" i="110"/>
  <c r="K105" i="110"/>
  <c r="K104" i="110"/>
  <c r="K103" i="110"/>
  <c r="K102" i="110"/>
  <c r="K101" i="110"/>
  <c r="K100" i="110"/>
  <c r="K99" i="110"/>
  <c r="K98" i="110"/>
  <c r="K97" i="110"/>
  <c r="K96" i="110"/>
  <c r="K95" i="110"/>
  <c r="K94" i="110"/>
  <c r="K93" i="110"/>
  <c r="K92" i="110"/>
  <c r="K91" i="110"/>
  <c r="K90" i="110"/>
  <c r="K89" i="110"/>
  <c r="K88" i="110"/>
  <c r="K87" i="110"/>
  <c r="K86" i="110"/>
  <c r="K85" i="110"/>
  <c r="K84" i="110"/>
  <c r="K83" i="110"/>
  <c r="K82" i="110"/>
  <c r="K81" i="110"/>
  <c r="K80" i="110"/>
  <c r="K79" i="110"/>
  <c r="K78" i="110"/>
  <c r="K77" i="110"/>
  <c r="K76" i="110"/>
  <c r="K75" i="110"/>
  <c r="K74" i="110"/>
  <c r="K73" i="110"/>
  <c r="K72" i="110"/>
  <c r="K71" i="110"/>
  <c r="K70" i="110"/>
  <c r="K69" i="110"/>
  <c r="K68" i="110"/>
  <c r="K67" i="110"/>
  <c r="K66" i="110"/>
  <c r="K65" i="110"/>
  <c r="K64" i="110"/>
  <c r="K63" i="110"/>
  <c r="K62" i="110"/>
  <c r="K61" i="110"/>
  <c r="K60" i="110"/>
  <c r="K59" i="110"/>
  <c r="K58" i="110"/>
  <c r="K57" i="110"/>
  <c r="K56" i="110"/>
  <c r="K55" i="110"/>
  <c r="K54" i="110"/>
  <c r="K53" i="110"/>
  <c r="K52" i="110"/>
  <c r="K51" i="110"/>
  <c r="K50" i="110"/>
  <c r="K49" i="110"/>
  <c r="K48" i="110"/>
  <c r="K47" i="110"/>
  <c r="K46" i="110"/>
  <c r="K45" i="110"/>
  <c r="K44" i="110"/>
  <c r="K43" i="110"/>
  <c r="K42" i="110"/>
  <c r="K41" i="110"/>
  <c r="K40" i="110"/>
  <c r="K39" i="110"/>
  <c r="K38" i="110"/>
  <c r="K37" i="110"/>
  <c r="K36" i="110"/>
  <c r="K35" i="110"/>
  <c r="K34" i="110"/>
  <c r="K33" i="110"/>
  <c r="K32" i="110"/>
  <c r="K31" i="110"/>
  <c r="K30" i="110"/>
  <c r="K29" i="110"/>
  <c r="K28" i="110"/>
  <c r="K27" i="110"/>
  <c r="K26" i="110"/>
  <c r="K25" i="110"/>
  <c r="K24" i="110"/>
  <c r="K23" i="110"/>
  <c r="K22" i="110"/>
  <c r="K21" i="110"/>
  <c r="K20" i="110"/>
  <c r="K19" i="110"/>
  <c r="K18" i="110"/>
  <c r="K17" i="110"/>
  <c r="K16" i="110"/>
  <c r="K15" i="110"/>
  <c r="K14" i="110"/>
  <c r="K13" i="110"/>
  <c r="K12" i="110"/>
  <c r="K11" i="110"/>
  <c r="K10" i="110"/>
  <c r="K9" i="110"/>
  <c r="K8" i="110"/>
  <c r="K7" i="110"/>
  <c r="K6" i="110"/>
  <c r="K5" i="110"/>
  <c r="K4" i="110"/>
  <c r="J560" i="114"/>
  <c r="K560" i="114" s="1"/>
  <c r="J559" i="114"/>
  <c r="K559" i="114" s="1"/>
  <c r="J558" i="114"/>
  <c r="K558" i="114" s="1"/>
  <c r="J557" i="114"/>
  <c r="K557" i="114" s="1"/>
  <c r="J556" i="114"/>
  <c r="K556" i="114" s="1"/>
  <c r="J555" i="114"/>
  <c r="K555" i="114" s="1"/>
  <c r="J554" i="114"/>
  <c r="K554" i="114" s="1"/>
  <c r="J553" i="114"/>
  <c r="K553" i="114" s="1"/>
  <c r="J552" i="114"/>
  <c r="K552" i="114" s="1"/>
  <c r="J551" i="114"/>
  <c r="K551" i="114" s="1"/>
  <c r="J550" i="114"/>
  <c r="K550" i="114" s="1"/>
  <c r="J549" i="114"/>
  <c r="K549" i="114" s="1"/>
  <c r="J548" i="114"/>
  <c r="K548" i="114" s="1"/>
  <c r="J547" i="114"/>
  <c r="K547" i="114" s="1"/>
  <c r="J546" i="114"/>
  <c r="K546" i="114" s="1"/>
  <c r="J545" i="114"/>
  <c r="K545" i="114" s="1"/>
  <c r="J544" i="114"/>
  <c r="K544" i="114" s="1"/>
  <c r="J543" i="114"/>
  <c r="K543" i="114" s="1"/>
  <c r="J542" i="114"/>
  <c r="K542" i="114" s="1"/>
  <c r="J541" i="114"/>
  <c r="K541" i="114" s="1"/>
  <c r="J540" i="114"/>
  <c r="K540" i="114" s="1"/>
  <c r="J539" i="114"/>
  <c r="K539" i="114" s="1"/>
  <c r="J538" i="114"/>
  <c r="K538" i="114" s="1"/>
  <c r="J537" i="114"/>
  <c r="K537" i="114" s="1"/>
  <c r="J536" i="114"/>
  <c r="K536" i="114" s="1"/>
  <c r="J535" i="114"/>
  <c r="K535" i="114" s="1"/>
  <c r="J534" i="114"/>
  <c r="K534" i="114" s="1"/>
  <c r="J533" i="114"/>
  <c r="K533" i="114" s="1"/>
  <c r="J532" i="114"/>
  <c r="K532" i="114" s="1"/>
  <c r="J531" i="114"/>
  <c r="K531" i="114" s="1"/>
  <c r="J530" i="114"/>
  <c r="K530" i="114" s="1"/>
  <c r="J529" i="114"/>
  <c r="K529" i="114" s="1"/>
  <c r="J528" i="114"/>
  <c r="K528" i="114" s="1"/>
  <c r="J527" i="114"/>
  <c r="K527" i="114" s="1"/>
  <c r="J526" i="114"/>
  <c r="K526" i="114" s="1"/>
  <c r="J525" i="114"/>
  <c r="K525" i="114" s="1"/>
  <c r="J524" i="114"/>
  <c r="K524" i="114" s="1"/>
  <c r="J523" i="114"/>
  <c r="K523" i="114" s="1"/>
  <c r="J522" i="114"/>
  <c r="K522" i="114" s="1"/>
  <c r="J521" i="114"/>
  <c r="K521" i="114" s="1"/>
  <c r="J520" i="114"/>
  <c r="K520" i="114" s="1"/>
  <c r="J519" i="114"/>
  <c r="K519" i="114" s="1"/>
  <c r="J518" i="114"/>
  <c r="K518" i="114" s="1"/>
  <c r="J517" i="114"/>
  <c r="K517" i="114" s="1"/>
  <c r="J516" i="114"/>
  <c r="K516" i="114" s="1"/>
  <c r="J515" i="114"/>
  <c r="K515" i="114" s="1"/>
  <c r="J514" i="114"/>
  <c r="K514" i="114" s="1"/>
  <c r="J513" i="114"/>
  <c r="K513" i="114" s="1"/>
  <c r="J512" i="114"/>
  <c r="K512" i="114" s="1"/>
  <c r="J511" i="114"/>
  <c r="K511" i="114" s="1"/>
  <c r="J510" i="114"/>
  <c r="K510" i="114" s="1"/>
  <c r="J509" i="114"/>
  <c r="K509" i="114" s="1"/>
  <c r="J508" i="114"/>
  <c r="K508" i="114" s="1"/>
  <c r="J507" i="114"/>
  <c r="K507" i="114" s="1"/>
  <c r="J506" i="114"/>
  <c r="K506" i="114" s="1"/>
  <c r="J505" i="114"/>
  <c r="K505" i="114" s="1"/>
  <c r="J504" i="114"/>
  <c r="K504" i="114" s="1"/>
  <c r="J503" i="114"/>
  <c r="K503" i="114" s="1"/>
  <c r="J502" i="114"/>
  <c r="K502" i="114" s="1"/>
  <c r="J501" i="114"/>
  <c r="K501" i="114" s="1"/>
  <c r="J500" i="114"/>
  <c r="K500" i="114" s="1"/>
  <c r="K499" i="114"/>
  <c r="J499" i="114"/>
  <c r="J498" i="114"/>
  <c r="K498" i="114" s="1"/>
  <c r="J497" i="114"/>
  <c r="K497" i="114" s="1"/>
  <c r="J496" i="114"/>
  <c r="K496" i="114" s="1"/>
  <c r="J495" i="114"/>
  <c r="K495" i="114" s="1"/>
  <c r="J494" i="114"/>
  <c r="K494" i="114" s="1"/>
  <c r="J493" i="114"/>
  <c r="K493" i="114" s="1"/>
  <c r="J492" i="114"/>
  <c r="K492" i="114" s="1"/>
  <c r="J491" i="114"/>
  <c r="K491" i="114" s="1"/>
  <c r="J490" i="114"/>
  <c r="K490" i="114" s="1"/>
  <c r="J489" i="114"/>
  <c r="K489" i="114" s="1"/>
  <c r="J488" i="114"/>
  <c r="K488" i="114" s="1"/>
  <c r="J487" i="114"/>
  <c r="K487" i="114" s="1"/>
  <c r="J486" i="114"/>
  <c r="K486" i="114" s="1"/>
  <c r="J485" i="114"/>
  <c r="K485" i="114" s="1"/>
  <c r="J484" i="114"/>
  <c r="K484" i="114" s="1"/>
  <c r="J483" i="114"/>
  <c r="K483" i="114" s="1"/>
  <c r="J482" i="114"/>
  <c r="K482" i="114" s="1"/>
  <c r="J481" i="114"/>
  <c r="K481" i="114" s="1"/>
  <c r="J480" i="114"/>
  <c r="K480" i="114" s="1"/>
  <c r="J479" i="114"/>
  <c r="K479" i="114" s="1"/>
  <c r="J478" i="114"/>
  <c r="K478" i="114" s="1"/>
  <c r="J477" i="114"/>
  <c r="K477" i="114" s="1"/>
  <c r="J476" i="114"/>
  <c r="K476" i="114" s="1"/>
  <c r="J475" i="114"/>
  <c r="K475" i="114" s="1"/>
  <c r="J474" i="114"/>
  <c r="K474" i="114" s="1"/>
  <c r="J473" i="114"/>
  <c r="K473" i="114" s="1"/>
  <c r="J472" i="114"/>
  <c r="K472" i="114" s="1"/>
  <c r="J471" i="114"/>
  <c r="K471" i="114" s="1"/>
  <c r="J470" i="114"/>
  <c r="K470" i="114" s="1"/>
  <c r="J469" i="114"/>
  <c r="K469" i="114" s="1"/>
  <c r="J468" i="114"/>
  <c r="K468" i="114" s="1"/>
  <c r="J467" i="114"/>
  <c r="K467" i="114" s="1"/>
  <c r="J466" i="114"/>
  <c r="K466" i="114" s="1"/>
  <c r="J465" i="114"/>
  <c r="K465" i="114" s="1"/>
  <c r="J464" i="114"/>
  <c r="K464" i="114" s="1"/>
  <c r="J463" i="114"/>
  <c r="K463" i="114" s="1"/>
  <c r="J462" i="114"/>
  <c r="K462" i="114" s="1"/>
  <c r="J461" i="114"/>
  <c r="K461" i="114" s="1"/>
  <c r="J460" i="114"/>
  <c r="K460" i="114" s="1"/>
  <c r="J459" i="114"/>
  <c r="K459" i="114" s="1"/>
  <c r="J458" i="114"/>
  <c r="K458" i="114" s="1"/>
  <c r="J457" i="114"/>
  <c r="K457" i="114" s="1"/>
  <c r="J456" i="114"/>
  <c r="K456" i="114" s="1"/>
  <c r="J455" i="114"/>
  <c r="K455" i="114" s="1"/>
  <c r="J454" i="114"/>
  <c r="K454" i="114" s="1"/>
  <c r="J453" i="114"/>
  <c r="K453" i="114" s="1"/>
  <c r="J452" i="114"/>
  <c r="K452" i="114" s="1"/>
  <c r="J451" i="114"/>
  <c r="K451" i="114" s="1"/>
  <c r="J450" i="114"/>
  <c r="K450" i="114" s="1"/>
  <c r="J449" i="114"/>
  <c r="K449" i="114" s="1"/>
  <c r="J448" i="114"/>
  <c r="K448" i="114" s="1"/>
  <c r="J447" i="114"/>
  <c r="K447" i="114" s="1"/>
  <c r="J446" i="114"/>
  <c r="K446" i="114" s="1"/>
  <c r="J445" i="114"/>
  <c r="K445" i="114" s="1"/>
  <c r="J444" i="114"/>
  <c r="K444" i="114" s="1"/>
  <c r="J443" i="114"/>
  <c r="K443" i="114" s="1"/>
  <c r="J442" i="114"/>
  <c r="K442" i="114" s="1"/>
  <c r="J441" i="114"/>
  <c r="K441" i="114" s="1"/>
  <c r="J440" i="114"/>
  <c r="K440" i="114" s="1"/>
  <c r="J439" i="114"/>
  <c r="K439" i="114" s="1"/>
  <c r="J438" i="114"/>
  <c r="K438" i="114" s="1"/>
  <c r="J437" i="114"/>
  <c r="K437" i="114" s="1"/>
  <c r="J436" i="114"/>
  <c r="K436" i="114" s="1"/>
  <c r="J435" i="114"/>
  <c r="K435" i="114" s="1"/>
  <c r="J434" i="114"/>
  <c r="K434" i="114" s="1"/>
  <c r="J433" i="114"/>
  <c r="K433" i="114" s="1"/>
  <c r="J432" i="114"/>
  <c r="K432" i="114" s="1"/>
  <c r="J431" i="114"/>
  <c r="K431" i="114" s="1"/>
  <c r="J430" i="114"/>
  <c r="K430" i="114" s="1"/>
  <c r="J429" i="114"/>
  <c r="K429" i="114" s="1"/>
  <c r="J428" i="114"/>
  <c r="K428" i="114" s="1"/>
  <c r="J427" i="114"/>
  <c r="K427" i="114" s="1"/>
  <c r="J426" i="114"/>
  <c r="K426" i="114" s="1"/>
  <c r="J425" i="114"/>
  <c r="K425" i="114" s="1"/>
  <c r="J424" i="114"/>
  <c r="K424" i="114" s="1"/>
  <c r="J423" i="114"/>
  <c r="K423" i="114" s="1"/>
  <c r="J422" i="114"/>
  <c r="K422" i="114" s="1"/>
  <c r="J421" i="114"/>
  <c r="K421" i="114" s="1"/>
  <c r="J420" i="114"/>
  <c r="K420" i="114" s="1"/>
  <c r="J419" i="114"/>
  <c r="K419" i="114" s="1"/>
  <c r="J418" i="114"/>
  <c r="K418" i="114" s="1"/>
  <c r="J417" i="114"/>
  <c r="K417" i="114" s="1"/>
  <c r="J416" i="114"/>
  <c r="K416" i="114" s="1"/>
  <c r="J415" i="114"/>
  <c r="K415" i="114" s="1"/>
  <c r="J414" i="114"/>
  <c r="K414" i="114" s="1"/>
  <c r="J413" i="114"/>
  <c r="K413" i="114" s="1"/>
  <c r="J412" i="114"/>
  <c r="K412" i="114" s="1"/>
  <c r="J411" i="114"/>
  <c r="K411" i="114" s="1"/>
  <c r="J410" i="114"/>
  <c r="K410" i="114" s="1"/>
  <c r="J409" i="114"/>
  <c r="K409" i="114" s="1"/>
  <c r="J408" i="114"/>
  <c r="K408" i="114" s="1"/>
  <c r="J407" i="114"/>
  <c r="K407" i="114" s="1"/>
  <c r="J406" i="114"/>
  <c r="K406" i="114" s="1"/>
  <c r="J405" i="114"/>
  <c r="K405" i="114" s="1"/>
  <c r="J404" i="114"/>
  <c r="K404" i="114" s="1"/>
  <c r="J403" i="114"/>
  <c r="K403" i="114" s="1"/>
  <c r="J402" i="114"/>
  <c r="K402" i="114" s="1"/>
  <c r="J401" i="114"/>
  <c r="K401" i="114" s="1"/>
  <c r="J400" i="114"/>
  <c r="K400" i="114" s="1"/>
  <c r="J399" i="114"/>
  <c r="K399" i="114" s="1"/>
  <c r="J398" i="114"/>
  <c r="K398" i="114" s="1"/>
  <c r="J397" i="114"/>
  <c r="K397" i="114" s="1"/>
  <c r="J396" i="114"/>
  <c r="K396" i="114" s="1"/>
  <c r="J395" i="114"/>
  <c r="K395" i="114" s="1"/>
  <c r="J394" i="114"/>
  <c r="K394" i="114" s="1"/>
  <c r="J393" i="114"/>
  <c r="K393" i="114" s="1"/>
  <c r="J392" i="114"/>
  <c r="K392" i="114" s="1"/>
  <c r="J391" i="114"/>
  <c r="K391" i="114" s="1"/>
  <c r="J390" i="114"/>
  <c r="K390" i="114" s="1"/>
  <c r="J389" i="114"/>
  <c r="K389" i="114" s="1"/>
  <c r="J388" i="114"/>
  <c r="K388" i="114" s="1"/>
  <c r="J387" i="114"/>
  <c r="K387" i="114" s="1"/>
  <c r="J386" i="114"/>
  <c r="K386" i="114" s="1"/>
  <c r="J385" i="114"/>
  <c r="K385" i="114" s="1"/>
  <c r="J384" i="114"/>
  <c r="K384" i="114" s="1"/>
  <c r="J383" i="114"/>
  <c r="K383" i="114" s="1"/>
  <c r="J382" i="114"/>
  <c r="K382" i="114" s="1"/>
  <c r="J381" i="114"/>
  <c r="K381" i="114" s="1"/>
  <c r="J380" i="114"/>
  <c r="K380" i="114" s="1"/>
  <c r="J379" i="114"/>
  <c r="K379" i="114" s="1"/>
  <c r="J378" i="114"/>
  <c r="K378" i="114" s="1"/>
  <c r="J377" i="114"/>
  <c r="K377" i="114" s="1"/>
  <c r="J376" i="114"/>
  <c r="K376" i="114" s="1"/>
  <c r="J375" i="114"/>
  <c r="K375" i="114" s="1"/>
  <c r="J374" i="114"/>
  <c r="K374" i="114" s="1"/>
  <c r="J373" i="114"/>
  <c r="K373" i="114" s="1"/>
  <c r="J372" i="114"/>
  <c r="K372" i="114" s="1"/>
  <c r="J371" i="114"/>
  <c r="K371" i="114" s="1"/>
  <c r="J370" i="114"/>
  <c r="K370" i="114" s="1"/>
  <c r="J369" i="114"/>
  <c r="K369" i="114" s="1"/>
  <c r="J368" i="114"/>
  <c r="K368" i="114" s="1"/>
  <c r="J367" i="114"/>
  <c r="K367" i="114" s="1"/>
  <c r="J366" i="114"/>
  <c r="K366" i="114" s="1"/>
  <c r="J365" i="114"/>
  <c r="K365" i="114" s="1"/>
  <c r="J364" i="114"/>
  <c r="K364" i="114" s="1"/>
  <c r="J363" i="114"/>
  <c r="K363" i="114" s="1"/>
  <c r="J362" i="114"/>
  <c r="K362" i="114" s="1"/>
  <c r="J361" i="114"/>
  <c r="K361" i="114" s="1"/>
  <c r="J360" i="114"/>
  <c r="K360" i="114" s="1"/>
  <c r="J359" i="114"/>
  <c r="K359" i="114" s="1"/>
  <c r="J358" i="114"/>
  <c r="K358" i="114" s="1"/>
  <c r="J357" i="114"/>
  <c r="K357" i="114" s="1"/>
  <c r="J356" i="114"/>
  <c r="K356" i="114" s="1"/>
  <c r="J355" i="114"/>
  <c r="K355" i="114" s="1"/>
  <c r="J354" i="114"/>
  <c r="K354" i="114" s="1"/>
  <c r="J353" i="114"/>
  <c r="K353" i="114" s="1"/>
  <c r="J352" i="114"/>
  <c r="K352" i="114" s="1"/>
  <c r="J351" i="114"/>
  <c r="K351" i="114" s="1"/>
  <c r="J350" i="114"/>
  <c r="K350" i="114" s="1"/>
  <c r="J349" i="114"/>
  <c r="K349" i="114" s="1"/>
  <c r="J348" i="114"/>
  <c r="K348" i="114" s="1"/>
  <c r="J347" i="114"/>
  <c r="K347" i="114" s="1"/>
  <c r="J346" i="114"/>
  <c r="K346" i="114" s="1"/>
  <c r="J345" i="114"/>
  <c r="K345" i="114" s="1"/>
  <c r="J344" i="114"/>
  <c r="K344" i="114" s="1"/>
  <c r="J343" i="114"/>
  <c r="K343" i="114" s="1"/>
  <c r="J342" i="114"/>
  <c r="K342" i="114" s="1"/>
  <c r="J341" i="114"/>
  <c r="K341" i="114" s="1"/>
  <c r="J340" i="114"/>
  <c r="K340" i="114" s="1"/>
  <c r="J339" i="114"/>
  <c r="K339" i="114" s="1"/>
  <c r="J338" i="114"/>
  <c r="K338" i="114" s="1"/>
  <c r="J337" i="114"/>
  <c r="K337" i="114" s="1"/>
  <c r="J336" i="114"/>
  <c r="K336" i="114" s="1"/>
  <c r="J335" i="114"/>
  <c r="K335" i="114" s="1"/>
  <c r="J334" i="114"/>
  <c r="K334" i="114" s="1"/>
  <c r="J333" i="114"/>
  <c r="K333" i="114" s="1"/>
  <c r="J332" i="114"/>
  <c r="K332" i="114" s="1"/>
  <c r="J331" i="114"/>
  <c r="K331" i="114" s="1"/>
  <c r="J330" i="114"/>
  <c r="K330" i="114" s="1"/>
  <c r="J329" i="114"/>
  <c r="K329" i="114" s="1"/>
  <c r="J328" i="114"/>
  <c r="K328" i="114" s="1"/>
  <c r="J327" i="114"/>
  <c r="K327" i="114" s="1"/>
  <c r="J326" i="114"/>
  <c r="K326" i="114" s="1"/>
  <c r="J325" i="114"/>
  <c r="K325" i="114" s="1"/>
  <c r="J324" i="114"/>
  <c r="K324" i="114" s="1"/>
  <c r="J323" i="114"/>
  <c r="K323" i="114" s="1"/>
  <c r="J322" i="114"/>
  <c r="K322" i="114" s="1"/>
  <c r="J321" i="114"/>
  <c r="K321" i="114" s="1"/>
  <c r="J320" i="114"/>
  <c r="K320" i="114" s="1"/>
  <c r="J319" i="114"/>
  <c r="K319" i="114" s="1"/>
  <c r="J318" i="114"/>
  <c r="K318" i="114" s="1"/>
  <c r="J317" i="114"/>
  <c r="K317" i="114" s="1"/>
  <c r="J316" i="114"/>
  <c r="K316" i="114" s="1"/>
  <c r="J315" i="114"/>
  <c r="K315" i="114" s="1"/>
  <c r="J314" i="114"/>
  <c r="K314" i="114" s="1"/>
  <c r="J313" i="114"/>
  <c r="K313" i="114" s="1"/>
  <c r="J312" i="114"/>
  <c r="K312" i="114" s="1"/>
  <c r="J311" i="114"/>
  <c r="K311" i="114" s="1"/>
  <c r="J310" i="114"/>
  <c r="K310" i="114" s="1"/>
  <c r="J309" i="114"/>
  <c r="K309" i="114" s="1"/>
  <c r="J308" i="114"/>
  <c r="K308" i="114" s="1"/>
  <c r="J307" i="114"/>
  <c r="K307" i="114" s="1"/>
  <c r="J306" i="114"/>
  <c r="K306" i="114" s="1"/>
  <c r="J305" i="114"/>
  <c r="K305" i="114" s="1"/>
  <c r="J304" i="114"/>
  <c r="K304" i="114" s="1"/>
  <c r="J303" i="114"/>
  <c r="K303" i="114" s="1"/>
  <c r="J302" i="114"/>
  <c r="K302" i="114" s="1"/>
  <c r="J301" i="114"/>
  <c r="K301" i="114" s="1"/>
  <c r="J300" i="114"/>
  <c r="K300" i="114" s="1"/>
  <c r="J299" i="114"/>
  <c r="K299" i="114" s="1"/>
  <c r="J298" i="114"/>
  <c r="K298" i="114" s="1"/>
  <c r="J297" i="114"/>
  <c r="K297" i="114" s="1"/>
  <c r="J296" i="114"/>
  <c r="K296" i="114" s="1"/>
  <c r="J295" i="114"/>
  <c r="K295" i="114" s="1"/>
  <c r="J294" i="114"/>
  <c r="K294" i="114" s="1"/>
  <c r="J293" i="114"/>
  <c r="K293" i="114" s="1"/>
  <c r="J292" i="114"/>
  <c r="K292" i="114" s="1"/>
  <c r="J291" i="114"/>
  <c r="K291" i="114" s="1"/>
  <c r="J290" i="114"/>
  <c r="K290" i="114" s="1"/>
  <c r="J289" i="114"/>
  <c r="K289" i="114" s="1"/>
  <c r="J288" i="114"/>
  <c r="K288" i="114" s="1"/>
  <c r="J287" i="114"/>
  <c r="K287" i="114" s="1"/>
  <c r="J286" i="114"/>
  <c r="K286" i="114" s="1"/>
  <c r="J285" i="114"/>
  <c r="K285" i="114" s="1"/>
  <c r="J284" i="114"/>
  <c r="K284" i="114" s="1"/>
  <c r="J283" i="114"/>
  <c r="K283" i="114" s="1"/>
  <c r="J282" i="114"/>
  <c r="K282" i="114" s="1"/>
  <c r="J281" i="114"/>
  <c r="K281" i="114" s="1"/>
  <c r="J280" i="114"/>
  <c r="K280" i="114" s="1"/>
  <c r="J279" i="114"/>
  <c r="K279" i="114" s="1"/>
  <c r="J278" i="114"/>
  <c r="K278" i="114" s="1"/>
  <c r="J277" i="114"/>
  <c r="K277" i="114" s="1"/>
  <c r="J276" i="114"/>
  <c r="K276" i="114" s="1"/>
  <c r="J275" i="114"/>
  <c r="K275" i="114" s="1"/>
  <c r="J274" i="114"/>
  <c r="K274" i="114" s="1"/>
  <c r="J273" i="114"/>
  <c r="K273" i="114" s="1"/>
  <c r="J272" i="114"/>
  <c r="K272" i="114" s="1"/>
  <c r="J271" i="114"/>
  <c r="K271" i="114" s="1"/>
  <c r="J270" i="114"/>
  <c r="K270" i="114" s="1"/>
  <c r="J269" i="114"/>
  <c r="K269" i="114" s="1"/>
  <c r="J268" i="114"/>
  <c r="K268" i="114" s="1"/>
  <c r="J267" i="114"/>
  <c r="K267" i="114" s="1"/>
  <c r="J266" i="114"/>
  <c r="K266" i="114" s="1"/>
  <c r="J265" i="114"/>
  <c r="K265" i="114" s="1"/>
  <c r="J264" i="114"/>
  <c r="K264" i="114" s="1"/>
  <c r="J263" i="114"/>
  <c r="K263" i="114" s="1"/>
  <c r="J262" i="114"/>
  <c r="K262" i="114" s="1"/>
  <c r="J261" i="114"/>
  <c r="K261" i="114" s="1"/>
  <c r="J260" i="114"/>
  <c r="K260" i="114" s="1"/>
  <c r="J259" i="114"/>
  <c r="K259" i="114" s="1"/>
  <c r="J258" i="114"/>
  <c r="K258" i="114" s="1"/>
  <c r="J257" i="114"/>
  <c r="K257" i="114" s="1"/>
  <c r="J256" i="114"/>
  <c r="K256" i="114" s="1"/>
  <c r="J255" i="114"/>
  <c r="K255" i="114" s="1"/>
  <c r="J254" i="114"/>
  <c r="K254" i="114" s="1"/>
  <c r="J253" i="114"/>
  <c r="K253" i="114" s="1"/>
  <c r="J252" i="114"/>
  <c r="K252" i="114" s="1"/>
  <c r="J251" i="114"/>
  <c r="K251" i="114" s="1"/>
  <c r="J250" i="114"/>
  <c r="K250" i="114" s="1"/>
  <c r="J249" i="114"/>
  <c r="K249" i="114" s="1"/>
  <c r="J248" i="114"/>
  <c r="K248" i="114" s="1"/>
  <c r="J247" i="114"/>
  <c r="K247" i="114" s="1"/>
  <c r="J246" i="114"/>
  <c r="K246" i="114" s="1"/>
  <c r="J245" i="114"/>
  <c r="K245" i="114" s="1"/>
  <c r="J244" i="114"/>
  <c r="K244" i="114" s="1"/>
  <c r="J243" i="114"/>
  <c r="K243" i="114" s="1"/>
  <c r="J242" i="114"/>
  <c r="K242" i="114" s="1"/>
  <c r="J241" i="114"/>
  <c r="K241" i="114" s="1"/>
  <c r="J240" i="114"/>
  <c r="K240" i="114" s="1"/>
  <c r="J239" i="114"/>
  <c r="K239" i="114" s="1"/>
  <c r="J238" i="114"/>
  <c r="K238" i="114" s="1"/>
  <c r="J237" i="114"/>
  <c r="K237" i="114" s="1"/>
  <c r="J236" i="114"/>
  <c r="K236" i="114" s="1"/>
  <c r="J235" i="114"/>
  <c r="K235" i="114" s="1"/>
  <c r="J234" i="114"/>
  <c r="K234" i="114" s="1"/>
  <c r="J233" i="114"/>
  <c r="K233" i="114" s="1"/>
  <c r="J232" i="114"/>
  <c r="K232" i="114" s="1"/>
  <c r="J231" i="114"/>
  <c r="K231" i="114" s="1"/>
  <c r="J230" i="114"/>
  <c r="K230" i="114" s="1"/>
  <c r="J229" i="114"/>
  <c r="K229" i="114" s="1"/>
  <c r="J228" i="114"/>
  <c r="K228" i="114" s="1"/>
  <c r="J227" i="114"/>
  <c r="K227" i="114" s="1"/>
  <c r="J226" i="114"/>
  <c r="K226" i="114" s="1"/>
  <c r="J225" i="114"/>
  <c r="K225" i="114" s="1"/>
  <c r="J224" i="114"/>
  <c r="K224" i="114" s="1"/>
  <c r="J223" i="114"/>
  <c r="K223" i="114" s="1"/>
  <c r="J222" i="114"/>
  <c r="K222" i="114" s="1"/>
  <c r="J221" i="114"/>
  <c r="K221" i="114" s="1"/>
  <c r="J220" i="114"/>
  <c r="K220" i="114" s="1"/>
  <c r="J219" i="114"/>
  <c r="K219" i="114" s="1"/>
  <c r="J218" i="114"/>
  <c r="K218" i="114" s="1"/>
  <c r="J217" i="114"/>
  <c r="K217" i="114" s="1"/>
  <c r="J216" i="114"/>
  <c r="K216" i="114" s="1"/>
  <c r="J215" i="114"/>
  <c r="K215" i="114" s="1"/>
  <c r="J214" i="114"/>
  <c r="K214" i="114" s="1"/>
  <c r="J213" i="114"/>
  <c r="K213" i="114" s="1"/>
  <c r="J212" i="114"/>
  <c r="K212" i="114" s="1"/>
  <c r="J211" i="114"/>
  <c r="K211" i="114" s="1"/>
  <c r="J210" i="114"/>
  <c r="K210" i="114" s="1"/>
  <c r="J209" i="114"/>
  <c r="K209" i="114" s="1"/>
  <c r="J208" i="114"/>
  <c r="K208" i="114" s="1"/>
  <c r="J207" i="114"/>
  <c r="K207" i="114" s="1"/>
  <c r="J206" i="114"/>
  <c r="K206" i="114" s="1"/>
  <c r="J205" i="114"/>
  <c r="K205" i="114" s="1"/>
  <c r="J204" i="114"/>
  <c r="K204" i="114" s="1"/>
  <c r="J203" i="114"/>
  <c r="K203" i="114" s="1"/>
  <c r="J202" i="114"/>
  <c r="K202" i="114" s="1"/>
  <c r="J201" i="114"/>
  <c r="K201" i="114" s="1"/>
  <c r="J200" i="114"/>
  <c r="K200" i="114" s="1"/>
  <c r="J199" i="114"/>
  <c r="K199" i="114" s="1"/>
  <c r="J198" i="114"/>
  <c r="K198" i="114" s="1"/>
  <c r="J197" i="114"/>
  <c r="K197" i="114" s="1"/>
  <c r="J196" i="114"/>
  <c r="K196" i="114" s="1"/>
  <c r="J195" i="114"/>
  <c r="K195" i="114" s="1"/>
  <c r="J194" i="114"/>
  <c r="K194" i="114" s="1"/>
  <c r="J193" i="114"/>
  <c r="K193" i="114" s="1"/>
  <c r="J192" i="114"/>
  <c r="K192" i="114" s="1"/>
  <c r="J191" i="114"/>
  <c r="K191" i="114" s="1"/>
  <c r="J190" i="114"/>
  <c r="K190" i="114" s="1"/>
  <c r="J189" i="114"/>
  <c r="K189" i="114" s="1"/>
  <c r="J188" i="114"/>
  <c r="K188" i="114" s="1"/>
  <c r="J187" i="114"/>
  <c r="K187" i="114" s="1"/>
  <c r="J186" i="114"/>
  <c r="K186" i="114" s="1"/>
  <c r="J185" i="114"/>
  <c r="K185" i="114" s="1"/>
  <c r="J184" i="114"/>
  <c r="K184" i="114" s="1"/>
  <c r="J183" i="114"/>
  <c r="K183" i="114" s="1"/>
  <c r="J182" i="114"/>
  <c r="K182" i="114" s="1"/>
  <c r="J181" i="114"/>
  <c r="K181" i="114" s="1"/>
  <c r="J180" i="114"/>
  <c r="K180" i="114" s="1"/>
  <c r="J179" i="114"/>
  <c r="K179" i="114" s="1"/>
  <c r="J178" i="114"/>
  <c r="K178" i="114" s="1"/>
  <c r="J177" i="114"/>
  <c r="K177" i="114" s="1"/>
  <c r="J176" i="114"/>
  <c r="K176" i="114" s="1"/>
  <c r="J175" i="114"/>
  <c r="K175" i="114" s="1"/>
  <c r="J174" i="114"/>
  <c r="K174" i="114" s="1"/>
  <c r="J173" i="114"/>
  <c r="K173" i="114" s="1"/>
  <c r="J172" i="114"/>
  <c r="K172" i="114" s="1"/>
  <c r="J171" i="114"/>
  <c r="K171" i="114" s="1"/>
  <c r="J170" i="114"/>
  <c r="K170" i="114" s="1"/>
  <c r="J169" i="114"/>
  <c r="K169" i="114" s="1"/>
  <c r="J168" i="114"/>
  <c r="K168" i="114" s="1"/>
  <c r="J167" i="114"/>
  <c r="K167" i="114" s="1"/>
  <c r="J166" i="114"/>
  <c r="K166" i="114" s="1"/>
  <c r="J165" i="114"/>
  <c r="K165" i="114" s="1"/>
  <c r="J164" i="114"/>
  <c r="K164" i="114" s="1"/>
  <c r="J163" i="114"/>
  <c r="K163" i="114" s="1"/>
  <c r="J162" i="114"/>
  <c r="K162" i="114" s="1"/>
  <c r="J161" i="114"/>
  <c r="K161" i="114" s="1"/>
  <c r="J160" i="114"/>
  <c r="K160" i="114" s="1"/>
  <c r="J159" i="114"/>
  <c r="K159" i="114" s="1"/>
  <c r="J158" i="114"/>
  <c r="K158" i="114" s="1"/>
  <c r="J157" i="114"/>
  <c r="K157" i="114" s="1"/>
  <c r="J156" i="114"/>
  <c r="K156" i="114" s="1"/>
  <c r="J155" i="114"/>
  <c r="K155" i="114" s="1"/>
  <c r="J154" i="114"/>
  <c r="K154" i="114" s="1"/>
  <c r="J153" i="114"/>
  <c r="K153" i="114" s="1"/>
  <c r="J152" i="114"/>
  <c r="K152" i="114" s="1"/>
  <c r="J151" i="114"/>
  <c r="K151" i="114" s="1"/>
  <c r="J150" i="114"/>
  <c r="K150" i="114" s="1"/>
  <c r="J149" i="114"/>
  <c r="K149" i="114" s="1"/>
  <c r="J148" i="114"/>
  <c r="K148" i="114" s="1"/>
  <c r="J147" i="114"/>
  <c r="K147" i="114" s="1"/>
  <c r="J146" i="114"/>
  <c r="K146" i="114" s="1"/>
  <c r="J145" i="114"/>
  <c r="K145" i="114" s="1"/>
  <c r="J144" i="114"/>
  <c r="K144" i="114" s="1"/>
  <c r="J143" i="114"/>
  <c r="K143" i="114" s="1"/>
  <c r="J142" i="114"/>
  <c r="K142" i="114" s="1"/>
  <c r="J141" i="114"/>
  <c r="K141" i="114" s="1"/>
  <c r="J140" i="114"/>
  <c r="K140" i="114" s="1"/>
  <c r="J139" i="114"/>
  <c r="K139" i="114" s="1"/>
  <c r="J138" i="114"/>
  <c r="K138" i="114" s="1"/>
  <c r="J137" i="114"/>
  <c r="K137" i="114" s="1"/>
  <c r="J136" i="114"/>
  <c r="K136" i="114" s="1"/>
  <c r="J135" i="114"/>
  <c r="K135" i="114" s="1"/>
  <c r="J134" i="114"/>
  <c r="K134" i="114" s="1"/>
  <c r="J133" i="114"/>
  <c r="K133" i="114" s="1"/>
  <c r="J132" i="114"/>
  <c r="K132" i="114" s="1"/>
  <c r="J131" i="114"/>
  <c r="K131" i="114" s="1"/>
  <c r="J130" i="114"/>
  <c r="K130" i="114" s="1"/>
  <c r="J129" i="114"/>
  <c r="K129" i="114" s="1"/>
  <c r="J128" i="114"/>
  <c r="K128" i="114" s="1"/>
  <c r="J127" i="114"/>
  <c r="K127" i="114" s="1"/>
  <c r="J126" i="114"/>
  <c r="K126" i="114" s="1"/>
  <c r="J125" i="114"/>
  <c r="K125" i="114" s="1"/>
  <c r="J124" i="114"/>
  <c r="K124" i="114" s="1"/>
  <c r="J123" i="114"/>
  <c r="K123" i="114" s="1"/>
  <c r="J122" i="114"/>
  <c r="K122" i="114" s="1"/>
  <c r="J121" i="114"/>
  <c r="K121" i="114" s="1"/>
  <c r="J120" i="114"/>
  <c r="K120" i="114" s="1"/>
  <c r="J119" i="114"/>
  <c r="K119" i="114" s="1"/>
  <c r="J118" i="114"/>
  <c r="K118" i="114" s="1"/>
  <c r="K117" i="114"/>
  <c r="J117" i="114"/>
  <c r="J116" i="114"/>
  <c r="K116" i="114" s="1"/>
  <c r="J115" i="114"/>
  <c r="K115" i="114" s="1"/>
  <c r="J114" i="114"/>
  <c r="K114" i="114" s="1"/>
  <c r="J113" i="114"/>
  <c r="K113" i="114" s="1"/>
  <c r="J112" i="114"/>
  <c r="K112" i="114" s="1"/>
  <c r="J111" i="114"/>
  <c r="K111" i="114" s="1"/>
  <c r="J110" i="114"/>
  <c r="K110" i="114" s="1"/>
  <c r="J109" i="114"/>
  <c r="K109" i="114" s="1"/>
  <c r="J108" i="114"/>
  <c r="K108" i="114" s="1"/>
  <c r="J107" i="114"/>
  <c r="K107" i="114" s="1"/>
  <c r="J106" i="114"/>
  <c r="K106" i="114" s="1"/>
  <c r="J105" i="114"/>
  <c r="K105" i="114" s="1"/>
  <c r="J104" i="114"/>
  <c r="K104" i="114" s="1"/>
  <c r="J103" i="114"/>
  <c r="K103" i="114" s="1"/>
  <c r="J102" i="114"/>
  <c r="K102" i="114" s="1"/>
  <c r="J101" i="114"/>
  <c r="K101" i="114" s="1"/>
  <c r="J100" i="114"/>
  <c r="K100" i="114" s="1"/>
  <c r="J99" i="114"/>
  <c r="K99" i="114" s="1"/>
  <c r="J98" i="114"/>
  <c r="K98" i="114" s="1"/>
  <c r="J97" i="114"/>
  <c r="K97" i="114" s="1"/>
  <c r="J96" i="114"/>
  <c r="K96" i="114" s="1"/>
  <c r="J95" i="114"/>
  <c r="K95" i="114" s="1"/>
  <c r="J94" i="114"/>
  <c r="K94" i="114" s="1"/>
  <c r="J93" i="114"/>
  <c r="K93" i="114" s="1"/>
  <c r="J92" i="114"/>
  <c r="K92" i="114" s="1"/>
  <c r="J91" i="114"/>
  <c r="K91" i="114" s="1"/>
  <c r="J90" i="114"/>
  <c r="K90" i="114" s="1"/>
  <c r="J89" i="114"/>
  <c r="K89" i="114" s="1"/>
  <c r="J88" i="114"/>
  <c r="K88" i="114" s="1"/>
  <c r="J87" i="114"/>
  <c r="K87" i="114" s="1"/>
  <c r="J86" i="114"/>
  <c r="K86" i="114" s="1"/>
  <c r="J85" i="114"/>
  <c r="K85" i="114" s="1"/>
  <c r="J84" i="114"/>
  <c r="K84" i="114" s="1"/>
  <c r="J83" i="114"/>
  <c r="K83" i="114" s="1"/>
  <c r="J82" i="114"/>
  <c r="K82" i="114" s="1"/>
  <c r="J81" i="114"/>
  <c r="K81" i="114" s="1"/>
  <c r="J80" i="114"/>
  <c r="K80" i="114" s="1"/>
  <c r="J79" i="114"/>
  <c r="K79" i="114" s="1"/>
  <c r="J78" i="114"/>
  <c r="K78" i="114" s="1"/>
  <c r="J77" i="114"/>
  <c r="K77" i="114" s="1"/>
  <c r="J76" i="114"/>
  <c r="K76" i="114" s="1"/>
  <c r="J75" i="114"/>
  <c r="K75" i="114" s="1"/>
  <c r="J74" i="114"/>
  <c r="K74" i="114" s="1"/>
  <c r="J73" i="114"/>
  <c r="K73" i="114" s="1"/>
  <c r="J72" i="114"/>
  <c r="K72" i="114" s="1"/>
  <c r="J71" i="114"/>
  <c r="K71" i="114" s="1"/>
  <c r="J70" i="114"/>
  <c r="K70" i="114" s="1"/>
  <c r="J69" i="114"/>
  <c r="K69" i="114" s="1"/>
  <c r="J68" i="114"/>
  <c r="K68" i="114" s="1"/>
  <c r="J67" i="114"/>
  <c r="K67" i="114" s="1"/>
  <c r="J66" i="114"/>
  <c r="K66" i="114" s="1"/>
  <c r="J65" i="114"/>
  <c r="K65" i="114" s="1"/>
  <c r="J64" i="114"/>
  <c r="K64" i="114" s="1"/>
  <c r="J63" i="114"/>
  <c r="K63" i="114" s="1"/>
  <c r="J62" i="114"/>
  <c r="K62" i="114" s="1"/>
  <c r="J61" i="114"/>
  <c r="K61" i="114" s="1"/>
  <c r="J60" i="114"/>
  <c r="K60" i="114" s="1"/>
  <c r="J59" i="114"/>
  <c r="K59" i="114" s="1"/>
  <c r="J58" i="114"/>
  <c r="K58" i="114" s="1"/>
  <c r="J57" i="114"/>
  <c r="K57" i="114" s="1"/>
  <c r="J56" i="114"/>
  <c r="K56" i="114" s="1"/>
  <c r="J55" i="114"/>
  <c r="K55" i="114" s="1"/>
  <c r="J54" i="114"/>
  <c r="K54" i="114" s="1"/>
  <c r="J53" i="114"/>
  <c r="K53" i="114" s="1"/>
  <c r="J52" i="114"/>
  <c r="K52" i="114" s="1"/>
  <c r="J51" i="114"/>
  <c r="K51" i="114" s="1"/>
  <c r="J50" i="114"/>
  <c r="K50" i="114" s="1"/>
  <c r="J49" i="114"/>
  <c r="K49" i="114" s="1"/>
  <c r="J48" i="114"/>
  <c r="K48" i="114" s="1"/>
  <c r="J47" i="114"/>
  <c r="K47" i="114" s="1"/>
  <c r="J46" i="114"/>
  <c r="K46" i="114" s="1"/>
  <c r="J45" i="114"/>
  <c r="K45" i="114" s="1"/>
  <c r="J44" i="114"/>
  <c r="K44" i="114" s="1"/>
  <c r="J43" i="114"/>
  <c r="K43" i="114" s="1"/>
  <c r="J42" i="114"/>
  <c r="K42" i="114" s="1"/>
  <c r="J41" i="114"/>
  <c r="K41" i="114" s="1"/>
  <c r="J40" i="114"/>
  <c r="K40" i="114" s="1"/>
  <c r="J39" i="114"/>
  <c r="K39" i="114" s="1"/>
  <c r="J38" i="114"/>
  <c r="K38" i="114" s="1"/>
  <c r="J37" i="114"/>
  <c r="K37" i="114" s="1"/>
  <c r="J36" i="114"/>
  <c r="K36" i="114" s="1"/>
  <c r="J35" i="114"/>
  <c r="K35" i="114" s="1"/>
  <c r="J34" i="114"/>
  <c r="K34" i="114" s="1"/>
  <c r="J33" i="114"/>
  <c r="K33" i="114" s="1"/>
  <c r="J32" i="114"/>
  <c r="K32" i="114" s="1"/>
  <c r="J31" i="114"/>
  <c r="K31" i="114" s="1"/>
  <c r="J30" i="114"/>
  <c r="K30" i="114" s="1"/>
  <c r="J29" i="114"/>
  <c r="K29" i="114" s="1"/>
  <c r="J28" i="114"/>
  <c r="K28" i="114" s="1"/>
  <c r="J27" i="114"/>
  <c r="K27" i="114" s="1"/>
  <c r="J26" i="114"/>
  <c r="K26" i="114" s="1"/>
  <c r="J25" i="114"/>
  <c r="K25" i="114" s="1"/>
  <c r="J24" i="114"/>
  <c r="K24" i="114" s="1"/>
  <c r="J23" i="114"/>
  <c r="K23" i="114" s="1"/>
  <c r="J22" i="114"/>
  <c r="K22" i="114" s="1"/>
  <c r="J21" i="114"/>
  <c r="K21" i="114" s="1"/>
  <c r="J20" i="114"/>
  <c r="K20" i="114" s="1"/>
  <c r="J19" i="114"/>
  <c r="K19" i="114" s="1"/>
  <c r="J18" i="114"/>
  <c r="K18" i="114" s="1"/>
  <c r="J17" i="114"/>
  <c r="K17" i="114" s="1"/>
  <c r="J16" i="114"/>
  <c r="K16" i="114" s="1"/>
  <c r="J15" i="114"/>
  <c r="K15" i="114" s="1"/>
  <c r="J14" i="114"/>
  <c r="K14" i="114" s="1"/>
  <c r="J13" i="114"/>
  <c r="K13" i="114" s="1"/>
  <c r="J12" i="114"/>
  <c r="K12" i="114" s="1"/>
  <c r="J11" i="114"/>
  <c r="K11" i="114" s="1"/>
  <c r="J10" i="114"/>
  <c r="K10" i="114" s="1"/>
  <c r="J9" i="114"/>
  <c r="K9" i="114" s="1"/>
  <c r="J8" i="114"/>
  <c r="K8" i="114" s="1"/>
  <c r="J7" i="114"/>
  <c r="K7" i="114" s="1"/>
  <c r="J6" i="114"/>
  <c r="K6" i="114" s="1"/>
  <c r="J5" i="114"/>
  <c r="K5" i="114" s="1"/>
  <c r="J4" i="114"/>
  <c r="K4" i="114" s="1"/>
  <c r="J560" i="112"/>
  <c r="K560" i="112" s="1"/>
  <c r="J559" i="112"/>
  <c r="K559" i="112" s="1"/>
  <c r="J558" i="112"/>
  <c r="K558" i="112" s="1"/>
  <c r="J557" i="112"/>
  <c r="K557" i="112" s="1"/>
  <c r="J556" i="112"/>
  <c r="K556" i="112" s="1"/>
  <c r="J555" i="112"/>
  <c r="K555" i="112" s="1"/>
  <c r="J554" i="112"/>
  <c r="K554" i="112" s="1"/>
  <c r="J553" i="112"/>
  <c r="K553" i="112" s="1"/>
  <c r="J552" i="112"/>
  <c r="K552" i="112" s="1"/>
  <c r="J551" i="112"/>
  <c r="K551" i="112" s="1"/>
  <c r="J550" i="112"/>
  <c r="K550" i="112" s="1"/>
  <c r="J549" i="112"/>
  <c r="K549" i="112" s="1"/>
  <c r="J548" i="112"/>
  <c r="K548" i="112" s="1"/>
  <c r="J547" i="112"/>
  <c r="K547" i="112" s="1"/>
  <c r="J546" i="112"/>
  <c r="K546" i="112" s="1"/>
  <c r="J545" i="112"/>
  <c r="K545" i="112" s="1"/>
  <c r="J544" i="112"/>
  <c r="K544" i="112" s="1"/>
  <c r="J543" i="112"/>
  <c r="K543" i="112" s="1"/>
  <c r="J542" i="112"/>
  <c r="K542" i="112" s="1"/>
  <c r="J541" i="112"/>
  <c r="K541" i="112" s="1"/>
  <c r="J540" i="112"/>
  <c r="K540" i="112" s="1"/>
  <c r="J539" i="112"/>
  <c r="K539" i="112" s="1"/>
  <c r="J538" i="112"/>
  <c r="K538" i="112" s="1"/>
  <c r="J537" i="112"/>
  <c r="K537" i="112" s="1"/>
  <c r="J536" i="112"/>
  <c r="K536" i="112" s="1"/>
  <c r="J535" i="112"/>
  <c r="K535" i="112" s="1"/>
  <c r="J534" i="112"/>
  <c r="K534" i="112" s="1"/>
  <c r="J533" i="112"/>
  <c r="K533" i="112" s="1"/>
  <c r="J532" i="112"/>
  <c r="K532" i="112" s="1"/>
  <c r="J531" i="112"/>
  <c r="K531" i="112" s="1"/>
  <c r="J530" i="112"/>
  <c r="K530" i="112" s="1"/>
  <c r="J529" i="112"/>
  <c r="K529" i="112" s="1"/>
  <c r="J528" i="112"/>
  <c r="K528" i="112" s="1"/>
  <c r="J527" i="112"/>
  <c r="K527" i="112" s="1"/>
  <c r="J526" i="112"/>
  <c r="K526" i="112" s="1"/>
  <c r="J525" i="112"/>
  <c r="K525" i="112" s="1"/>
  <c r="J524" i="112"/>
  <c r="K524" i="112" s="1"/>
  <c r="J523" i="112"/>
  <c r="K523" i="112" s="1"/>
  <c r="J522" i="112"/>
  <c r="K522" i="112" s="1"/>
  <c r="J521" i="112"/>
  <c r="K521" i="112" s="1"/>
  <c r="J520" i="112"/>
  <c r="K520" i="112" s="1"/>
  <c r="J519" i="112"/>
  <c r="K519" i="112" s="1"/>
  <c r="J518" i="112"/>
  <c r="K518" i="112" s="1"/>
  <c r="J517" i="112"/>
  <c r="K517" i="112" s="1"/>
  <c r="J516" i="112"/>
  <c r="K516" i="112" s="1"/>
  <c r="J515" i="112"/>
  <c r="K515" i="112" s="1"/>
  <c r="J514" i="112"/>
  <c r="K514" i="112" s="1"/>
  <c r="J513" i="112"/>
  <c r="K513" i="112" s="1"/>
  <c r="J512" i="112"/>
  <c r="K512" i="112" s="1"/>
  <c r="J511" i="112"/>
  <c r="K511" i="112" s="1"/>
  <c r="J510" i="112"/>
  <c r="K510" i="112" s="1"/>
  <c r="J509" i="112"/>
  <c r="K509" i="112" s="1"/>
  <c r="J508" i="112"/>
  <c r="K508" i="112" s="1"/>
  <c r="J507" i="112"/>
  <c r="K507" i="112" s="1"/>
  <c r="J506" i="112"/>
  <c r="K506" i="112" s="1"/>
  <c r="J505" i="112"/>
  <c r="K505" i="112" s="1"/>
  <c r="J504" i="112"/>
  <c r="K504" i="112" s="1"/>
  <c r="J503" i="112"/>
  <c r="K503" i="112" s="1"/>
  <c r="J502" i="112"/>
  <c r="K502" i="112" s="1"/>
  <c r="J501" i="112"/>
  <c r="K501" i="112" s="1"/>
  <c r="J500" i="112"/>
  <c r="K500" i="112" s="1"/>
  <c r="J499" i="112"/>
  <c r="K499" i="112" s="1"/>
  <c r="J498" i="112"/>
  <c r="K498" i="112" s="1"/>
  <c r="J497" i="112"/>
  <c r="K497" i="112" s="1"/>
  <c r="J496" i="112"/>
  <c r="K496" i="112" s="1"/>
  <c r="J495" i="112"/>
  <c r="K495" i="112" s="1"/>
  <c r="J494" i="112"/>
  <c r="K494" i="112" s="1"/>
  <c r="J493" i="112"/>
  <c r="K493" i="112" s="1"/>
  <c r="J492" i="112"/>
  <c r="K492" i="112" s="1"/>
  <c r="J491" i="112"/>
  <c r="K491" i="112" s="1"/>
  <c r="J490" i="112"/>
  <c r="K490" i="112" s="1"/>
  <c r="J489" i="112"/>
  <c r="K489" i="112" s="1"/>
  <c r="J488" i="112"/>
  <c r="K488" i="112" s="1"/>
  <c r="J487" i="112"/>
  <c r="K487" i="112" s="1"/>
  <c r="J486" i="112"/>
  <c r="K486" i="112" s="1"/>
  <c r="J485" i="112"/>
  <c r="K485" i="112" s="1"/>
  <c r="J484" i="112"/>
  <c r="K484" i="112" s="1"/>
  <c r="J483" i="112"/>
  <c r="K483" i="112" s="1"/>
  <c r="J482" i="112"/>
  <c r="K482" i="112" s="1"/>
  <c r="J481" i="112"/>
  <c r="K481" i="112" s="1"/>
  <c r="J480" i="112"/>
  <c r="K480" i="112" s="1"/>
  <c r="J479" i="112"/>
  <c r="K479" i="112" s="1"/>
  <c r="J478" i="112"/>
  <c r="K478" i="112" s="1"/>
  <c r="J477" i="112"/>
  <c r="K477" i="112" s="1"/>
  <c r="J476" i="112"/>
  <c r="K476" i="112" s="1"/>
  <c r="J475" i="112"/>
  <c r="K475" i="112" s="1"/>
  <c r="J474" i="112"/>
  <c r="K474" i="112" s="1"/>
  <c r="J473" i="112"/>
  <c r="K473" i="112" s="1"/>
  <c r="J472" i="112"/>
  <c r="K472" i="112" s="1"/>
  <c r="J471" i="112"/>
  <c r="K471" i="112" s="1"/>
  <c r="J470" i="112"/>
  <c r="K470" i="112" s="1"/>
  <c r="J469" i="112"/>
  <c r="K469" i="112" s="1"/>
  <c r="J468" i="112"/>
  <c r="K468" i="112" s="1"/>
  <c r="J467" i="112"/>
  <c r="K467" i="112" s="1"/>
  <c r="J466" i="112"/>
  <c r="K466" i="112" s="1"/>
  <c r="J465" i="112"/>
  <c r="K465" i="112" s="1"/>
  <c r="J464" i="112"/>
  <c r="K464" i="112" s="1"/>
  <c r="J463" i="112"/>
  <c r="K463" i="112" s="1"/>
  <c r="J462" i="112"/>
  <c r="K462" i="112" s="1"/>
  <c r="J461" i="112"/>
  <c r="K461" i="112" s="1"/>
  <c r="J460" i="112"/>
  <c r="K460" i="112" s="1"/>
  <c r="J459" i="112"/>
  <c r="K459" i="112" s="1"/>
  <c r="J458" i="112"/>
  <c r="K458" i="112" s="1"/>
  <c r="J457" i="112"/>
  <c r="K457" i="112" s="1"/>
  <c r="J456" i="112"/>
  <c r="K456" i="112" s="1"/>
  <c r="J455" i="112"/>
  <c r="K455" i="112" s="1"/>
  <c r="J454" i="112"/>
  <c r="K454" i="112" s="1"/>
  <c r="J453" i="112"/>
  <c r="K453" i="112" s="1"/>
  <c r="J452" i="112"/>
  <c r="K452" i="112" s="1"/>
  <c r="J451" i="112"/>
  <c r="K451" i="112" s="1"/>
  <c r="J450" i="112"/>
  <c r="K450" i="112" s="1"/>
  <c r="J449" i="112"/>
  <c r="K449" i="112" s="1"/>
  <c r="J448" i="112"/>
  <c r="K448" i="112" s="1"/>
  <c r="J447" i="112"/>
  <c r="K447" i="112" s="1"/>
  <c r="J446" i="112"/>
  <c r="K446" i="112" s="1"/>
  <c r="J445" i="112"/>
  <c r="K445" i="112" s="1"/>
  <c r="J444" i="112"/>
  <c r="K444" i="112" s="1"/>
  <c r="J443" i="112"/>
  <c r="K443" i="112" s="1"/>
  <c r="J442" i="112"/>
  <c r="K442" i="112" s="1"/>
  <c r="J441" i="112"/>
  <c r="K441" i="112" s="1"/>
  <c r="J440" i="112"/>
  <c r="K440" i="112" s="1"/>
  <c r="J439" i="112"/>
  <c r="K439" i="112" s="1"/>
  <c r="J438" i="112"/>
  <c r="K438" i="112" s="1"/>
  <c r="J437" i="112"/>
  <c r="K437" i="112" s="1"/>
  <c r="J436" i="112"/>
  <c r="K436" i="112" s="1"/>
  <c r="J435" i="112"/>
  <c r="K435" i="112" s="1"/>
  <c r="J434" i="112"/>
  <c r="K434" i="112" s="1"/>
  <c r="J433" i="112"/>
  <c r="K433" i="112" s="1"/>
  <c r="J432" i="112"/>
  <c r="K432" i="112" s="1"/>
  <c r="J431" i="112"/>
  <c r="K431" i="112" s="1"/>
  <c r="J430" i="112"/>
  <c r="K430" i="112" s="1"/>
  <c r="J429" i="112"/>
  <c r="K429" i="112" s="1"/>
  <c r="J428" i="112"/>
  <c r="K428" i="112" s="1"/>
  <c r="J427" i="112"/>
  <c r="K427" i="112" s="1"/>
  <c r="J426" i="112"/>
  <c r="K426" i="112" s="1"/>
  <c r="J425" i="112"/>
  <c r="K425" i="112" s="1"/>
  <c r="J424" i="112"/>
  <c r="K424" i="112" s="1"/>
  <c r="J423" i="112"/>
  <c r="K423" i="112" s="1"/>
  <c r="J422" i="112"/>
  <c r="K422" i="112" s="1"/>
  <c r="J421" i="112"/>
  <c r="K421" i="112" s="1"/>
  <c r="J420" i="112"/>
  <c r="K420" i="112" s="1"/>
  <c r="J419" i="112"/>
  <c r="K419" i="112" s="1"/>
  <c r="J418" i="112"/>
  <c r="K418" i="112" s="1"/>
  <c r="J417" i="112"/>
  <c r="K417" i="112" s="1"/>
  <c r="J416" i="112"/>
  <c r="K416" i="112" s="1"/>
  <c r="J415" i="112"/>
  <c r="K415" i="112" s="1"/>
  <c r="J414" i="112"/>
  <c r="K414" i="112" s="1"/>
  <c r="J413" i="112"/>
  <c r="K413" i="112" s="1"/>
  <c r="J412" i="112"/>
  <c r="K412" i="112" s="1"/>
  <c r="J411" i="112"/>
  <c r="K411" i="112" s="1"/>
  <c r="J410" i="112"/>
  <c r="K410" i="112" s="1"/>
  <c r="J409" i="112"/>
  <c r="K409" i="112" s="1"/>
  <c r="J408" i="112"/>
  <c r="K408" i="112" s="1"/>
  <c r="J407" i="112"/>
  <c r="K407" i="112" s="1"/>
  <c r="J406" i="112"/>
  <c r="K406" i="112" s="1"/>
  <c r="J405" i="112"/>
  <c r="K405" i="112" s="1"/>
  <c r="J404" i="112"/>
  <c r="K404" i="112" s="1"/>
  <c r="J403" i="112"/>
  <c r="K403" i="112" s="1"/>
  <c r="J402" i="112"/>
  <c r="K402" i="112" s="1"/>
  <c r="J401" i="112"/>
  <c r="K401" i="112" s="1"/>
  <c r="J400" i="112"/>
  <c r="K400" i="112" s="1"/>
  <c r="J399" i="112"/>
  <c r="K399" i="112" s="1"/>
  <c r="J398" i="112"/>
  <c r="K398" i="112" s="1"/>
  <c r="J397" i="112"/>
  <c r="K397" i="112" s="1"/>
  <c r="J396" i="112"/>
  <c r="K396" i="112" s="1"/>
  <c r="J395" i="112"/>
  <c r="K395" i="112" s="1"/>
  <c r="J394" i="112"/>
  <c r="K394" i="112" s="1"/>
  <c r="J393" i="112"/>
  <c r="K393" i="112" s="1"/>
  <c r="J392" i="112"/>
  <c r="K392" i="112" s="1"/>
  <c r="J391" i="112"/>
  <c r="K391" i="112" s="1"/>
  <c r="J390" i="112"/>
  <c r="K390" i="112" s="1"/>
  <c r="J389" i="112"/>
  <c r="K389" i="112" s="1"/>
  <c r="J388" i="112"/>
  <c r="K388" i="112" s="1"/>
  <c r="J387" i="112"/>
  <c r="K387" i="112" s="1"/>
  <c r="J386" i="112"/>
  <c r="K386" i="112" s="1"/>
  <c r="J385" i="112"/>
  <c r="K385" i="112" s="1"/>
  <c r="J384" i="112"/>
  <c r="K384" i="112" s="1"/>
  <c r="J383" i="112"/>
  <c r="K383" i="112" s="1"/>
  <c r="J382" i="112"/>
  <c r="K382" i="112" s="1"/>
  <c r="J381" i="112"/>
  <c r="K381" i="112" s="1"/>
  <c r="J380" i="112"/>
  <c r="K380" i="112" s="1"/>
  <c r="J379" i="112"/>
  <c r="K379" i="112" s="1"/>
  <c r="J378" i="112"/>
  <c r="K378" i="112" s="1"/>
  <c r="J377" i="112"/>
  <c r="K377" i="112" s="1"/>
  <c r="J376" i="112"/>
  <c r="K376" i="112" s="1"/>
  <c r="J375" i="112"/>
  <c r="K375" i="112" s="1"/>
  <c r="J374" i="112"/>
  <c r="K374" i="112" s="1"/>
  <c r="J373" i="112"/>
  <c r="K373" i="112" s="1"/>
  <c r="J372" i="112"/>
  <c r="K372" i="112" s="1"/>
  <c r="J371" i="112"/>
  <c r="K371" i="112" s="1"/>
  <c r="J370" i="112"/>
  <c r="K370" i="112" s="1"/>
  <c r="J369" i="112"/>
  <c r="K369" i="112" s="1"/>
  <c r="J368" i="112"/>
  <c r="K368" i="112" s="1"/>
  <c r="J367" i="112"/>
  <c r="K367" i="112" s="1"/>
  <c r="J366" i="112"/>
  <c r="K366" i="112" s="1"/>
  <c r="J365" i="112"/>
  <c r="K365" i="112" s="1"/>
  <c r="J364" i="112"/>
  <c r="K364" i="112" s="1"/>
  <c r="J363" i="112"/>
  <c r="K363" i="112" s="1"/>
  <c r="J362" i="112"/>
  <c r="K362" i="112" s="1"/>
  <c r="J361" i="112"/>
  <c r="K361" i="112" s="1"/>
  <c r="J360" i="112"/>
  <c r="K360" i="112" s="1"/>
  <c r="J359" i="112"/>
  <c r="K359" i="112" s="1"/>
  <c r="J358" i="112"/>
  <c r="K358" i="112" s="1"/>
  <c r="J357" i="112"/>
  <c r="K357" i="112" s="1"/>
  <c r="J356" i="112"/>
  <c r="K356" i="112" s="1"/>
  <c r="J355" i="112"/>
  <c r="K355" i="112" s="1"/>
  <c r="J354" i="112"/>
  <c r="K354" i="112" s="1"/>
  <c r="J353" i="112"/>
  <c r="K353" i="112" s="1"/>
  <c r="J352" i="112"/>
  <c r="K352" i="112" s="1"/>
  <c r="J351" i="112"/>
  <c r="K351" i="112" s="1"/>
  <c r="J350" i="112"/>
  <c r="K350" i="112" s="1"/>
  <c r="J349" i="112"/>
  <c r="K349" i="112" s="1"/>
  <c r="J348" i="112"/>
  <c r="K348" i="112" s="1"/>
  <c r="J347" i="112"/>
  <c r="K347" i="112" s="1"/>
  <c r="J346" i="112"/>
  <c r="K346" i="112" s="1"/>
  <c r="J345" i="112"/>
  <c r="K345" i="112" s="1"/>
  <c r="J344" i="112"/>
  <c r="K344" i="112" s="1"/>
  <c r="J343" i="112"/>
  <c r="K343" i="112" s="1"/>
  <c r="J342" i="112"/>
  <c r="K342" i="112" s="1"/>
  <c r="J341" i="112"/>
  <c r="K341" i="112" s="1"/>
  <c r="J340" i="112"/>
  <c r="K340" i="112" s="1"/>
  <c r="J339" i="112"/>
  <c r="K339" i="112" s="1"/>
  <c r="J338" i="112"/>
  <c r="K338" i="112" s="1"/>
  <c r="J337" i="112"/>
  <c r="K337" i="112" s="1"/>
  <c r="J336" i="112"/>
  <c r="K336" i="112" s="1"/>
  <c r="J335" i="112"/>
  <c r="K335" i="112" s="1"/>
  <c r="J334" i="112"/>
  <c r="K334" i="112" s="1"/>
  <c r="J333" i="112"/>
  <c r="K333" i="112" s="1"/>
  <c r="J332" i="112"/>
  <c r="K332" i="112" s="1"/>
  <c r="J331" i="112"/>
  <c r="K331" i="112" s="1"/>
  <c r="J330" i="112"/>
  <c r="K330" i="112" s="1"/>
  <c r="J329" i="112"/>
  <c r="K329" i="112" s="1"/>
  <c r="J328" i="112"/>
  <c r="K328" i="112" s="1"/>
  <c r="J327" i="112"/>
  <c r="K327" i="112" s="1"/>
  <c r="J326" i="112"/>
  <c r="K326" i="112" s="1"/>
  <c r="J325" i="112"/>
  <c r="K325" i="112" s="1"/>
  <c r="J324" i="112"/>
  <c r="K324" i="112" s="1"/>
  <c r="J323" i="112"/>
  <c r="K323" i="112" s="1"/>
  <c r="J322" i="112"/>
  <c r="K322" i="112" s="1"/>
  <c r="J321" i="112"/>
  <c r="K321" i="112" s="1"/>
  <c r="J320" i="112"/>
  <c r="K320" i="112" s="1"/>
  <c r="J319" i="112"/>
  <c r="K319" i="112" s="1"/>
  <c r="J318" i="112"/>
  <c r="K318" i="112" s="1"/>
  <c r="J317" i="112"/>
  <c r="K317" i="112" s="1"/>
  <c r="J316" i="112"/>
  <c r="K316" i="112" s="1"/>
  <c r="J315" i="112"/>
  <c r="K315" i="112" s="1"/>
  <c r="J314" i="112"/>
  <c r="K314" i="112" s="1"/>
  <c r="J313" i="112"/>
  <c r="K313" i="112" s="1"/>
  <c r="J312" i="112"/>
  <c r="K312" i="112" s="1"/>
  <c r="J311" i="112"/>
  <c r="K311" i="112" s="1"/>
  <c r="J310" i="112"/>
  <c r="K310" i="112" s="1"/>
  <c r="J309" i="112"/>
  <c r="K309" i="112" s="1"/>
  <c r="J308" i="112"/>
  <c r="K308" i="112" s="1"/>
  <c r="J307" i="112"/>
  <c r="K307" i="112" s="1"/>
  <c r="J306" i="112"/>
  <c r="K306" i="112" s="1"/>
  <c r="J305" i="112"/>
  <c r="K305" i="112" s="1"/>
  <c r="J304" i="112"/>
  <c r="K304" i="112" s="1"/>
  <c r="J303" i="112"/>
  <c r="K303" i="112" s="1"/>
  <c r="J302" i="112"/>
  <c r="K302" i="112" s="1"/>
  <c r="J301" i="112"/>
  <c r="K301" i="112" s="1"/>
  <c r="J300" i="112"/>
  <c r="K300" i="112" s="1"/>
  <c r="J299" i="112"/>
  <c r="K299" i="112" s="1"/>
  <c r="J298" i="112"/>
  <c r="K298" i="112" s="1"/>
  <c r="J297" i="112"/>
  <c r="K297" i="112" s="1"/>
  <c r="J296" i="112"/>
  <c r="K296" i="112" s="1"/>
  <c r="J295" i="112"/>
  <c r="K295" i="112" s="1"/>
  <c r="J294" i="112"/>
  <c r="K294" i="112" s="1"/>
  <c r="J293" i="112"/>
  <c r="K293" i="112" s="1"/>
  <c r="J292" i="112"/>
  <c r="K292" i="112" s="1"/>
  <c r="J291" i="112"/>
  <c r="K291" i="112" s="1"/>
  <c r="J290" i="112"/>
  <c r="K290" i="112" s="1"/>
  <c r="J289" i="112"/>
  <c r="K289" i="112" s="1"/>
  <c r="J288" i="112"/>
  <c r="K288" i="112" s="1"/>
  <c r="J287" i="112"/>
  <c r="K287" i="112" s="1"/>
  <c r="J286" i="112"/>
  <c r="K286" i="112" s="1"/>
  <c r="J285" i="112"/>
  <c r="K285" i="112" s="1"/>
  <c r="J284" i="112"/>
  <c r="K284" i="112" s="1"/>
  <c r="J283" i="112"/>
  <c r="K283" i="112" s="1"/>
  <c r="J282" i="112"/>
  <c r="K282" i="112" s="1"/>
  <c r="J281" i="112"/>
  <c r="K281" i="112" s="1"/>
  <c r="J280" i="112"/>
  <c r="K280" i="112" s="1"/>
  <c r="J279" i="112"/>
  <c r="K279" i="112" s="1"/>
  <c r="J278" i="112"/>
  <c r="K278" i="112" s="1"/>
  <c r="J277" i="112"/>
  <c r="K277" i="112" s="1"/>
  <c r="J276" i="112"/>
  <c r="K276" i="112" s="1"/>
  <c r="J275" i="112"/>
  <c r="K275" i="112" s="1"/>
  <c r="J274" i="112"/>
  <c r="K274" i="112" s="1"/>
  <c r="J273" i="112"/>
  <c r="K273" i="112" s="1"/>
  <c r="J272" i="112"/>
  <c r="K272" i="112" s="1"/>
  <c r="J271" i="112"/>
  <c r="K271" i="112" s="1"/>
  <c r="J270" i="112"/>
  <c r="K270" i="112" s="1"/>
  <c r="J269" i="112"/>
  <c r="K269" i="112" s="1"/>
  <c r="J268" i="112"/>
  <c r="K268" i="112" s="1"/>
  <c r="J267" i="112"/>
  <c r="K267" i="112" s="1"/>
  <c r="J266" i="112"/>
  <c r="K266" i="112" s="1"/>
  <c r="J265" i="112"/>
  <c r="K265" i="112" s="1"/>
  <c r="J264" i="112"/>
  <c r="K264" i="112" s="1"/>
  <c r="J263" i="112"/>
  <c r="K263" i="112" s="1"/>
  <c r="J262" i="112"/>
  <c r="K262" i="112" s="1"/>
  <c r="J261" i="112"/>
  <c r="K261" i="112" s="1"/>
  <c r="J260" i="112"/>
  <c r="K260" i="112" s="1"/>
  <c r="J259" i="112"/>
  <c r="K259" i="112" s="1"/>
  <c r="J258" i="112"/>
  <c r="K258" i="112" s="1"/>
  <c r="J257" i="112"/>
  <c r="K257" i="112" s="1"/>
  <c r="J256" i="112"/>
  <c r="K256" i="112" s="1"/>
  <c r="J255" i="112"/>
  <c r="K255" i="112" s="1"/>
  <c r="J254" i="112"/>
  <c r="K254" i="112" s="1"/>
  <c r="J253" i="112"/>
  <c r="K253" i="112" s="1"/>
  <c r="J252" i="112"/>
  <c r="K252" i="112" s="1"/>
  <c r="J251" i="112"/>
  <c r="K251" i="112" s="1"/>
  <c r="J250" i="112"/>
  <c r="K250" i="112" s="1"/>
  <c r="J249" i="112"/>
  <c r="K249" i="112" s="1"/>
  <c r="J248" i="112"/>
  <c r="K248" i="112" s="1"/>
  <c r="J247" i="112"/>
  <c r="K247" i="112" s="1"/>
  <c r="J246" i="112"/>
  <c r="K246" i="112" s="1"/>
  <c r="J245" i="112"/>
  <c r="K245" i="112" s="1"/>
  <c r="J244" i="112"/>
  <c r="K244" i="112" s="1"/>
  <c r="J243" i="112"/>
  <c r="K243" i="112" s="1"/>
  <c r="J242" i="112"/>
  <c r="K242" i="112" s="1"/>
  <c r="J241" i="112"/>
  <c r="K241" i="112" s="1"/>
  <c r="J240" i="112"/>
  <c r="K240" i="112" s="1"/>
  <c r="J239" i="112"/>
  <c r="K239" i="112" s="1"/>
  <c r="J238" i="112"/>
  <c r="K238" i="112" s="1"/>
  <c r="J237" i="112"/>
  <c r="K237" i="112" s="1"/>
  <c r="J236" i="112"/>
  <c r="K236" i="112" s="1"/>
  <c r="J235" i="112"/>
  <c r="K235" i="112" s="1"/>
  <c r="J234" i="112"/>
  <c r="K234" i="112" s="1"/>
  <c r="J233" i="112"/>
  <c r="K233" i="112" s="1"/>
  <c r="J232" i="112"/>
  <c r="K232" i="112" s="1"/>
  <c r="J231" i="112"/>
  <c r="K231" i="112" s="1"/>
  <c r="J230" i="112"/>
  <c r="K230" i="112" s="1"/>
  <c r="J229" i="112"/>
  <c r="K229" i="112" s="1"/>
  <c r="J228" i="112"/>
  <c r="K228" i="112" s="1"/>
  <c r="J227" i="112"/>
  <c r="K227" i="112" s="1"/>
  <c r="J226" i="112"/>
  <c r="K226" i="112" s="1"/>
  <c r="J225" i="112"/>
  <c r="K225" i="112" s="1"/>
  <c r="J224" i="112"/>
  <c r="K224" i="112" s="1"/>
  <c r="J223" i="112"/>
  <c r="K223" i="112" s="1"/>
  <c r="J222" i="112"/>
  <c r="K222" i="112" s="1"/>
  <c r="J221" i="112"/>
  <c r="K221" i="112" s="1"/>
  <c r="J220" i="112"/>
  <c r="K220" i="112" s="1"/>
  <c r="J219" i="112"/>
  <c r="K219" i="112" s="1"/>
  <c r="J218" i="112"/>
  <c r="K218" i="112" s="1"/>
  <c r="J217" i="112"/>
  <c r="K217" i="112" s="1"/>
  <c r="J216" i="112"/>
  <c r="K216" i="112" s="1"/>
  <c r="J215" i="112"/>
  <c r="K215" i="112" s="1"/>
  <c r="J214" i="112"/>
  <c r="K214" i="112" s="1"/>
  <c r="J213" i="112"/>
  <c r="K213" i="112" s="1"/>
  <c r="J212" i="112"/>
  <c r="K212" i="112" s="1"/>
  <c r="J211" i="112"/>
  <c r="K211" i="112" s="1"/>
  <c r="J210" i="112"/>
  <c r="K210" i="112" s="1"/>
  <c r="J209" i="112"/>
  <c r="K209" i="112" s="1"/>
  <c r="J208" i="112"/>
  <c r="K208" i="112" s="1"/>
  <c r="J207" i="112"/>
  <c r="K207" i="112" s="1"/>
  <c r="J206" i="112"/>
  <c r="K206" i="112" s="1"/>
  <c r="J205" i="112"/>
  <c r="K205" i="112" s="1"/>
  <c r="J204" i="112"/>
  <c r="K204" i="112" s="1"/>
  <c r="J203" i="112"/>
  <c r="K203" i="112" s="1"/>
  <c r="J202" i="112"/>
  <c r="K202" i="112" s="1"/>
  <c r="J201" i="112"/>
  <c r="K201" i="112" s="1"/>
  <c r="J200" i="112"/>
  <c r="K200" i="112" s="1"/>
  <c r="J199" i="112"/>
  <c r="K199" i="112" s="1"/>
  <c r="J198" i="112"/>
  <c r="K198" i="112" s="1"/>
  <c r="J197" i="112"/>
  <c r="K197" i="112" s="1"/>
  <c r="J196" i="112"/>
  <c r="K196" i="112" s="1"/>
  <c r="J195" i="112"/>
  <c r="K195" i="112" s="1"/>
  <c r="J194" i="112"/>
  <c r="K194" i="112" s="1"/>
  <c r="J193" i="112"/>
  <c r="K193" i="112" s="1"/>
  <c r="J192" i="112"/>
  <c r="K192" i="112" s="1"/>
  <c r="J191" i="112"/>
  <c r="K191" i="112" s="1"/>
  <c r="J190" i="112"/>
  <c r="K190" i="112" s="1"/>
  <c r="J189" i="112"/>
  <c r="K189" i="112" s="1"/>
  <c r="J188" i="112"/>
  <c r="K188" i="112" s="1"/>
  <c r="J187" i="112"/>
  <c r="K187" i="112" s="1"/>
  <c r="J186" i="112"/>
  <c r="K186" i="112" s="1"/>
  <c r="J185" i="112"/>
  <c r="K185" i="112" s="1"/>
  <c r="J184" i="112"/>
  <c r="K184" i="112" s="1"/>
  <c r="J183" i="112"/>
  <c r="K183" i="112" s="1"/>
  <c r="J182" i="112"/>
  <c r="K182" i="112" s="1"/>
  <c r="J181" i="112"/>
  <c r="K181" i="112" s="1"/>
  <c r="J180" i="112"/>
  <c r="K180" i="112" s="1"/>
  <c r="J179" i="112"/>
  <c r="K179" i="112" s="1"/>
  <c r="J178" i="112"/>
  <c r="K178" i="112" s="1"/>
  <c r="J177" i="112"/>
  <c r="K177" i="112" s="1"/>
  <c r="J176" i="112"/>
  <c r="K176" i="112" s="1"/>
  <c r="J175" i="112"/>
  <c r="K175" i="112" s="1"/>
  <c r="J174" i="112"/>
  <c r="K174" i="112" s="1"/>
  <c r="J173" i="112"/>
  <c r="K173" i="112" s="1"/>
  <c r="J172" i="112"/>
  <c r="K172" i="112" s="1"/>
  <c r="J171" i="112"/>
  <c r="K171" i="112" s="1"/>
  <c r="J170" i="112"/>
  <c r="K170" i="112" s="1"/>
  <c r="J169" i="112"/>
  <c r="K169" i="112" s="1"/>
  <c r="J168" i="112"/>
  <c r="K168" i="112" s="1"/>
  <c r="J167" i="112"/>
  <c r="K167" i="112" s="1"/>
  <c r="J166" i="112"/>
  <c r="K166" i="112" s="1"/>
  <c r="J165" i="112"/>
  <c r="K165" i="112" s="1"/>
  <c r="J164" i="112"/>
  <c r="K164" i="112" s="1"/>
  <c r="J163" i="112"/>
  <c r="K163" i="112" s="1"/>
  <c r="J162" i="112"/>
  <c r="K162" i="112" s="1"/>
  <c r="J161" i="112"/>
  <c r="K161" i="112" s="1"/>
  <c r="J160" i="112"/>
  <c r="K160" i="112" s="1"/>
  <c r="J159" i="112"/>
  <c r="K159" i="112" s="1"/>
  <c r="J158" i="112"/>
  <c r="K158" i="112" s="1"/>
  <c r="J157" i="112"/>
  <c r="K157" i="112" s="1"/>
  <c r="J156" i="112"/>
  <c r="K156" i="112" s="1"/>
  <c r="J155" i="112"/>
  <c r="K155" i="112" s="1"/>
  <c r="J154" i="112"/>
  <c r="K154" i="112" s="1"/>
  <c r="J153" i="112"/>
  <c r="K153" i="112" s="1"/>
  <c r="J152" i="112"/>
  <c r="K152" i="112" s="1"/>
  <c r="J151" i="112"/>
  <c r="K151" i="112" s="1"/>
  <c r="J150" i="112"/>
  <c r="K150" i="112" s="1"/>
  <c r="J149" i="112"/>
  <c r="K149" i="112" s="1"/>
  <c r="J148" i="112"/>
  <c r="K148" i="112" s="1"/>
  <c r="J147" i="112"/>
  <c r="K147" i="112" s="1"/>
  <c r="J146" i="112"/>
  <c r="K146" i="112" s="1"/>
  <c r="J145" i="112"/>
  <c r="K145" i="112" s="1"/>
  <c r="J144" i="112"/>
  <c r="K144" i="112" s="1"/>
  <c r="J143" i="112"/>
  <c r="K143" i="112" s="1"/>
  <c r="J142" i="112"/>
  <c r="K142" i="112" s="1"/>
  <c r="J141" i="112"/>
  <c r="K141" i="112" s="1"/>
  <c r="J140" i="112"/>
  <c r="K140" i="112" s="1"/>
  <c r="J139" i="112"/>
  <c r="K139" i="112" s="1"/>
  <c r="J138" i="112"/>
  <c r="K138" i="112" s="1"/>
  <c r="J137" i="112"/>
  <c r="K137" i="112" s="1"/>
  <c r="J136" i="112"/>
  <c r="K136" i="112" s="1"/>
  <c r="J135" i="112"/>
  <c r="K135" i="112" s="1"/>
  <c r="J134" i="112"/>
  <c r="K134" i="112" s="1"/>
  <c r="J133" i="112"/>
  <c r="K133" i="112" s="1"/>
  <c r="J132" i="112"/>
  <c r="K132" i="112" s="1"/>
  <c r="J131" i="112"/>
  <c r="K131" i="112" s="1"/>
  <c r="J130" i="112"/>
  <c r="K130" i="112" s="1"/>
  <c r="J129" i="112"/>
  <c r="K129" i="112" s="1"/>
  <c r="J128" i="112"/>
  <c r="K128" i="112" s="1"/>
  <c r="J127" i="112"/>
  <c r="K127" i="112" s="1"/>
  <c r="J126" i="112"/>
  <c r="K126" i="112" s="1"/>
  <c r="J125" i="112"/>
  <c r="K125" i="112" s="1"/>
  <c r="J124" i="112"/>
  <c r="K124" i="112" s="1"/>
  <c r="J123" i="112"/>
  <c r="K123" i="112" s="1"/>
  <c r="J122" i="112"/>
  <c r="K122" i="112" s="1"/>
  <c r="J121" i="112"/>
  <c r="K121" i="112" s="1"/>
  <c r="J120" i="112"/>
  <c r="K120" i="112" s="1"/>
  <c r="J119" i="112"/>
  <c r="K119" i="112" s="1"/>
  <c r="J118" i="112"/>
  <c r="K118" i="112" s="1"/>
  <c r="J117" i="112"/>
  <c r="K117" i="112" s="1"/>
  <c r="J116" i="112"/>
  <c r="K116" i="112" s="1"/>
  <c r="J115" i="112"/>
  <c r="K115" i="112" s="1"/>
  <c r="J114" i="112"/>
  <c r="K114" i="112" s="1"/>
  <c r="J113" i="112"/>
  <c r="K113" i="112" s="1"/>
  <c r="J112" i="112"/>
  <c r="K112" i="112" s="1"/>
  <c r="J111" i="112"/>
  <c r="K111" i="112" s="1"/>
  <c r="J110" i="112"/>
  <c r="K110" i="112" s="1"/>
  <c r="J109" i="112"/>
  <c r="K109" i="112" s="1"/>
  <c r="J108" i="112"/>
  <c r="K108" i="112" s="1"/>
  <c r="J107" i="112"/>
  <c r="K107" i="112" s="1"/>
  <c r="J106" i="112"/>
  <c r="K106" i="112" s="1"/>
  <c r="J105" i="112"/>
  <c r="K105" i="112" s="1"/>
  <c r="J104" i="112"/>
  <c r="K104" i="112" s="1"/>
  <c r="J103" i="112"/>
  <c r="K103" i="112" s="1"/>
  <c r="J102" i="112"/>
  <c r="K102" i="112" s="1"/>
  <c r="J101" i="112"/>
  <c r="K101" i="112" s="1"/>
  <c r="J100" i="112"/>
  <c r="K100" i="112" s="1"/>
  <c r="J99" i="112"/>
  <c r="K99" i="112" s="1"/>
  <c r="J98" i="112"/>
  <c r="K98" i="112" s="1"/>
  <c r="J97" i="112"/>
  <c r="K97" i="112" s="1"/>
  <c r="J96" i="112"/>
  <c r="K96" i="112" s="1"/>
  <c r="J95" i="112"/>
  <c r="K95" i="112" s="1"/>
  <c r="J94" i="112"/>
  <c r="K94" i="112" s="1"/>
  <c r="J93" i="112"/>
  <c r="K93" i="112" s="1"/>
  <c r="J92" i="112"/>
  <c r="K92" i="112" s="1"/>
  <c r="J91" i="112"/>
  <c r="K91" i="112" s="1"/>
  <c r="J90" i="112"/>
  <c r="K90" i="112" s="1"/>
  <c r="J89" i="112"/>
  <c r="K89" i="112" s="1"/>
  <c r="J88" i="112"/>
  <c r="K88" i="112" s="1"/>
  <c r="J87" i="112"/>
  <c r="K87" i="112" s="1"/>
  <c r="J86" i="112"/>
  <c r="K86" i="112" s="1"/>
  <c r="J85" i="112"/>
  <c r="K85" i="112" s="1"/>
  <c r="J84" i="112"/>
  <c r="K84" i="112" s="1"/>
  <c r="J83" i="112"/>
  <c r="K83" i="112" s="1"/>
  <c r="J82" i="112"/>
  <c r="K82" i="112" s="1"/>
  <c r="J81" i="112"/>
  <c r="K81" i="112" s="1"/>
  <c r="J80" i="112"/>
  <c r="K80" i="112" s="1"/>
  <c r="J79" i="112"/>
  <c r="K79" i="112" s="1"/>
  <c r="J78" i="112"/>
  <c r="K78" i="112" s="1"/>
  <c r="J77" i="112"/>
  <c r="K77" i="112" s="1"/>
  <c r="J76" i="112"/>
  <c r="K76" i="112" s="1"/>
  <c r="J75" i="112"/>
  <c r="K75" i="112" s="1"/>
  <c r="J74" i="112"/>
  <c r="K74" i="112" s="1"/>
  <c r="J73" i="112"/>
  <c r="K73" i="112" s="1"/>
  <c r="J72" i="112"/>
  <c r="K72" i="112" s="1"/>
  <c r="J71" i="112"/>
  <c r="K71" i="112" s="1"/>
  <c r="J70" i="112"/>
  <c r="K70" i="112" s="1"/>
  <c r="J69" i="112"/>
  <c r="K69" i="112" s="1"/>
  <c r="J68" i="112"/>
  <c r="K68" i="112" s="1"/>
  <c r="J67" i="112"/>
  <c r="K67" i="112" s="1"/>
  <c r="J66" i="112"/>
  <c r="K66" i="112" s="1"/>
  <c r="J65" i="112"/>
  <c r="K65" i="112" s="1"/>
  <c r="J64" i="112"/>
  <c r="K64" i="112" s="1"/>
  <c r="J63" i="112"/>
  <c r="K63" i="112" s="1"/>
  <c r="J62" i="112"/>
  <c r="K62" i="112" s="1"/>
  <c r="J61" i="112"/>
  <c r="K61" i="112" s="1"/>
  <c r="J60" i="112"/>
  <c r="K60" i="112" s="1"/>
  <c r="J59" i="112"/>
  <c r="K59" i="112" s="1"/>
  <c r="J58" i="112"/>
  <c r="K58" i="112" s="1"/>
  <c r="J57" i="112"/>
  <c r="K57" i="112" s="1"/>
  <c r="J56" i="112"/>
  <c r="K56" i="112" s="1"/>
  <c r="J55" i="112"/>
  <c r="K55" i="112" s="1"/>
  <c r="J54" i="112"/>
  <c r="K54" i="112" s="1"/>
  <c r="J53" i="112"/>
  <c r="K53" i="112" s="1"/>
  <c r="J52" i="112"/>
  <c r="K52" i="112" s="1"/>
  <c r="J51" i="112"/>
  <c r="K51" i="112" s="1"/>
  <c r="J50" i="112"/>
  <c r="K50" i="112" s="1"/>
  <c r="J49" i="112"/>
  <c r="K49" i="112" s="1"/>
  <c r="J48" i="112"/>
  <c r="K48" i="112" s="1"/>
  <c r="J47" i="112"/>
  <c r="K47" i="112" s="1"/>
  <c r="J46" i="112"/>
  <c r="K46" i="112" s="1"/>
  <c r="J45" i="112"/>
  <c r="K45" i="112" s="1"/>
  <c r="J44" i="112"/>
  <c r="K44" i="112" s="1"/>
  <c r="J43" i="112"/>
  <c r="K43" i="112" s="1"/>
  <c r="J42" i="112"/>
  <c r="K42" i="112" s="1"/>
  <c r="J41" i="112"/>
  <c r="K41" i="112" s="1"/>
  <c r="J40" i="112"/>
  <c r="K40" i="112" s="1"/>
  <c r="J39" i="112"/>
  <c r="K39" i="112" s="1"/>
  <c r="J38" i="112"/>
  <c r="K38" i="112" s="1"/>
  <c r="J37" i="112"/>
  <c r="K37" i="112" s="1"/>
  <c r="J36" i="112"/>
  <c r="K36" i="112" s="1"/>
  <c r="J35" i="112"/>
  <c r="K35" i="112" s="1"/>
  <c r="J34" i="112"/>
  <c r="K34" i="112" s="1"/>
  <c r="J33" i="112"/>
  <c r="K33" i="112" s="1"/>
  <c r="J32" i="112"/>
  <c r="K32" i="112" s="1"/>
  <c r="J31" i="112"/>
  <c r="K31" i="112" s="1"/>
  <c r="J30" i="112"/>
  <c r="K30" i="112" s="1"/>
  <c r="J29" i="112"/>
  <c r="K29" i="112" s="1"/>
  <c r="J28" i="112"/>
  <c r="K28" i="112" s="1"/>
  <c r="J27" i="112"/>
  <c r="K27" i="112" s="1"/>
  <c r="J26" i="112"/>
  <c r="K26" i="112" s="1"/>
  <c r="J25" i="112"/>
  <c r="K25" i="112" s="1"/>
  <c r="J24" i="112"/>
  <c r="K24" i="112" s="1"/>
  <c r="J23" i="112"/>
  <c r="K23" i="112" s="1"/>
  <c r="J22" i="112"/>
  <c r="K22" i="112" s="1"/>
  <c r="J21" i="112"/>
  <c r="K21" i="112" s="1"/>
  <c r="J20" i="112"/>
  <c r="K20" i="112" s="1"/>
  <c r="J19" i="112"/>
  <c r="K19" i="112" s="1"/>
  <c r="J18" i="112"/>
  <c r="K18" i="112" s="1"/>
  <c r="J17" i="112"/>
  <c r="K17" i="112" s="1"/>
  <c r="J16" i="112"/>
  <c r="K16" i="112" s="1"/>
  <c r="J15" i="112"/>
  <c r="K15" i="112" s="1"/>
  <c r="J14" i="112"/>
  <c r="K14" i="112" s="1"/>
  <c r="J13" i="112"/>
  <c r="K13" i="112" s="1"/>
  <c r="J12" i="112"/>
  <c r="K12" i="112" s="1"/>
  <c r="J11" i="112"/>
  <c r="K11" i="112" s="1"/>
  <c r="J10" i="112"/>
  <c r="K10" i="112" s="1"/>
  <c r="J9" i="112"/>
  <c r="K9" i="112" s="1"/>
  <c r="J8" i="112"/>
  <c r="K8" i="112" s="1"/>
  <c r="J7" i="112"/>
  <c r="K7" i="112" s="1"/>
  <c r="J6" i="112"/>
  <c r="K6" i="112" s="1"/>
  <c r="J5" i="112"/>
  <c r="K5" i="112" s="1"/>
  <c r="K4" i="112"/>
  <c r="K560" i="111"/>
  <c r="K559" i="111"/>
  <c r="K558" i="111"/>
  <c r="K557" i="111"/>
  <c r="K556" i="111"/>
  <c r="K555" i="111"/>
  <c r="K554" i="111"/>
  <c r="K553" i="111"/>
  <c r="K552" i="111"/>
  <c r="K551" i="111"/>
  <c r="K550" i="111"/>
  <c r="K549" i="111"/>
  <c r="K548" i="111"/>
  <c r="K547" i="111"/>
  <c r="K546" i="111"/>
  <c r="K545" i="111"/>
  <c r="K544" i="111"/>
  <c r="K543" i="111"/>
  <c r="K542" i="111"/>
  <c r="K541" i="111"/>
  <c r="K540" i="111"/>
  <c r="K539" i="111"/>
  <c r="K538" i="111"/>
  <c r="K537" i="111"/>
  <c r="K536" i="111"/>
  <c r="K535" i="111"/>
  <c r="K534" i="111"/>
  <c r="K533" i="111"/>
  <c r="K532" i="111"/>
  <c r="K531" i="111"/>
  <c r="K530" i="111"/>
  <c r="K529" i="111"/>
  <c r="K528" i="111"/>
  <c r="K527" i="111"/>
  <c r="K526" i="111"/>
  <c r="K525" i="111"/>
  <c r="K524" i="111"/>
  <c r="K523" i="111"/>
  <c r="K522" i="111"/>
  <c r="K521" i="111"/>
  <c r="K520" i="111"/>
  <c r="K519" i="111"/>
  <c r="K518" i="111"/>
  <c r="K517" i="111"/>
  <c r="K516" i="111"/>
  <c r="K515" i="111"/>
  <c r="K514" i="111"/>
  <c r="K513" i="111"/>
  <c r="K512" i="111"/>
  <c r="K511" i="111"/>
  <c r="K510" i="111"/>
  <c r="K509" i="111"/>
  <c r="K508" i="111"/>
  <c r="K507" i="111"/>
  <c r="K506" i="111"/>
  <c r="K505" i="111"/>
  <c r="K504" i="111"/>
  <c r="K503" i="111"/>
  <c r="K502" i="111"/>
  <c r="K501" i="111"/>
  <c r="K500" i="111"/>
  <c r="K499" i="111"/>
  <c r="K498" i="111"/>
  <c r="K497" i="111"/>
  <c r="K496" i="111"/>
  <c r="K495" i="111"/>
  <c r="K494" i="111"/>
  <c r="K493" i="111"/>
  <c r="K492" i="111"/>
  <c r="K491" i="111"/>
  <c r="K490" i="111"/>
  <c r="K489" i="111"/>
  <c r="K488" i="111"/>
  <c r="K487" i="111"/>
  <c r="K486" i="111"/>
  <c r="K485" i="111"/>
  <c r="K484" i="111"/>
  <c r="K483" i="111"/>
  <c r="K482" i="111"/>
  <c r="K481" i="111"/>
  <c r="K480" i="111"/>
  <c r="K479" i="111"/>
  <c r="K478" i="111"/>
  <c r="K477" i="111"/>
  <c r="K476" i="111"/>
  <c r="K475" i="111"/>
  <c r="K474" i="111"/>
  <c r="K473" i="111"/>
  <c r="K472" i="111"/>
  <c r="K471" i="111"/>
  <c r="K470" i="111"/>
  <c r="K469" i="111"/>
  <c r="K468" i="111"/>
  <c r="K467" i="111"/>
  <c r="K466" i="111"/>
  <c r="K465" i="111"/>
  <c r="K464" i="111"/>
  <c r="K463" i="111"/>
  <c r="K462" i="111"/>
  <c r="K461" i="111"/>
  <c r="K460" i="111"/>
  <c r="K459" i="111"/>
  <c r="K458" i="111"/>
  <c r="K457" i="111"/>
  <c r="K456" i="111"/>
  <c r="K455" i="111"/>
  <c r="K454" i="111"/>
  <c r="K453" i="111"/>
  <c r="K452" i="111"/>
  <c r="K451" i="111"/>
  <c r="K450" i="111"/>
  <c r="K449" i="111"/>
  <c r="K448" i="111"/>
  <c r="K447" i="111"/>
  <c r="K446" i="111"/>
  <c r="K445" i="111"/>
  <c r="K444" i="111"/>
  <c r="K443" i="111"/>
  <c r="K442" i="111"/>
  <c r="K441" i="111"/>
  <c r="K440" i="111"/>
  <c r="K439" i="111"/>
  <c r="K438" i="111"/>
  <c r="K437" i="111"/>
  <c r="K436" i="111"/>
  <c r="K435" i="111"/>
  <c r="K434" i="111"/>
  <c r="K433" i="111"/>
  <c r="K432" i="111"/>
  <c r="K431" i="111"/>
  <c r="K430" i="111"/>
  <c r="K429" i="111"/>
  <c r="K428" i="111"/>
  <c r="K427" i="111"/>
  <c r="K426" i="111"/>
  <c r="K425" i="111"/>
  <c r="K424" i="111"/>
  <c r="K423" i="111"/>
  <c r="K422" i="111"/>
  <c r="K421" i="111"/>
  <c r="K420" i="111"/>
  <c r="K419" i="111"/>
  <c r="K418" i="111"/>
  <c r="K417" i="111"/>
  <c r="K416" i="111"/>
  <c r="K415" i="111"/>
  <c r="K414" i="111"/>
  <c r="K413" i="111"/>
  <c r="K412" i="111"/>
  <c r="K411" i="111"/>
  <c r="K410" i="111"/>
  <c r="K409" i="111"/>
  <c r="K408" i="111"/>
  <c r="K407" i="111"/>
  <c r="K406" i="111"/>
  <c r="K405" i="111"/>
  <c r="K404" i="111"/>
  <c r="K403" i="111"/>
  <c r="K402" i="111"/>
  <c r="K401" i="111"/>
  <c r="K400" i="111"/>
  <c r="K399" i="111"/>
  <c r="K398" i="111"/>
  <c r="K397" i="111"/>
  <c r="K396" i="111"/>
  <c r="K395" i="111"/>
  <c r="K394" i="111"/>
  <c r="K393" i="111"/>
  <c r="K392" i="111"/>
  <c r="K391" i="111"/>
  <c r="K390" i="111"/>
  <c r="K389" i="111"/>
  <c r="K388" i="111"/>
  <c r="K387" i="111"/>
  <c r="K386" i="111"/>
  <c r="K385" i="111"/>
  <c r="K384" i="111"/>
  <c r="K383" i="111"/>
  <c r="K382" i="111"/>
  <c r="K381" i="111"/>
  <c r="K380" i="111"/>
  <c r="K379" i="111"/>
  <c r="K378" i="111"/>
  <c r="K377" i="111"/>
  <c r="K376" i="111"/>
  <c r="K375" i="111"/>
  <c r="K374" i="111"/>
  <c r="K373" i="111"/>
  <c r="K372" i="111"/>
  <c r="K371" i="111"/>
  <c r="K370" i="111"/>
  <c r="K369" i="111"/>
  <c r="K368" i="111"/>
  <c r="K367" i="111"/>
  <c r="K366" i="111"/>
  <c r="K365" i="111"/>
  <c r="K364" i="111"/>
  <c r="K363" i="111"/>
  <c r="K362" i="111"/>
  <c r="K361" i="111"/>
  <c r="K360" i="111"/>
  <c r="K359" i="111"/>
  <c r="K358" i="111"/>
  <c r="K357" i="111"/>
  <c r="K356" i="111"/>
  <c r="K355" i="111"/>
  <c r="K354" i="111"/>
  <c r="K353" i="111"/>
  <c r="K352" i="111"/>
  <c r="K351" i="111"/>
  <c r="K350" i="111"/>
  <c r="K349" i="111"/>
  <c r="K348" i="111"/>
  <c r="K347" i="111"/>
  <c r="K346" i="111"/>
  <c r="K345" i="111"/>
  <c r="K344" i="111"/>
  <c r="K343" i="111"/>
  <c r="K342" i="111"/>
  <c r="K341" i="111"/>
  <c r="K340" i="111"/>
  <c r="K339" i="111"/>
  <c r="K338" i="111"/>
  <c r="K337" i="111"/>
  <c r="K336" i="111"/>
  <c r="K335" i="111"/>
  <c r="K334" i="111"/>
  <c r="K333" i="111"/>
  <c r="K332" i="111"/>
  <c r="K331" i="111"/>
  <c r="K330" i="111"/>
  <c r="K329" i="111"/>
  <c r="K328" i="111"/>
  <c r="K327" i="111"/>
  <c r="K326" i="111"/>
  <c r="K325" i="111"/>
  <c r="K324" i="111"/>
  <c r="K323" i="111"/>
  <c r="K322" i="111"/>
  <c r="K321" i="111"/>
  <c r="K320" i="111"/>
  <c r="K319" i="111"/>
  <c r="K318" i="111"/>
  <c r="K317" i="111"/>
  <c r="K316" i="111"/>
  <c r="K315" i="111"/>
  <c r="K314" i="111"/>
  <c r="K313" i="111"/>
  <c r="K312" i="111"/>
  <c r="K311" i="111"/>
  <c r="K310" i="111"/>
  <c r="K309" i="111"/>
  <c r="K308" i="111"/>
  <c r="K307" i="111"/>
  <c r="K306" i="111"/>
  <c r="K305" i="111"/>
  <c r="K304" i="111"/>
  <c r="K303" i="111"/>
  <c r="K302" i="111"/>
  <c r="K301" i="111"/>
  <c r="K300" i="111"/>
  <c r="K299" i="111"/>
  <c r="K298" i="111"/>
  <c r="K297" i="111"/>
  <c r="K296" i="111"/>
  <c r="K295" i="111"/>
  <c r="K294" i="111"/>
  <c r="K293" i="111"/>
  <c r="K292" i="111"/>
  <c r="K291" i="111"/>
  <c r="K290" i="111"/>
  <c r="K289" i="111"/>
  <c r="K288" i="111"/>
  <c r="K287" i="111"/>
  <c r="K286" i="111"/>
  <c r="K285" i="111"/>
  <c r="K284" i="111"/>
  <c r="K283" i="111"/>
  <c r="K282" i="111"/>
  <c r="K281" i="111"/>
  <c r="K280" i="111"/>
  <c r="K279" i="111"/>
  <c r="K278" i="111"/>
  <c r="K277" i="111"/>
  <c r="K276" i="111"/>
  <c r="K275" i="111"/>
  <c r="K274" i="111"/>
  <c r="K273" i="111"/>
  <c r="K272" i="111"/>
  <c r="K271" i="111"/>
  <c r="K270" i="111"/>
  <c r="K269" i="111"/>
  <c r="K268" i="111"/>
  <c r="K267" i="111"/>
  <c r="K266" i="111"/>
  <c r="K265" i="111"/>
  <c r="K264" i="111"/>
  <c r="K263" i="111"/>
  <c r="K262" i="111"/>
  <c r="K261" i="111"/>
  <c r="K260" i="111"/>
  <c r="K259" i="111"/>
  <c r="K258" i="111"/>
  <c r="K257" i="111"/>
  <c r="K256" i="111"/>
  <c r="K255" i="111"/>
  <c r="K254" i="111"/>
  <c r="K253" i="111"/>
  <c r="K252" i="111"/>
  <c r="K251" i="111"/>
  <c r="K250" i="111"/>
  <c r="K249" i="111"/>
  <c r="K248" i="111"/>
  <c r="K247" i="111"/>
  <c r="K246" i="111"/>
  <c r="K245" i="111"/>
  <c r="K244" i="111"/>
  <c r="K243" i="111"/>
  <c r="K242" i="111"/>
  <c r="K241" i="111"/>
  <c r="K240" i="111"/>
  <c r="K239" i="111"/>
  <c r="K238" i="111"/>
  <c r="K237" i="111"/>
  <c r="K236" i="111"/>
  <c r="K235" i="111"/>
  <c r="K234" i="111"/>
  <c r="K233" i="111"/>
  <c r="K232" i="111"/>
  <c r="K231" i="111"/>
  <c r="K230" i="111"/>
  <c r="K229" i="111"/>
  <c r="K228" i="111"/>
  <c r="K227" i="111"/>
  <c r="K226" i="111"/>
  <c r="K225" i="111"/>
  <c r="K224" i="111"/>
  <c r="K223" i="111"/>
  <c r="K222" i="111"/>
  <c r="K221" i="111"/>
  <c r="K220" i="111"/>
  <c r="K219" i="111"/>
  <c r="K218" i="111"/>
  <c r="K217" i="111"/>
  <c r="K216" i="111"/>
  <c r="K215" i="111"/>
  <c r="K214" i="111"/>
  <c r="K213" i="111"/>
  <c r="K212" i="111"/>
  <c r="K211" i="111"/>
  <c r="K210" i="111"/>
  <c r="K209" i="111"/>
  <c r="K208" i="111"/>
  <c r="K207" i="111"/>
  <c r="K206" i="111"/>
  <c r="K205" i="111"/>
  <c r="K204" i="111"/>
  <c r="K203" i="111"/>
  <c r="K202" i="111"/>
  <c r="K201" i="111"/>
  <c r="K200" i="111"/>
  <c r="K199" i="111"/>
  <c r="K198" i="111"/>
  <c r="K197" i="111"/>
  <c r="K196" i="111"/>
  <c r="K195" i="111"/>
  <c r="K194" i="111"/>
  <c r="K193" i="111"/>
  <c r="K192" i="111"/>
  <c r="K191" i="111"/>
  <c r="K190" i="111"/>
  <c r="K189" i="111"/>
  <c r="K188" i="111"/>
  <c r="K187" i="111"/>
  <c r="K186" i="111"/>
  <c r="K185" i="111"/>
  <c r="K184" i="111"/>
  <c r="K183" i="111"/>
  <c r="K182" i="111"/>
  <c r="K181" i="111"/>
  <c r="K180" i="111"/>
  <c r="K179" i="111"/>
  <c r="K178" i="111"/>
  <c r="K177" i="111"/>
  <c r="K176" i="111"/>
  <c r="K175" i="111"/>
  <c r="K174" i="111"/>
  <c r="K173" i="111"/>
  <c r="K172" i="111"/>
  <c r="K171" i="111"/>
  <c r="K170" i="111"/>
  <c r="K169" i="111"/>
  <c r="K168" i="111"/>
  <c r="K167" i="111"/>
  <c r="K166" i="111"/>
  <c r="K165" i="111"/>
  <c r="K164" i="111"/>
  <c r="K163" i="111"/>
  <c r="K162" i="111"/>
  <c r="K161" i="111"/>
  <c r="K160" i="111"/>
  <c r="K159" i="111"/>
  <c r="K158" i="111"/>
  <c r="K157" i="111"/>
  <c r="K156" i="111"/>
  <c r="K155" i="111"/>
  <c r="K154" i="111"/>
  <c r="K153" i="111"/>
  <c r="K152" i="111"/>
  <c r="K151" i="111"/>
  <c r="K150" i="111"/>
  <c r="K149" i="111"/>
  <c r="K148" i="111"/>
  <c r="K147" i="111"/>
  <c r="K146" i="111"/>
  <c r="K145" i="111"/>
  <c r="K144" i="111"/>
  <c r="K143" i="111"/>
  <c r="K142" i="111"/>
  <c r="K141" i="111"/>
  <c r="K140" i="111"/>
  <c r="K139" i="111"/>
  <c r="K138" i="111"/>
  <c r="K137" i="111"/>
  <c r="K136" i="111"/>
  <c r="K135" i="111"/>
  <c r="K134" i="111"/>
  <c r="K133" i="111"/>
  <c r="K132" i="111"/>
  <c r="K131" i="111"/>
  <c r="K130" i="111"/>
  <c r="K129" i="111"/>
  <c r="K128" i="111"/>
  <c r="K127" i="111"/>
  <c r="K126" i="111"/>
  <c r="K125" i="111"/>
  <c r="K124" i="111"/>
  <c r="K123" i="111"/>
  <c r="K122" i="111"/>
  <c r="K121" i="111"/>
  <c r="K120" i="111"/>
  <c r="K119" i="111"/>
  <c r="K118" i="111"/>
  <c r="K117" i="111"/>
  <c r="K116" i="111"/>
  <c r="K115" i="111"/>
  <c r="K114" i="111"/>
  <c r="K113" i="111"/>
  <c r="K112" i="111"/>
  <c r="K111" i="111"/>
  <c r="K110" i="111"/>
  <c r="K109" i="111"/>
  <c r="K108" i="111"/>
  <c r="K107" i="111"/>
  <c r="K106" i="111"/>
  <c r="K105" i="111"/>
  <c r="K104" i="111"/>
  <c r="K103" i="111"/>
  <c r="K102" i="111"/>
  <c r="K101" i="111"/>
  <c r="K100" i="111"/>
  <c r="K99" i="111"/>
  <c r="K98" i="111"/>
  <c r="K97" i="111"/>
  <c r="K96" i="111"/>
  <c r="K95" i="111"/>
  <c r="K94" i="111"/>
  <c r="K93" i="111"/>
  <c r="K92" i="111"/>
  <c r="K91" i="111"/>
  <c r="K90" i="111"/>
  <c r="K89" i="111"/>
  <c r="K88" i="111"/>
  <c r="K87" i="111"/>
  <c r="K86" i="111"/>
  <c r="K85" i="111"/>
  <c r="K84" i="111"/>
  <c r="K83" i="111"/>
  <c r="K82" i="111"/>
  <c r="K81" i="111"/>
  <c r="K80" i="111"/>
  <c r="K79" i="111"/>
  <c r="K78" i="111"/>
  <c r="K77" i="111"/>
  <c r="K76" i="111"/>
  <c r="K75" i="111"/>
  <c r="K74" i="111"/>
  <c r="K73" i="111"/>
  <c r="K72" i="111"/>
  <c r="K71" i="111"/>
  <c r="K70" i="111"/>
  <c r="K69" i="111"/>
  <c r="K68" i="111"/>
  <c r="K67" i="111"/>
  <c r="K66" i="111"/>
  <c r="K65" i="111"/>
  <c r="K64" i="111"/>
  <c r="K63" i="111"/>
  <c r="K62" i="111"/>
  <c r="K61" i="111"/>
  <c r="K60" i="111"/>
  <c r="K59" i="111"/>
  <c r="K58" i="111"/>
  <c r="K57" i="111"/>
  <c r="K56" i="111"/>
  <c r="K55" i="111"/>
  <c r="K54" i="111"/>
  <c r="K53" i="111"/>
  <c r="K52" i="111"/>
  <c r="K51" i="111"/>
  <c r="K50" i="111"/>
  <c r="K49" i="111"/>
  <c r="K48" i="111"/>
  <c r="K47" i="111"/>
  <c r="K46" i="111"/>
  <c r="K45" i="111"/>
  <c r="K44" i="111"/>
  <c r="K43" i="111"/>
  <c r="K42" i="111"/>
  <c r="K41" i="111"/>
  <c r="K40" i="111"/>
  <c r="K39" i="111"/>
  <c r="K38" i="111"/>
  <c r="K37" i="111"/>
  <c r="K36" i="111"/>
  <c r="K35" i="111"/>
  <c r="K34" i="111"/>
  <c r="K33" i="111"/>
  <c r="K32" i="111"/>
  <c r="K31" i="111"/>
  <c r="K30" i="111"/>
  <c r="K29" i="111"/>
  <c r="K28" i="111"/>
  <c r="K27" i="111"/>
  <c r="K26" i="111"/>
  <c r="K25" i="111"/>
  <c r="K24" i="111"/>
  <c r="K23" i="111"/>
  <c r="K22" i="111"/>
  <c r="K21" i="111"/>
  <c r="K20" i="111"/>
  <c r="K19" i="111"/>
  <c r="K18" i="111"/>
  <c r="K17" i="111"/>
  <c r="K16" i="111"/>
  <c r="K15" i="111"/>
  <c r="K14" i="111"/>
  <c r="K13" i="111"/>
  <c r="K12" i="111"/>
  <c r="K11" i="111"/>
  <c r="K10" i="111"/>
  <c r="K9" i="111"/>
  <c r="K8" i="111"/>
  <c r="K7" i="111"/>
  <c r="K6" i="111"/>
  <c r="K5" i="111"/>
  <c r="K4" i="111"/>
  <c r="J560" i="105"/>
  <c r="K560" i="105" s="1"/>
  <c r="J559" i="105"/>
  <c r="K559" i="105" s="1"/>
  <c r="J558" i="105"/>
  <c r="K558" i="105" s="1"/>
  <c r="J557" i="105"/>
  <c r="K557" i="105" s="1"/>
  <c r="J556" i="105"/>
  <c r="K556" i="105" s="1"/>
  <c r="J555" i="105"/>
  <c r="K555" i="105" s="1"/>
  <c r="J554" i="105"/>
  <c r="K554" i="105" s="1"/>
  <c r="J553" i="105"/>
  <c r="K553" i="105" s="1"/>
  <c r="J552" i="105"/>
  <c r="K552" i="105" s="1"/>
  <c r="J551" i="105"/>
  <c r="K551" i="105" s="1"/>
  <c r="J550" i="105"/>
  <c r="K550" i="105" s="1"/>
  <c r="J549" i="105"/>
  <c r="K549" i="105" s="1"/>
  <c r="J548" i="105"/>
  <c r="K548" i="105" s="1"/>
  <c r="J547" i="105"/>
  <c r="K547" i="105" s="1"/>
  <c r="J546" i="105"/>
  <c r="K546" i="105" s="1"/>
  <c r="J545" i="105"/>
  <c r="K545" i="105" s="1"/>
  <c r="J544" i="105"/>
  <c r="K544" i="105" s="1"/>
  <c r="J543" i="105"/>
  <c r="K543" i="105" s="1"/>
  <c r="J542" i="105"/>
  <c r="K542" i="105" s="1"/>
  <c r="J541" i="105"/>
  <c r="K541" i="105" s="1"/>
  <c r="J540" i="105"/>
  <c r="K540" i="105" s="1"/>
  <c r="J539" i="105"/>
  <c r="K539" i="105" s="1"/>
  <c r="J538" i="105"/>
  <c r="K538" i="105" s="1"/>
  <c r="J537" i="105"/>
  <c r="K537" i="105" s="1"/>
  <c r="J536" i="105"/>
  <c r="K536" i="105" s="1"/>
  <c r="J535" i="105"/>
  <c r="K535" i="105" s="1"/>
  <c r="J534" i="105"/>
  <c r="K534" i="105" s="1"/>
  <c r="J533" i="105"/>
  <c r="K533" i="105" s="1"/>
  <c r="J532" i="105"/>
  <c r="K532" i="105" s="1"/>
  <c r="J531" i="105"/>
  <c r="K531" i="105" s="1"/>
  <c r="J530" i="105"/>
  <c r="K530" i="105" s="1"/>
  <c r="J529" i="105"/>
  <c r="K529" i="105" s="1"/>
  <c r="J528" i="105"/>
  <c r="K528" i="105" s="1"/>
  <c r="J527" i="105"/>
  <c r="K527" i="105" s="1"/>
  <c r="J526" i="105"/>
  <c r="K526" i="105" s="1"/>
  <c r="J525" i="105"/>
  <c r="K525" i="105" s="1"/>
  <c r="J524" i="105"/>
  <c r="K524" i="105" s="1"/>
  <c r="J523" i="105"/>
  <c r="K523" i="105" s="1"/>
  <c r="J522" i="105"/>
  <c r="K522" i="105" s="1"/>
  <c r="J521" i="105"/>
  <c r="K521" i="105" s="1"/>
  <c r="J520" i="105"/>
  <c r="K520" i="105" s="1"/>
  <c r="J519" i="105"/>
  <c r="K519" i="105" s="1"/>
  <c r="J518" i="105"/>
  <c r="K518" i="105" s="1"/>
  <c r="J517" i="105"/>
  <c r="K517" i="105" s="1"/>
  <c r="J516" i="105"/>
  <c r="K516" i="105" s="1"/>
  <c r="J515" i="105"/>
  <c r="K515" i="105" s="1"/>
  <c r="J514" i="105"/>
  <c r="K514" i="105" s="1"/>
  <c r="J513" i="105"/>
  <c r="K513" i="105" s="1"/>
  <c r="J512" i="105"/>
  <c r="K512" i="105" s="1"/>
  <c r="J511" i="105"/>
  <c r="K511" i="105" s="1"/>
  <c r="J510" i="105"/>
  <c r="K510" i="105" s="1"/>
  <c r="J509" i="105"/>
  <c r="K509" i="105" s="1"/>
  <c r="J508" i="105"/>
  <c r="K508" i="105" s="1"/>
  <c r="J507" i="105"/>
  <c r="K507" i="105" s="1"/>
  <c r="J506" i="105"/>
  <c r="K506" i="105" s="1"/>
  <c r="J505" i="105"/>
  <c r="K505" i="105" s="1"/>
  <c r="J504" i="105"/>
  <c r="K504" i="105" s="1"/>
  <c r="J503" i="105"/>
  <c r="K503" i="105" s="1"/>
  <c r="J502" i="105"/>
  <c r="K502" i="105" s="1"/>
  <c r="J501" i="105"/>
  <c r="K501" i="105" s="1"/>
  <c r="J500" i="105"/>
  <c r="K500" i="105" s="1"/>
  <c r="J499" i="105"/>
  <c r="K499" i="105" s="1"/>
  <c r="J498" i="105"/>
  <c r="K498" i="105" s="1"/>
  <c r="J497" i="105"/>
  <c r="K497" i="105" s="1"/>
  <c r="J496" i="105"/>
  <c r="K496" i="105" s="1"/>
  <c r="J495" i="105"/>
  <c r="K495" i="105" s="1"/>
  <c r="J494" i="105"/>
  <c r="K494" i="105" s="1"/>
  <c r="J493" i="105"/>
  <c r="K493" i="105" s="1"/>
  <c r="J492" i="105"/>
  <c r="K492" i="105" s="1"/>
  <c r="J491" i="105"/>
  <c r="K491" i="105" s="1"/>
  <c r="J490" i="105"/>
  <c r="K490" i="105" s="1"/>
  <c r="J489" i="105"/>
  <c r="K489" i="105" s="1"/>
  <c r="J488" i="105"/>
  <c r="K488" i="105" s="1"/>
  <c r="J487" i="105"/>
  <c r="K487" i="105" s="1"/>
  <c r="J486" i="105"/>
  <c r="K486" i="105" s="1"/>
  <c r="J485" i="105"/>
  <c r="K485" i="105" s="1"/>
  <c r="J484" i="105"/>
  <c r="K484" i="105" s="1"/>
  <c r="J483" i="105"/>
  <c r="K483" i="105" s="1"/>
  <c r="J482" i="105"/>
  <c r="K482" i="105" s="1"/>
  <c r="J481" i="105"/>
  <c r="K481" i="105" s="1"/>
  <c r="J480" i="105"/>
  <c r="K480" i="105" s="1"/>
  <c r="J479" i="105"/>
  <c r="K479" i="105" s="1"/>
  <c r="J478" i="105"/>
  <c r="K478" i="105" s="1"/>
  <c r="J477" i="105"/>
  <c r="K477" i="105" s="1"/>
  <c r="J476" i="105"/>
  <c r="K476" i="105" s="1"/>
  <c r="J475" i="105"/>
  <c r="K475" i="105" s="1"/>
  <c r="J474" i="105"/>
  <c r="K474" i="105" s="1"/>
  <c r="J473" i="105"/>
  <c r="K473" i="105" s="1"/>
  <c r="J472" i="105"/>
  <c r="K472" i="105" s="1"/>
  <c r="J471" i="105"/>
  <c r="K471" i="105" s="1"/>
  <c r="J470" i="105"/>
  <c r="K470" i="105" s="1"/>
  <c r="J469" i="105"/>
  <c r="K469" i="105" s="1"/>
  <c r="J468" i="105"/>
  <c r="K468" i="105" s="1"/>
  <c r="J467" i="105"/>
  <c r="K467" i="105" s="1"/>
  <c r="J466" i="105"/>
  <c r="K466" i="105" s="1"/>
  <c r="J465" i="105"/>
  <c r="K465" i="105" s="1"/>
  <c r="J464" i="105"/>
  <c r="K464" i="105" s="1"/>
  <c r="J463" i="105"/>
  <c r="K463" i="105" s="1"/>
  <c r="J462" i="105"/>
  <c r="K462" i="105" s="1"/>
  <c r="J461" i="105"/>
  <c r="K461" i="105" s="1"/>
  <c r="J460" i="105"/>
  <c r="K460" i="105" s="1"/>
  <c r="J459" i="105"/>
  <c r="K459" i="105" s="1"/>
  <c r="J458" i="105"/>
  <c r="K458" i="105" s="1"/>
  <c r="J457" i="105"/>
  <c r="K457" i="105" s="1"/>
  <c r="J456" i="105"/>
  <c r="K456" i="105" s="1"/>
  <c r="J455" i="105"/>
  <c r="K455" i="105" s="1"/>
  <c r="J454" i="105"/>
  <c r="K454" i="105" s="1"/>
  <c r="J453" i="105"/>
  <c r="K453" i="105" s="1"/>
  <c r="J452" i="105"/>
  <c r="K452" i="105" s="1"/>
  <c r="J451" i="105"/>
  <c r="K451" i="105" s="1"/>
  <c r="J450" i="105"/>
  <c r="K450" i="105" s="1"/>
  <c r="J449" i="105"/>
  <c r="K449" i="105" s="1"/>
  <c r="J448" i="105"/>
  <c r="K448" i="105" s="1"/>
  <c r="J447" i="105"/>
  <c r="K447" i="105" s="1"/>
  <c r="J446" i="105"/>
  <c r="K446" i="105" s="1"/>
  <c r="J445" i="105"/>
  <c r="K445" i="105" s="1"/>
  <c r="J444" i="105"/>
  <c r="K444" i="105" s="1"/>
  <c r="J443" i="105"/>
  <c r="K443" i="105" s="1"/>
  <c r="J442" i="105"/>
  <c r="K442" i="105" s="1"/>
  <c r="J441" i="105"/>
  <c r="K441" i="105" s="1"/>
  <c r="J440" i="105"/>
  <c r="K440" i="105" s="1"/>
  <c r="J439" i="105"/>
  <c r="K439" i="105" s="1"/>
  <c r="J438" i="105"/>
  <c r="K438" i="105" s="1"/>
  <c r="J437" i="105"/>
  <c r="K437" i="105" s="1"/>
  <c r="J436" i="105"/>
  <c r="K436" i="105" s="1"/>
  <c r="J435" i="105"/>
  <c r="K435" i="105" s="1"/>
  <c r="J434" i="105"/>
  <c r="K434" i="105" s="1"/>
  <c r="J433" i="105"/>
  <c r="K433" i="105" s="1"/>
  <c r="J432" i="105"/>
  <c r="K432" i="105" s="1"/>
  <c r="J431" i="105"/>
  <c r="K431" i="105" s="1"/>
  <c r="J430" i="105"/>
  <c r="K430" i="105" s="1"/>
  <c r="J429" i="105"/>
  <c r="K429" i="105" s="1"/>
  <c r="J428" i="105"/>
  <c r="K428" i="105" s="1"/>
  <c r="J427" i="105"/>
  <c r="K427" i="105" s="1"/>
  <c r="J426" i="105"/>
  <c r="K426" i="105" s="1"/>
  <c r="J425" i="105"/>
  <c r="K425" i="105" s="1"/>
  <c r="J424" i="105"/>
  <c r="K424" i="105" s="1"/>
  <c r="J423" i="105"/>
  <c r="K423" i="105" s="1"/>
  <c r="J422" i="105"/>
  <c r="K422" i="105" s="1"/>
  <c r="J421" i="105"/>
  <c r="K421" i="105" s="1"/>
  <c r="J420" i="105"/>
  <c r="K420" i="105" s="1"/>
  <c r="J419" i="105"/>
  <c r="K419" i="105" s="1"/>
  <c r="J418" i="105"/>
  <c r="K418" i="105" s="1"/>
  <c r="J417" i="105"/>
  <c r="K417" i="105" s="1"/>
  <c r="J416" i="105"/>
  <c r="K416" i="105" s="1"/>
  <c r="J415" i="105"/>
  <c r="K415" i="105" s="1"/>
  <c r="J414" i="105"/>
  <c r="K414" i="105" s="1"/>
  <c r="J413" i="105"/>
  <c r="K413" i="105" s="1"/>
  <c r="J412" i="105"/>
  <c r="K412" i="105" s="1"/>
  <c r="J411" i="105"/>
  <c r="K411" i="105" s="1"/>
  <c r="J410" i="105"/>
  <c r="K410" i="105" s="1"/>
  <c r="J409" i="105"/>
  <c r="K409" i="105" s="1"/>
  <c r="J408" i="105"/>
  <c r="K408" i="105" s="1"/>
  <c r="J407" i="105"/>
  <c r="K407" i="105" s="1"/>
  <c r="J406" i="105"/>
  <c r="K406" i="105" s="1"/>
  <c r="J405" i="105"/>
  <c r="K405" i="105" s="1"/>
  <c r="J404" i="105"/>
  <c r="K404" i="105" s="1"/>
  <c r="J403" i="105"/>
  <c r="K403" i="105" s="1"/>
  <c r="J402" i="105"/>
  <c r="K402" i="105" s="1"/>
  <c r="J401" i="105"/>
  <c r="K401" i="105" s="1"/>
  <c r="J400" i="105"/>
  <c r="K400" i="105" s="1"/>
  <c r="J399" i="105"/>
  <c r="K399" i="105" s="1"/>
  <c r="J398" i="105"/>
  <c r="K398" i="105" s="1"/>
  <c r="J397" i="105"/>
  <c r="K397" i="105" s="1"/>
  <c r="J396" i="105"/>
  <c r="K396" i="105" s="1"/>
  <c r="J395" i="105"/>
  <c r="K395" i="105" s="1"/>
  <c r="J394" i="105"/>
  <c r="K394" i="105" s="1"/>
  <c r="J393" i="105"/>
  <c r="K393" i="105" s="1"/>
  <c r="J392" i="105"/>
  <c r="K392" i="105" s="1"/>
  <c r="J391" i="105"/>
  <c r="K391" i="105" s="1"/>
  <c r="J390" i="105"/>
  <c r="K390" i="105" s="1"/>
  <c r="J389" i="105"/>
  <c r="K389" i="105" s="1"/>
  <c r="J388" i="105"/>
  <c r="K388" i="105" s="1"/>
  <c r="J387" i="105"/>
  <c r="K387" i="105" s="1"/>
  <c r="J386" i="105"/>
  <c r="K386" i="105" s="1"/>
  <c r="J385" i="105"/>
  <c r="K385" i="105" s="1"/>
  <c r="J384" i="105"/>
  <c r="K384" i="105" s="1"/>
  <c r="J383" i="105"/>
  <c r="K383" i="105" s="1"/>
  <c r="J382" i="105"/>
  <c r="K382" i="105" s="1"/>
  <c r="J381" i="105"/>
  <c r="K381" i="105" s="1"/>
  <c r="J380" i="105"/>
  <c r="K380" i="105" s="1"/>
  <c r="J379" i="105"/>
  <c r="K379" i="105" s="1"/>
  <c r="J378" i="105"/>
  <c r="K378" i="105" s="1"/>
  <c r="J377" i="105"/>
  <c r="K377" i="105" s="1"/>
  <c r="J376" i="105"/>
  <c r="K376" i="105" s="1"/>
  <c r="J375" i="105"/>
  <c r="K375" i="105" s="1"/>
  <c r="J374" i="105"/>
  <c r="K374" i="105" s="1"/>
  <c r="J373" i="105"/>
  <c r="K373" i="105" s="1"/>
  <c r="J372" i="105"/>
  <c r="K372" i="105" s="1"/>
  <c r="J371" i="105"/>
  <c r="K371" i="105" s="1"/>
  <c r="J370" i="105"/>
  <c r="K370" i="105" s="1"/>
  <c r="J369" i="105"/>
  <c r="K369" i="105" s="1"/>
  <c r="J368" i="105"/>
  <c r="K368" i="105" s="1"/>
  <c r="J367" i="105"/>
  <c r="K367" i="105" s="1"/>
  <c r="J366" i="105"/>
  <c r="K366" i="105" s="1"/>
  <c r="J365" i="105"/>
  <c r="K365" i="105" s="1"/>
  <c r="J364" i="105"/>
  <c r="K364" i="105" s="1"/>
  <c r="J363" i="105"/>
  <c r="K363" i="105" s="1"/>
  <c r="J362" i="105"/>
  <c r="K362" i="105" s="1"/>
  <c r="J361" i="105"/>
  <c r="K361" i="105" s="1"/>
  <c r="J360" i="105"/>
  <c r="K360" i="105" s="1"/>
  <c r="J359" i="105"/>
  <c r="K359" i="105" s="1"/>
  <c r="J358" i="105"/>
  <c r="K358" i="105" s="1"/>
  <c r="J357" i="105"/>
  <c r="K357" i="105" s="1"/>
  <c r="J356" i="105"/>
  <c r="K356" i="105" s="1"/>
  <c r="J355" i="105"/>
  <c r="K355" i="105" s="1"/>
  <c r="J354" i="105"/>
  <c r="K354" i="105" s="1"/>
  <c r="J353" i="105"/>
  <c r="K353" i="105" s="1"/>
  <c r="J352" i="105"/>
  <c r="K352" i="105" s="1"/>
  <c r="J351" i="105"/>
  <c r="K351" i="105" s="1"/>
  <c r="J350" i="105"/>
  <c r="K350" i="105" s="1"/>
  <c r="J349" i="105"/>
  <c r="K349" i="105" s="1"/>
  <c r="J348" i="105"/>
  <c r="K348" i="105" s="1"/>
  <c r="J347" i="105"/>
  <c r="K347" i="105" s="1"/>
  <c r="J346" i="105"/>
  <c r="K346" i="105" s="1"/>
  <c r="J345" i="105"/>
  <c r="K345" i="105" s="1"/>
  <c r="J344" i="105"/>
  <c r="K344" i="105" s="1"/>
  <c r="J343" i="105"/>
  <c r="K343" i="105" s="1"/>
  <c r="J342" i="105"/>
  <c r="K342" i="105" s="1"/>
  <c r="J341" i="105"/>
  <c r="K341" i="105" s="1"/>
  <c r="J340" i="105"/>
  <c r="K340" i="105" s="1"/>
  <c r="J339" i="105"/>
  <c r="K339" i="105" s="1"/>
  <c r="J338" i="105"/>
  <c r="K338" i="105" s="1"/>
  <c r="J337" i="105"/>
  <c r="K337" i="105" s="1"/>
  <c r="J336" i="105"/>
  <c r="K336" i="105" s="1"/>
  <c r="J335" i="105"/>
  <c r="K335" i="105" s="1"/>
  <c r="J334" i="105"/>
  <c r="K334" i="105" s="1"/>
  <c r="J333" i="105"/>
  <c r="K333" i="105" s="1"/>
  <c r="J332" i="105"/>
  <c r="K332" i="105" s="1"/>
  <c r="J331" i="105"/>
  <c r="K331" i="105" s="1"/>
  <c r="J330" i="105"/>
  <c r="K330" i="105" s="1"/>
  <c r="J329" i="105"/>
  <c r="K329" i="105" s="1"/>
  <c r="J328" i="105"/>
  <c r="K328" i="105" s="1"/>
  <c r="J327" i="105"/>
  <c r="K327" i="105" s="1"/>
  <c r="J326" i="105"/>
  <c r="K326" i="105" s="1"/>
  <c r="J325" i="105"/>
  <c r="K325" i="105" s="1"/>
  <c r="J324" i="105"/>
  <c r="K324" i="105" s="1"/>
  <c r="J323" i="105"/>
  <c r="K323" i="105" s="1"/>
  <c r="J322" i="105"/>
  <c r="K322" i="105" s="1"/>
  <c r="J321" i="105"/>
  <c r="K321" i="105" s="1"/>
  <c r="J320" i="105"/>
  <c r="K320" i="105" s="1"/>
  <c r="J319" i="105"/>
  <c r="K319" i="105" s="1"/>
  <c r="J318" i="105"/>
  <c r="K318" i="105" s="1"/>
  <c r="J317" i="105"/>
  <c r="K317" i="105" s="1"/>
  <c r="J316" i="105"/>
  <c r="K316" i="105" s="1"/>
  <c r="J315" i="105"/>
  <c r="K315" i="105" s="1"/>
  <c r="J314" i="105"/>
  <c r="K314" i="105" s="1"/>
  <c r="J313" i="105"/>
  <c r="K313" i="105" s="1"/>
  <c r="J312" i="105"/>
  <c r="K312" i="105" s="1"/>
  <c r="J311" i="105"/>
  <c r="K311" i="105" s="1"/>
  <c r="J310" i="105"/>
  <c r="K310" i="105" s="1"/>
  <c r="J309" i="105"/>
  <c r="K309" i="105" s="1"/>
  <c r="J308" i="105"/>
  <c r="K308" i="105" s="1"/>
  <c r="J307" i="105"/>
  <c r="K307" i="105" s="1"/>
  <c r="J306" i="105"/>
  <c r="K306" i="105" s="1"/>
  <c r="J305" i="105"/>
  <c r="K305" i="105" s="1"/>
  <c r="J304" i="105"/>
  <c r="K304" i="105" s="1"/>
  <c r="J303" i="105"/>
  <c r="K303" i="105" s="1"/>
  <c r="J302" i="105"/>
  <c r="K302" i="105" s="1"/>
  <c r="J301" i="105"/>
  <c r="K301" i="105" s="1"/>
  <c r="J300" i="105"/>
  <c r="K300" i="105" s="1"/>
  <c r="J299" i="105"/>
  <c r="K299" i="105" s="1"/>
  <c r="J298" i="105"/>
  <c r="K298" i="105" s="1"/>
  <c r="J297" i="105"/>
  <c r="K297" i="105" s="1"/>
  <c r="J296" i="105"/>
  <c r="K296" i="105" s="1"/>
  <c r="J295" i="105"/>
  <c r="K295" i="105" s="1"/>
  <c r="J294" i="105"/>
  <c r="K294" i="105" s="1"/>
  <c r="J293" i="105"/>
  <c r="K293" i="105" s="1"/>
  <c r="J292" i="105"/>
  <c r="K292" i="105" s="1"/>
  <c r="J291" i="105"/>
  <c r="K291" i="105" s="1"/>
  <c r="J290" i="105"/>
  <c r="K290" i="105" s="1"/>
  <c r="J289" i="105"/>
  <c r="K289" i="105" s="1"/>
  <c r="J288" i="105"/>
  <c r="K288" i="105" s="1"/>
  <c r="J287" i="105"/>
  <c r="K287" i="105" s="1"/>
  <c r="J286" i="105"/>
  <c r="K286" i="105" s="1"/>
  <c r="J285" i="105"/>
  <c r="K285" i="105" s="1"/>
  <c r="J284" i="105"/>
  <c r="K284" i="105" s="1"/>
  <c r="J283" i="105"/>
  <c r="K283" i="105" s="1"/>
  <c r="J282" i="105"/>
  <c r="K282" i="105" s="1"/>
  <c r="J281" i="105"/>
  <c r="K281" i="105" s="1"/>
  <c r="J280" i="105"/>
  <c r="K280" i="105" s="1"/>
  <c r="J279" i="105"/>
  <c r="K279" i="105" s="1"/>
  <c r="J278" i="105"/>
  <c r="K278" i="105" s="1"/>
  <c r="J277" i="105"/>
  <c r="K277" i="105" s="1"/>
  <c r="J276" i="105"/>
  <c r="K276" i="105" s="1"/>
  <c r="J275" i="105"/>
  <c r="K275" i="105" s="1"/>
  <c r="J274" i="105"/>
  <c r="K274" i="105" s="1"/>
  <c r="J273" i="105"/>
  <c r="K273" i="105" s="1"/>
  <c r="J272" i="105"/>
  <c r="K272" i="105" s="1"/>
  <c r="J271" i="105"/>
  <c r="K271" i="105" s="1"/>
  <c r="J270" i="105"/>
  <c r="K270" i="105" s="1"/>
  <c r="J269" i="105"/>
  <c r="K269" i="105" s="1"/>
  <c r="J268" i="105"/>
  <c r="K268" i="105" s="1"/>
  <c r="J267" i="105"/>
  <c r="K267" i="105" s="1"/>
  <c r="J266" i="105"/>
  <c r="K266" i="105" s="1"/>
  <c r="J265" i="105"/>
  <c r="K265" i="105" s="1"/>
  <c r="J264" i="105"/>
  <c r="K264" i="105" s="1"/>
  <c r="J263" i="105"/>
  <c r="K263" i="105" s="1"/>
  <c r="J262" i="105"/>
  <c r="K262" i="105" s="1"/>
  <c r="J261" i="105"/>
  <c r="K261" i="105" s="1"/>
  <c r="J260" i="105"/>
  <c r="K260" i="105" s="1"/>
  <c r="J259" i="105"/>
  <c r="K259" i="105" s="1"/>
  <c r="J258" i="105"/>
  <c r="K258" i="105" s="1"/>
  <c r="J257" i="105"/>
  <c r="K257" i="105" s="1"/>
  <c r="J256" i="105"/>
  <c r="K256" i="105" s="1"/>
  <c r="J255" i="105"/>
  <c r="K255" i="105" s="1"/>
  <c r="J254" i="105"/>
  <c r="K254" i="105" s="1"/>
  <c r="J253" i="105"/>
  <c r="K253" i="105" s="1"/>
  <c r="J252" i="105"/>
  <c r="K252" i="105" s="1"/>
  <c r="J251" i="105"/>
  <c r="K251" i="105" s="1"/>
  <c r="J250" i="105"/>
  <c r="K250" i="105" s="1"/>
  <c r="J249" i="105"/>
  <c r="K249" i="105" s="1"/>
  <c r="J248" i="105"/>
  <c r="K248" i="105" s="1"/>
  <c r="J247" i="105"/>
  <c r="K247" i="105" s="1"/>
  <c r="J246" i="105"/>
  <c r="K246" i="105" s="1"/>
  <c r="J245" i="105"/>
  <c r="K245" i="105" s="1"/>
  <c r="J244" i="105"/>
  <c r="K244" i="105" s="1"/>
  <c r="J243" i="105"/>
  <c r="K243" i="105" s="1"/>
  <c r="J242" i="105"/>
  <c r="K242" i="105" s="1"/>
  <c r="J241" i="105"/>
  <c r="K241" i="105" s="1"/>
  <c r="J240" i="105"/>
  <c r="K240" i="105" s="1"/>
  <c r="J239" i="105"/>
  <c r="K239" i="105" s="1"/>
  <c r="J238" i="105"/>
  <c r="K238" i="105" s="1"/>
  <c r="J237" i="105"/>
  <c r="K237" i="105" s="1"/>
  <c r="J236" i="105"/>
  <c r="K236" i="105" s="1"/>
  <c r="J235" i="105"/>
  <c r="K235" i="105" s="1"/>
  <c r="J234" i="105"/>
  <c r="K234" i="105" s="1"/>
  <c r="J233" i="105"/>
  <c r="K233" i="105" s="1"/>
  <c r="J232" i="105"/>
  <c r="K232" i="105" s="1"/>
  <c r="J231" i="105"/>
  <c r="K231" i="105" s="1"/>
  <c r="J230" i="105"/>
  <c r="K230" i="105" s="1"/>
  <c r="J229" i="105"/>
  <c r="K229" i="105" s="1"/>
  <c r="J228" i="105"/>
  <c r="K228" i="105" s="1"/>
  <c r="J227" i="105"/>
  <c r="K227" i="105" s="1"/>
  <c r="J226" i="105"/>
  <c r="K226" i="105" s="1"/>
  <c r="J225" i="105"/>
  <c r="K225" i="105" s="1"/>
  <c r="J224" i="105"/>
  <c r="K224" i="105" s="1"/>
  <c r="J223" i="105"/>
  <c r="K223" i="105" s="1"/>
  <c r="J222" i="105"/>
  <c r="K222" i="105" s="1"/>
  <c r="J221" i="105"/>
  <c r="K221" i="105" s="1"/>
  <c r="J220" i="105"/>
  <c r="K220" i="105" s="1"/>
  <c r="J219" i="105"/>
  <c r="K219" i="105" s="1"/>
  <c r="J218" i="105"/>
  <c r="K218" i="105" s="1"/>
  <c r="J217" i="105"/>
  <c r="K217" i="105" s="1"/>
  <c r="J216" i="105"/>
  <c r="K216" i="105" s="1"/>
  <c r="J215" i="105"/>
  <c r="K215" i="105" s="1"/>
  <c r="J214" i="105"/>
  <c r="K214" i="105" s="1"/>
  <c r="J213" i="105"/>
  <c r="K213" i="105" s="1"/>
  <c r="J212" i="105"/>
  <c r="K212" i="105" s="1"/>
  <c r="J211" i="105"/>
  <c r="K211" i="105" s="1"/>
  <c r="J210" i="105"/>
  <c r="K210" i="105" s="1"/>
  <c r="J209" i="105"/>
  <c r="K209" i="105" s="1"/>
  <c r="J208" i="105"/>
  <c r="K208" i="105" s="1"/>
  <c r="J207" i="105"/>
  <c r="K207" i="105" s="1"/>
  <c r="J206" i="105"/>
  <c r="K206" i="105" s="1"/>
  <c r="J205" i="105"/>
  <c r="K205" i="105" s="1"/>
  <c r="J204" i="105"/>
  <c r="K204" i="105" s="1"/>
  <c r="J203" i="105"/>
  <c r="K203" i="105" s="1"/>
  <c r="J202" i="105"/>
  <c r="K202" i="105" s="1"/>
  <c r="J201" i="105"/>
  <c r="K201" i="105" s="1"/>
  <c r="J200" i="105"/>
  <c r="K200" i="105" s="1"/>
  <c r="J199" i="105"/>
  <c r="K199" i="105" s="1"/>
  <c r="J198" i="105"/>
  <c r="K198" i="105" s="1"/>
  <c r="J197" i="105"/>
  <c r="K197" i="105" s="1"/>
  <c r="J196" i="105"/>
  <c r="K196" i="105" s="1"/>
  <c r="J195" i="105"/>
  <c r="K195" i="105" s="1"/>
  <c r="J194" i="105"/>
  <c r="K194" i="105" s="1"/>
  <c r="J193" i="105"/>
  <c r="K193" i="105" s="1"/>
  <c r="J192" i="105"/>
  <c r="K192" i="105" s="1"/>
  <c r="J191" i="105"/>
  <c r="K191" i="105" s="1"/>
  <c r="J190" i="105"/>
  <c r="K190" i="105" s="1"/>
  <c r="J189" i="105"/>
  <c r="K189" i="105" s="1"/>
  <c r="J188" i="105"/>
  <c r="K188" i="105" s="1"/>
  <c r="J187" i="105"/>
  <c r="K187" i="105" s="1"/>
  <c r="J186" i="105"/>
  <c r="K186" i="105" s="1"/>
  <c r="J185" i="105"/>
  <c r="K185" i="105" s="1"/>
  <c r="J184" i="105"/>
  <c r="K184" i="105" s="1"/>
  <c r="J183" i="105"/>
  <c r="K183" i="105" s="1"/>
  <c r="J182" i="105"/>
  <c r="K182" i="105" s="1"/>
  <c r="J181" i="105"/>
  <c r="K181" i="105" s="1"/>
  <c r="J180" i="105"/>
  <c r="K180" i="105" s="1"/>
  <c r="J179" i="105"/>
  <c r="K179" i="105" s="1"/>
  <c r="J178" i="105"/>
  <c r="K178" i="105" s="1"/>
  <c r="J177" i="105"/>
  <c r="K177" i="105" s="1"/>
  <c r="J176" i="105"/>
  <c r="K176" i="105" s="1"/>
  <c r="J175" i="105"/>
  <c r="K175" i="105" s="1"/>
  <c r="J174" i="105"/>
  <c r="K174" i="105" s="1"/>
  <c r="J173" i="105"/>
  <c r="K173" i="105" s="1"/>
  <c r="J172" i="105"/>
  <c r="K172" i="105" s="1"/>
  <c r="J171" i="105"/>
  <c r="K171" i="105" s="1"/>
  <c r="J170" i="105"/>
  <c r="K170" i="105" s="1"/>
  <c r="J169" i="105"/>
  <c r="K169" i="105" s="1"/>
  <c r="J168" i="105"/>
  <c r="K168" i="105" s="1"/>
  <c r="J167" i="105"/>
  <c r="K167" i="105" s="1"/>
  <c r="J166" i="105"/>
  <c r="K166" i="105" s="1"/>
  <c r="J165" i="105"/>
  <c r="K165" i="105" s="1"/>
  <c r="J164" i="105"/>
  <c r="K164" i="105" s="1"/>
  <c r="J163" i="105"/>
  <c r="K163" i="105" s="1"/>
  <c r="J162" i="105"/>
  <c r="K162" i="105" s="1"/>
  <c r="J161" i="105"/>
  <c r="K161" i="105" s="1"/>
  <c r="J160" i="105"/>
  <c r="K160" i="105" s="1"/>
  <c r="J159" i="105"/>
  <c r="K159" i="105" s="1"/>
  <c r="J158" i="105"/>
  <c r="K158" i="105" s="1"/>
  <c r="J157" i="105"/>
  <c r="K157" i="105" s="1"/>
  <c r="J156" i="105"/>
  <c r="K156" i="105" s="1"/>
  <c r="J155" i="105"/>
  <c r="K155" i="105" s="1"/>
  <c r="J154" i="105"/>
  <c r="K154" i="105" s="1"/>
  <c r="J153" i="105"/>
  <c r="K153" i="105" s="1"/>
  <c r="J152" i="105"/>
  <c r="K152" i="105" s="1"/>
  <c r="J151" i="105"/>
  <c r="K151" i="105" s="1"/>
  <c r="J150" i="105"/>
  <c r="K150" i="105" s="1"/>
  <c r="J149" i="105"/>
  <c r="K149" i="105" s="1"/>
  <c r="J148" i="105"/>
  <c r="K148" i="105" s="1"/>
  <c r="J147" i="105"/>
  <c r="K147" i="105" s="1"/>
  <c r="J146" i="105"/>
  <c r="K146" i="105" s="1"/>
  <c r="J145" i="105"/>
  <c r="K145" i="105" s="1"/>
  <c r="J144" i="105"/>
  <c r="K144" i="105" s="1"/>
  <c r="J143" i="105"/>
  <c r="K143" i="105" s="1"/>
  <c r="J142" i="105"/>
  <c r="K142" i="105" s="1"/>
  <c r="J141" i="105"/>
  <c r="K141" i="105" s="1"/>
  <c r="J140" i="105"/>
  <c r="K140" i="105" s="1"/>
  <c r="J139" i="105"/>
  <c r="K139" i="105" s="1"/>
  <c r="J138" i="105"/>
  <c r="K138" i="105" s="1"/>
  <c r="J137" i="105"/>
  <c r="K137" i="105" s="1"/>
  <c r="J136" i="105"/>
  <c r="K136" i="105" s="1"/>
  <c r="J135" i="105"/>
  <c r="K135" i="105" s="1"/>
  <c r="J134" i="105"/>
  <c r="K134" i="105" s="1"/>
  <c r="J133" i="105"/>
  <c r="K133" i="105" s="1"/>
  <c r="J132" i="105"/>
  <c r="K132" i="105" s="1"/>
  <c r="J131" i="105"/>
  <c r="K131" i="105" s="1"/>
  <c r="J130" i="105"/>
  <c r="K130" i="105" s="1"/>
  <c r="J129" i="105"/>
  <c r="K129" i="105" s="1"/>
  <c r="J128" i="105"/>
  <c r="K128" i="105" s="1"/>
  <c r="J127" i="105"/>
  <c r="K127" i="105" s="1"/>
  <c r="J126" i="105"/>
  <c r="K126" i="105" s="1"/>
  <c r="J125" i="105"/>
  <c r="K125" i="105" s="1"/>
  <c r="J124" i="105"/>
  <c r="K124" i="105" s="1"/>
  <c r="J123" i="105"/>
  <c r="K123" i="105" s="1"/>
  <c r="J122" i="105"/>
  <c r="K122" i="105" s="1"/>
  <c r="J121" i="105"/>
  <c r="K121" i="105" s="1"/>
  <c r="J120" i="105"/>
  <c r="K120" i="105" s="1"/>
  <c r="J119" i="105"/>
  <c r="K119" i="105" s="1"/>
  <c r="J118" i="105"/>
  <c r="K118" i="105" s="1"/>
  <c r="J117" i="105"/>
  <c r="K117" i="105" s="1"/>
  <c r="J116" i="105"/>
  <c r="K116" i="105" s="1"/>
  <c r="J115" i="105"/>
  <c r="K115" i="105" s="1"/>
  <c r="J114" i="105"/>
  <c r="K114" i="105" s="1"/>
  <c r="J113" i="105"/>
  <c r="K113" i="105" s="1"/>
  <c r="J112" i="105"/>
  <c r="K112" i="105" s="1"/>
  <c r="J111" i="105"/>
  <c r="K111" i="105" s="1"/>
  <c r="J110" i="105"/>
  <c r="K110" i="105" s="1"/>
  <c r="J109" i="105"/>
  <c r="K109" i="105" s="1"/>
  <c r="J108" i="105"/>
  <c r="K108" i="105" s="1"/>
  <c r="J107" i="105"/>
  <c r="K107" i="105" s="1"/>
  <c r="J106" i="105"/>
  <c r="K106" i="105" s="1"/>
  <c r="J105" i="105"/>
  <c r="K105" i="105" s="1"/>
  <c r="J104" i="105"/>
  <c r="K104" i="105" s="1"/>
  <c r="J103" i="105"/>
  <c r="K103" i="105" s="1"/>
  <c r="J102" i="105"/>
  <c r="K102" i="105" s="1"/>
  <c r="J101" i="105"/>
  <c r="K101" i="105" s="1"/>
  <c r="J100" i="105"/>
  <c r="K100" i="105" s="1"/>
  <c r="J99" i="105"/>
  <c r="K99" i="105" s="1"/>
  <c r="J98" i="105"/>
  <c r="K98" i="105" s="1"/>
  <c r="J97" i="105"/>
  <c r="K97" i="105" s="1"/>
  <c r="J96" i="105"/>
  <c r="K96" i="105" s="1"/>
  <c r="J95" i="105"/>
  <c r="K95" i="105" s="1"/>
  <c r="J94" i="105"/>
  <c r="K94" i="105" s="1"/>
  <c r="J93" i="105"/>
  <c r="K93" i="105" s="1"/>
  <c r="J92" i="105"/>
  <c r="K92" i="105" s="1"/>
  <c r="J91" i="105"/>
  <c r="K91" i="105" s="1"/>
  <c r="J90" i="105"/>
  <c r="K90" i="105" s="1"/>
  <c r="J89" i="105"/>
  <c r="K89" i="105" s="1"/>
  <c r="J88" i="105"/>
  <c r="K88" i="105" s="1"/>
  <c r="J87" i="105"/>
  <c r="K87" i="105" s="1"/>
  <c r="J86" i="105"/>
  <c r="K86" i="105" s="1"/>
  <c r="J85" i="105"/>
  <c r="K85" i="105" s="1"/>
  <c r="J84" i="105"/>
  <c r="K84" i="105" s="1"/>
  <c r="J83" i="105"/>
  <c r="K83" i="105" s="1"/>
  <c r="J82" i="105"/>
  <c r="K82" i="105" s="1"/>
  <c r="J81" i="105"/>
  <c r="K81" i="105" s="1"/>
  <c r="J80" i="105"/>
  <c r="K80" i="105" s="1"/>
  <c r="J79" i="105"/>
  <c r="K79" i="105" s="1"/>
  <c r="J78" i="105"/>
  <c r="K78" i="105" s="1"/>
  <c r="J77" i="105"/>
  <c r="K77" i="105" s="1"/>
  <c r="J76" i="105"/>
  <c r="K76" i="105" s="1"/>
  <c r="J75" i="105"/>
  <c r="K75" i="105" s="1"/>
  <c r="J74" i="105"/>
  <c r="K74" i="105" s="1"/>
  <c r="J73" i="105"/>
  <c r="K73" i="105" s="1"/>
  <c r="J72" i="105"/>
  <c r="K72" i="105" s="1"/>
  <c r="J71" i="105"/>
  <c r="K71" i="105" s="1"/>
  <c r="J70" i="105"/>
  <c r="K70" i="105" s="1"/>
  <c r="J69" i="105"/>
  <c r="K69" i="105" s="1"/>
  <c r="J68" i="105"/>
  <c r="K68" i="105" s="1"/>
  <c r="J67" i="105"/>
  <c r="K67" i="105" s="1"/>
  <c r="J66" i="105"/>
  <c r="K66" i="105" s="1"/>
  <c r="J65" i="105"/>
  <c r="K65" i="105" s="1"/>
  <c r="J64" i="105"/>
  <c r="K64" i="105" s="1"/>
  <c r="J63" i="105"/>
  <c r="K63" i="105" s="1"/>
  <c r="J62" i="105"/>
  <c r="K62" i="105" s="1"/>
  <c r="J61" i="105"/>
  <c r="K61" i="105" s="1"/>
  <c r="J60" i="105"/>
  <c r="K60" i="105" s="1"/>
  <c r="J59" i="105"/>
  <c r="K59" i="105" s="1"/>
  <c r="J58" i="105"/>
  <c r="K58" i="105" s="1"/>
  <c r="J57" i="105"/>
  <c r="K57" i="105" s="1"/>
  <c r="J56" i="105"/>
  <c r="K56" i="105" s="1"/>
  <c r="J55" i="105"/>
  <c r="K55" i="105" s="1"/>
  <c r="J54" i="105"/>
  <c r="K54" i="105" s="1"/>
  <c r="J53" i="105"/>
  <c r="K53" i="105" s="1"/>
  <c r="J52" i="105"/>
  <c r="K52" i="105" s="1"/>
  <c r="J51" i="105"/>
  <c r="K51" i="105" s="1"/>
  <c r="J50" i="105"/>
  <c r="K50" i="105" s="1"/>
  <c r="J49" i="105"/>
  <c r="K49" i="105" s="1"/>
  <c r="J48" i="105"/>
  <c r="K48" i="105" s="1"/>
  <c r="J47" i="105"/>
  <c r="K47" i="105" s="1"/>
  <c r="J46" i="105"/>
  <c r="K46" i="105" s="1"/>
  <c r="J45" i="105"/>
  <c r="K45" i="105" s="1"/>
  <c r="J44" i="105"/>
  <c r="K44" i="105" s="1"/>
  <c r="J43" i="105"/>
  <c r="K43" i="105" s="1"/>
  <c r="J42" i="105"/>
  <c r="K42" i="105" s="1"/>
  <c r="J41" i="105"/>
  <c r="K41" i="105" s="1"/>
  <c r="J40" i="105"/>
  <c r="K40" i="105" s="1"/>
  <c r="J39" i="105"/>
  <c r="K39" i="105" s="1"/>
  <c r="J38" i="105"/>
  <c r="K38" i="105" s="1"/>
  <c r="J37" i="105"/>
  <c r="K37" i="105" s="1"/>
  <c r="J36" i="105"/>
  <c r="K36" i="105" s="1"/>
  <c r="J35" i="105"/>
  <c r="K35" i="105" s="1"/>
  <c r="J34" i="105"/>
  <c r="K34" i="105" s="1"/>
  <c r="J33" i="105"/>
  <c r="K33" i="105" s="1"/>
  <c r="J32" i="105"/>
  <c r="K32" i="105" s="1"/>
  <c r="J31" i="105"/>
  <c r="K31" i="105" s="1"/>
  <c r="J30" i="105"/>
  <c r="K30" i="105" s="1"/>
  <c r="J29" i="105"/>
  <c r="K29" i="105" s="1"/>
  <c r="J28" i="105"/>
  <c r="K28" i="105" s="1"/>
  <c r="J27" i="105"/>
  <c r="K27" i="105" s="1"/>
  <c r="J26" i="105"/>
  <c r="K26" i="105" s="1"/>
  <c r="J25" i="105"/>
  <c r="K25" i="105" s="1"/>
  <c r="J24" i="105"/>
  <c r="K24" i="105" s="1"/>
  <c r="J23" i="105"/>
  <c r="K23" i="105" s="1"/>
  <c r="J22" i="105"/>
  <c r="K22" i="105" s="1"/>
  <c r="J21" i="105"/>
  <c r="K21" i="105" s="1"/>
  <c r="J20" i="105"/>
  <c r="K20" i="105" s="1"/>
  <c r="J19" i="105"/>
  <c r="K19" i="105" s="1"/>
  <c r="J18" i="105"/>
  <c r="K18" i="105" s="1"/>
  <c r="J17" i="105"/>
  <c r="K17" i="105" s="1"/>
  <c r="J16" i="105"/>
  <c r="K16" i="105" s="1"/>
  <c r="J15" i="105"/>
  <c r="K15" i="105" s="1"/>
  <c r="J14" i="105"/>
  <c r="K14" i="105" s="1"/>
  <c r="J13" i="105"/>
  <c r="K13" i="105" s="1"/>
  <c r="J12" i="105"/>
  <c r="K12" i="105" s="1"/>
  <c r="J11" i="105"/>
  <c r="K11" i="105" s="1"/>
  <c r="J10" i="105"/>
  <c r="K10" i="105" s="1"/>
  <c r="J9" i="105"/>
  <c r="K9" i="105" s="1"/>
  <c r="J8" i="105"/>
  <c r="K8" i="105" s="1"/>
  <c r="J7" i="105"/>
  <c r="K7" i="105" s="1"/>
  <c r="J6" i="105"/>
  <c r="K6" i="105" s="1"/>
  <c r="J5" i="105"/>
  <c r="K5" i="105" s="1"/>
  <c r="J4" i="105"/>
  <c r="K4" i="105" s="1"/>
  <c r="J560" i="129"/>
  <c r="K560" i="129" s="1"/>
  <c r="J559" i="129"/>
  <c r="K559" i="129" s="1"/>
  <c r="J558" i="129"/>
  <c r="K558" i="129" s="1"/>
  <c r="J557" i="129"/>
  <c r="K557" i="129" s="1"/>
  <c r="J556" i="129"/>
  <c r="K556" i="129" s="1"/>
  <c r="J555" i="129"/>
  <c r="K555" i="129" s="1"/>
  <c r="J554" i="129"/>
  <c r="K554" i="129" s="1"/>
  <c r="J553" i="129"/>
  <c r="K553" i="129" s="1"/>
  <c r="J552" i="129"/>
  <c r="K552" i="129" s="1"/>
  <c r="J551" i="129"/>
  <c r="K551" i="129" s="1"/>
  <c r="J550" i="129"/>
  <c r="K550" i="129" s="1"/>
  <c r="J549" i="129"/>
  <c r="K549" i="129" s="1"/>
  <c r="J548" i="129"/>
  <c r="K548" i="129" s="1"/>
  <c r="J547" i="129"/>
  <c r="K547" i="129" s="1"/>
  <c r="J546" i="129"/>
  <c r="K546" i="129" s="1"/>
  <c r="J545" i="129"/>
  <c r="K545" i="129" s="1"/>
  <c r="J544" i="129"/>
  <c r="K544" i="129" s="1"/>
  <c r="J543" i="129"/>
  <c r="K543" i="129" s="1"/>
  <c r="J542" i="129"/>
  <c r="K542" i="129" s="1"/>
  <c r="J541" i="129"/>
  <c r="K541" i="129" s="1"/>
  <c r="J540" i="129"/>
  <c r="K540" i="129" s="1"/>
  <c r="J539" i="129"/>
  <c r="K539" i="129" s="1"/>
  <c r="J538" i="129"/>
  <c r="K538" i="129" s="1"/>
  <c r="J537" i="129"/>
  <c r="K537" i="129" s="1"/>
  <c r="J536" i="129"/>
  <c r="K536" i="129" s="1"/>
  <c r="J535" i="129"/>
  <c r="K535" i="129" s="1"/>
  <c r="J534" i="129"/>
  <c r="K534" i="129" s="1"/>
  <c r="J533" i="129"/>
  <c r="K533" i="129" s="1"/>
  <c r="J532" i="129"/>
  <c r="K532" i="129" s="1"/>
  <c r="J531" i="129"/>
  <c r="K531" i="129" s="1"/>
  <c r="J530" i="129"/>
  <c r="K530" i="129" s="1"/>
  <c r="J529" i="129"/>
  <c r="K529" i="129" s="1"/>
  <c r="J528" i="129"/>
  <c r="K528" i="129" s="1"/>
  <c r="J527" i="129"/>
  <c r="K527" i="129" s="1"/>
  <c r="J526" i="129"/>
  <c r="K526" i="129" s="1"/>
  <c r="J525" i="129"/>
  <c r="K525" i="129" s="1"/>
  <c r="J524" i="129"/>
  <c r="K524" i="129" s="1"/>
  <c r="J523" i="129"/>
  <c r="K523" i="129" s="1"/>
  <c r="J522" i="129"/>
  <c r="K522" i="129" s="1"/>
  <c r="J521" i="129"/>
  <c r="K521" i="129" s="1"/>
  <c r="J520" i="129"/>
  <c r="K520" i="129" s="1"/>
  <c r="J519" i="129"/>
  <c r="K519" i="129" s="1"/>
  <c r="J518" i="129"/>
  <c r="K518" i="129" s="1"/>
  <c r="J517" i="129"/>
  <c r="K517" i="129" s="1"/>
  <c r="J516" i="129"/>
  <c r="K516" i="129" s="1"/>
  <c r="J515" i="129"/>
  <c r="K515" i="129" s="1"/>
  <c r="J514" i="129"/>
  <c r="K514" i="129" s="1"/>
  <c r="J513" i="129"/>
  <c r="K513" i="129" s="1"/>
  <c r="J512" i="129"/>
  <c r="K512" i="129" s="1"/>
  <c r="J511" i="129"/>
  <c r="K511" i="129" s="1"/>
  <c r="J510" i="129"/>
  <c r="K510" i="129" s="1"/>
  <c r="J509" i="129"/>
  <c r="K509" i="129" s="1"/>
  <c r="J508" i="129"/>
  <c r="K508" i="129" s="1"/>
  <c r="J507" i="129"/>
  <c r="K507" i="129" s="1"/>
  <c r="J506" i="129"/>
  <c r="K506" i="129" s="1"/>
  <c r="J505" i="129"/>
  <c r="K505" i="129" s="1"/>
  <c r="J504" i="129"/>
  <c r="K504" i="129" s="1"/>
  <c r="J503" i="129"/>
  <c r="K503" i="129" s="1"/>
  <c r="J502" i="129"/>
  <c r="K502" i="129" s="1"/>
  <c r="J501" i="129"/>
  <c r="K501" i="129" s="1"/>
  <c r="J500" i="129"/>
  <c r="K500" i="129" s="1"/>
  <c r="J499" i="129"/>
  <c r="K499" i="129" s="1"/>
  <c r="J498" i="129"/>
  <c r="K498" i="129" s="1"/>
  <c r="J497" i="129"/>
  <c r="K497" i="129" s="1"/>
  <c r="J496" i="129"/>
  <c r="K496" i="129" s="1"/>
  <c r="J495" i="129"/>
  <c r="K495" i="129" s="1"/>
  <c r="J494" i="129"/>
  <c r="K494" i="129" s="1"/>
  <c r="J493" i="129"/>
  <c r="K493" i="129" s="1"/>
  <c r="J492" i="129"/>
  <c r="K492" i="129" s="1"/>
  <c r="J491" i="129"/>
  <c r="K491" i="129" s="1"/>
  <c r="J490" i="129"/>
  <c r="K490" i="129" s="1"/>
  <c r="J489" i="129"/>
  <c r="K489" i="129" s="1"/>
  <c r="J488" i="129"/>
  <c r="K488" i="129" s="1"/>
  <c r="J487" i="129"/>
  <c r="K487" i="129" s="1"/>
  <c r="J486" i="129"/>
  <c r="K486" i="129" s="1"/>
  <c r="J485" i="129"/>
  <c r="K485" i="129" s="1"/>
  <c r="J484" i="129"/>
  <c r="K484" i="129" s="1"/>
  <c r="J483" i="129"/>
  <c r="K483" i="129" s="1"/>
  <c r="J482" i="129"/>
  <c r="K482" i="129" s="1"/>
  <c r="J481" i="129"/>
  <c r="K481" i="129" s="1"/>
  <c r="J480" i="129"/>
  <c r="K480" i="129" s="1"/>
  <c r="J479" i="129"/>
  <c r="K479" i="129" s="1"/>
  <c r="J478" i="129"/>
  <c r="K478" i="129" s="1"/>
  <c r="J477" i="129"/>
  <c r="K477" i="129" s="1"/>
  <c r="J476" i="129"/>
  <c r="K476" i="129" s="1"/>
  <c r="J475" i="129"/>
  <c r="K475" i="129" s="1"/>
  <c r="J474" i="129"/>
  <c r="K474" i="129" s="1"/>
  <c r="J473" i="129"/>
  <c r="K473" i="129" s="1"/>
  <c r="J472" i="129"/>
  <c r="K472" i="129" s="1"/>
  <c r="J471" i="129"/>
  <c r="K471" i="129" s="1"/>
  <c r="J470" i="129"/>
  <c r="K470" i="129" s="1"/>
  <c r="J469" i="129"/>
  <c r="K469" i="129" s="1"/>
  <c r="J468" i="129"/>
  <c r="K468" i="129" s="1"/>
  <c r="J467" i="129"/>
  <c r="K467" i="129" s="1"/>
  <c r="J466" i="129"/>
  <c r="K466" i="129" s="1"/>
  <c r="J465" i="129"/>
  <c r="K465" i="129" s="1"/>
  <c r="J464" i="129"/>
  <c r="K464" i="129" s="1"/>
  <c r="J463" i="129"/>
  <c r="K463" i="129" s="1"/>
  <c r="J462" i="129"/>
  <c r="K462" i="129" s="1"/>
  <c r="J461" i="129"/>
  <c r="K461" i="129" s="1"/>
  <c r="J460" i="129"/>
  <c r="K460" i="129" s="1"/>
  <c r="J459" i="129"/>
  <c r="K459" i="129" s="1"/>
  <c r="J458" i="129"/>
  <c r="K458" i="129" s="1"/>
  <c r="J457" i="129"/>
  <c r="K457" i="129" s="1"/>
  <c r="J456" i="129"/>
  <c r="K456" i="129" s="1"/>
  <c r="J455" i="129"/>
  <c r="K455" i="129" s="1"/>
  <c r="J454" i="129"/>
  <c r="K454" i="129" s="1"/>
  <c r="J453" i="129"/>
  <c r="K453" i="129" s="1"/>
  <c r="J452" i="129"/>
  <c r="K452" i="129" s="1"/>
  <c r="J451" i="129"/>
  <c r="K451" i="129" s="1"/>
  <c r="J450" i="129"/>
  <c r="K450" i="129" s="1"/>
  <c r="J449" i="129"/>
  <c r="K449" i="129" s="1"/>
  <c r="J448" i="129"/>
  <c r="K448" i="129" s="1"/>
  <c r="J447" i="129"/>
  <c r="K447" i="129" s="1"/>
  <c r="J446" i="129"/>
  <c r="K446" i="129" s="1"/>
  <c r="J445" i="129"/>
  <c r="K445" i="129" s="1"/>
  <c r="J444" i="129"/>
  <c r="K444" i="129" s="1"/>
  <c r="J443" i="129"/>
  <c r="K443" i="129" s="1"/>
  <c r="J442" i="129"/>
  <c r="K442" i="129" s="1"/>
  <c r="J441" i="129"/>
  <c r="K441" i="129" s="1"/>
  <c r="J440" i="129"/>
  <c r="K440" i="129" s="1"/>
  <c r="J439" i="129"/>
  <c r="K439" i="129" s="1"/>
  <c r="J438" i="129"/>
  <c r="K438" i="129" s="1"/>
  <c r="J437" i="129"/>
  <c r="K437" i="129" s="1"/>
  <c r="J436" i="129"/>
  <c r="K436" i="129" s="1"/>
  <c r="J435" i="129"/>
  <c r="K435" i="129" s="1"/>
  <c r="J434" i="129"/>
  <c r="K434" i="129" s="1"/>
  <c r="J433" i="129"/>
  <c r="K433" i="129" s="1"/>
  <c r="J432" i="129"/>
  <c r="K432" i="129" s="1"/>
  <c r="J431" i="129"/>
  <c r="K431" i="129" s="1"/>
  <c r="J430" i="129"/>
  <c r="K430" i="129" s="1"/>
  <c r="J429" i="129"/>
  <c r="K429" i="129" s="1"/>
  <c r="J428" i="129"/>
  <c r="K428" i="129" s="1"/>
  <c r="J427" i="129"/>
  <c r="K427" i="129" s="1"/>
  <c r="J426" i="129"/>
  <c r="K426" i="129" s="1"/>
  <c r="J425" i="129"/>
  <c r="K425" i="129" s="1"/>
  <c r="J424" i="129"/>
  <c r="K424" i="129" s="1"/>
  <c r="J423" i="129"/>
  <c r="K423" i="129" s="1"/>
  <c r="J422" i="129"/>
  <c r="K422" i="129" s="1"/>
  <c r="J421" i="129"/>
  <c r="K421" i="129" s="1"/>
  <c r="J420" i="129"/>
  <c r="K420" i="129" s="1"/>
  <c r="J419" i="129"/>
  <c r="K419" i="129" s="1"/>
  <c r="J418" i="129"/>
  <c r="K418" i="129" s="1"/>
  <c r="J417" i="129"/>
  <c r="K417" i="129" s="1"/>
  <c r="J416" i="129"/>
  <c r="K416" i="129" s="1"/>
  <c r="J415" i="129"/>
  <c r="K415" i="129" s="1"/>
  <c r="J414" i="129"/>
  <c r="K414" i="129" s="1"/>
  <c r="J413" i="129"/>
  <c r="K413" i="129" s="1"/>
  <c r="J412" i="129"/>
  <c r="K412" i="129" s="1"/>
  <c r="J411" i="129"/>
  <c r="K411" i="129" s="1"/>
  <c r="J410" i="129"/>
  <c r="K410" i="129" s="1"/>
  <c r="J409" i="129"/>
  <c r="K409" i="129" s="1"/>
  <c r="J408" i="129"/>
  <c r="K408" i="129" s="1"/>
  <c r="J407" i="129"/>
  <c r="K407" i="129" s="1"/>
  <c r="J406" i="129"/>
  <c r="K406" i="129" s="1"/>
  <c r="J405" i="129"/>
  <c r="K405" i="129" s="1"/>
  <c r="J404" i="129"/>
  <c r="K404" i="129" s="1"/>
  <c r="J403" i="129"/>
  <c r="K403" i="129" s="1"/>
  <c r="J402" i="129"/>
  <c r="K402" i="129" s="1"/>
  <c r="J401" i="129"/>
  <c r="K401" i="129" s="1"/>
  <c r="J400" i="129"/>
  <c r="K400" i="129" s="1"/>
  <c r="J399" i="129"/>
  <c r="K399" i="129" s="1"/>
  <c r="J398" i="129"/>
  <c r="K398" i="129" s="1"/>
  <c r="J397" i="129"/>
  <c r="K397" i="129" s="1"/>
  <c r="J396" i="129"/>
  <c r="K396" i="129" s="1"/>
  <c r="J395" i="129"/>
  <c r="K395" i="129" s="1"/>
  <c r="J394" i="129"/>
  <c r="K394" i="129" s="1"/>
  <c r="J393" i="129"/>
  <c r="K393" i="129" s="1"/>
  <c r="J392" i="129"/>
  <c r="K392" i="129" s="1"/>
  <c r="J391" i="129"/>
  <c r="K391" i="129" s="1"/>
  <c r="J390" i="129"/>
  <c r="K390" i="129" s="1"/>
  <c r="J389" i="129"/>
  <c r="K389" i="129" s="1"/>
  <c r="J388" i="129"/>
  <c r="K388" i="129" s="1"/>
  <c r="J387" i="129"/>
  <c r="K387" i="129" s="1"/>
  <c r="J386" i="129"/>
  <c r="K386" i="129" s="1"/>
  <c r="J385" i="129"/>
  <c r="K385" i="129" s="1"/>
  <c r="J384" i="129"/>
  <c r="K384" i="129" s="1"/>
  <c r="J383" i="129"/>
  <c r="K383" i="129" s="1"/>
  <c r="J382" i="129"/>
  <c r="K382" i="129" s="1"/>
  <c r="J381" i="129"/>
  <c r="K381" i="129" s="1"/>
  <c r="J380" i="129"/>
  <c r="K380" i="129" s="1"/>
  <c r="J379" i="129"/>
  <c r="K379" i="129" s="1"/>
  <c r="J378" i="129"/>
  <c r="K378" i="129" s="1"/>
  <c r="J377" i="129"/>
  <c r="K377" i="129" s="1"/>
  <c r="J376" i="129"/>
  <c r="K376" i="129" s="1"/>
  <c r="J375" i="129"/>
  <c r="K375" i="129" s="1"/>
  <c r="J374" i="129"/>
  <c r="K374" i="129" s="1"/>
  <c r="J373" i="129"/>
  <c r="K373" i="129" s="1"/>
  <c r="J372" i="129"/>
  <c r="K372" i="129" s="1"/>
  <c r="J371" i="129"/>
  <c r="K371" i="129" s="1"/>
  <c r="J370" i="129"/>
  <c r="K370" i="129" s="1"/>
  <c r="J369" i="129"/>
  <c r="K369" i="129" s="1"/>
  <c r="J368" i="129"/>
  <c r="K368" i="129" s="1"/>
  <c r="J367" i="129"/>
  <c r="K367" i="129" s="1"/>
  <c r="J366" i="129"/>
  <c r="K366" i="129" s="1"/>
  <c r="J365" i="129"/>
  <c r="K365" i="129" s="1"/>
  <c r="J364" i="129"/>
  <c r="K364" i="129" s="1"/>
  <c r="J363" i="129"/>
  <c r="K363" i="129" s="1"/>
  <c r="J362" i="129"/>
  <c r="K362" i="129" s="1"/>
  <c r="J361" i="129"/>
  <c r="K361" i="129" s="1"/>
  <c r="J360" i="129"/>
  <c r="K360" i="129" s="1"/>
  <c r="J359" i="129"/>
  <c r="K359" i="129" s="1"/>
  <c r="J358" i="129"/>
  <c r="K358" i="129" s="1"/>
  <c r="J357" i="129"/>
  <c r="K357" i="129" s="1"/>
  <c r="J356" i="129"/>
  <c r="K356" i="129" s="1"/>
  <c r="J355" i="129"/>
  <c r="K355" i="129" s="1"/>
  <c r="J354" i="129"/>
  <c r="K354" i="129" s="1"/>
  <c r="J353" i="129"/>
  <c r="K353" i="129" s="1"/>
  <c r="J352" i="129"/>
  <c r="K352" i="129" s="1"/>
  <c r="J351" i="129"/>
  <c r="K351" i="129" s="1"/>
  <c r="J350" i="129"/>
  <c r="K350" i="129" s="1"/>
  <c r="J349" i="129"/>
  <c r="K349" i="129" s="1"/>
  <c r="J348" i="129"/>
  <c r="K348" i="129" s="1"/>
  <c r="J347" i="129"/>
  <c r="K347" i="129" s="1"/>
  <c r="J346" i="129"/>
  <c r="K346" i="129" s="1"/>
  <c r="J345" i="129"/>
  <c r="K345" i="129" s="1"/>
  <c r="J344" i="129"/>
  <c r="K344" i="129" s="1"/>
  <c r="J343" i="129"/>
  <c r="K343" i="129" s="1"/>
  <c r="J342" i="129"/>
  <c r="K342" i="129" s="1"/>
  <c r="J341" i="129"/>
  <c r="K341" i="129" s="1"/>
  <c r="J340" i="129"/>
  <c r="K340" i="129" s="1"/>
  <c r="J339" i="129"/>
  <c r="K339" i="129" s="1"/>
  <c r="J338" i="129"/>
  <c r="K338" i="129" s="1"/>
  <c r="J337" i="129"/>
  <c r="K337" i="129" s="1"/>
  <c r="J336" i="129"/>
  <c r="K336" i="129" s="1"/>
  <c r="J335" i="129"/>
  <c r="K335" i="129" s="1"/>
  <c r="J334" i="129"/>
  <c r="K334" i="129" s="1"/>
  <c r="J333" i="129"/>
  <c r="K333" i="129" s="1"/>
  <c r="J332" i="129"/>
  <c r="K332" i="129" s="1"/>
  <c r="J331" i="129"/>
  <c r="K331" i="129" s="1"/>
  <c r="J330" i="129"/>
  <c r="K330" i="129" s="1"/>
  <c r="J329" i="129"/>
  <c r="K329" i="129" s="1"/>
  <c r="J328" i="129"/>
  <c r="K328" i="129" s="1"/>
  <c r="J327" i="129"/>
  <c r="K327" i="129" s="1"/>
  <c r="J326" i="129"/>
  <c r="K326" i="129" s="1"/>
  <c r="J325" i="129"/>
  <c r="K325" i="129" s="1"/>
  <c r="J324" i="129"/>
  <c r="K324" i="129" s="1"/>
  <c r="J323" i="129"/>
  <c r="K323" i="129" s="1"/>
  <c r="J322" i="129"/>
  <c r="K322" i="129" s="1"/>
  <c r="J321" i="129"/>
  <c r="K321" i="129" s="1"/>
  <c r="J320" i="129"/>
  <c r="K320" i="129" s="1"/>
  <c r="J319" i="129"/>
  <c r="K319" i="129" s="1"/>
  <c r="J318" i="129"/>
  <c r="K318" i="129" s="1"/>
  <c r="J317" i="129"/>
  <c r="K317" i="129" s="1"/>
  <c r="J316" i="129"/>
  <c r="K316" i="129" s="1"/>
  <c r="J315" i="129"/>
  <c r="K315" i="129" s="1"/>
  <c r="J314" i="129"/>
  <c r="K314" i="129" s="1"/>
  <c r="J313" i="129"/>
  <c r="K313" i="129" s="1"/>
  <c r="J312" i="129"/>
  <c r="K312" i="129" s="1"/>
  <c r="J311" i="129"/>
  <c r="K311" i="129" s="1"/>
  <c r="J310" i="129"/>
  <c r="K310" i="129" s="1"/>
  <c r="J309" i="129"/>
  <c r="K309" i="129" s="1"/>
  <c r="J308" i="129"/>
  <c r="K308" i="129" s="1"/>
  <c r="J307" i="129"/>
  <c r="K307" i="129" s="1"/>
  <c r="J306" i="129"/>
  <c r="K306" i="129" s="1"/>
  <c r="J305" i="129"/>
  <c r="K305" i="129" s="1"/>
  <c r="J304" i="129"/>
  <c r="K304" i="129" s="1"/>
  <c r="J303" i="129"/>
  <c r="K303" i="129" s="1"/>
  <c r="J302" i="129"/>
  <c r="K302" i="129" s="1"/>
  <c r="J301" i="129"/>
  <c r="K301" i="129" s="1"/>
  <c r="J300" i="129"/>
  <c r="K300" i="129" s="1"/>
  <c r="J299" i="129"/>
  <c r="K299" i="129" s="1"/>
  <c r="J298" i="129"/>
  <c r="K298" i="129" s="1"/>
  <c r="J297" i="129"/>
  <c r="K297" i="129" s="1"/>
  <c r="J296" i="129"/>
  <c r="K296" i="129" s="1"/>
  <c r="J295" i="129"/>
  <c r="K295" i="129" s="1"/>
  <c r="J294" i="129"/>
  <c r="K294" i="129" s="1"/>
  <c r="J293" i="129"/>
  <c r="K293" i="129" s="1"/>
  <c r="J292" i="129"/>
  <c r="K292" i="129" s="1"/>
  <c r="J291" i="129"/>
  <c r="K291" i="129" s="1"/>
  <c r="J290" i="129"/>
  <c r="K290" i="129" s="1"/>
  <c r="J289" i="129"/>
  <c r="K289" i="129" s="1"/>
  <c r="J288" i="129"/>
  <c r="K288" i="129" s="1"/>
  <c r="J287" i="129"/>
  <c r="K287" i="129" s="1"/>
  <c r="J286" i="129"/>
  <c r="K286" i="129" s="1"/>
  <c r="J285" i="129"/>
  <c r="K285" i="129" s="1"/>
  <c r="J284" i="129"/>
  <c r="K284" i="129" s="1"/>
  <c r="J283" i="129"/>
  <c r="K283" i="129" s="1"/>
  <c r="J282" i="129"/>
  <c r="K282" i="129" s="1"/>
  <c r="J281" i="129"/>
  <c r="K281" i="129" s="1"/>
  <c r="J280" i="129"/>
  <c r="K280" i="129" s="1"/>
  <c r="J279" i="129"/>
  <c r="K279" i="129" s="1"/>
  <c r="J278" i="129"/>
  <c r="K278" i="129" s="1"/>
  <c r="J277" i="129"/>
  <c r="K277" i="129" s="1"/>
  <c r="J276" i="129"/>
  <c r="K276" i="129" s="1"/>
  <c r="J275" i="129"/>
  <c r="K275" i="129" s="1"/>
  <c r="J274" i="129"/>
  <c r="K274" i="129" s="1"/>
  <c r="J273" i="129"/>
  <c r="K273" i="129" s="1"/>
  <c r="J272" i="129"/>
  <c r="K272" i="129" s="1"/>
  <c r="J271" i="129"/>
  <c r="K271" i="129" s="1"/>
  <c r="J270" i="129"/>
  <c r="K270" i="129" s="1"/>
  <c r="J269" i="129"/>
  <c r="K269" i="129" s="1"/>
  <c r="J268" i="129"/>
  <c r="K268" i="129" s="1"/>
  <c r="J267" i="129"/>
  <c r="K267" i="129" s="1"/>
  <c r="J266" i="129"/>
  <c r="K266" i="129" s="1"/>
  <c r="J265" i="129"/>
  <c r="K265" i="129" s="1"/>
  <c r="J264" i="129"/>
  <c r="K264" i="129" s="1"/>
  <c r="J263" i="129"/>
  <c r="K263" i="129" s="1"/>
  <c r="J262" i="129"/>
  <c r="K262" i="129" s="1"/>
  <c r="J261" i="129"/>
  <c r="K261" i="129" s="1"/>
  <c r="J260" i="129"/>
  <c r="K260" i="129" s="1"/>
  <c r="J259" i="129"/>
  <c r="K259" i="129" s="1"/>
  <c r="J258" i="129"/>
  <c r="K258" i="129" s="1"/>
  <c r="J257" i="129"/>
  <c r="K257" i="129" s="1"/>
  <c r="J256" i="129"/>
  <c r="K256" i="129" s="1"/>
  <c r="J255" i="129"/>
  <c r="K255" i="129" s="1"/>
  <c r="J254" i="129"/>
  <c r="K254" i="129" s="1"/>
  <c r="J253" i="129"/>
  <c r="K253" i="129" s="1"/>
  <c r="J252" i="129"/>
  <c r="K252" i="129" s="1"/>
  <c r="J251" i="129"/>
  <c r="K251" i="129" s="1"/>
  <c r="J250" i="129"/>
  <c r="K250" i="129" s="1"/>
  <c r="J249" i="129"/>
  <c r="K249" i="129" s="1"/>
  <c r="J248" i="129"/>
  <c r="K248" i="129" s="1"/>
  <c r="J247" i="129"/>
  <c r="K247" i="129" s="1"/>
  <c r="J246" i="129"/>
  <c r="K246" i="129" s="1"/>
  <c r="J245" i="129"/>
  <c r="K245" i="129" s="1"/>
  <c r="J244" i="129"/>
  <c r="K244" i="129" s="1"/>
  <c r="J243" i="129"/>
  <c r="K243" i="129" s="1"/>
  <c r="J242" i="129"/>
  <c r="K242" i="129" s="1"/>
  <c r="J241" i="129"/>
  <c r="K241" i="129" s="1"/>
  <c r="J240" i="129"/>
  <c r="K240" i="129" s="1"/>
  <c r="J239" i="129"/>
  <c r="K239" i="129" s="1"/>
  <c r="J238" i="129"/>
  <c r="K238" i="129" s="1"/>
  <c r="J237" i="129"/>
  <c r="K237" i="129" s="1"/>
  <c r="J236" i="129"/>
  <c r="K236" i="129" s="1"/>
  <c r="J235" i="129"/>
  <c r="K235" i="129" s="1"/>
  <c r="J234" i="129"/>
  <c r="K234" i="129" s="1"/>
  <c r="J233" i="129"/>
  <c r="K233" i="129" s="1"/>
  <c r="J232" i="129"/>
  <c r="K232" i="129" s="1"/>
  <c r="J231" i="129"/>
  <c r="K231" i="129" s="1"/>
  <c r="J230" i="129"/>
  <c r="K230" i="129" s="1"/>
  <c r="J229" i="129"/>
  <c r="K229" i="129" s="1"/>
  <c r="J228" i="129"/>
  <c r="K228" i="129" s="1"/>
  <c r="J227" i="129"/>
  <c r="K227" i="129" s="1"/>
  <c r="J226" i="129"/>
  <c r="K226" i="129" s="1"/>
  <c r="J225" i="129"/>
  <c r="K225" i="129" s="1"/>
  <c r="J224" i="129"/>
  <c r="K224" i="129" s="1"/>
  <c r="J223" i="129"/>
  <c r="K223" i="129" s="1"/>
  <c r="J222" i="129"/>
  <c r="K222" i="129" s="1"/>
  <c r="J221" i="129"/>
  <c r="K221" i="129" s="1"/>
  <c r="J220" i="129"/>
  <c r="K220" i="129" s="1"/>
  <c r="J219" i="129"/>
  <c r="K219" i="129" s="1"/>
  <c r="J218" i="129"/>
  <c r="K218" i="129" s="1"/>
  <c r="J217" i="129"/>
  <c r="K217" i="129" s="1"/>
  <c r="J216" i="129"/>
  <c r="K216" i="129" s="1"/>
  <c r="J215" i="129"/>
  <c r="K215" i="129" s="1"/>
  <c r="J214" i="129"/>
  <c r="K214" i="129" s="1"/>
  <c r="J213" i="129"/>
  <c r="K213" i="129" s="1"/>
  <c r="J212" i="129"/>
  <c r="K212" i="129" s="1"/>
  <c r="J211" i="129"/>
  <c r="K211" i="129" s="1"/>
  <c r="J210" i="129"/>
  <c r="K210" i="129" s="1"/>
  <c r="J209" i="129"/>
  <c r="K209" i="129" s="1"/>
  <c r="J208" i="129"/>
  <c r="K208" i="129" s="1"/>
  <c r="J207" i="129"/>
  <c r="K207" i="129" s="1"/>
  <c r="J206" i="129"/>
  <c r="K206" i="129" s="1"/>
  <c r="J205" i="129"/>
  <c r="K205" i="129" s="1"/>
  <c r="J204" i="129"/>
  <c r="K204" i="129" s="1"/>
  <c r="J203" i="129"/>
  <c r="K203" i="129" s="1"/>
  <c r="J202" i="129"/>
  <c r="K202" i="129" s="1"/>
  <c r="J201" i="129"/>
  <c r="K201" i="129" s="1"/>
  <c r="J200" i="129"/>
  <c r="K200" i="129" s="1"/>
  <c r="J199" i="129"/>
  <c r="K199" i="129" s="1"/>
  <c r="J198" i="129"/>
  <c r="K198" i="129" s="1"/>
  <c r="J197" i="129"/>
  <c r="K197" i="129" s="1"/>
  <c r="J196" i="129"/>
  <c r="K196" i="129" s="1"/>
  <c r="J195" i="129"/>
  <c r="K195" i="129" s="1"/>
  <c r="J194" i="129"/>
  <c r="K194" i="129" s="1"/>
  <c r="J193" i="129"/>
  <c r="K193" i="129" s="1"/>
  <c r="J192" i="129"/>
  <c r="K192" i="129" s="1"/>
  <c r="J191" i="129"/>
  <c r="K191" i="129" s="1"/>
  <c r="J190" i="129"/>
  <c r="K190" i="129" s="1"/>
  <c r="J189" i="129"/>
  <c r="K189" i="129" s="1"/>
  <c r="J188" i="129"/>
  <c r="K188" i="129" s="1"/>
  <c r="J187" i="129"/>
  <c r="K187" i="129" s="1"/>
  <c r="J186" i="129"/>
  <c r="K186" i="129" s="1"/>
  <c r="J185" i="129"/>
  <c r="K185" i="129" s="1"/>
  <c r="J184" i="129"/>
  <c r="K184" i="129" s="1"/>
  <c r="J183" i="129"/>
  <c r="K183" i="129" s="1"/>
  <c r="J182" i="129"/>
  <c r="K182" i="129" s="1"/>
  <c r="J181" i="129"/>
  <c r="K181" i="129" s="1"/>
  <c r="J180" i="129"/>
  <c r="K180" i="129" s="1"/>
  <c r="J179" i="129"/>
  <c r="K179" i="129" s="1"/>
  <c r="J178" i="129"/>
  <c r="K178" i="129" s="1"/>
  <c r="J177" i="129"/>
  <c r="K177" i="129" s="1"/>
  <c r="J176" i="129"/>
  <c r="K176" i="129" s="1"/>
  <c r="J175" i="129"/>
  <c r="K175" i="129" s="1"/>
  <c r="J174" i="129"/>
  <c r="K174" i="129" s="1"/>
  <c r="J173" i="129"/>
  <c r="K173" i="129" s="1"/>
  <c r="J172" i="129"/>
  <c r="K172" i="129" s="1"/>
  <c r="J171" i="129"/>
  <c r="K171" i="129" s="1"/>
  <c r="J170" i="129"/>
  <c r="K170" i="129" s="1"/>
  <c r="J169" i="129"/>
  <c r="K169" i="129" s="1"/>
  <c r="J168" i="129"/>
  <c r="K168" i="129" s="1"/>
  <c r="J167" i="129"/>
  <c r="K167" i="129" s="1"/>
  <c r="J166" i="129"/>
  <c r="K166" i="129" s="1"/>
  <c r="J165" i="129"/>
  <c r="K165" i="129" s="1"/>
  <c r="J164" i="129"/>
  <c r="K164" i="129" s="1"/>
  <c r="J163" i="129"/>
  <c r="K163" i="129" s="1"/>
  <c r="J162" i="129"/>
  <c r="K162" i="129" s="1"/>
  <c r="J161" i="129"/>
  <c r="K161" i="129" s="1"/>
  <c r="J160" i="129"/>
  <c r="K160" i="129" s="1"/>
  <c r="J159" i="129"/>
  <c r="K159" i="129" s="1"/>
  <c r="J158" i="129"/>
  <c r="K158" i="129" s="1"/>
  <c r="J157" i="129"/>
  <c r="K157" i="129" s="1"/>
  <c r="J156" i="129"/>
  <c r="K156" i="129" s="1"/>
  <c r="J155" i="129"/>
  <c r="K155" i="129" s="1"/>
  <c r="J154" i="129"/>
  <c r="K154" i="129" s="1"/>
  <c r="J153" i="129"/>
  <c r="K153" i="129" s="1"/>
  <c r="J152" i="129"/>
  <c r="K152" i="129" s="1"/>
  <c r="J151" i="129"/>
  <c r="K151" i="129" s="1"/>
  <c r="J150" i="129"/>
  <c r="K150" i="129" s="1"/>
  <c r="J149" i="129"/>
  <c r="K149" i="129" s="1"/>
  <c r="J148" i="129"/>
  <c r="K148" i="129" s="1"/>
  <c r="J147" i="129"/>
  <c r="K147" i="129" s="1"/>
  <c r="J146" i="129"/>
  <c r="K146" i="129" s="1"/>
  <c r="J145" i="129"/>
  <c r="K145" i="129" s="1"/>
  <c r="J144" i="129"/>
  <c r="K144" i="129" s="1"/>
  <c r="J143" i="129"/>
  <c r="K143" i="129" s="1"/>
  <c r="J142" i="129"/>
  <c r="K142" i="129" s="1"/>
  <c r="J141" i="129"/>
  <c r="K141" i="129" s="1"/>
  <c r="J140" i="129"/>
  <c r="K140" i="129" s="1"/>
  <c r="J139" i="129"/>
  <c r="K139" i="129" s="1"/>
  <c r="J138" i="129"/>
  <c r="K138" i="129" s="1"/>
  <c r="J137" i="129"/>
  <c r="K137" i="129" s="1"/>
  <c r="J136" i="129"/>
  <c r="K136" i="129" s="1"/>
  <c r="J135" i="129"/>
  <c r="K135" i="129" s="1"/>
  <c r="J134" i="129"/>
  <c r="K134" i="129" s="1"/>
  <c r="J133" i="129"/>
  <c r="K133" i="129" s="1"/>
  <c r="J132" i="129"/>
  <c r="K132" i="129" s="1"/>
  <c r="J131" i="129"/>
  <c r="K131" i="129" s="1"/>
  <c r="J130" i="129"/>
  <c r="K130" i="129" s="1"/>
  <c r="J129" i="129"/>
  <c r="K129" i="129" s="1"/>
  <c r="J128" i="129"/>
  <c r="K128" i="129" s="1"/>
  <c r="J127" i="129"/>
  <c r="K127" i="129" s="1"/>
  <c r="J126" i="129"/>
  <c r="K126" i="129" s="1"/>
  <c r="J125" i="129"/>
  <c r="K125" i="129" s="1"/>
  <c r="J124" i="129"/>
  <c r="K124" i="129" s="1"/>
  <c r="J123" i="129"/>
  <c r="K123" i="129" s="1"/>
  <c r="J122" i="129"/>
  <c r="K122" i="129" s="1"/>
  <c r="J121" i="129"/>
  <c r="K121" i="129" s="1"/>
  <c r="J120" i="129"/>
  <c r="K120" i="129" s="1"/>
  <c r="J119" i="129"/>
  <c r="K119" i="129" s="1"/>
  <c r="J118" i="129"/>
  <c r="K118" i="129" s="1"/>
  <c r="J117" i="129"/>
  <c r="K117" i="129" s="1"/>
  <c r="J116" i="129"/>
  <c r="K116" i="129" s="1"/>
  <c r="J115" i="129"/>
  <c r="K115" i="129" s="1"/>
  <c r="J114" i="129"/>
  <c r="K114" i="129" s="1"/>
  <c r="J113" i="129"/>
  <c r="K113" i="129" s="1"/>
  <c r="J112" i="129"/>
  <c r="K112" i="129" s="1"/>
  <c r="J111" i="129"/>
  <c r="K111" i="129" s="1"/>
  <c r="J110" i="129"/>
  <c r="K110" i="129" s="1"/>
  <c r="J109" i="129"/>
  <c r="K109" i="129" s="1"/>
  <c r="J108" i="129"/>
  <c r="K108" i="129" s="1"/>
  <c r="J107" i="129"/>
  <c r="K107" i="129" s="1"/>
  <c r="J106" i="129"/>
  <c r="K106" i="129" s="1"/>
  <c r="J105" i="129"/>
  <c r="K105" i="129" s="1"/>
  <c r="J104" i="129"/>
  <c r="K104" i="129" s="1"/>
  <c r="J103" i="129"/>
  <c r="K103" i="129" s="1"/>
  <c r="J102" i="129"/>
  <c r="K102" i="129" s="1"/>
  <c r="J101" i="129"/>
  <c r="K101" i="129" s="1"/>
  <c r="J100" i="129"/>
  <c r="K100" i="129" s="1"/>
  <c r="J99" i="129"/>
  <c r="K99" i="129" s="1"/>
  <c r="J98" i="129"/>
  <c r="K98" i="129" s="1"/>
  <c r="J97" i="129"/>
  <c r="K97" i="129" s="1"/>
  <c r="J96" i="129"/>
  <c r="K96" i="129" s="1"/>
  <c r="J95" i="129"/>
  <c r="K95" i="129" s="1"/>
  <c r="J94" i="129"/>
  <c r="K94" i="129" s="1"/>
  <c r="J93" i="129"/>
  <c r="K93" i="129" s="1"/>
  <c r="J92" i="129"/>
  <c r="K92" i="129" s="1"/>
  <c r="J91" i="129"/>
  <c r="K91" i="129" s="1"/>
  <c r="J90" i="129"/>
  <c r="K90" i="129" s="1"/>
  <c r="J89" i="129"/>
  <c r="K89" i="129" s="1"/>
  <c r="J88" i="129"/>
  <c r="K88" i="129" s="1"/>
  <c r="J87" i="129"/>
  <c r="K87" i="129" s="1"/>
  <c r="J86" i="129"/>
  <c r="K86" i="129" s="1"/>
  <c r="J85" i="129"/>
  <c r="K85" i="129" s="1"/>
  <c r="J84" i="129"/>
  <c r="K84" i="129" s="1"/>
  <c r="J83" i="129"/>
  <c r="K83" i="129" s="1"/>
  <c r="J82" i="129"/>
  <c r="K82" i="129" s="1"/>
  <c r="J81" i="129"/>
  <c r="K81" i="129" s="1"/>
  <c r="J80" i="129"/>
  <c r="K80" i="129" s="1"/>
  <c r="J79" i="129"/>
  <c r="K79" i="129" s="1"/>
  <c r="J78" i="129"/>
  <c r="K78" i="129" s="1"/>
  <c r="J77" i="129"/>
  <c r="K77" i="129" s="1"/>
  <c r="J76" i="129"/>
  <c r="K76" i="129" s="1"/>
  <c r="J75" i="129"/>
  <c r="K75" i="129" s="1"/>
  <c r="J74" i="129"/>
  <c r="K74" i="129" s="1"/>
  <c r="J73" i="129"/>
  <c r="K73" i="129" s="1"/>
  <c r="J72" i="129"/>
  <c r="K72" i="129" s="1"/>
  <c r="J71" i="129"/>
  <c r="K71" i="129" s="1"/>
  <c r="J70" i="129"/>
  <c r="K70" i="129" s="1"/>
  <c r="J69" i="129"/>
  <c r="K69" i="129" s="1"/>
  <c r="J68" i="129"/>
  <c r="K68" i="129" s="1"/>
  <c r="J67" i="129"/>
  <c r="K67" i="129" s="1"/>
  <c r="J66" i="129"/>
  <c r="K66" i="129" s="1"/>
  <c r="J65" i="129"/>
  <c r="K65" i="129" s="1"/>
  <c r="J64" i="129"/>
  <c r="K64" i="129" s="1"/>
  <c r="J63" i="129"/>
  <c r="K63" i="129" s="1"/>
  <c r="J62" i="129"/>
  <c r="K62" i="129" s="1"/>
  <c r="J61" i="129"/>
  <c r="K61" i="129" s="1"/>
  <c r="J60" i="129"/>
  <c r="K60" i="129" s="1"/>
  <c r="J59" i="129"/>
  <c r="K59" i="129" s="1"/>
  <c r="J58" i="129"/>
  <c r="K58" i="129" s="1"/>
  <c r="J57" i="129"/>
  <c r="K57" i="129" s="1"/>
  <c r="J56" i="129"/>
  <c r="K56" i="129" s="1"/>
  <c r="J55" i="129"/>
  <c r="K55" i="129" s="1"/>
  <c r="J54" i="129"/>
  <c r="K54" i="129" s="1"/>
  <c r="J53" i="129"/>
  <c r="K53" i="129" s="1"/>
  <c r="J52" i="129"/>
  <c r="K52" i="129" s="1"/>
  <c r="J51" i="129"/>
  <c r="K51" i="129" s="1"/>
  <c r="J50" i="129"/>
  <c r="K50" i="129" s="1"/>
  <c r="J49" i="129"/>
  <c r="K49" i="129" s="1"/>
  <c r="J48" i="129"/>
  <c r="K48" i="129" s="1"/>
  <c r="J47" i="129"/>
  <c r="K47" i="129" s="1"/>
  <c r="J46" i="129"/>
  <c r="K46" i="129" s="1"/>
  <c r="J45" i="129"/>
  <c r="K45" i="129" s="1"/>
  <c r="J44" i="129"/>
  <c r="K44" i="129" s="1"/>
  <c r="J43" i="129"/>
  <c r="K43" i="129" s="1"/>
  <c r="J42" i="129"/>
  <c r="K42" i="129" s="1"/>
  <c r="J41" i="129"/>
  <c r="K41" i="129" s="1"/>
  <c r="J40" i="129"/>
  <c r="K40" i="129" s="1"/>
  <c r="J39" i="129"/>
  <c r="K39" i="129" s="1"/>
  <c r="J38" i="129"/>
  <c r="K38" i="129" s="1"/>
  <c r="J37" i="129"/>
  <c r="K37" i="129" s="1"/>
  <c r="J36" i="129"/>
  <c r="K36" i="129" s="1"/>
  <c r="J35" i="129"/>
  <c r="K35" i="129" s="1"/>
  <c r="J34" i="129"/>
  <c r="K34" i="129" s="1"/>
  <c r="J33" i="129"/>
  <c r="K33" i="129" s="1"/>
  <c r="J32" i="129"/>
  <c r="K32" i="129" s="1"/>
  <c r="J31" i="129"/>
  <c r="K31" i="129" s="1"/>
  <c r="J30" i="129"/>
  <c r="K30" i="129" s="1"/>
  <c r="J29" i="129"/>
  <c r="K29" i="129" s="1"/>
  <c r="J28" i="129"/>
  <c r="K28" i="129" s="1"/>
  <c r="J27" i="129"/>
  <c r="K27" i="129" s="1"/>
  <c r="J26" i="129"/>
  <c r="K26" i="129" s="1"/>
  <c r="J25" i="129"/>
  <c r="K25" i="129" s="1"/>
  <c r="J24" i="129"/>
  <c r="K24" i="129" s="1"/>
  <c r="J23" i="129"/>
  <c r="K23" i="129" s="1"/>
  <c r="J22" i="129"/>
  <c r="K22" i="129" s="1"/>
  <c r="J21" i="129"/>
  <c r="K21" i="129" s="1"/>
  <c r="J20" i="129"/>
  <c r="K20" i="129" s="1"/>
  <c r="J19" i="129"/>
  <c r="K19" i="129" s="1"/>
  <c r="J18" i="129"/>
  <c r="K18" i="129" s="1"/>
  <c r="J17" i="129"/>
  <c r="K17" i="129" s="1"/>
  <c r="J16" i="129"/>
  <c r="K16" i="129" s="1"/>
  <c r="J15" i="129"/>
  <c r="K15" i="129" s="1"/>
  <c r="J14" i="129"/>
  <c r="K14" i="129" s="1"/>
  <c r="J13" i="129"/>
  <c r="K13" i="129" s="1"/>
  <c r="J12" i="129"/>
  <c r="K12" i="129" s="1"/>
  <c r="J11" i="129"/>
  <c r="K11" i="129" s="1"/>
  <c r="J10" i="129"/>
  <c r="K10" i="129" s="1"/>
  <c r="J9" i="129"/>
  <c r="K9" i="129" s="1"/>
  <c r="J8" i="129"/>
  <c r="K8" i="129" s="1"/>
  <c r="J7" i="129"/>
  <c r="K7" i="129" s="1"/>
  <c r="J6" i="129"/>
  <c r="K6" i="129" s="1"/>
  <c r="J5" i="129"/>
  <c r="K5" i="129" s="1"/>
  <c r="J4" i="129"/>
  <c r="K4" i="129" s="1"/>
  <c r="H4" i="128" l="1"/>
  <c r="J5" i="113"/>
  <c r="J6" i="113"/>
  <c r="J7" i="113"/>
  <c r="J8" i="113"/>
  <c r="J9" i="113"/>
  <c r="J10" i="113"/>
  <c r="J11" i="113"/>
  <c r="J12" i="113"/>
  <c r="J13" i="113"/>
  <c r="J14" i="113"/>
  <c r="J15" i="113"/>
  <c r="J16" i="113"/>
  <c r="J17" i="113"/>
  <c r="J18" i="113"/>
  <c r="J19" i="113"/>
  <c r="J20" i="113"/>
  <c r="J21" i="113"/>
  <c r="J22" i="113"/>
  <c r="J23" i="113"/>
  <c r="J24" i="113"/>
  <c r="J25" i="113"/>
  <c r="J26" i="113"/>
  <c r="J27" i="113"/>
  <c r="J28" i="113"/>
  <c r="J29" i="113"/>
  <c r="J30" i="113"/>
  <c r="J31" i="113"/>
  <c r="J32" i="113"/>
  <c r="J33" i="113"/>
  <c r="J34" i="113"/>
  <c r="J35" i="113"/>
  <c r="J36" i="113"/>
  <c r="J37" i="113"/>
  <c r="J38" i="113"/>
  <c r="J39" i="113"/>
  <c r="J40" i="113"/>
  <c r="J41" i="113"/>
  <c r="J42" i="113"/>
  <c r="J43" i="113"/>
  <c r="J44" i="113"/>
  <c r="J45" i="113"/>
  <c r="J46" i="113"/>
  <c r="J47" i="113"/>
  <c r="J48" i="113"/>
  <c r="J49" i="113"/>
  <c r="J50" i="113"/>
  <c r="J51" i="113"/>
  <c r="J52" i="113"/>
  <c r="J53" i="113"/>
  <c r="J54" i="113"/>
  <c r="J55" i="113"/>
  <c r="J56" i="113"/>
  <c r="J57" i="113"/>
  <c r="J58" i="113"/>
  <c r="J59" i="113"/>
  <c r="J60" i="113"/>
  <c r="J61" i="113"/>
  <c r="J62" i="113"/>
  <c r="J63" i="113"/>
  <c r="J64" i="113"/>
  <c r="J65" i="113"/>
  <c r="J66" i="113"/>
  <c r="J67" i="113"/>
  <c r="J68" i="113"/>
  <c r="J69" i="113"/>
  <c r="J70" i="113"/>
  <c r="J71" i="113"/>
  <c r="J72" i="113"/>
  <c r="J73" i="113"/>
  <c r="J74" i="113"/>
  <c r="J75" i="113"/>
  <c r="J76" i="113"/>
  <c r="J77" i="113"/>
  <c r="J78" i="113"/>
  <c r="J79" i="113"/>
  <c r="J80" i="113"/>
  <c r="J81" i="113"/>
  <c r="J82" i="113"/>
  <c r="J83" i="113"/>
  <c r="J84" i="113"/>
  <c r="J85" i="113"/>
  <c r="J86" i="113"/>
  <c r="J87" i="113"/>
  <c r="J88" i="113"/>
  <c r="J89" i="113"/>
  <c r="J90" i="113"/>
  <c r="J91" i="113"/>
  <c r="J92" i="113"/>
  <c r="J93" i="113"/>
  <c r="J94" i="113"/>
  <c r="J95" i="113"/>
  <c r="J96" i="113"/>
  <c r="J97" i="113"/>
  <c r="J98" i="113"/>
  <c r="J99" i="113"/>
  <c r="J100" i="113"/>
  <c r="J101" i="113"/>
  <c r="J102" i="113"/>
  <c r="J103" i="113"/>
  <c r="J104" i="113"/>
  <c r="J105" i="113"/>
  <c r="J106" i="113"/>
  <c r="J107" i="113"/>
  <c r="J108" i="113"/>
  <c r="J109" i="113"/>
  <c r="J110" i="113"/>
  <c r="J111" i="113"/>
  <c r="J112" i="113"/>
  <c r="J113" i="113"/>
  <c r="J114" i="113"/>
  <c r="J115" i="113"/>
  <c r="J116" i="113"/>
  <c r="J117" i="113"/>
  <c r="J118" i="113"/>
  <c r="J119" i="113"/>
  <c r="J120" i="113"/>
  <c r="J121" i="113"/>
  <c r="J122" i="113"/>
  <c r="J123" i="113"/>
  <c r="J124" i="113"/>
  <c r="J125" i="113"/>
  <c r="J126" i="113"/>
  <c r="J127" i="113"/>
  <c r="J128" i="113"/>
  <c r="J129" i="113"/>
  <c r="J130" i="113"/>
  <c r="J131" i="113"/>
  <c r="J132" i="113"/>
  <c r="J133" i="113"/>
  <c r="J134" i="113"/>
  <c r="J135" i="113"/>
  <c r="J136" i="113"/>
  <c r="J137" i="113"/>
  <c r="J138" i="113"/>
  <c r="J139" i="113"/>
  <c r="J140" i="113"/>
  <c r="J141" i="113"/>
  <c r="J142" i="113"/>
  <c r="J143" i="113"/>
  <c r="J144" i="113"/>
  <c r="J145" i="113"/>
  <c r="J146" i="113"/>
  <c r="J147" i="113"/>
  <c r="J148" i="113"/>
  <c r="J149" i="113"/>
  <c r="J150" i="113"/>
  <c r="J151" i="113"/>
  <c r="J152" i="113"/>
  <c r="J153" i="113"/>
  <c r="J154" i="113"/>
  <c r="J155" i="113"/>
  <c r="J156" i="113"/>
  <c r="J157" i="113"/>
  <c r="J158" i="113"/>
  <c r="J159" i="113"/>
  <c r="J160" i="113"/>
  <c r="J161" i="113"/>
  <c r="J162" i="113"/>
  <c r="J163" i="113"/>
  <c r="J164" i="113"/>
  <c r="J165" i="113"/>
  <c r="J166" i="113"/>
  <c r="J167" i="113"/>
  <c r="J168" i="113"/>
  <c r="J169" i="113"/>
  <c r="J170" i="113"/>
  <c r="J171" i="113"/>
  <c r="J172" i="113"/>
  <c r="J173" i="113"/>
  <c r="J174" i="113"/>
  <c r="J175" i="113"/>
  <c r="J176" i="113"/>
  <c r="J177" i="113"/>
  <c r="J178" i="113"/>
  <c r="J179" i="113"/>
  <c r="J180" i="113"/>
  <c r="J181" i="113"/>
  <c r="J182" i="113"/>
  <c r="J183" i="113"/>
  <c r="J184" i="113"/>
  <c r="J185" i="113"/>
  <c r="J186" i="113"/>
  <c r="J187" i="113"/>
  <c r="J188" i="113"/>
  <c r="J189" i="113"/>
  <c r="J190" i="113"/>
  <c r="J191" i="113"/>
  <c r="J192" i="113"/>
  <c r="J193" i="113"/>
  <c r="J194" i="113"/>
  <c r="J195" i="113"/>
  <c r="J196" i="113"/>
  <c r="J197" i="113"/>
  <c r="J198" i="113"/>
  <c r="J199" i="113"/>
  <c r="J200" i="113"/>
  <c r="J201" i="113"/>
  <c r="J202" i="113"/>
  <c r="J203" i="113"/>
  <c r="J204" i="113"/>
  <c r="J205" i="113"/>
  <c r="J206" i="113"/>
  <c r="J207" i="113"/>
  <c r="J208" i="113"/>
  <c r="J209" i="113"/>
  <c r="J210" i="113"/>
  <c r="J211" i="113"/>
  <c r="J212" i="113"/>
  <c r="J213" i="113"/>
  <c r="J214" i="113"/>
  <c r="J215" i="113"/>
  <c r="J216" i="113"/>
  <c r="J217" i="113"/>
  <c r="J218" i="113"/>
  <c r="J219" i="113"/>
  <c r="J220" i="113"/>
  <c r="J221" i="113"/>
  <c r="J222" i="113"/>
  <c r="J223" i="113"/>
  <c r="J224" i="113"/>
  <c r="J225" i="113"/>
  <c r="J226" i="113"/>
  <c r="J227" i="113"/>
  <c r="J228" i="113"/>
  <c r="J229" i="113"/>
  <c r="J230" i="113"/>
  <c r="J231" i="113"/>
  <c r="J232" i="113"/>
  <c r="J233" i="113"/>
  <c r="J234" i="113"/>
  <c r="J235" i="113"/>
  <c r="J236" i="113"/>
  <c r="J237" i="113"/>
  <c r="J238" i="113"/>
  <c r="J239" i="113"/>
  <c r="J240" i="113"/>
  <c r="J241" i="113"/>
  <c r="J242" i="113"/>
  <c r="J243" i="113"/>
  <c r="J244" i="113"/>
  <c r="J245" i="113"/>
  <c r="J246" i="113"/>
  <c r="J247" i="113"/>
  <c r="J248" i="113"/>
  <c r="J249" i="113"/>
  <c r="J250" i="113"/>
  <c r="J251" i="113"/>
  <c r="J252" i="113"/>
  <c r="J253" i="113"/>
  <c r="J254" i="113"/>
  <c r="J255" i="113"/>
  <c r="J256" i="113"/>
  <c r="J257" i="113"/>
  <c r="J258" i="113"/>
  <c r="J259" i="113"/>
  <c r="J260" i="113"/>
  <c r="J261" i="113"/>
  <c r="J262" i="113"/>
  <c r="J263" i="113"/>
  <c r="J264" i="113"/>
  <c r="J265" i="113"/>
  <c r="J266" i="113"/>
  <c r="J267" i="113"/>
  <c r="J268" i="113"/>
  <c r="J269" i="113"/>
  <c r="J270" i="113"/>
  <c r="J271" i="113"/>
  <c r="J272" i="113"/>
  <c r="J273" i="113"/>
  <c r="J274" i="113"/>
  <c r="J275" i="113"/>
  <c r="J276" i="113"/>
  <c r="J277" i="113"/>
  <c r="J278" i="113"/>
  <c r="J279" i="113"/>
  <c r="J280" i="113"/>
  <c r="J281" i="113"/>
  <c r="J282" i="113"/>
  <c r="J283" i="113"/>
  <c r="J284" i="113"/>
  <c r="J285" i="113"/>
  <c r="J286" i="113"/>
  <c r="J287" i="113"/>
  <c r="J288" i="113"/>
  <c r="J289" i="113"/>
  <c r="J290" i="113"/>
  <c r="J291" i="113"/>
  <c r="J292" i="113"/>
  <c r="J293" i="113"/>
  <c r="J294" i="113"/>
  <c r="J295" i="113"/>
  <c r="J296" i="113"/>
  <c r="J297" i="113"/>
  <c r="J298" i="113"/>
  <c r="J299" i="113"/>
  <c r="J300" i="113"/>
  <c r="J301" i="113"/>
  <c r="J302" i="113"/>
  <c r="J303" i="113"/>
  <c r="J304" i="113"/>
  <c r="J305" i="113"/>
  <c r="J306" i="113"/>
  <c r="J307" i="113"/>
  <c r="J308" i="113"/>
  <c r="J309" i="113"/>
  <c r="J310" i="113"/>
  <c r="J311" i="113"/>
  <c r="J312" i="113"/>
  <c r="J313" i="113"/>
  <c r="J314" i="113"/>
  <c r="J315" i="113"/>
  <c r="J316" i="113"/>
  <c r="J317" i="113"/>
  <c r="J318" i="113"/>
  <c r="J319" i="113"/>
  <c r="J320" i="113"/>
  <c r="J321" i="113"/>
  <c r="J322" i="113"/>
  <c r="J323" i="113"/>
  <c r="J324" i="113"/>
  <c r="J325" i="113"/>
  <c r="J326" i="113"/>
  <c r="J327" i="113"/>
  <c r="J328" i="113"/>
  <c r="J329" i="113"/>
  <c r="J330" i="113"/>
  <c r="J331" i="113"/>
  <c r="J332" i="113"/>
  <c r="J333" i="113"/>
  <c r="J334" i="113"/>
  <c r="J335" i="113"/>
  <c r="J336" i="113"/>
  <c r="J337" i="113"/>
  <c r="J338" i="113"/>
  <c r="J339" i="113"/>
  <c r="J340" i="113"/>
  <c r="J341" i="113"/>
  <c r="J342" i="113"/>
  <c r="J343" i="113"/>
  <c r="J344" i="113"/>
  <c r="J345" i="113"/>
  <c r="J346" i="113"/>
  <c r="J347" i="113"/>
  <c r="J348" i="113"/>
  <c r="J349" i="113"/>
  <c r="J350" i="113"/>
  <c r="J351" i="113"/>
  <c r="J352" i="113"/>
  <c r="J353" i="113"/>
  <c r="J354" i="113"/>
  <c r="J355" i="113"/>
  <c r="J356" i="113"/>
  <c r="J357" i="113"/>
  <c r="J358" i="113"/>
  <c r="J359" i="113"/>
  <c r="J360" i="113"/>
  <c r="J361" i="113"/>
  <c r="J362" i="113"/>
  <c r="J363" i="113"/>
  <c r="J364" i="113"/>
  <c r="J365" i="113"/>
  <c r="J366" i="113"/>
  <c r="J367" i="113"/>
  <c r="J368" i="113"/>
  <c r="J369" i="113"/>
  <c r="J370" i="113"/>
  <c r="J371" i="113"/>
  <c r="J372" i="113"/>
  <c r="J373" i="113"/>
  <c r="J374" i="113"/>
  <c r="J375" i="113"/>
  <c r="J376" i="113"/>
  <c r="J377" i="113"/>
  <c r="J378" i="113"/>
  <c r="J379" i="113"/>
  <c r="J380" i="113"/>
  <c r="J381" i="113"/>
  <c r="J382" i="113"/>
  <c r="J383" i="113"/>
  <c r="J384" i="113"/>
  <c r="J385" i="113"/>
  <c r="J386" i="113"/>
  <c r="J387" i="113"/>
  <c r="J388" i="113"/>
  <c r="J389" i="113"/>
  <c r="J390" i="113"/>
  <c r="J391" i="113"/>
  <c r="J392" i="113"/>
  <c r="J393" i="113"/>
  <c r="J394" i="113"/>
  <c r="J395" i="113"/>
  <c r="J396" i="113"/>
  <c r="J397" i="113"/>
  <c r="J398" i="113"/>
  <c r="J399" i="113"/>
  <c r="J400" i="113"/>
  <c r="J401" i="113"/>
  <c r="J402" i="113"/>
  <c r="J403" i="113"/>
  <c r="J404" i="113"/>
  <c r="J405" i="113"/>
  <c r="J406" i="113"/>
  <c r="J407" i="113"/>
  <c r="J408" i="113"/>
  <c r="J409" i="113"/>
  <c r="J410" i="113"/>
  <c r="J411" i="113"/>
  <c r="J412" i="113"/>
  <c r="J413" i="113"/>
  <c r="J414" i="113"/>
  <c r="J415" i="113"/>
  <c r="J416" i="113"/>
  <c r="J417" i="113"/>
  <c r="J418" i="113"/>
  <c r="J419" i="113"/>
  <c r="J420" i="113"/>
  <c r="J421" i="113"/>
  <c r="J422" i="113"/>
  <c r="J423" i="113"/>
  <c r="J424" i="113"/>
  <c r="J425" i="113"/>
  <c r="J426" i="113"/>
  <c r="J427" i="113"/>
  <c r="J428" i="113"/>
  <c r="J429" i="113"/>
  <c r="J430" i="113"/>
  <c r="J431" i="113"/>
  <c r="J432" i="113"/>
  <c r="J433" i="113"/>
  <c r="J434" i="113"/>
  <c r="J435" i="113"/>
  <c r="J436" i="113"/>
  <c r="J437" i="113"/>
  <c r="J438" i="113"/>
  <c r="J439" i="113"/>
  <c r="J440" i="113"/>
  <c r="J441" i="113"/>
  <c r="J442" i="113"/>
  <c r="J443" i="113"/>
  <c r="J444" i="113"/>
  <c r="J445" i="113"/>
  <c r="J446" i="113"/>
  <c r="J447" i="113"/>
  <c r="J448" i="113"/>
  <c r="J449" i="113"/>
  <c r="J450" i="113"/>
  <c r="J451" i="113"/>
  <c r="J452" i="113"/>
  <c r="J453" i="113"/>
  <c r="J454" i="113"/>
  <c r="J455" i="113"/>
  <c r="J456" i="113"/>
  <c r="J457" i="113"/>
  <c r="J458" i="113"/>
  <c r="J459" i="113"/>
  <c r="J460" i="113"/>
  <c r="J461" i="113"/>
  <c r="J462" i="113"/>
  <c r="J463" i="113"/>
  <c r="J464" i="113"/>
  <c r="J465" i="113"/>
  <c r="J466" i="113"/>
  <c r="J467" i="113"/>
  <c r="J468" i="113"/>
  <c r="J469" i="113"/>
  <c r="J470" i="113"/>
  <c r="J471" i="113"/>
  <c r="J472" i="113"/>
  <c r="J473" i="113"/>
  <c r="J474" i="113"/>
  <c r="J475" i="113"/>
  <c r="J476" i="113"/>
  <c r="J477" i="113"/>
  <c r="J478" i="113"/>
  <c r="J479" i="113"/>
  <c r="J480" i="113"/>
  <c r="J481" i="113"/>
  <c r="J482" i="113"/>
  <c r="J483" i="113"/>
  <c r="J484" i="113"/>
  <c r="J485" i="113"/>
  <c r="J486" i="113"/>
  <c r="J487" i="113"/>
  <c r="J488" i="113"/>
  <c r="J489" i="113"/>
  <c r="J490" i="113"/>
  <c r="J491" i="113"/>
  <c r="J492" i="113"/>
  <c r="J493" i="113"/>
  <c r="J494" i="113"/>
  <c r="J495" i="113"/>
  <c r="J496" i="113"/>
  <c r="J497" i="113"/>
  <c r="J498" i="113"/>
  <c r="J499" i="113"/>
  <c r="J500" i="113"/>
  <c r="J501" i="113"/>
  <c r="J502" i="113"/>
  <c r="J503" i="113"/>
  <c r="J504" i="113"/>
  <c r="J505" i="113"/>
  <c r="J506" i="113"/>
  <c r="J507" i="113"/>
  <c r="J508" i="113"/>
  <c r="J509" i="113"/>
  <c r="J510" i="113"/>
  <c r="J511" i="113"/>
  <c r="J512" i="113"/>
  <c r="J513" i="113"/>
  <c r="J514" i="113"/>
  <c r="J515" i="113"/>
  <c r="J516" i="113"/>
  <c r="J517" i="113"/>
  <c r="J518" i="113"/>
  <c r="J519" i="113"/>
  <c r="J520" i="113"/>
  <c r="J521" i="113"/>
  <c r="J522" i="113"/>
  <c r="J523" i="113"/>
  <c r="J524" i="113"/>
  <c r="J525" i="113"/>
  <c r="J526" i="113"/>
  <c r="J527" i="113"/>
  <c r="J528" i="113"/>
  <c r="J529" i="113"/>
  <c r="J530" i="113"/>
  <c r="J531" i="113"/>
  <c r="J532" i="113"/>
  <c r="J533" i="113"/>
  <c r="J534" i="113"/>
  <c r="J535" i="113"/>
  <c r="J536" i="113"/>
  <c r="J537" i="113"/>
  <c r="J538" i="113"/>
  <c r="J539" i="113"/>
  <c r="J540" i="113"/>
  <c r="J541" i="113"/>
  <c r="J542" i="113"/>
  <c r="J543" i="113"/>
  <c r="J544" i="113"/>
  <c r="J545" i="113"/>
  <c r="J546" i="113"/>
  <c r="J547" i="113"/>
  <c r="J548" i="113"/>
  <c r="J549" i="113"/>
  <c r="J550" i="113"/>
  <c r="J551" i="113"/>
  <c r="J552" i="113"/>
  <c r="J553" i="113"/>
  <c r="J554" i="113"/>
  <c r="J555" i="113"/>
  <c r="J556" i="113"/>
  <c r="J557" i="113"/>
  <c r="J558" i="113"/>
  <c r="J559" i="113"/>
  <c r="J4" i="113"/>
  <c r="I4" i="128" s="1"/>
  <c r="H561" i="128" l="1"/>
  <c r="L4" i="128"/>
  <c r="K558" i="113"/>
  <c r="I558" i="128"/>
  <c r="J558" i="128" s="1"/>
  <c r="K546" i="113"/>
  <c r="I546" i="128"/>
  <c r="J546" i="128" s="1"/>
  <c r="K530" i="113"/>
  <c r="I530" i="128"/>
  <c r="J530" i="128" s="1"/>
  <c r="K514" i="113"/>
  <c r="I514" i="128"/>
  <c r="J514" i="128" s="1"/>
  <c r="K494" i="113"/>
  <c r="I494" i="128"/>
  <c r="J494" i="128" s="1"/>
  <c r="K470" i="113"/>
  <c r="I470" i="128"/>
  <c r="J470" i="128" s="1"/>
  <c r="K560" i="113"/>
  <c r="I560" i="128"/>
  <c r="J560" i="128" s="1"/>
  <c r="K552" i="113"/>
  <c r="I552" i="128"/>
  <c r="J552" i="128" s="1"/>
  <c r="K544" i="113"/>
  <c r="I544" i="128"/>
  <c r="J544" i="128" s="1"/>
  <c r="K536" i="113"/>
  <c r="I536" i="128"/>
  <c r="J536" i="128" s="1"/>
  <c r="K528" i="113"/>
  <c r="I528" i="128"/>
  <c r="J528" i="128" s="1"/>
  <c r="K524" i="113"/>
  <c r="I524" i="128"/>
  <c r="J524" i="128" s="1"/>
  <c r="K516" i="113"/>
  <c r="I516" i="128"/>
  <c r="J516" i="128" s="1"/>
  <c r="K508" i="113"/>
  <c r="I508" i="128"/>
  <c r="J508" i="128" s="1"/>
  <c r="K500" i="113"/>
  <c r="I500" i="128"/>
  <c r="J500" i="128" s="1"/>
  <c r="K492" i="113"/>
  <c r="I492" i="128"/>
  <c r="J492" i="128" s="1"/>
  <c r="K488" i="113"/>
  <c r="I488" i="128"/>
  <c r="J488" i="128" s="1"/>
  <c r="K480" i="113"/>
  <c r="I480" i="128"/>
  <c r="J480" i="128" s="1"/>
  <c r="K472" i="113"/>
  <c r="I472" i="128"/>
  <c r="J472" i="128" s="1"/>
  <c r="K464" i="113"/>
  <c r="I464" i="128"/>
  <c r="J464" i="128" s="1"/>
  <c r="K460" i="113"/>
  <c r="I460" i="128"/>
  <c r="J460" i="128" s="1"/>
  <c r="K452" i="113"/>
  <c r="I452" i="128"/>
  <c r="J452" i="128" s="1"/>
  <c r="K444" i="113"/>
  <c r="I444" i="128"/>
  <c r="J444" i="128" s="1"/>
  <c r="K436" i="113"/>
  <c r="I436" i="128"/>
  <c r="J436" i="128" s="1"/>
  <c r="K432" i="113"/>
  <c r="I432" i="128"/>
  <c r="J432" i="128" s="1"/>
  <c r="K424" i="113"/>
  <c r="I424" i="128"/>
  <c r="J424" i="128" s="1"/>
  <c r="K416" i="113"/>
  <c r="I416" i="128"/>
  <c r="J416" i="128" s="1"/>
  <c r="K408" i="113"/>
  <c r="I408" i="128"/>
  <c r="J408" i="128" s="1"/>
  <c r="K400" i="113"/>
  <c r="I400" i="128"/>
  <c r="J400" i="128" s="1"/>
  <c r="K396" i="113"/>
  <c r="I396" i="128"/>
  <c r="J396" i="128" s="1"/>
  <c r="K388" i="113"/>
  <c r="I388" i="128"/>
  <c r="J388" i="128" s="1"/>
  <c r="K380" i="113"/>
  <c r="I380" i="128"/>
  <c r="J380" i="128" s="1"/>
  <c r="K372" i="113"/>
  <c r="I372" i="128"/>
  <c r="J372" i="128" s="1"/>
  <c r="K364" i="113"/>
  <c r="I364" i="128"/>
  <c r="J364" i="128" s="1"/>
  <c r="K360" i="113"/>
  <c r="I360" i="128"/>
  <c r="J360" i="128" s="1"/>
  <c r="K352" i="113"/>
  <c r="I352" i="128"/>
  <c r="J352" i="128" s="1"/>
  <c r="K344" i="113"/>
  <c r="I344" i="128"/>
  <c r="J344" i="128" s="1"/>
  <c r="K340" i="113"/>
  <c r="I340" i="128"/>
  <c r="J340" i="128" s="1"/>
  <c r="K332" i="113"/>
  <c r="I332" i="128"/>
  <c r="J332" i="128" s="1"/>
  <c r="K324" i="113"/>
  <c r="I324" i="128"/>
  <c r="J324" i="128" s="1"/>
  <c r="K316" i="113"/>
  <c r="I316" i="128"/>
  <c r="J316" i="128" s="1"/>
  <c r="K308" i="113"/>
  <c r="I308" i="128"/>
  <c r="J308" i="128" s="1"/>
  <c r="K304" i="113"/>
  <c r="I304" i="128"/>
  <c r="J304" i="128" s="1"/>
  <c r="K296" i="113"/>
  <c r="I296" i="128"/>
  <c r="J296" i="128" s="1"/>
  <c r="K288" i="113"/>
  <c r="I288" i="128"/>
  <c r="J288" i="128" s="1"/>
  <c r="K280" i="113"/>
  <c r="I280" i="128"/>
  <c r="J280" i="128" s="1"/>
  <c r="K276" i="113"/>
  <c r="I276" i="128"/>
  <c r="J276" i="128" s="1"/>
  <c r="K268" i="113"/>
  <c r="I268" i="128"/>
  <c r="J268" i="128" s="1"/>
  <c r="K260" i="113"/>
  <c r="I260" i="128"/>
  <c r="J260" i="128" s="1"/>
  <c r="K208" i="113"/>
  <c r="I208" i="128"/>
  <c r="J208" i="128" s="1"/>
  <c r="K559" i="113"/>
  <c r="I559" i="128"/>
  <c r="J559" i="128" s="1"/>
  <c r="K555" i="113"/>
  <c r="I555" i="128"/>
  <c r="J555" i="128" s="1"/>
  <c r="K551" i="113"/>
  <c r="I551" i="128"/>
  <c r="J551" i="128" s="1"/>
  <c r="K547" i="113"/>
  <c r="I547" i="128"/>
  <c r="J547" i="128" s="1"/>
  <c r="K543" i="113"/>
  <c r="I543" i="128"/>
  <c r="J543" i="128" s="1"/>
  <c r="K539" i="113"/>
  <c r="I539" i="128"/>
  <c r="J539" i="128" s="1"/>
  <c r="K535" i="113"/>
  <c r="I535" i="128"/>
  <c r="J535" i="128" s="1"/>
  <c r="K531" i="113"/>
  <c r="I531" i="128"/>
  <c r="J531" i="128" s="1"/>
  <c r="K527" i="113"/>
  <c r="I527" i="128"/>
  <c r="J527" i="128" s="1"/>
  <c r="K523" i="113"/>
  <c r="I523" i="128"/>
  <c r="J523" i="128" s="1"/>
  <c r="K519" i="113"/>
  <c r="I519" i="128"/>
  <c r="J519" i="128" s="1"/>
  <c r="K515" i="113"/>
  <c r="I515" i="128"/>
  <c r="J515" i="128" s="1"/>
  <c r="K511" i="113"/>
  <c r="I511" i="128"/>
  <c r="J511" i="128" s="1"/>
  <c r="K507" i="113"/>
  <c r="I507" i="128"/>
  <c r="J507" i="128" s="1"/>
  <c r="K503" i="113"/>
  <c r="I503" i="128"/>
  <c r="J503" i="128" s="1"/>
  <c r="K499" i="113"/>
  <c r="I499" i="128"/>
  <c r="J499" i="128" s="1"/>
  <c r="K495" i="113"/>
  <c r="I495" i="128"/>
  <c r="J495" i="128" s="1"/>
  <c r="K491" i="113"/>
  <c r="I491" i="128"/>
  <c r="J491" i="128" s="1"/>
  <c r="K487" i="113"/>
  <c r="I487" i="128"/>
  <c r="J487" i="128" s="1"/>
  <c r="K483" i="113"/>
  <c r="I483" i="128"/>
  <c r="J483" i="128" s="1"/>
  <c r="K479" i="113"/>
  <c r="I479" i="128"/>
  <c r="J479" i="128" s="1"/>
  <c r="K475" i="113"/>
  <c r="I475" i="128"/>
  <c r="J475" i="128" s="1"/>
  <c r="K471" i="113"/>
  <c r="I471" i="128"/>
  <c r="J471" i="128" s="1"/>
  <c r="K467" i="113"/>
  <c r="I467" i="128"/>
  <c r="J467" i="128" s="1"/>
  <c r="K463" i="113"/>
  <c r="I463" i="128"/>
  <c r="J463" i="128" s="1"/>
  <c r="K459" i="113"/>
  <c r="I459" i="128"/>
  <c r="J459" i="128" s="1"/>
  <c r="K455" i="113"/>
  <c r="I455" i="128"/>
  <c r="J455" i="128" s="1"/>
  <c r="K451" i="113"/>
  <c r="I451" i="128"/>
  <c r="J451" i="128" s="1"/>
  <c r="K447" i="113"/>
  <c r="I447" i="128"/>
  <c r="J447" i="128" s="1"/>
  <c r="K443" i="113"/>
  <c r="I443" i="128"/>
  <c r="J443" i="128" s="1"/>
  <c r="K439" i="113"/>
  <c r="I439" i="128"/>
  <c r="J439" i="128" s="1"/>
  <c r="K435" i="113"/>
  <c r="I435" i="128"/>
  <c r="J435" i="128" s="1"/>
  <c r="K431" i="113"/>
  <c r="I431" i="128"/>
  <c r="J431" i="128" s="1"/>
  <c r="K427" i="113"/>
  <c r="I427" i="128"/>
  <c r="J427" i="128" s="1"/>
  <c r="K423" i="113"/>
  <c r="I423" i="128"/>
  <c r="J423" i="128" s="1"/>
  <c r="K419" i="113"/>
  <c r="I419" i="128"/>
  <c r="J419" i="128" s="1"/>
  <c r="K415" i="113"/>
  <c r="I415" i="128"/>
  <c r="J415" i="128" s="1"/>
  <c r="K411" i="113"/>
  <c r="I411" i="128"/>
  <c r="J411" i="128" s="1"/>
  <c r="K407" i="113"/>
  <c r="I407" i="128"/>
  <c r="J407" i="128" s="1"/>
  <c r="K403" i="113"/>
  <c r="I403" i="128"/>
  <c r="J403" i="128" s="1"/>
  <c r="K399" i="113"/>
  <c r="I399" i="128"/>
  <c r="J399" i="128" s="1"/>
  <c r="K395" i="113"/>
  <c r="I395" i="128"/>
  <c r="J395" i="128" s="1"/>
  <c r="K391" i="113"/>
  <c r="I391" i="128"/>
  <c r="J391" i="128" s="1"/>
  <c r="K387" i="113"/>
  <c r="I387" i="128"/>
  <c r="J387" i="128" s="1"/>
  <c r="K383" i="113"/>
  <c r="I383" i="128"/>
  <c r="J383" i="128" s="1"/>
  <c r="K379" i="113"/>
  <c r="I379" i="128"/>
  <c r="J379" i="128" s="1"/>
  <c r="K375" i="113"/>
  <c r="I375" i="128"/>
  <c r="J375" i="128" s="1"/>
  <c r="K371" i="113"/>
  <c r="I371" i="128"/>
  <c r="J371" i="128" s="1"/>
  <c r="K367" i="113"/>
  <c r="I367" i="128"/>
  <c r="J367" i="128" s="1"/>
  <c r="K363" i="113"/>
  <c r="I363" i="128"/>
  <c r="J363" i="128" s="1"/>
  <c r="K359" i="113"/>
  <c r="I359" i="128"/>
  <c r="J359" i="128" s="1"/>
  <c r="K355" i="113"/>
  <c r="I355" i="128"/>
  <c r="J355" i="128" s="1"/>
  <c r="K351" i="113"/>
  <c r="I351" i="128"/>
  <c r="J351" i="128" s="1"/>
  <c r="K347" i="113"/>
  <c r="I347" i="128"/>
  <c r="J347" i="128" s="1"/>
  <c r="K343" i="113"/>
  <c r="I343" i="128"/>
  <c r="J343" i="128" s="1"/>
  <c r="K339" i="113"/>
  <c r="I339" i="128"/>
  <c r="J339" i="128" s="1"/>
  <c r="K335" i="113"/>
  <c r="I335" i="128"/>
  <c r="J335" i="128" s="1"/>
  <c r="K331" i="113"/>
  <c r="I331" i="128"/>
  <c r="J331" i="128" s="1"/>
  <c r="K327" i="113"/>
  <c r="I327" i="128"/>
  <c r="J327" i="128" s="1"/>
  <c r="K323" i="113"/>
  <c r="I323" i="128"/>
  <c r="J323" i="128" s="1"/>
  <c r="K319" i="113"/>
  <c r="I319" i="128"/>
  <c r="J319" i="128" s="1"/>
  <c r="K315" i="113"/>
  <c r="I315" i="128"/>
  <c r="J315" i="128" s="1"/>
  <c r="K311" i="113"/>
  <c r="I311" i="128"/>
  <c r="J311" i="128" s="1"/>
  <c r="K307" i="113"/>
  <c r="I307" i="128"/>
  <c r="J307" i="128" s="1"/>
  <c r="K303" i="113"/>
  <c r="I303" i="128"/>
  <c r="J303" i="128" s="1"/>
  <c r="K299" i="113"/>
  <c r="I299" i="128"/>
  <c r="J299" i="128" s="1"/>
  <c r="K295" i="113"/>
  <c r="I295" i="128"/>
  <c r="J295" i="128" s="1"/>
  <c r="K291" i="113"/>
  <c r="I291" i="128"/>
  <c r="J291" i="128" s="1"/>
  <c r="K287" i="113"/>
  <c r="I287" i="128"/>
  <c r="J287" i="128" s="1"/>
  <c r="K283" i="113"/>
  <c r="I283" i="128"/>
  <c r="J283" i="128" s="1"/>
  <c r="K279" i="113"/>
  <c r="I279" i="128"/>
  <c r="J279" i="128" s="1"/>
  <c r="K275" i="113"/>
  <c r="I275" i="128"/>
  <c r="J275" i="128" s="1"/>
  <c r="K271" i="113"/>
  <c r="I271" i="128"/>
  <c r="J271" i="128" s="1"/>
  <c r="K267" i="113"/>
  <c r="I267" i="128"/>
  <c r="J267" i="128" s="1"/>
  <c r="K263" i="113"/>
  <c r="I263" i="128"/>
  <c r="J263" i="128" s="1"/>
  <c r="K259" i="113"/>
  <c r="I259" i="128"/>
  <c r="J259" i="128" s="1"/>
  <c r="K255" i="113"/>
  <c r="I255" i="128"/>
  <c r="J255" i="128" s="1"/>
  <c r="K251" i="113"/>
  <c r="I251" i="128"/>
  <c r="J251" i="128" s="1"/>
  <c r="K247" i="113"/>
  <c r="I247" i="128"/>
  <c r="J247" i="128" s="1"/>
  <c r="K243" i="113"/>
  <c r="I243" i="128"/>
  <c r="J243" i="128" s="1"/>
  <c r="K239" i="113"/>
  <c r="I239" i="128"/>
  <c r="J239" i="128" s="1"/>
  <c r="K235" i="113"/>
  <c r="I235" i="128"/>
  <c r="J235" i="128" s="1"/>
  <c r="K231" i="113"/>
  <c r="I231" i="128"/>
  <c r="J231" i="128" s="1"/>
  <c r="K227" i="113"/>
  <c r="I227" i="128"/>
  <c r="J227" i="128" s="1"/>
  <c r="K223" i="113"/>
  <c r="I223" i="128"/>
  <c r="J223" i="128" s="1"/>
  <c r="K219" i="113"/>
  <c r="I219" i="128"/>
  <c r="J219" i="128" s="1"/>
  <c r="K215" i="113"/>
  <c r="I215" i="128"/>
  <c r="J215" i="128" s="1"/>
  <c r="K211" i="113"/>
  <c r="I211" i="128"/>
  <c r="J211" i="128" s="1"/>
  <c r="K207" i="113"/>
  <c r="I207" i="128"/>
  <c r="J207" i="128" s="1"/>
  <c r="K203" i="113"/>
  <c r="I203" i="128"/>
  <c r="J203" i="128" s="1"/>
  <c r="K199" i="113"/>
  <c r="I199" i="128"/>
  <c r="J199" i="128" s="1"/>
  <c r="K195" i="113"/>
  <c r="I195" i="128"/>
  <c r="J195" i="128" s="1"/>
  <c r="K191" i="113"/>
  <c r="I191" i="128"/>
  <c r="J191" i="128" s="1"/>
  <c r="K187" i="113"/>
  <c r="I187" i="128"/>
  <c r="J187" i="128" s="1"/>
  <c r="K183" i="113"/>
  <c r="I183" i="128"/>
  <c r="J183" i="128" s="1"/>
  <c r="K179" i="113"/>
  <c r="I179" i="128"/>
  <c r="J179" i="128" s="1"/>
  <c r="K175" i="113"/>
  <c r="I175" i="128"/>
  <c r="J175" i="128" s="1"/>
  <c r="K171" i="113"/>
  <c r="I171" i="128"/>
  <c r="J171" i="128" s="1"/>
  <c r="K167" i="113"/>
  <c r="I167" i="128"/>
  <c r="J167" i="128" s="1"/>
  <c r="K163" i="113"/>
  <c r="I163" i="128"/>
  <c r="J163" i="128" s="1"/>
  <c r="K159" i="113"/>
  <c r="I159" i="128"/>
  <c r="J159" i="128" s="1"/>
  <c r="K155" i="113"/>
  <c r="I155" i="128"/>
  <c r="J155" i="128" s="1"/>
  <c r="K151" i="113"/>
  <c r="I151" i="128"/>
  <c r="J151" i="128" s="1"/>
  <c r="K147" i="113"/>
  <c r="I147" i="128"/>
  <c r="J147" i="128" s="1"/>
  <c r="K143" i="113"/>
  <c r="I143" i="128"/>
  <c r="J143" i="128" s="1"/>
  <c r="K139" i="113"/>
  <c r="I139" i="128"/>
  <c r="J139" i="128" s="1"/>
  <c r="K135" i="113"/>
  <c r="I135" i="128"/>
  <c r="J135" i="128" s="1"/>
  <c r="K131" i="113"/>
  <c r="I131" i="128"/>
  <c r="J131" i="128" s="1"/>
  <c r="K127" i="113"/>
  <c r="I127" i="128"/>
  <c r="J127" i="128" s="1"/>
  <c r="K123" i="113"/>
  <c r="I123" i="128"/>
  <c r="J123" i="128" s="1"/>
  <c r="K119" i="113"/>
  <c r="I119" i="128"/>
  <c r="J119" i="128" s="1"/>
  <c r="K115" i="113"/>
  <c r="I115" i="128"/>
  <c r="J115" i="128" s="1"/>
  <c r="K111" i="113"/>
  <c r="I111" i="128"/>
  <c r="J111" i="128" s="1"/>
  <c r="K107" i="113"/>
  <c r="I107" i="128"/>
  <c r="J107" i="128" s="1"/>
  <c r="K103" i="113"/>
  <c r="I103" i="128"/>
  <c r="J103" i="128" s="1"/>
  <c r="K99" i="113"/>
  <c r="I99" i="128"/>
  <c r="J99" i="128" s="1"/>
  <c r="K95" i="113"/>
  <c r="I95" i="128"/>
  <c r="J95" i="128" s="1"/>
  <c r="K91" i="113"/>
  <c r="I91" i="128"/>
  <c r="J91" i="128" s="1"/>
  <c r="K87" i="113"/>
  <c r="I87" i="128"/>
  <c r="J87" i="128" s="1"/>
  <c r="K83" i="113"/>
  <c r="I83" i="128"/>
  <c r="J83" i="128" s="1"/>
  <c r="K79" i="113"/>
  <c r="I79" i="128"/>
  <c r="J79" i="128" s="1"/>
  <c r="K75" i="113"/>
  <c r="I75" i="128"/>
  <c r="J75" i="128" s="1"/>
  <c r="K71" i="113"/>
  <c r="I71" i="128"/>
  <c r="J71" i="128" s="1"/>
  <c r="K67" i="113"/>
  <c r="I67" i="128"/>
  <c r="J67" i="128" s="1"/>
  <c r="K63" i="113"/>
  <c r="I63" i="128"/>
  <c r="J63" i="128" s="1"/>
  <c r="K59" i="113"/>
  <c r="I59" i="128"/>
  <c r="J59" i="128" s="1"/>
  <c r="K55" i="113"/>
  <c r="I55" i="128"/>
  <c r="J55" i="128" s="1"/>
  <c r="K51" i="113"/>
  <c r="I51" i="128"/>
  <c r="J51" i="128" s="1"/>
  <c r="K47" i="113"/>
  <c r="I47" i="128"/>
  <c r="J47" i="128" s="1"/>
  <c r="K43" i="113"/>
  <c r="I43" i="128"/>
  <c r="J43" i="128" s="1"/>
  <c r="K39" i="113"/>
  <c r="I39" i="128"/>
  <c r="J39" i="128" s="1"/>
  <c r="K35" i="113"/>
  <c r="I35" i="128"/>
  <c r="J35" i="128" s="1"/>
  <c r="K31" i="113"/>
  <c r="I31" i="128"/>
  <c r="J31" i="128" s="1"/>
  <c r="K27" i="113"/>
  <c r="I27" i="128"/>
  <c r="J27" i="128" s="1"/>
  <c r="K23" i="113"/>
  <c r="I23" i="128"/>
  <c r="J23" i="128" s="1"/>
  <c r="K19" i="113"/>
  <c r="I19" i="128"/>
  <c r="J19" i="128" s="1"/>
  <c r="K15" i="113"/>
  <c r="I15" i="128"/>
  <c r="J15" i="128" s="1"/>
  <c r="K11" i="113"/>
  <c r="I11" i="128"/>
  <c r="J11" i="128" s="1"/>
  <c r="K7" i="113"/>
  <c r="I7" i="128"/>
  <c r="J7" i="128" s="1"/>
  <c r="K542" i="113"/>
  <c r="I542" i="128"/>
  <c r="J542" i="128" s="1"/>
  <c r="K526" i="113"/>
  <c r="I526" i="128"/>
  <c r="J526" i="128" s="1"/>
  <c r="K506" i="113"/>
  <c r="I506" i="128"/>
  <c r="J506" i="128" s="1"/>
  <c r="K490" i="113"/>
  <c r="I490" i="128"/>
  <c r="J490" i="128" s="1"/>
  <c r="K482" i="113"/>
  <c r="I482" i="128"/>
  <c r="J482" i="128" s="1"/>
  <c r="K466" i="113"/>
  <c r="I466" i="128"/>
  <c r="J466" i="128" s="1"/>
  <c r="K458" i="113"/>
  <c r="I458" i="128"/>
  <c r="J458" i="128" s="1"/>
  <c r="K450" i="113"/>
  <c r="I450" i="128"/>
  <c r="J450" i="128" s="1"/>
  <c r="K438" i="113"/>
  <c r="I438" i="128"/>
  <c r="J438" i="128" s="1"/>
  <c r="K430" i="113"/>
  <c r="I430" i="128"/>
  <c r="J430" i="128" s="1"/>
  <c r="K422" i="113"/>
  <c r="I422" i="128"/>
  <c r="J422" i="128" s="1"/>
  <c r="K414" i="113"/>
  <c r="I414" i="128"/>
  <c r="J414" i="128" s="1"/>
  <c r="K402" i="113"/>
  <c r="I402" i="128"/>
  <c r="J402" i="128" s="1"/>
  <c r="K394" i="113"/>
  <c r="I394" i="128"/>
  <c r="J394" i="128" s="1"/>
  <c r="K386" i="113"/>
  <c r="I386" i="128"/>
  <c r="J386" i="128" s="1"/>
  <c r="K378" i="113"/>
  <c r="I378" i="128"/>
  <c r="J378" i="128" s="1"/>
  <c r="K366" i="113"/>
  <c r="I366" i="128"/>
  <c r="J366" i="128" s="1"/>
  <c r="K358" i="113"/>
  <c r="I358" i="128"/>
  <c r="J358" i="128" s="1"/>
  <c r="K350" i="113"/>
  <c r="I350" i="128"/>
  <c r="J350" i="128" s="1"/>
  <c r="K342" i="113"/>
  <c r="I342" i="128"/>
  <c r="J342" i="128" s="1"/>
  <c r="K334" i="113"/>
  <c r="I334" i="128"/>
  <c r="J334" i="128" s="1"/>
  <c r="K326" i="113"/>
  <c r="I326" i="128"/>
  <c r="J326" i="128" s="1"/>
  <c r="K318" i="113"/>
  <c r="I318" i="128"/>
  <c r="J318" i="128" s="1"/>
  <c r="K310" i="113"/>
  <c r="I310" i="128"/>
  <c r="J310" i="128" s="1"/>
  <c r="K302" i="113"/>
  <c r="I302" i="128"/>
  <c r="J302" i="128" s="1"/>
  <c r="K294" i="113"/>
  <c r="I294" i="128"/>
  <c r="J294" i="128" s="1"/>
  <c r="K286" i="113"/>
  <c r="I286" i="128"/>
  <c r="J286" i="128" s="1"/>
  <c r="K274" i="113"/>
  <c r="I274" i="128"/>
  <c r="J274" i="128" s="1"/>
  <c r="K266" i="113"/>
  <c r="I266" i="128"/>
  <c r="J266" i="128" s="1"/>
  <c r="K258" i="113"/>
  <c r="I258" i="128"/>
  <c r="J258" i="128" s="1"/>
  <c r="K250" i="113"/>
  <c r="I250" i="128"/>
  <c r="J250" i="128" s="1"/>
  <c r="K242" i="113"/>
  <c r="I242" i="128"/>
  <c r="J242" i="128" s="1"/>
  <c r="K238" i="113"/>
  <c r="I238" i="128"/>
  <c r="J238" i="128" s="1"/>
  <c r="K230" i="113"/>
  <c r="I230" i="128"/>
  <c r="J230" i="128" s="1"/>
  <c r="K226" i="113"/>
  <c r="I226" i="128"/>
  <c r="J226" i="128" s="1"/>
  <c r="K222" i="113"/>
  <c r="I222" i="128"/>
  <c r="J222" i="128" s="1"/>
  <c r="K218" i="113"/>
  <c r="I218" i="128"/>
  <c r="J218" i="128" s="1"/>
  <c r="K214" i="113"/>
  <c r="I214" i="128"/>
  <c r="J214" i="128" s="1"/>
  <c r="K210" i="113"/>
  <c r="I210" i="128"/>
  <c r="J210" i="128" s="1"/>
  <c r="K206" i="113"/>
  <c r="I206" i="128"/>
  <c r="J206" i="128" s="1"/>
  <c r="K202" i="113"/>
  <c r="I202" i="128"/>
  <c r="J202" i="128" s="1"/>
  <c r="K198" i="113"/>
  <c r="I198" i="128"/>
  <c r="J198" i="128" s="1"/>
  <c r="K194" i="113"/>
  <c r="I194" i="128"/>
  <c r="J194" i="128" s="1"/>
  <c r="K186" i="113"/>
  <c r="I186" i="128"/>
  <c r="J186" i="128" s="1"/>
  <c r="K182" i="113"/>
  <c r="I182" i="128"/>
  <c r="J182" i="128" s="1"/>
  <c r="K178" i="113"/>
  <c r="I178" i="128"/>
  <c r="J178" i="128" s="1"/>
  <c r="K174" i="113"/>
  <c r="I174" i="128"/>
  <c r="J174" i="128" s="1"/>
  <c r="K170" i="113"/>
  <c r="I170" i="128"/>
  <c r="J170" i="128" s="1"/>
  <c r="K166" i="113"/>
  <c r="I166" i="128"/>
  <c r="J166" i="128" s="1"/>
  <c r="K162" i="113"/>
  <c r="I162" i="128"/>
  <c r="J162" i="128" s="1"/>
  <c r="K158" i="113"/>
  <c r="I158" i="128"/>
  <c r="J158" i="128" s="1"/>
  <c r="K154" i="113"/>
  <c r="I154" i="128"/>
  <c r="J154" i="128" s="1"/>
  <c r="K150" i="113"/>
  <c r="I150" i="128"/>
  <c r="J150" i="128" s="1"/>
  <c r="K146" i="113"/>
  <c r="I146" i="128"/>
  <c r="J146" i="128" s="1"/>
  <c r="K142" i="113"/>
  <c r="I142" i="128"/>
  <c r="J142" i="128" s="1"/>
  <c r="K138" i="113"/>
  <c r="I138" i="128"/>
  <c r="J138" i="128" s="1"/>
  <c r="K134" i="113"/>
  <c r="I134" i="128"/>
  <c r="J134" i="128" s="1"/>
  <c r="K130" i="113"/>
  <c r="I130" i="128"/>
  <c r="J130" i="128" s="1"/>
  <c r="K126" i="113"/>
  <c r="I126" i="128"/>
  <c r="J126" i="128" s="1"/>
  <c r="K122" i="113"/>
  <c r="I122" i="128"/>
  <c r="J122" i="128" s="1"/>
  <c r="K118" i="113"/>
  <c r="I118" i="128"/>
  <c r="J118" i="128" s="1"/>
  <c r="K114" i="113"/>
  <c r="I114" i="128"/>
  <c r="J114" i="128" s="1"/>
  <c r="K110" i="113"/>
  <c r="I110" i="128"/>
  <c r="J110" i="128" s="1"/>
  <c r="K106" i="113"/>
  <c r="I106" i="128"/>
  <c r="J106" i="128" s="1"/>
  <c r="K102" i="113"/>
  <c r="I102" i="128"/>
  <c r="J102" i="128" s="1"/>
  <c r="K98" i="113"/>
  <c r="I98" i="128"/>
  <c r="J98" i="128" s="1"/>
  <c r="K94" i="113"/>
  <c r="I94" i="128"/>
  <c r="J94" i="128" s="1"/>
  <c r="K90" i="113"/>
  <c r="I90" i="128"/>
  <c r="J90" i="128" s="1"/>
  <c r="K86" i="113"/>
  <c r="I86" i="128"/>
  <c r="J86" i="128" s="1"/>
  <c r="K82" i="113"/>
  <c r="I82" i="128"/>
  <c r="J82" i="128" s="1"/>
  <c r="K78" i="113"/>
  <c r="I78" i="128"/>
  <c r="J78" i="128" s="1"/>
  <c r="K74" i="113"/>
  <c r="I74" i="128"/>
  <c r="J74" i="128" s="1"/>
  <c r="K70" i="113"/>
  <c r="I70" i="128"/>
  <c r="J70" i="128" s="1"/>
  <c r="K66" i="113"/>
  <c r="I66" i="128"/>
  <c r="J66" i="128" s="1"/>
  <c r="K62" i="113"/>
  <c r="I62" i="128"/>
  <c r="J62" i="128" s="1"/>
  <c r="K58" i="113"/>
  <c r="I58" i="128"/>
  <c r="J58" i="128" s="1"/>
  <c r="K54" i="113"/>
  <c r="I54" i="128"/>
  <c r="J54" i="128" s="1"/>
  <c r="K50" i="113"/>
  <c r="I50" i="128"/>
  <c r="J50" i="128" s="1"/>
  <c r="K46" i="113"/>
  <c r="I46" i="128"/>
  <c r="J46" i="128" s="1"/>
  <c r="K42" i="113"/>
  <c r="I42" i="128"/>
  <c r="J42" i="128" s="1"/>
  <c r="K38" i="113"/>
  <c r="I38" i="128"/>
  <c r="J38" i="128" s="1"/>
  <c r="K34" i="113"/>
  <c r="I34" i="128"/>
  <c r="J34" i="128" s="1"/>
  <c r="K30" i="113"/>
  <c r="I30" i="128"/>
  <c r="J30" i="128" s="1"/>
  <c r="K26" i="113"/>
  <c r="I26" i="128"/>
  <c r="J26" i="128" s="1"/>
  <c r="K22" i="113"/>
  <c r="I22" i="128"/>
  <c r="J22" i="128" s="1"/>
  <c r="K18" i="113"/>
  <c r="I18" i="128"/>
  <c r="J18" i="128" s="1"/>
  <c r="K14" i="113"/>
  <c r="I14" i="128"/>
  <c r="J14" i="128" s="1"/>
  <c r="K10" i="113"/>
  <c r="I10" i="128"/>
  <c r="J10" i="128" s="1"/>
  <c r="K6" i="113"/>
  <c r="I6" i="128"/>
  <c r="J6" i="128" s="1"/>
  <c r="K550" i="113"/>
  <c r="I550" i="128"/>
  <c r="J550" i="128" s="1"/>
  <c r="K538" i="113"/>
  <c r="I538" i="128"/>
  <c r="J538" i="128" s="1"/>
  <c r="K522" i="113"/>
  <c r="I522" i="128"/>
  <c r="J522" i="128" s="1"/>
  <c r="K510" i="113"/>
  <c r="I510" i="128"/>
  <c r="J510" i="128" s="1"/>
  <c r="K498" i="113"/>
  <c r="I498" i="128"/>
  <c r="J498" i="128" s="1"/>
  <c r="K486" i="113"/>
  <c r="I486" i="128"/>
  <c r="J486" i="128" s="1"/>
  <c r="K478" i="113"/>
  <c r="I478" i="128"/>
  <c r="J478" i="128" s="1"/>
  <c r="K462" i="113"/>
  <c r="I462" i="128"/>
  <c r="J462" i="128" s="1"/>
  <c r="K454" i="113"/>
  <c r="I454" i="128"/>
  <c r="J454" i="128" s="1"/>
  <c r="K446" i="113"/>
  <c r="I446" i="128"/>
  <c r="J446" i="128" s="1"/>
  <c r="K442" i="113"/>
  <c r="I442" i="128"/>
  <c r="J442" i="128" s="1"/>
  <c r="K434" i="113"/>
  <c r="I434" i="128"/>
  <c r="J434" i="128" s="1"/>
  <c r="K426" i="113"/>
  <c r="I426" i="128"/>
  <c r="J426" i="128" s="1"/>
  <c r="K418" i="113"/>
  <c r="I418" i="128"/>
  <c r="J418" i="128" s="1"/>
  <c r="K410" i="113"/>
  <c r="I410" i="128"/>
  <c r="J410" i="128" s="1"/>
  <c r="K406" i="113"/>
  <c r="I406" i="128"/>
  <c r="J406" i="128" s="1"/>
  <c r="K398" i="113"/>
  <c r="I398" i="128"/>
  <c r="J398" i="128" s="1"/>
  <c r="K390" i="113"/>
  <c r="I390" i="128"/>
  <c r="J390" i="128" s="1"/>
  <c r="K382" i="113"/>
  <c r="I382" i="128"/>
  <c r="J382" i="128" s="1"/>
  <c r="K374" i="113"/>
  <c r="I374" i="128"/>
  <c r="J374" i="128" s="1"/>
  <c r="K370" i="113"/>
  <c r="I370" i="128"/>
  <c r="J370" i="128" s="1"/>
  <c r="K362" i="113"/>
  <c r="I362" i="128"/>
  <c r="J362" i="128" s="1"/>
  <c r="K354" i="113"/>
  <c r="I354" i="128"/>
  <c r="J354" i="128" s="1"/>
  <c r="K346" i="113"/>
  <c r="I346" i="128"/>
  <c r="J346" i="128" s="1"/>
  <c r="K338" i="113"/>
  <c r="I338" i="128"/>
  <c r="J338" i="128" s="1"/>
  <c r="K330" i="113"/>
  <c r="I330" i="128"/>
  <c r="J330" i="128" s="1"/>
  <c r="K322" i="113"/>
  <c r="I322" i="128"/>
  <c r="J322" i="128" s="1"/>
  <c r="K314" i="113"/>
  <c r="I314" i="128"/>
  <c r="J314" i="128" s="1"/>
  <c r="K306" i="113"/>
  <c r="I306" i="128"/>
  <c r="J306" i="128" s="1"/>
  <c r="K298" i="113"/>
  <c r="I298" i="128"/>
  <c r="J298" i="128" s="1"/>
  <c r="K290" i="113"/>
  <c r="I290" i="128"/>
  <c r="J290" i="128" s="1"/>
  <c r="K282" i="113"/>
  <c r="I282" i="128"/>
  <c r="J282" i="128" s="1"/>
  <c r="K278" i="113"/>
  <c r="I278" i="128"/>
  <c r="J278" i="128" s="1"/>
  <c r="K270" i="113"/>
  <c r="I270" i="128"/>
  <c r="J270" i="128" s="1"/>
  <c r="K262" i="113"/>
  <c r="I262" i="128"/>
  <c r="J262" i="128" s="1"/>
  <c r="K254" i="113"/>
  <c r="I254" i="128"/>
  <c r="J254" i="128" s="1"/>
  <c r="K246" i="113"/>
  <c r="I246" i="128"/>
  <c r="J246" i="128" s="1"/>
  <c r="K234" i="113"/>
  <c r="I234" i="128"/>
  <c r="J234" i="128" s="1"/>
  <c r="K190" i="113"/>
  <c r="I190" i="128"/>
  <c r="J190" i="128" s="1"/>
  <c r="K557" i="113"/>
  <c r="I557" i="128"/>
  <c r="J557" i="128" s="1"/>
  <c r="K553" i="113"/>
  <c r="I553" i="128"/>
  <c r="J553" i="128" s="1"/>
  <c r="K549" i="113"/>
  <c r="I549" i="128"/>
  <c r="J549" i="128" s="1"/>
  <c r="K545" i="113"/>
  <c r="I545" i="128"/>
  <c r="J545" i="128" s="1"/>
  <c r="K541" i="113"/>
  <c r="I541" i="128"/>
  <c r="J541" i="128" s="1"/>
  <c r="K537" i="113"/>
  <c r="I537" i="128"/>
  <c r="J537" i="128" s="1"/>
  <c r="K533" i="113"/>
  <c r="I533" i="128"/>
  <c r="J533" i="128" s="1"/>
  <c r="K529" i="113"/>
  <c r="I529" i="128"/>
  <c r="J529" i="128" s="1"/>
  <c r="K525" i="113"/>
  <c r="I525" i="128"/>
  <c r="J525" i="128" s="1"/>
  <c r="K521" i="113"/>
  <c r="I521" i="128"/>
  <c r="J521" i="128" s="1"/>
  <c r="K517" i="113"/>
  <c r="I517" i="128"/>
  <c r="J517" i="128" s="1"/>
  <c r="K513" i="113"/>
  <c r="I513" i="128"/>
  <c r="J513" i="128" s="1"/>
  <c r="K509" i="113"/>
  <c r="I509" i="128"/>
  <c r="J509" i="128" s="1"/>
  <c r="K505" i="113"/>
  <c r="I505" i="128"/>
  <c r="J505" i="128" s="1"/>
  <c r="K501" i="113"/>
  <c r="I501" i="128"/>
  <c r="J501" i="128" s="1"/>
  <c r="K497" i="113"/>
  <c r="I497" i="128"/>
  <c r="J497" i="128" s="1"/>
  <c r="K493" i="113"/>
  <c r="I493" i="128"/>
  <c r="J493" i="128" s="1"/>
  <c r="K489" i="113"/>
  <c r="I489" i="128"/>
  <c r="J489" i="128" s="1"/>
  <c r="K485" i="113"/>
  <c r="I485" i="128"/>
  <c r="J485" i="128" s="1"/>
  <c r="K481" i="113"/>
  <c r="I481" i="128"/>
  <c r="J481" i="128" s="1"/>
  <c r="K477" i="113"/>
  <c r="I477" i="128"/>
  <c r="J477" i="128" s="1"/>
  <c r="K473" i="113"/>
  <c r="I473" i="128"/>
  <c r="J473" i="128" s="1"/>
  <c r="K469" i="113"/>
  <c r="I469" i="128"/>
  <c r="J469" i="128" s="1"/>
  <c r="K465" i="113"/>
  <c r="I465" i="128"/>
  <c r="J465" i="128" s="1"/>
  <c r="K461" i="113"/>
  <c r="I461" i="128"/>
  <c r="J461" i="128" s="1"/>
  <c r="K457" i="113"/>
  <c r="I457" i="128"/>
  <c r="J457" i="128" s="1"/>
  <c r="K453" i="113"/>
  <c r="I453" i="128"/>
  <c r="J453" i="128" s="1"/>
  <c r="K449" i="113"/>
  <c r="I449" i="128"/>
  <c r="J449" i="128" s="1"/>
  <c r="K445" i="113"/>
  <c r="I445" i="128"/>
  <c r="J445" i="128" s="1"/>
  <c r="K441" i="113"/>
  <c r="I441" i="128"/>
  <c r="J441" i="128" s="1"/>
  <c r="K437" i="113"/>
  <c r="I437" i="128"/>
  <c r="J437" i="128" s="1"/>
  <c r="K433" i="113"/>
  <c r="I433" i="128"/>
  <c r="J433" i="128" s="1"/>
  <c r="K429" i="113"/>
  <c r="I429" i="128"/>
  <c r="J429" i="128" s="1"/>
  <c r="K425" i="113"/>
  <c r="I425" i="128"/>
  <c r="J425" i="128" s="1"/>
  <c r="K421" i="113"/>
  <c r="I421" i="128"/>
  <c r="J421" i="128" s="1"/>
  <c r="K417" i="113"/>
  <c r="I417" i="128"/>
  <c r="J417" i="128" s="1"/>
  <c r="K413" i="113"/>
  <c r="I413" i="128"/>
  <c r="J413" i="128" s="1"/>
  <c r="K409" i="113"/>
  <c r="I409" i="128"/>
  <c r="J409" i="128" s="1"/>
  <c r="K405" i="113"/>
  <c r="I405" i="128"/>
  <c r="J405" i="128" s="1"/>
  <c r="K401" i="113"/>
  <c r="I401" i="128"/>
  <c r="J401" i="128" s="1"/>
  <c r="K397" i="113"/>
  <c r="I397" i="128"/>
  <c r="J397" i="128" s="1"/>
  <c r="K393" i="113"/>
  <c r="I393" i="128"/>
  <c r="J393" i="128" s="1"/>
  <c r="K389" i="113"/>
  <c r="I389" i="128"/>
  <c r="J389" i="128" s="1"/>
  <c r="K385" i="113"/>
  <c r="I385" i="128"/>
  <c r="J385" i="128" s="1"/>
  <c r="K381" i="113"/>
  <c r="I381" i="128"/>
  <c r="J381" i="128" s="1"/>
  <c r="K377" i="113"/>
  <c r="I377" i="128"/>
  <c r="J377" i="128" s="1"/>
  <c r="K373" i="113"/>
  <c r="I373" i="128"/>
  <c r="J373" i="128" s="1"/>
  <c r="K369" i="113"/>
  <c r="I369" i="128"/>
  <c r="J369" i="128" s="1"/>
  <c r="K365" i="113"/>
  <c r="I365" i="128"/>
  <c r="J365" i="128" s="1"/>
  <c r="K361" i="113"/>
  <c r="I361" i="128"/>
  <c r="J361" i="128" s="1"/>
  <c r="K357" i="113"/>
  <c r="I357" i="128"/>
  <c r="J357" i="128" s="1"/>
  <c r="K353" i="113"/>
  <c r="I353" i="128"/>
  <c r="J353" i="128" s="1"/>
  <c r="K349" i="113"/>
  <c r="I349" i="128"/>
  <c r="J349" i="128" s="1"/>
  <c r="K345" i="113"/>
  <c r="I345" i="128"/>
  <c r="J345" i="128" s="1"/>
  <c r="K341" i="113"/>
  <c r="I341" i="128"/>
  <c r="J341" i="128" s="1"/>
  <c r="K337" i="113"/>
  <c r="I337" i="128"/>
  <c r="J337" i="128" s="1"/>
  <c r="K333" i="113"/>
  <c r="I333" i="128"/>
  <c r="J333" i="128" s="1"/>
  <c r="K329" i="113"/>
  <c r="I329" i="128"/>
  <c r="J329" i="128" s="1"/>
  <c r="K325" i="113"/>
  <c r="I325" i="128"/>
  <c r="J325" i="128" s="1"/>
  <c r="K321" i="113"/>
  <c r="I321" i="128"/>
  <c r="J321" i="128" s="1"/>
  <c r="K317" i="113"/>
  <c r="I317" i="128"/>
  <c r="J317" i="128" s="1"/>
  <c r="K313" i="113"/>
  <c r="I313" i="128"/>
  <c r="J313" i="128" s="1"/>
  <c r="K309" i="113"/>
  <c r="I309" i="128"/>
  <c r="J309" i="128" s="1"/>
  <c r="K305" i="113"/>
  <c r="I305" i="128"/>
  <c r="J305" i="128" s="1"/>
  <c r="K301" i="113"/>
  <c r="I301" i="128"/>
  <c r="J301" i="128" s="1"/>
  <c r="K297" i="113"/>
  <c r="I297" i="128"/>
  <c r="J297" i="128" s="1"/>
  <c r="K293" i="113"/>
  <c r="I293" i="128"/>
  <c r="J293" i="128" s="1"/>
  <c r="K289" i="113"/>
  <c r="I289" i="128"/>
  <c r="J289" i="128" s="1"/>
  <c r="K285" i="113"/>
  <c r="I285" i="128"/>
  <c r="J285" i="128" s="1"/>
  <c r="K281" i="113"/>
  <c r="I281" i="128"/>
  <c r="J281" i="128" s="1"/>
  <c r="K277" i="113"/>
  <c r="I277" i="128"/>
  <c r="J277" i="128" s="1"/>
  <c r="K273" i="113"/>
  <c r="I273" i="128"/>
  <c r="J273" i="128" s="1"/>
  <c r="K269" i="113"/>
  <c r="I269" i="128"/>
  <c r="J269" i="128" s="1"/>
  <c r="K265" i="113"/>
  <c r="I265" i="128"/>
  <c r="J265" i="128" s="1"/>
  <c r="K261" i="113"/>
  <c r="I261" i="128"/>
  <c r="J261" i="128" s="1"/>
  <c r="K257" i="113"/>
  <c r="I257" i="128"/>
  <c r="J257" i="128" s="1"/>
  <c r="K253" i="113"/>
  <c r="I253" i="128"/>
  <c r="J253" i="128" s="1"/>
  <c r="K249" i="113"/>
  <c r="I249" i="128"/>
  <c r="J249" i="128" s="1"/>
  <c r="K245" i="113"/>
  <c r="I245" i="128"/>
  <c r="J245" i="128" s="1"/>
  <c r="K241" i="113"/>
  <c r="I241" i="128"/>
  <c r="J241" i="128" s="1"/>
  <c r="K237" i="113"/>
  <c r="I237" i="128"/>
  <c r="J237" i="128" s="1"/>
  <c r="K233" i="113"/>
  <c r="I233" i="128"/>
  <c r="J233" i="128" s="1"/>
  <c r="K229" i="113"/>
  <c r="I229" i="128"/>
  <c r="J229" i="128" s="1"/>
  <c r="K225" i="113"/>
  <c r="I225" i="128"/>
  <c r="J225" i="128" s="1"/>
  <c r="K221" i="113"/>
  <c r="I221" i="128"/>
  <c r="J221" i="128" s="1"/>
  <c r="K217" i="113"/>
  <c r="I217" i="128"/>
  <c r="J217" i="128" s="1"/>
  <c r="K213" i="113"/>
  <c r="I213" i="128"/>
  <c r="J213" i="128" s="1"/>
  <c r="K209" i="113"/>
  <c r="I209" i="128"/>
  <c r="J209" i="128" s="1"/>
  <c r="K205" i="113"/>
  <c r="I205" i="128"/>
  <c r="J205" i="128" s="1"/>
  <c r="K201" i="113"/>
  <c r="I201" i="128"/>
  <c r="J201" i="128" s="1"/>
  <c r="K197" i="113"/>
  <c r="I197" i="128"/>
  <c r="J197" i="128" s="1"/>
  <c r="K193" i="113"/>
  <c r="I193" i="128"/>
  <c r="J193" i="128" s="1"/>
  <c r="K189" i="113"/>
  <c r="I189" i="128"/>
  <c r="J189" i="128" s="1"/>
  <c r="K185" i="113"/>
  <c r="I185" i="128"/>
  <c r="J185" i="128" s="1"/>
  <c r="K181" i="113"/>
  <c r="I181" i="128"/>
  <c r="J181" i="128" s="1"/>
  <c r="K177" i="113"/>
  <c r="I177" i="128"/>
  <c r="J177" i="128" s="1"/>
  <c r="K173" i="113"/>
  <c r="I173" i="128"/>
  <c r="J173" i="128" s="1"/>
  <c r="K169" i="113"/>
  <c r="I169" i="128"/>
  <c r="J169" i="128" s="1"/>
  <c r="K165" i="113"/>
  <c r="I165" i="128"/>
  <c r="J165" i="128" s="1"/>
  <c r="K161" i="113"/>
  <c r="I161" i="128"/>
  <c r="J161" i="128" s="1"/>
  <c r="K157" i="113"/>
  <c r="I157" i="128"/>
  <c r="J157" i="128" s="1"/>
  <c r="K153" i="113"/>
  <c r="I153" i="128"/>
  <c r="J153" i="128" s="1"/>
  <c r="K149" i="113"/>
  <c r="I149" i="128"/>
  <c r="J149" i="128" s="1"/>
  <c r="K145" i="113"/>
  <c r="I145" i="128"/>
  <c r="J145" i="128" s="1"/>
  <c r="K141" i="113"/>
  <c r="I141" i="128"/>
  <c r="J141" i="128" s="1"/>
  <c r="K137" i="113"/>
  <c r="I137" i="128"/>
  <c r="J137" i="128" s="1"/>
  <c r="K133" i="113"/>
  <c r="I133" i="128"/>
  <c r="J133" i="128" s="1"/>
  <c r="K129" i="113"/>
  <c r="I129" i="128"/>
  <c r="J129" i="128" s="1"/>
  <c r="K125" i="113"/>
  <c r="I125" i="128"/>
  <c r="J125" i="128" s="1"/>
  <c r="K121" i="113"/>
  <c r="I121" i="128"/>
  <c r="J121" i="128" s="1"/>
  <c r="K117" i="113"/>
  <c r="I117" i="128"/>
  <c r="J117" i="128" s="1"/>
  <c r="K113" i="113"/>
  <c r="I113" i="128"/>
  <c r="J113" i="128" s="1"/>
  <c r="K109" i="113"/>
  <c r="I109" i="128"/>
  <c r="J109" i="128" s="1"/>
  <c r="K105" i="113"/>
  <c r="I105" i="128"/>
  <c r="J105" i="128" s="1"/>
  <c r="K101" i="113"/>
  <c r="I101" i="128"/>
  <c r="J101" i="128" s="1"/>
  <c r="K97" i="113"/>
  <c r="I97" i="128"/>
  <c r="J97" i="128" s="1"/>
  <c r="K93" i="113"/>
  <c r="I93" i="128"/>
  <c r="J93" i="128" s="1"/>
  <c r="K89" i="113"/>
  <c r="I89" i="128"/>
  <c r="J89" i="128" s="1"/>
  <c r="K85" i="113"/>
  <c r="I85" i="128"/>
  <c r="J85" i="128" s="1"/>
  <c r="K81" i="113"/>
  <c r="I81" i="128"/>
  <c r="J81" i="128" s="1"/>
  <c r="K77" i="113"/>
  <c r="I77" i="128"/>
  <c r="J77" i="128" s="1"/>
  <c r="K73" i="113"/>
  <c r="I73" i="128"/>
  <c r="J73" i="128" s="1"/>
  <c r="K69" i="113"/>
  <c r="I69" i="128"/>
  <c r="J69" i="128" s="1"/>
  <c r="K65" i="113"/>
  <c r="I65" i="128"/>
  <c r="J65" i="128" s="1"/>
  <c r="K61" i="113"/>
  <c r="I61" i="128"/>
  <c r="J61" i="128" s="1"/>
  <c r="K57" i="113"/>
  <c r="I57" i="128"/>
  <c r="J57" i="128" s="1"/>
  <c r="K53" i="113"/>
  <c r="I53" i="128"/>
  <c r="J53" i="128" s="1"/>
  <c r="K49" i="113"/>
  <c r="I49" i="128"/>
  <c r="J49" i="128" s="1"/>
  <c r="K45" i="113"/>
  <c r="I45" i="128"/>
  <c r="J45" i="128" s="1"/>
  <c r="K41" i="113"/>
  <c r="I41" i="128"/>
  <c r="J41" i="128" s="1"/>
  <c r="K37" i="113"/>
  <c r="I37" i="128"/>
  <c r="J37" i="128" s="1"/>
  <c r="K33" i="113"/>
  <c r="I33" i="128"/>
  <c r="J33" i="128" s="1"/>
  <c r="K29" i="113"/>
  <c r="I29" i="128"/>
  <c r="J29" i="128" s="1"/>
  <c r="K25" i="113"/>
  <c r="I25" i="128"/>
  <c r="J25" i="128" s="1"/>
  <c r="K21" i="113"/>
  <c r="I21" i="128"/>
  <c r="J21" i="128" s="1"/>
  <c r="K17" i="113"/>
  <c r="I17" i="128"/>
  <c r="J17" i="128" s="1"/>
  <c r="K13" i="113"/>
  <c r="I13" i="128"/>
  <c r="J13" i="128" s="1"/>
  <c r="K9" i="113"/>
  <c r="I9" i="128"/>
  <c r="J9" i="128" s="1"/>
  <c r="K5" i="113"/>
  <c r="I5" i="128"/>
  <c r="J5" i="128" s="1"/>
  <c r="K554" i="113"/>
  <c r="I554" i="128"/>
  <c r="J554" i="128" s="1"/>
  <c r="K534" i="113"/>
  <c r="I534" i="128"/>
  <c r="J534" i="128" s="1"/>
  <c r="K518" i="113"/>
  <c r="I518" i="128"/>
  <c r="J518" i="128" s="1"/>
  <c r="K502" i="113"/>
  <c r="I502" i="128"/>
  <c r="J502" i="128" s="1"/>
  <c r="K474" i="113"/>
  <c r="I474" i="128"/>
  <c r="J474" i="128" s="1"/>
  <c r="K556" i="113"/>
  <c r="I556" i="128"/>
  <c r="J556" i="128" s="1"/>
  <c r="K548" i="113"/>
  <c r="I548" i="128"/>
  <c r="J548" i="128" s="1"/>
  <c r="K540" i="113"/>
  <c r="I540" i="128"/>
  <c r="J540" i="128" s="1"/>
  <c r="K532" i="113"/>
  <c r="I532" i="128"/>
  <c r="J532" i="128" s="1"/>
  <c r="K520" i="113"/>
  <c r="I520" i="128"/>
  <c r="J520" i="128" s="1"/>
  <c r="K512" i="113"/>
  <c r="I512" i="128"/>
  <c r="J512" i="128" s="1"/>
  <c r="K504" i="113"/>
  <c r="I504" i="128"/>
  <c r="J504" i="128" s="1"/>
  <c r="K496" i="113"/>
  <c r="I496" i="128"/>
  <c r="J496" i="128" s="1"/>
  <c r="K484" i="113"/>
  <c r="I484" i="128"/>
  <c r="J484" i="128" s="1"/>
  <c r="K476" i="113"/>
  <c r="I476" i="128"/>
  <c r="J476" i="128" s="1"/>
  <c r="K468" i="113"/>
  <c r="I468" i="128"/>
  <c r="J468" i="128" s="1"/>
  <c r="K456" i="113"/>
  <c r="I456" i="128"/>
  <c r="J456" i="128" s="1"/>
  <c r="K448" i="113"/>
  <c r="I448" i="128"/>
  <c r="J448" i="128" s="1"/>
  <c r="K440" i="113"/>
  <c r="I440" i="128"/>
  <c r="J440" i="128" s="1"/>
  <c r="K428" i="113"/>
  <c r="I428" i="128"/>
  <c r="J428" i="128" s="1"/>
  <c r="K420" i="113"/>
  <c r="I420" i="128"/>
  <c r="J420" i="128" s="1"/>
  <c r="K412" i="113"/>
  <c r="I412" i="128"/>
  <c r="J412" i="128" s="1"/>
  <c r="K404" i="113"/>
  <c r="I404" i="128"/>
  <c r="J404" i="128" s="1"/>
  <c r="K392" i="113"/>
  <c r="I392" i="128"/>
  <c r="J392" i="128" s="1"/>
  <c r="K384" i="113"/>
  <c r="I384" i="128"/>
  <c r="J384" i="128" s="1"/>
  <c r="K376" i="113"/>
  <c r="I376" i="128"/>
  <c r="J376" i="128" s="1"/>
  <c r="K368" i="113"/>
  <c r="I368" i="128"/>
  <c r="J368" i="128" s="1"/>
  <c r="K356" i="113"/>
  <c r="I356" i="128"/>
  <c r="J356" i="128" s="1"/>
  <c r="K348" i="113"/>
  <c r="I348" i="128"/>
  <c r="J348" i="128" s="1"/>
  <c r="K336" i="113"/>
  <c r="I336" i="128"/>
  <c r="J336" i="128" s="1"/>
  <c r="K328" i="113"/>
  <c r="I328" i="128"/>
  <c r="J328" i="128" s="1"/>
  <c r="K320" i="113"/>
  <c r="I320" i="128"/>
  <c r="J320" i="128" s="1"/>
  <c r="K312" i="113"/>
  <c r="I312" i="128"/>
  <c r="J312" i="128" s="1"/>
  <c r="K300" i="113"/>
  <c r="I300" i="128"/>
  <c r="J300" i="128" s="1"/>
  <c r="K292" i="113"/>
  <c r="I292" i="128"/>
  <c r="J292" i="128" s="1"/>
  <c r="K284" i="113"/>
  <c r="I284" i="128"/>
  <c r="J284" i="128" s="1"/>
  <c r="K272" i="113"/>
  <c r="I272" i="128"/>
  <c r="J272" i="128" s="1"/>
  <c r="K264" i="113"/>
  <c r="I264" i="128"/>
  <c r="J264" i="128" s="1"/>
  <c r="K256" i="113"/>
  <c r="I256" i="128"/>
  <c r="J256" i="128" s="1"/>
  <c r="K252" i="113"/>
  <c r="I252" i="128"/>
  <c r="J252" i="128" s="1"/>
  <c r="K248" i="113"/>
  <c r="I248" i="128"/>
  <c r="J248" i="128" s="1"/>
  <c r="K244" i="113"/>
  <c r="I244" i="128"/>
  <c r="J244" i="128" s="1"/>
  <c r="K240" i="113"/>
  <c r="I240" i="128"/>
  <c r="J240" i="128" s="1"/>
  <c r="K236" i="113"/>
  <c r="I236" i="128"/>
  <c r="J236" i="128" s="1"/>
  <c r="K232" i="113"/>
  <c r="I232" i="128"/>
  <c r="J232" i="128" s="1"/>
  <c r="K228" i="113"/>
  <c r="I228" i="128"/>
  <c r="J228" i="128" s="1"/>
  <c r="K224" i="113"/>
  <c r="I224" i="128"/>
  <c r="J224" i="128" s="1"/>
  <c r="K220" i="113"/>
  <c r="I220" i="128"/>
  <c r="J220" i="128" s="1"/>
  <c r="K216" i="113"/>
  <c r="I216" i="128"/>
  <c r="J216" i="128" s="1"/>
  <c r="K212" i="113"/>
  <c r="I212" i="128"/>
  <c r="J212" i="128" s="1"/>
  <c r="K204" i="113"/>
  <c r="I204" i="128"/>
  <c r="J204" i="128" s="1"/>
  <c r="K200" i="113"/>
  <c r="I200" i="128"/>
  <c r="J200" i="128" s="1"/>
  <c r="K196" i="113"/>
  <c r="I196" i="128"/>
  <c r="J196" i="128" s="1"/>
  <c r="K192" i="113"/>
  <c r="I192" i="128"/>
  <c r="J192" i="128" s="1"/>
  <c r="K188" i="113"/>
  <c r="I188" i="128"/>
  <c r="J188" i="128" s="1"/>
  <c r="K184" i="113"/>
  <c r="I184" i="128"/>
  <c r="J184" i="128" s="1"/>
  <c r="K180" i="113"/>
  <c r="I180" i="128"/>
  <c r="J180" i="128" s="1"/>
  <c r="K176" i="113"/>
  <c r="I176" i="128"/>
  <c r="J176" i="128" s="1"/>
  <c r="K172" i="113"/>
  <c r="I172" i="128"/>
  <c r="J172" i="128" s="1"/>
  <c r="K168" i="113"/>
  <c r="I168" i="128"/>
  <c r="J168" i="128" s="1"/>
  <c r="K164" i="113"/>
  <c r="I164" i="128"/>
  <c r="J164" i="128" s="1"/>
  <c r="K160" i="113"/>
  <c r="I160" i="128"/>
  <c r="J160" i="128" s="1"/>
  <c r="K156" i="113"/>
  <c r="I156" i="128"/>
  <c r="J156" i="128" s="1"/>
  <c r="K152" i="113"/>
  <c r="I152" i="128"/>
  <c r="J152" i="128" s="1"/>
  <c r="K148" i="113"/>
  <c r="I148" i="128"/>
  <c r="J148" i="128" s="1"/>
  <c r="K144" i="113"/>
  <c r="I144" i="128"/>
  <c r="J144" i="128" s="1"/>
  <c r="K140" i="113"/>
  <c r="I140" i="128"/>
  <c r="J140" i="128" s="1"/>
  <c r="K136" i="113"/>
  <c r="I136" i="128"/>
  <c r="J136" i="128" s="1"/>
  <c r="K132" i="113"/>
  <c r="I132" i="128"/>
  <c r="J132" i="128" s="1"/>
  <c r="K128" i="113"/>
  <c r="I128" i="128"/>
  <c r="J128" i="128" s="1"/>
  <c r="K124" i="113"/>
  <c r="I124" i="128"/>
  <c r="J124" i="128" s="1"/>
  <c r="K120" i="113"/>
  <c r="I120" i="128"/>
  <c r="J120" i="128" s="1"/>
  <c r="K116" i="113"/>
  <c r="I116" i="128"/>
  <c r="J116" i="128" s="1"/>
  <c r="K112" i="113"/>
  <c r="I112" i="128"/>
  <c r="J112" i="128" s="1"/>
  <c r="K108" i="113"/>
  <c r="I108" i="128"/>
  <c r="J108" i="128" s="1"/>
  <c r="K104" i="113"/>
  <c r="I104" i="128"/>
  <c r="J104" i="128" s="1"/>
  <c r="K100" i="113"/>
  <c r="I100" i="128"/>
  <c r="J100" i="128" s="1"/>
  <c r="K96" i="113"/>
  <c r="I96" i="128"/>
  <c r="J96" i="128" s="1"/>
  <c r="K92" i="113"/>
  <c r="I92" i="128"/>
  <c r="J92" i="128" s="1"/>
  <c r="K88" i="113"/>
  <c r="I88" i="128"/>
  <c r="J88" i="128" s="1"/>
  <c r="K84" i="113"/>
  <c r="I84" i="128"/>
  <c r="J84" i="128" s="1"/>
  <c r="K80" i="113"/>
  <c r="I80" i="128"/>
  <c r="J80" i="128" s="1"/>
  <c r="K76" i="113"/>
  <c r="I76" i="128"/>
  <c r="J76" i="128" s="1"/>
  <c r="K72" i="113"/>
  <c r="I72" i="128"/>
  <c r="J72" i="128" s="1"/>
  <c r="K68" i="113"/>
  <c r="I68" i="128"/>
  <c r="J68" i="128" s="1"/>
  <c r="K64" i="113"/>
  <c r="I64" i="128"/>
  <c r="J64" i="128" s="1"/>
  <c r="K60" i="113"/>
  <c r="I60" i="128"/>
  <c r="J60" i="128" s="1"/>
  <c r="K56" i="113"/>
  <c r="I56" i="128"/>
  <c r="J56" i="128" s="1"/>
  <c r="K52" i="113"/>
  <c r="I52" i="128"/>
  <c r="J52" i="128" s="1"/>
  <c r="K48" i="113"/>
  <c r="I48" i="128"/>
  <c r="J48" i="128" s="1"/>
  <c r="K44" i="113"/>
  <c r="I44" i="128"/>
  <c r="J44" i="128" s="1"/>
  <c r="K40" i="113"/>
  <c r="I40" i="128"/>
  <c r="J40" i="128" s="1"/>
  <c r="K36" i="113"/>
  <c r="I36" i="128"/>
  <c r="J36" i="128" s="1"/>
  <c r="K32" i="113"/>
  <c r="I32" i="128"/>
  <c r="J32" i="128" s="1"/>
  <c r="K28" i="113"/>
  <c r="I28" i="128"/>
  <c r="J28" i="128" s="1"/>
  <c r="K24" i="113"/>
  <c r="I24" i="128"/>
  <c r="J24" i="128" s="1"/>
  <c r="K20" i="113"/>
  <c r="I20" i="128"/>
  <c r="J20" i="128" s="1"/>
  <c r="K16" i="113"/>
  <c r="I16" i="128"/>
  <c r="J16" i="128" s="1"/>
  <c r="K12" i="113"/>
  <c r="I12" i="128"/>
  <c r="J12" i="128" s="1"/>
  <c r="K8" i="113"/>
  <c r="I8" i="128"/>
  <c r="J8" i="128" s="1"/>
  <c r="J4" i="128" l="1"/>
  <c r="L561" i="128" s="1"/>
  <c r="M567" i="128" s="1"/>
  <c r="K4" i="113" l="1"/>
  <c r="M568" i="128" l="1"/>
  <c r="M570" i="128" s="1"/>
</calcChain>
</file>

<file path=xl/comments1.xml><?xml version="1.0" encoding="utf-8"?>
<comments xmlns="http://schemas.openxmlformats.org/spreadsheetml/2006/main">
  <authors>
    <author>Leticia Mees</author>
    <author>MARCELO DARCI DE SOUZA</author>
  </authors>
  <commentList>
    <comment ref="P1" authorId="0" shapeId="0">
      <text>
        <r>
          <rPr>
            <b/>
            <sz val="9"/>
            <color indexed="81"/>
            <rFont val="Segoe UI"/>
            <family val="2"/>
          </rPr>
          <t>Leticia Mees:
21/03/19:</t>
        </r>
        <r>
          <rPr>
            <sz val="9"/>
            <color indexed="81"/>
            <rFont val="Segoe UI"/>
            <family val="2"/>
          </rPr>
          <t xml:space="preserve">
ESTORNADO - ITENS NÃO ENTREGUES.
Porém, não foi feito estorno (restos a pagar não processado). Valor não utilizado. 
Só fomos avisados agora.</t>
        </r>
      </text>
    </comment>
    <comment ref="I14" authorId="1" shapeId="0">
      <text>
        <r>
          <rPr>
            <b/>
            <sz val="9"/>
            <color indexed="81"/>
            <rFont val="Segoe UI"/>
            <charset val="1"/>
          </rPr>
          <t>MARCELO DARCI DE SOUZA:</t>
        </r>
        <r>
          <rPr>
            <sz val="9"/>
            <color indexed="81"/>
            <rFont val="Segoe UI"/>
            <charset val="1"/>
          </rPr>
          <t xml:space="preserve">
cedido 300 und para ceres 02/07/2019</t>
        </r>
      </text>
    </comment>
    <comment ref="I20" authorId="1" shapeId="0">
      <text>
        <r>
          <rPr>
            <b/>
            <sz val="9"/>
            <color indexed="81"/>
            <rFont val="Segoe UI"/>
            <charset val="1"/>
          </rPr>
          <t>MARCELO DARCI DE SOUZA:</t>
        </r>
        <r>
          <rPr>
            <sz val="9"/>
            <color indexed="81"/>
            <rFont val="Segoe UI"/>
            <charset val="1"/>
          </rPr>
          <t xml:space="preserve">
cedido 200 und para ceres 02/07/2019</t>
        </r>
      </text>
    </comment>
    <comment ref="I62" authorId="1" shapeId="0">
      <text>
        <r>
          <rPr>
            <b/>
            <sz val="9"/>
            <color indexed="81"/>
            <rFont val="Segoe UI"/>
            <charset val="1"/>
          </rPr>
          <t>MARCELO DARCI DE SOUZA:</t>
        </r>
        <r>
          <rPr>
            <sz val="9"/>
            <color indexed="81"/>
            <rFont val="Segoe UI"/>
            <charset val="1"/>
          </rPr>
          <t xml:space="preserve">
RECEBIDO CEART PARA REITORIA BU - 01 UND </t>
        </r>
      </text>
    </comment>
    <comment ref="I65" authorId="1" shapeId="0">
      <text>
        <r>
          <rPr>
            <b/>
            <sz val="9"/>
            <color indexed="81"/>
            <rFont val="Segoe UI"/>
            <charset val="1"/>
          </rPr>
          <t>MARCELO DARCI DE SOUZA:</t>
        </r>
        <r>
          <rPr>
            <sz val="9"/>
            <color indexed="81"/>
            <rFont val="Segoe UI"/>
            <charset val="1"/>
          </rPr>
          <t xml:space="preserve">
RECEBIDO CEART PARA REITORIA BU - 01 UND </t>
        </r>
      </text>
    </comment>
    <comment ref="I137" authorId="1" shapeId="0">
      <text>
        <r>
          <rPr>
            <b/>
            <sz val="9"/>
            <color indexed="81"/>
            <rFont val="Segoe UI"/>
            <charset val="1"/>
          </rPr>
          <t>MARCELO DARCI DE SOUZA:</t>
        </r>
        <r>
          <rPr>
            <sz val="9"/>
            <color indexed="81"/>
            <rFont val="Segoe UI"/>
            <charset val="1"/>
          </rPr>
          <t xml:space="preserve">
RECEBIDO CEART PARA REITORIA BU - 05 UND </t>
        </r>
      </text>
    </comment>
    <comment ref="I157" authorId="1" shapeId="0">
      <text>
        <r>
          <rPr>
            <b/>
            <sz val="9"/>
            <color indexed="81"/>
            <rFont val="Segoe UI"/>
            <charset val="1"/>
          </rPr>
          <t>MARCELO DARCI DE SOUZA:</t>
        </r>
        <r>
          <rPr>
            <sz val="9"/>
            <color indexed="81"/>
            <rFont val="Segoe UI"/>
            <charset val="1"/>
          </rPr>
          <t xml:space="preserve">
RECEBIDO CEART PARA REITORIA BU - 02 UND </t>
        </r>
      </text>
    </comment>
    <comment ref="I167" authorId="1" shapeId="0">
      <text>
        <r>
          <rPr>
            <b/>
            <sz val="9"/>
            <color indexed="81"/>
            <rFont val="Segoe UI"/>
            <charset val="1"/>
          </rPr>
          <t>MARCELO DARCI DE SOUZA:</t>
        </r>
        <r>
          <rPr>
            <sz val="9"/>
            <color indexed="81"/>
            <rFont val="Segoe UI"/>
            <charset val="1"/>
          </rPr>
          <t xml:space="preserve">
RECEBIDO CEART PARA REITORIA BU - 03 UND </t>
        </r>
      </text>
    </comment>
    <comment ref="I182" authorId="1" shapeId="0">
      <text>
        <r>
          <rPr>
            <b/>
            <sz val="9"/>
            <color indexed="81"/>
            <rFont val="Segoe UI"/>
            <charset val="1"/>
          </rPr>
          <t>MARCELO DARCI DE SOUZA:</t>
        </r>
        <r>
          <rPr>
            <sz val="9"/>
            <color indexed="81"/>
            <rFont val="Segoe UI"/>
            <charset val="1"/>
          </rPr>
          <t xml:space="preserve">
RECEBIDO CEART PARA REITORIA BU - 01 UND </t>
        </r>
      </text>
    </comment>
    <comment ref="I183" authorId="1" shapeId="0">
      <text>
        <r>
          <rPr>
            <b/>
            <sz val="9"/>
            <color indexed="81"/>
            <rFont val="Segoe UI"/>
            <charset val="1"/>
          </rPr>
          <t>MARCELO DARCI DE SOUZA:</t>
        </r>
        <r>
          <rPr>
            <sz val="9"/>
            <color indexed="81"/>
            <rFont val="Segoe UI"/>
            <charset val="1"/>
          </rPr>
          <t xml:space="preserve">
RECEBIDO CEART PARA REITORIA BU - 01 UND </t>
        </r>
      </text>
    </comment>
    <comment ref="I189" authorId="1" shapeId="0">
      <text>
        <r>
          <rPr>
            <b/>
            <sz val="9"/>
            <color indexed="81"/>
            <rFont val="Segoe UI"/>
            <charset val="1"/>
          </rPr>
          <t>MARCELO DARCI DE SOUZA:</t>
        </r>
        <r>
          <rPr>
            <sz val="9"/>
            <color indexed="81"/>
            <rFont val="Segoe UI"/>
            <charset val="1"/>
          </rPr>
          <t xml:space="preserve">
RECEBIDO CEART PARA REITORIA BU - 03 UND </t>
        </r>
      </text>
    </comment>
    <comment ref="I190" authorId="1" shapeId="0">
      <text>
        <r>
          <rPr>
            <b/>
            <sz val="9"/>
            <color indexed="81"/>
            <rFont val="Segoe UI"/>
            <charset val="1"/>
          </rPr>
          <t>MARCELO DARCI DE SOUZA:</t>
        </r>
        <r>
          <rPr>
            <sz val="9"/>
            <color indexed="81"/>
            <rFont val="Segoe UI"/>
            <charset val="1"/>
          </rPr>
          <t xml:space="preserve">
RECEBIDO CEART PARA REITORIA BU - 05 UND </t>
        </r>
      </text>
    </comment>
    <comment ref="I260" authorId="1" shapeId="0">
      <text>
        <r>
          <rPr>
            <b/>
            <sz val="9"/>
            <color indexed="81"/>
            <rFont val="Segoe UI"/>
            <family val="2"/>
          </rPr>
          <t>MARCELO DARCI DE SOUZA:</t>
        </r>
        <r>
          <rPr>
            <sz val="9"/>
            <color indexed="81"/>
            <rFont val="Segoe UI"/>
            <family val="2"/>
          </rPr>
          <t xml:space="preserve">
recebido da faed 5 m² 12/11/18</t>
        </r>
      </text>
    </comment>
    <comment ref="I267" authorId="1" shapeId="0">
      <text>
        <r>
          <rPr>
            <b/>
            <sz val="9"/>
            <color indexed="81"/>
            <rFont val="Segoe UI"/>
            <charset val="1"/>
          </rPr>
          <t>MARCELO DARCI DE SOUZA:</t>
        </r>
        <r>
          <rPr>
            <sz val="9"/>
            <color indexed="81"/>
            <rFont val="Segoe UI"/>
            <charset val="1"/>
          </rPr>
          <t xml:space="preserve">
</t>
        </r>
      </text>
    </comment>
    <comment ref="I268" authorId="1" shapeId="0">
      <text>
        <r>
          <rPr>
            <b/>
            <sz val="9"/>
            <color indexed="81"/>
            <rFont val="Segoe UI"/>
            <charset val="1"/>
          </rPr>
          <t>MARCELO DARCI DE SOUZA:</t>
        </r>
        <r>
          <rPr>
            <sz val="9"/>
            <color indexed="81"/>
            <rFont val="Segoe UI"/>
            <charset val="1"/>
          </rPr>
          <t xml:space="preserve">
cedido 10 und ao cefid 
cedido 10 und ao Cesfi </t>
        </r>
      </text>
    </comment>
    <comment ref="I272" authorId="1" shapeId="0">
      <text>
        <r>
          <rPr>
            <b/>
            <sz val="9"/>
            <color indexed="81"/>
            <rFont val="Segoe UI"/>
            <charset val="1"/>
          </rPr>
          <t>MARCELO DARCI DE SOUZA:</t>
        </r>
        <r>
          <rPr>
            <sz val="9"/>
            <color indexed="81"/>
            <rFont val="Segoe UI"/>
            <charset val="1"/>
          </rPr>
          <t xml:space="preserve">
cedido 100 und para ceres 02/07/2019</t>
        </r>
      </text>
    </comment>
    <comment ref="I273" authorId="1" shapeId="0">
      <text>
        <r>
          <rPr>
            <b/>
            <sz val="9"/>
            <color indexed="81"/>
            <rFont val="Segoe UI"/>
            <charset val="1"/>
          </rPr>
          <t>MARCELO DARCI DE SOUZA:</t>
        </r>
        <r>
          <rPr>
            <sz val="9"/>
            <color indexed="81"/>
            <rFont val="Segoe UI"/>
            <charset val="1"/>
          </rPr>
          <t xml:space="preserve">
cedido35 und para ceres 02/07/2019</t>
        </r>
      </text>
    </comment>
    <comment ref="I435" authorId="1" shapeId="0">
      <text>
        <r>
          <rPr>
            <b/>
            <sz val="9"/>
            <color indexed="81"/>
            <rFont val="Segoe UI"/>
            <charset val="1"/>
          </rPr>
          <t>MARCELO DARCI DE SOUZA:</t>
        </r>
        <r>
          <rPr>
            <sz val="9"/>
            <color indexed="81"/>
            <rFont val="Segoe UI"/>
            <charset val="1"/>
          </rPr>
          <t xml:space="preserve">
cedido 10 und ao CEFID </t>
        </r>
      </text>
    </comment>
    <comment ref="I541" authorId="1" shapeId="0">
      <text>
        <r>
          <rPr>
            <b/>
            <sz val="9"/>
            <color indexed="81"/>
            <rFont val="Segoe UI"/>
            <charset val="1"/>
          </rPr>
          <t>MARCELO DARCI DE SOUZA:</t>
        </r>
        <r>
          <rPr>
            <sz val="9"/>
            <color indexed="81"/>
            <rFont val="Segoe UI"/>
            <charset val="1"/>
          </rPr>
          <t xml:space="preserve">
cedido ao ceres 01 und 06/05/19
</t>
        </r>
      </text>
    </comment>
  </commentList>
</comments>
</file>

<file path=xl/comments2.xml><?xml version="1.0" encoding="utf-8"?>
<comments xmlns="http://schemas.openxmlformats.org/spreadsheetml/2006/main">
  <authors>
    <author>Leticia Koslowsky Mees Mattos</author>
  </authors>
  <commentList>
    <comment ref="L1" authorId="0" shapeId="0">
      <text>
        <r>
          <rPr>
            <b/>
            <sz val="9"/>
            <color indexed="81"/>
            <rFont val="Segoe UI"/>
            <family val="2"/>
          </rPr>
          <t>Leticia Koslowsky Mees Mattos:</t>
        </r>
        <r>
          <rPr>
            <sz val="9"/>
            <color indexed="81"/>
            <rFont val="Segoe UI"/>
            <family val="2"/>
          </rPr>
          <t xml:space="preserve">
KAFER</t>
        </r>
      </text>
    </comment>
    <comment ref="M1" authorId="0" shapeId="0">
      <text>
        <r>
          <rPr>
            <b/>
            <sz val="9"/>
            <color indexed="81"/>
            <rFont val="Segoe UI"/>
            <family val="2"/>
          </rPr>
          <t>Leticia Koslowsky Mees Mattos:</t>
        </r>
        <r>
          <rPr>
            <sz val="9"/>
            <color indexed="81"/>
            <rFont val="Segoe UI"/>
            <family val="2"/>
          </rPr>
          <t xml:space="preserve">
CRISTIANI LOURI</t>
        </r>
      </text>
    </comment>
    <comment ref="N1" authorId="0" shapeId="0">
      <text>
        <r>
          <rPr>
            <b/>
            <sz val="9"/>
            <color indexed="81"/>
            <rFont val="Segoe UI"/>
            <family val="2"/>
          </rPr>
          <t>Leticia Koslowsky Mees Mattos:</t>
        </r>
        <r>
          <rPr>
            <sz val="9"/>
            <color indexed="81"/>
            <rFont val="Segoe UI"/>
            <family val="2"/>
          </rPr>
          <t xml:space="preserve">
RP COMERCIAL</t>
        </r>
      </text>
    </comment>
  </commentList>
</comments>
</file>

<file path=xl/comments3.xml><?xml version="1.0" encoding="utf-8"?>
<comments xmlns="http://schemas.openxmlformats.org/spreadsheetml/2006/main">
  <authors>
    <author>MARCELO DARCI DE SOUZA</author>
  </authors>
  <commentList>
    <comment ref="I149" authorId="0" shapeId="0">
      <text>
        <r>
          <rPr>
            <b/>
            <sz val="9"/>
            <color indexed="81"/>
            <rFont val="Segoe UI"/>
            <family val="2"/>
          </rPr>
          <t>MARCELO DARCI DE SOUZA:</t>
        </r>
        <r>
          <rPr>
            <sz val="9"/>
            <color indexed="81"/>
            <rFont val="Segoe UI"/>
            <family val="2"/>
          </rPr>
          <t xml:space="preserve">
cedido pelo ceart 03 und 15/10/08</t>
        </r>
      </text>
    </comment>
    <comment ref="I151" authorId="0" shapeId="0">
      <text>
        <r>
          <rPr>
            <b/>
            <sz val="9"/>
            <color indexed="81"/>
            <rFont val="Segoe UI"/>
            <charset val="1"/>
          </rPr>
          <t>MARCELO DARCI DE SOUZA:</t>
        </r>
        <r>
          <rPr>
            <sz val="9"/>
            <color indexed="81"/>
            <rFont val="Segoe UI"/>
            <charset val="1"/>
          </rPr>
          <t xml:space="preserve">
cedido ao ceart 04 und 06/03/19</t>
        </r>
      </text>
    </comment>
    <comment ref="I169" authorId="0" shapeId="0">
      <text>
        <r>
          <rPr>
            <b/>
            <sz val="9"/>
            <color indexed="81"/>
            <rFont val="Segoe UI"/>
            <charset val="1"/>
          </rPr>
          <t>MARCELO DARCI DE SOUZA:</t>
        </r>
        <r>
          <rPr>
            <sz val="9"/>
            <color indexed="81"/>
            <rFont val="Segoe UI"/>
            <charset val="1"/>
          </rPr>
          <t xml:space="preserve">
cedido 03 und ao cefid </t>
        </r>
      </text>
    </comment>
    <comment ref="I328" authorId="0" shapeId="0">
      <text>
        <r>
          <rPr>
            <b/>
            <sz val="9"/>
            <color indexed="81"/>
            <rFont val="Segoe UI"/>
            <charset val="1"/>
          </rPr>
          <t>MARCELO DARCI DE SOUZA:</t>
        </r>
        <r>
          <rPr>
            <sz val="9"/>
            <color indexed="81"/>
            <rFont val="Segoe UI"/>
            <charset val="1"/>
          </rPr>
          <t xml:space="preserve">
cedido ao cefid 03 und 06/05/19</t>
        </r>
      </text>
    </comment>
    <comment ref="I538" authorId="0" shapeId="0">
      <text>
        <r>
          <rPr>
            <b/>
            <sz val="9"/>
            <color indexed="81"/>
            <rFont val="Segoe UI"/>
            <charset val="1"/>
          </rPr>
          <t>MARCELO DARCI DE SOUZA:</t>
        </r>
        <r>
          <rPr>
            <sz val="9"/>
            <color indexed="81"/>
            <rFont val="Segoe UI"/>
            <charset val="1"/>
          </rPr>
          <t xml:space="preserve">
cedido 01 und ao cefid </t>
        </r>
      </text>
    </comment>
  </commentList>
</comments>
</file>

<file path=xl/comments4.xml><?xml version="1.0" encoding="utf-8"?>
<comments xmlns="http://schemas.openxmlformats.org/spreadsheetml/2006/main">
  <authors>
    <author>MARCELO DARCI DE SOUZA</author>
    <author>CAMILA DE ALMEIDA LUCA</author>
  </authors>
  <commentList>
    <comment ref="I62" authorId="0" shapeId="0">
      <text>
        <r>
          <rPr>
            <b/>
            <sz val="9"/>
            <color indexed="81"/>
            <rFont val="Segoe UI"/>
            <charset val="1"/>
          </rPr>
          <t>MARCELO DARCI DE SOUZA:</t>
        </r>
        <r>
          <rPr>
            <sz val="9"/>
            <color indexed="81"/>
            <rFont val="Segoe UI"/>
            <charset val="1"/>
          </rPr>
          <t xml:space="preserve">
cedido para REITORIA BU - 01 UND </t>
        </r>
      </text>
    </comment>
    <comment ref="I65" authorId="0" shapeId="0">
      <text>
        <r>
          <rPr>
            <b/>
            <sz val="9"/>
            <color indexed="81"/>
            <rFont val="Segoe UI"/>
            <charset val="1"/>
          </rPr>
          <t>MARCELO DARCI DE SOUZA:</t>
        </r>
        <r>
          <rPr>
            <sz val="9"/>
            <color indexed="81"/>
            <rFont val="Segoe UI"/>
            <charset val="1"/>
          </rPr>
          <t xml:space="preserve">
cedido para REITORIA BU - 01 UND </t>
        </r>
      </text>
    </comment>
    <comment ref="I104" authorId="0" shapeId="0">
      <text>
        <r>
          <rPr>
            <b/>
            <sz val="9"/>
            <color indexed="81"/>
            <rFont val="Segoe UI"/>
            <charset val="1"/>
          </rPr>
          <t>MARCELO DARCI DE SOUZA:</t>
        </r>
        <r>
          <rPr>
            <sz val="9"/>
            <color indexed="81"/>
            <rFont val="Segoe UI"/>
            <charset val="1"/>
          </rPr>
          <t xml:space="preserve">
recebido  02 und do CEFID </t>
        </r>
      </text>
    </comment>
    <comment ref="I137" authorId="0" shapeId="0">
      <text>
        <r>
          <rPr>
            <b/>
            <sz val="9"/>
            <color indexed="81"/>
            <rFont val="Segoe UI"/>
            <charset val="1"/>
          </rPr>
          <t>MARCELO DARCI DE SOUZA:</t>
        </r>
        <r>
          <rPr>
            <sz val="9"/>
            <color indexed="81"/>
            <rFont val="Segoe UI"/>
            <charset val="1"/>
          </rPr>
          <t xml:space="preserve">
cedido para REITORIA BU - 05 UND </t>
        </r>
      </text>
    </comment>
    <comment ref="I149" authorId="0" shapeId="0">
      <text>
        <r>
          <rPr>
            <b/>
            <sz val="9"/>
            <color indexed="81"/>
            <rFont val="Segoe UI"/>
            <family val="2"/>
          </rPr>
          <t>MARCELO DARCI DE SOUZA:</t>
        </r>
        <r>
          <rPr>
            <sz val="9"/>
            <color indexed="81"/>
            <rFont val="Segoe UI"/>
            <family val="2"/>
          </rPr>
          <t xml:space="preserve">
cedido a esag 03 und 15/10/18</t>
        </r>
      </text>
    </comment>
    <comment ref="I151" authorId="0" shapeId="0">
      <text>
        <r>
          <rPr>
            <b/>
            <sz val="9"/>
            <color indexed="81"/>
            <rFont val="Segoe UI"/>
            <charset val="1"/>
          </rPr>
          <t>MARCELO DARCI DE SOUZA:</t>
        </r>
        <r>
          <rPr>
            <sz val="9"/>
            <color indexed="81"/>
            <rFont val="Segoe UI"/>
            <charset val="1"/>
          </rPr>
          <t xml:space="preserve">
recebido esag 04 und 06/03/19 
recebido 01 und ao cesfi 
 07/03/2019 </t>
        </r>
      </text>
    </comment>
    <comment ref="I152" authorId="0" shapeId="0">
      <text>
        <r>
          <rPr>
            <b/>
            <sz val="9"/>
            <color indexed="81"/>
            <rFont val="Segoe UI"/>
            <charset val="1"/>
          </rPr>
          <t>MARCELO DARCI DE SOUZA:</t>
        </r>
        <r>
          <rPr>
            <sz val="9"/>
            <color indexed="81"/>
            <rFont val="Segoe UI"/>
            <charset val="1"/>
          </rPr>
          <t xml:space="preserve">
recebido do ceres 05 und </t>
        </r>
      </text>
    </comment>
    <comment ref="I153" authorId="0" shapeId="0">
      <text>
        <r>
          <rPr>
            <b/>
            <sz val="9"/>
            <color indexed="81"/>
            <rFont val="Segoe UI"/>
            <charset val="1"/>
          </rPr>
          <t>MARCELO DARCI DE SOUZA:</t>
        </r>
        <r>
          <rPr>
            <sz val="9"/>
            <color indexed="81"/>
            <rFont val="Segoe UI"/>
            <charset val="1"/>
          </rPr>
          <t xml:space="preserve">
recebido do ceres 05 und 
recebido do cesfi 02 und </t>
        </r>
      </text>
    </comment>
    <comment ref="I157" authorId="0" shapeId="0">
      <text>
        <r>
          <rPr>
            <b/>
            <sz val="9"/>
            <color indexed="81"/>
            <rFont val="Segoe UI"/>
            <charset val="1"/>
          </rPr>
          <t>MARCELO DARCI DE SOUZA:</t>
        </r>
        <r>
          <rPr>
            <sz val="9"/>
            <color indexed="81"/>
            <rFont val="Segoe UI"/>
            <charset val="1"/>
          </rPr>
          <t xml:space="preserve">
cedido para REITORIA BU - 02
 UND </t>
        </r>
      </text>
    </comment>
    <comment ref="I167" authorId="0" shapeId="0">
      <text>
        <r>
          <rPr>
            <b/>
            <sz val="9"/>
            <color indexed="81"/>
            <rFont val="Segoe UI"/>
            <charset val="1"/>
          </rPr>
          <t>MARCELO DARCI DE SOUZA:</t>
        </r>
        <r>
          <rPr>
            <sz val="9"/>
            <color indexed="81"/>
            <rFont val="Segoe UI"/>
            <charset val="1"/>
          </rPr>
          <t xml:space="preserve">
cedido para REITORIA BU - 03 UND </t>
        </r>
      </text>
    </comment>
    <comment ref="I169" authorId="1" shapeId="0">
      <text>
        <r>
          <rPr>
            <b/>
            <sz val="9"/>
            <color indexed="81"/>
            <rFont val="Segoe UI"/>
            <charset val="1"/>
          </rPr>
          <t>CAMILA DE ALMEIDA LUCA:</t>
        </r>
        <r>
          <rPr>
            <sz val="9"/>
            <color indexed="81"/>
            <rFont val="Segoe UI"/>
            <charset val="1"/>
          </rPr>
          <t xml:space="preserve">
Cedido 03 unidades ao CEFID em 10.04.19</t>
        </r>
      </text>
    </comment>
    <comment ref="I182" authorId="0" shapeId="0">
      <text>
        <r>
          <rPr>
            <b/>
            <sz val="9"/>
            <color indexed="81"/>
            <rFont val="Segoe UI"/>
            <charset val="1"/>
          </rPr>
          <t>MARCELO DARCI DE SOUZA:</t>
        </r>
        <r>
          <rPr>
            <sz val="9"/>
            <color indexed="81"/>
            <rFont val="Segoe UI"/>
            <charset val="1"/>
          </rPr>
          <t xml:space="preserve">
cedido para REITORIA BU - 01 UND </t>
        </r>
      </text>
    </comment>
    <comment ref="I183" authorId="0" shapeId="0">
      <text>
        <r>
          <rPr>
            <b/>
            <sz val="9"/>
            <color indexed="81"/>
            <rFont val="Segoe UI"/>
            <charset val="1"/>
          </rPr>
          <t>MARCELO DARCI DE SOUZA:</t>
        </r>
        <r>
          <rPr>
            <sz val="9"/>
            <color indexed="81"/>
            <rFont val="Segoe UI"/>
            <charset val="1"/>
          </rPr>
          <t xml:space="preserve">
cedido para REITORIA BU - 01 UND </t>
        </r>
      </text>
    </comment>
    <comment ref="I189" authorId="0" shapeId="0">
      <text>
        <r>
          <rPr>
            <b/>
            <sz val="9"/>
            <color indexed="81"/>
            <rFont val="Segoe UI"/>
            <charset val="1"/>
          </rPr>
          <t>MARCELO DARCI DE SOUZA:</t>
        </r>
        <r>
          <rPr>
            <sz val="9"/>
            <color indexed="81"/>
            <rFont val="Segoe UI"/>
            <charset val="1"/>
          </rPr>
          <t xml:space="preserve">
cedido para REITORIA BU - 03 UND </t>
        </r>
      </text>
    </comment>
    <comment ref="I190" authorId="0" shapeId="0">
      <text>
        <r>
          <rPr>
            <b/>
            <sz val="9"/>
            <color indexed="81"/>
            <rFont val="Segoe UI"/>
            <charset val="1"/>
          </rPr>
          <t>MARCELO DARCI DE SOUZA:</t>
        </r>
        <r>
          <rPr>
            <sz val="9"/>
            <color indexed="81"/>
            <rFont val="Segoe UI"/>
            <charset val="1"/>
          </rPr>
          <t xml:space="preserve">
cedido para REITORIA BU - 05 UND </t>
        </r>
      </text>
    </comment>
    <comment ref="I197" authorId="0" shapeId="0">
      <text>
        <r>
          <rPr>
            <b/>
            <sz val="9"/>
            <color indexed="81"/>
            <rFont val="Segoe UI"/>
            <charset val="1"/>
          </rPr>
          <t>MARCELO DARCI DE SOUZA:</t>
        </r>
        <r>
          <rPr>
            <sz val="9"/>
            <color indexed="81"/>
            <rFont val="Segoe UI"/>
            <charset val="1"/>
          </rPr>
          <t xml:space="preserve">
cedido ao ceres 01 und em 17/06/19</t>
        </r>
      </text>
    </comment>
    <comment ref="I199" authorId="0" shapeId="0">
      <text>
        <r>
          <rPr>
            <b/>
            <sz val="9"/>
            <color indexed="81"/>
            <rFont val="Segoe UI"/>
            <charset val="1"/>
          </rPr>
          <t>MARCELO DARCI DE SOUZA:</t>
        </r>
        <r>
          <rPr>
            <sz val="9"/>
            <color indexed="81"/>
            <rFont val="Segoe UI"/>
            <charset val="1"/>
          </rPr>
          <t xml:space="preserve">
cedido ao ceres 01 und em 17/06/19</t>
        </r>
      </text>
    </comment>
    <comment ref="I255" authorId="0" shapeId="0">
      <text>
        <r>
          <rPr>
            <b/>
            <sz val="9"/>
            <color indexed="81"/>
            <rFont val="Segoe UI"/>
            <charset val="1"/>
          </rPr>
          <t>MARCELO DARCI DE SOUZA:</t>
        </r>
        <r>
          <rPr>
            <sz val="9"/>
            <color indexed="81"/>
            <rFont val="Segoe UI"/>
            <charset val="1"/>
          </rPr>
          <t xml:space="preserve">
cedido ao ceres 01 und 18/09/19 </t>
        </r>
      </text>
    </comment>
    <comment ref="I268" authorId="1" shapeId="0">
      <text>
        <r>
          <rPr>
            <b/>
            <sz val="9"/>
            <color indexed="81"/>
            <rFont val="Segoe UI"/>
            <charset val="1"/>
          </rPr>
          <t>CAMILA DE ALMEIDA LUCA:</t>
        </r>
        <r>
          <rPr>
            <sz val="9"/>
            <color indexed="81"/>
            <rFont val="Segoe UI"/>
            <charset val="1"/>
          </rPr>
          <t xml:space="preserve">
CEDEU AO CEFID 06 SACOS EM 22.03.19</t>
        </r>
      </text>
    </comment>
    <comment ref="I272" authorId="1" shapeId="0">
      <text>
        <r>
          <rPr>
            <b/>
            <sz val="9"/>
            <color indexed="81"/>
            <rFont val="Segoe UI"/>
            <family val="2"/>
          </rPr>
          <t>CAMILA DE ALMEIDA LUCA:</t>
        </r>
        <r>
          <rPr>
            <sz val="9"/>
            <color indexed="81"/>
            <rFont val="Segoe UI"/>
            <family val="2"/>
          </rPr>
          <t xml:space="preserve">
CEART cedeu 50 m² (cinquenta) para o CERES em 06.11.18</t>
        </r>
      </text>
    </comment>
    <comment ref="I328" authorId="1" shapeId="0">
      <text>
        <r>
          <rPr>
            <b/>
            <sz val="9"/>
            <color indexed="81"/>
            <rFont val="Segoe UI"/>
            <charset val="1"/>
          </rPr>
          <t>CAMILA DE ALMEIDA LUCA:</t>
        </r>
        <r>
          <rPr>
            <sz val="9"/>
            <color indexed="81"/>
            <rFont val="Segoe UI"/>
            <charset val="1"/>
          </rPr>
          <t xml:space="preserve">
Cedido 03 unidades ao CEFID em 10.04.19</t>
        </r>
      </text>
    </comment>
    <comment ref="I375" authorId="1" shapeId="0">
      <text>
        <r>
          <rPr>
            <b/>
            <sz val="9"/>
            <color indexed="81"/>
            <rFont val="Segoe UI"/>
            <charset val="1"/>
          </rPr>
          <t>CAMILA DE ALMEIDA LUCA:</t>
        </r>
        <r>
          <rPr>
            <sz val="9"/>
            <color indexed="81"/>
            <rFont val="Segoe UI"/>
            <charset val="1"/>
          </rPr>
          <t xml:space="preserve">
Cedido ao CEFID 02 unidades em 10.04.19
CEDIDO 02 UND PARA CEFID 07/05/19 </t>
        </r>
      </text>
    </comment>
    <comment ref="I469" authorId="0" shapeId="0">
      <text>
        <r>
          <rPr>
            <b/>
            <sz val="9"/>
            <color indexed="81"/>
            <rFont val="Segoe UI"/>
            <charset val="1"/>
          </rPr>
          <t>MARCELO DARCI DE SOUZA:</t>
        </r>
        <r>
          <rPr>
            <sz val="9"/>
            <color indexed="81"/>
            <rFont val="Segoe UI"/>
            <charset val="1"/>
          </rPr>
          <t xml:space="preserve">
cedido ao ceres 01 und em 17/06/19</t>
        </r>
      </text>
    </comment>
    <comment ref="I471" authorId="0" shapeId="0">
      <text>
        <r>
          <rPr>
            <b/>
            <sz val="9"/>
            <color indexed="81"/>
            <rFont val="Segoe UI"/>
            <charset val="1"/>
          </rPr>
          <t>MARCELO DARCI DE SOUZA:</t>
        </r>
        <r>
          <rPr>
            <sz val="9"/>
            <color indexed="81"/>
            <rFont val="Segoe UI"/>
            <charset val="1"/>
          </rPr>
          <t xml:space="preserve">
cedido para CEFID 01 und </t>
        </r>
      </text>
    </comment>
    <comment ref="I472" authorId="0" shapeId="0">
      <text>
        <r>
          <rPr>
            <b/>
            <sz val="9"/>
            <color indexed="81"/>
            <rFont val="Segoe UI"/>
            <charset val="1"/>
          </rPr>
          <t>MARCELO DARCI DE SOUZA:</t>
        </r>
        <r>
          <rPr>
            <sz val="9"/>
            <color indexed="81"/>
            <rFont val="Segoe UI"/>
            <charset val="1"/>
          </rPr>
          <t xml:space="preserve">
cedido para CEFID 01 und </t>
        </r>
      </text>
    </comment>
    <comment ref="I473" authorId="0" shapeId="0">
      <text>
        <r>
          <rPr>
            <b/>
            <sz val="9"/>
            <color indexed="81"/>
            <rFont val="Segoe UI"/>
            <charset val="1"/>
          </rPr>
          <t>MARCELO DARCI DE SOUZA:</t>
        </r>
        <r>
          <rPr>
            <sz val="9"/>
            <color indexed="81"/>
            <rFont val="Segoe UI"/>
            <charset val="1"/>
          </rPr>
          <t xml:space="preserve">
cedido ao ceres 01 und 06/05/19 </t>
        </r>
      </text>
    </comment>
    <comment ref="I536" authorId="0" shapeId="0">
      <text>
        <r>
          <rPr>
            <b/>
            <sz val="9"/>
            <color indexed="81"/>
            <rFont val="Segoe UI"/>
            <charset val="1"/>
          </rPr>
          <t>MARCELO DARCI DE SOUZA:</t>
        </r>
        <r>
          <rPr>
            <sz val="9"/>
            <color indexed="81"/>
            <rFont val="Segoe UI"/>
            <charset val="1"/>
          </rPr>
          <t xml:space="preserve">
cedido para CEFID 01 und </t>
        </r>
      </text>
    </comment>
    <comment ref="I537" authorId="0" shapeId="0">
      <text>
        <r>
          <rPr>
            <b/>
            <sz val="9"/>
            <color indexed="81"/>
            <rFont val="Segoe UI"/>
            <charset val="1"/>
          </rPr>
          <t>MARCELO DARCI DE SOUZA:</t>
        </r>
        <r>
          <rPr>
            <sz val="9"/>
            <color indexed="81"/>
            <rFont val="Segoe UI"/>
            <charset val="1"/>
          </rPr>
          <t xml:space="preserve">
cedido para CEFID 01 und </t>
        </r>
      </text>
    </comment>
    <comment ref="I542" authorId="0" shapeId="0">
      <text>
        <r>
          <rPr>
            <b/>
            <sz val="9"/>
            <color indexed="81"/>
            <rFont val="Segoe UI"/>
            <charset val="1"/>
          </rPr>
          <t>MARCELO DARCI DE SOUZA:</t>
        </r>
        <r>
          <rPr>
            <sz val="9"/>
            <color indexed="81"/>
            <rFont val="Segoe UI"/>
            <charset val="1"/>
          </rPr>
          <t xml:space="preserve">
cedido ao cefid 06 und 17/07/19 mds</t>
        </r>
      </text>
    </comment>
  </commentList>
</comments>
</file>

<file path=xl/comments5.xml><?xml version="1.0" encoding="utf-8"?>
<comments xmlns="http://schemas.openxmlformats.org/spreadsheetml/2006/main">
  <authors>
    <author>MARCELO DARCI DE SOUZA</author>
  </authors>
  <commentList>
    <comment ref="I260" authorId="0" shapeId="0">
      <text>
        <r>
          <rPr>
            <b/>
            <sz val="9"/>
            <color indexed="81"/>
            <rFont val="Segoe UI"/>
            <family val="2"/>
          </rPr>
          <t>MARCELO DARCI DE SOUZA:</t>
        </r>
        <r>
          <rPr>
            <sz val="9"/>
            <color indexed="81"/>
            <rFont val="Segoe UI"/>
            <family val="2"/>
          </rPr>
          <t xml:space="preserve">
cedido 5m² para reitoria 12/11/18 </t>
        </r>
      </text>
    </comment>
  </commentList>
</comments>
</file>

<file path=xl/comments6.xml><?xml version="1.0" encoding="utf-8"?>
<comments xmlns="http://schemas.openxmlformats.org/spreadsheetml/2006/main">
  <authors>
    <author>MARCELO DARCI DE SOUZA</author>
    <author>CAMILA DE ALMEIDA LUCA</author>
  </authors>
  <commentList>
    <comment ref="I15" authorId="0" shapeId="0">
      <text>
        <r>
          <rPr>
            <b/>
            <sz val="9"/>
            <color indexed="81"/>
            <rFont val="Segoe UI"/>
            <charset val="1"/>
          </rPr>
          <t>MARCELO DARCI DE SOUZA:</t>
        </r>
        <r>
          <rPr>
            <sz val="9"/>
            <color indexed="81"/>
            <rFont val="Segoe UI"/>
            <charset val="1"/>
          </rPr>
          <t xml:space="preserve">
cedido ao ceres 250 und 04/07/2019</t>
        </r>
      </text>
    </comment>
    <comment ref="I104" authorId="0" shapeId="0">
      <text>
        <r>
          <rPr>
            <b/>
            <sz val="9"/>
            <color indexed="81"/>
            <rFont val="Segoe UI"/>
            <charset val="1"/>
          </rPr>
          <t>MARCELO DARCI DE SOUZA:</t>
        </r>
        <r>
          <rPr>
            <sz val="9"/>
            <color indexed="81"/>
            <rFont val="Segoe UI"/>
            <charset val="1"/>
          </rPr>
          <t xml:space="preserve">
cedido 02 und ao CEART </t>
        </r>
      </text>
    </comment>
    <comment ref="I151" authorId="0" shapeId="0">
      <text>
        <r>
          <rPr>
            <b/>
            <sz val="9"/>
            <color indexed="81"/>
            <rFont val="Segoe UI"/>
            <charset val="1"/>
          </rPr>
          <t>MARCELO DARCI DE SOUZA:</t>
        </r>
        <r>
          <rPr>
            <sz val="9"/>
            <color indexed="81"/>
            <rFont val="Segoe UI"/>
            <charset val="1"/>
          </rPr>
          <t xml:space="preserve">
cedido 01 und ao ceart 07/03/2019 
</t>
        </r>
      </text>
    </comment>
    <comment ref="I169" authorId="1" shapeId="0">
      <text>
        <r>
          <rPr>
            <b/>
            <sz val="9"/>
            <color indexed="81"/>
            <rFont val="Segoe UI"/>
            <charset val="1"/>
          </rPr>
          <t>CAMILA DE ALMEIDA LUCA:</t>
        </r>
        <r>
          <rPr>
            <sz val="9"/>
            <color indexed="81"/>
            <rFont val="Segoe UI"/>
            <charset val="1"/>
          </rPr>
          <t xml:space="preserve">
Recebeu 03 unidades do CEART em 10.04.19
recebido da esag 03 und  mds </t>
        </r>
      </text>
    </comment>
    <comment ref="I267" authorId="1" shapeId="0">
      <text>
        <r>
          <rPr>
            <b/>
            <sz val="9"/>
            <color indexed="81"/>
            <rFont val="Segoe UI"/>
            <charset val="1"/>
          </rPr>
          <t>CAMILA DE ALMEIDA LUCA:</t>
        </r>
        <r>
          <rPr>
            <sz val="9"/>
            <color indexed="81"/>
            <rFont val="Segoe UI"/>
            <charset val="1"/>
          </rPr>
          <t xml:space="preserve">
</t>
        </r>
      </text>
    </comment>
    <comment ref="I268" authorId="1" shapeId="0">
      <text>
        <r>
          <rPr>
            <b/>
            <sz val="9"/>
            <color indexed="81"/>
            <rFont val="Segoe UI"/>
            <charset val="1"/>
          </rPr>
          <t>CAMILA DE ALMEIDA LUCA:</t>
        </r>
        <r>
          <rPr>
            <sz val="9"/>
            <color indexed="81"/>
            <rFont val="Segoe UI"/>
            <charset val="1"/>
          </rPr>
          <t xml:space="preserve">
06 (SEIS) SACOS CEDIDOS PELO CEART EM 22.03.19 
cedido pela reitoria 10 und </t>
        </r>
      </text>
    </comment>
    <comment ref="I272" authorId="0" shapeId="0">
      <text>
        <r>
          <rPr>
            <b/>
            <sz val="9"/>
            <color indexed="81"/>
            <rFont val="Segoe UI"/>
            <charset val="1"/>
          </rPr>
          <t>MARCELO DARCI DE SOUZA:</t>
        </r>
        <r>
          <rPr>
            <sz val="9"/>
            <color indexed="81"/>
            <rFont val="Segoe UI"/>
            <charset val="1"/>
          </rPr>
          <t xml:space="preserve">
cedido ao ceres 40 und 04/07/2019</t>
        </r>
      </text>
    </comment>
    <comment ref="I273" authorId="1" shapeId="0">
      <text>
        <r>
          <rPr>
            <b/>
            <sz val="9"/>
            <color indexed="81"/>
            <rFont val="Segoe UI"/>
            <charset val="1"/>
          </rPr>
          <t>CAMILA DE ALMEIDA LUCA:</t>
        </r>
        <r>
          <rPr>
            <sz val="9"/>
            <color indexed="81"/>
            <rFont val="Segoe UI"/>
            <charset val="1"/>
          </rPr>
          <t xml:space="preserve">
CEFID cedeu ao CERES 7 unidades em 04.02.19</t>
        </r>
      </text>
    </comment>
    <comment ref="I276" authorId="0" shapeId="0">
      <text>
        <r>
          <rPr>
            <b/>
            <sz val="9"/>
            <color indexed="81"/>
            <rFont val="Segoe UI"/>
            <charset val="1"/>
          </rPr>
          <t>MARCELO DARCI DE SOUZA:</t>
        </r>
        <r>
          <rPr>
            <sz val="9"/>
            <color indexed="81"/>
            <rFont val="Segoe UI"/>
            <charset val="1"/>
          </rPr>
          <t xml:space="preserve">
cedido 400 und pelo ceres 30/04/19 </t>
        </r>
      </text>
    </comment>
    <comment ref="I328" authorId="1" shapeId="0">
      <text>
        <r>
          <rPr>
            <b/>
            <sz val="9"/>
            <color indexed="81"/>
            <rFont val="Segoe UI"/>
            <charset val="1"/>
          </rPr>
          <t>CAMILA DE ALMEIDA LUCA:</t>
        </r>
        <r>
          <rPr>
            <sz val="9"/>
            <color indexed="81"/>
            <rFont val="Segoe UI"/>
            <charset val="1"/>
          </rPr>
          <t xml:space="preserve">
Recebeu 03 unidades do CEART em 10.04.19
recebeu 03 unidades da ESAG 06/05/19 </t>
        </r>
      </text>
    </comment>
    <comment ref="I339" authorId="0" shapeId="0">
      <text>
        <r>
          <rPr>
            <b/>
            <sz val="9"/>
            <color indexed="81"/>
            <rFont val="Segoe UI"/>
            <charset val="1"/>
          </rPr>
          <t>MARCELO DARCI DE SOUZA:</t>
        </r>
        <r>
          <rPr>
            <sz val="9"/>
            <color indexed="81"/>
            <rFont val="Segoe UI"/>
            <charset val="1"/>
          </rPr>
          <t xml:space="preserve">
cedido ao ceres 5 und 04/07/2019</t>
        </r>
      </text>
    </comment>
    <comment ref="I340" authorId="0" shapeId="0">
      <text>
        <r>
          <rPr>
            <b/>
            <sz val="9"/>
            <color indexed="81"/>
            <rFont val="Segoe UI"/>
            <charset val="1"/>
          </rPr>
          <t>MARCELO DARCI DE SOUZA:</t>
        </r>
        <r>
          <rPr>
            <sz val="9"/>
            <color indexed="81"/>
            <rFont val="Segoe UI"/>
            <charset val="1"/>
          </rPr>
          <t xml:space="preserve">
cedido ao ceres 2
 und 04/07/2019</t>
        </r>
      </text>
    </comment>
    <comment ref="I375" authorId="1" shapeId="0">
      <text>
        <r>
          <rPr>
            <b/>
            <sz val="9"/>
            <color indexed="81"/>
            <rFont val="Segoe UI"/>
            <charset val="1"/>
          </rPr>
          <t>CAMILA DE ALMEIDA LUCA:</t>
        </r>
        <r>
          <rPr>
            <sz val="9"/>
            <color indexed="81"/>
            <rFont val="Segoe UI"/>
            <charset val="1"/>
          </rPr>
          <t xml:space="preserve">
Recebeu 02 unidades do CEART em 10.04.19
RECEBIDO 02 UND DO CEART 07/05/19 </t>
        </r>
      </text>
    </comment>
    <comment ref="I435" authorId="0" shapeId="0">
      <text>
        <r>
          <rPr>
            <b/>
            <sz val="9"/>
            <color indexed="81"/>
            <rFont val="Segoe UI"/>
            <charset val="1"/>
          </rPr>
          <t>MARCELO DARCI DE SOUZA:</t>
        </r>
        <r>
          <rPr>
            <sz val="9"/>
            <color indexed="81"/>
            <rFont val="Segoe UI"/>
            <charset val="1"/>
          </rPr>
          <t xml:space="preserve">
recebido 10 und da reitoria </t>
        </r>
      </text>
    </comment>
    <comment ref="I471" authorId="0" shapeId="0">
      <text>
        <r>
          <rPr>
            <b/>
            <sz val="9"/>
            <color indexed="81"/>
            <rFont val="Segoe UI"/>
            <charset val="1"/>
          </rPr>
          <t>MARCELO DARCI DE SOUZA:</t>
        </r>
        <r>
          <rPr>
            <sz val="9"/>
            <color indexed="81"/>
            <rFont val="Segoe UI"/>
            <charset val="1"/>
          </rPr>
          <t xml:space="preserve">
recebido do CEART 01 und 
recebido do CESFI  01 </t>
        </r>
      </text>
    </comment>
    <comment ref="I472" authorId="0" shapeId="0">
      <text>
        <r>
          <rPr>
            <b/>
            <sz val="9"/>
            <color indexed="81"/>
            <rFont val="Segoe UI"/>
            <charset val="1"/>
          </rPr>
          <t>MARCELO DARCI DE SOUZA:</t>
        </r>
        <r>
          <rPr>
            <sz val="9"/>
            <color indexed="81"/>
            <rFont val="Segoe UI"/>
            <charset val="1"/>
          </rPr>
          <t xml:space="preserve">
recebido do CEART 01 und </t>
        </r>
      </text>
    </comment>
    <comment ref="I475" authorId="0" shapeId="0">
      <text>
        <r>
          <rPr>
            <b/>
            <sz val="9"/>
            <color indexed="81"/>
            <rFont val="Segoe UI"/>
            <charset val="1"/>
          </rPr>
          <t>MARCELO DARCI DE SOUZA:</t>
        </r>
        <r>
          <rPr>
            <sz val="9"/>
            <color indexed="81"/>
            <rFont val="Segoe UI"/>
            <charset val="1"/>
          </rPr>
          <t xml:space="preserve">
RECEBIDO CEFID 01 UND </t>
        </r>
      </text>
    </comment>
    <comment ref="I536" authorId="0" shapeId="0">
      <text>
        <r>
          <rPr>
            <b/>
            <sz val="9"/>
            <color indexed="81"/>
            <rFont val="Segoe UI"/>
            <charset val="1"/>
          </rPr>
          <t>MARCELO DARCI DE SOUZA:</t>
        </r>
        <r>
          <rPr>
            <sz val="9"/>
            <color indexed="81"/>
            <rFont val="Segoe UI"/>
            <charset val="1"/>
          </rPr>
          <t xml:space="preserve">
recebido do CEART 01 und </t>
        </r>
      </text>
    </comment>
    <comment ref="I537" authorId="0" shapeId="0">
      <text>
        <r>
          <rPr>
            <b/>
            <sz val="9"/>
            <color indexed="81"/>
            <rFont val="Segoe UI"/>
            <charset val="1"/>
          </rPr>
          <t>MARCELO DARCI DE SOUZA:</t>
        </r>
        <r>
          <rPr>
            <sz val="9"/>
            <color indexed="81"/>
            <rFont val="Segoe UI"/>
            <charset val="1"/>
          </rPr>
          <t xml:space="preserve">
recebido do CEART 01 und </t>
        </r>
      </text>
    </comment>
    <comment ref="I538" authorId="0" shapeId="0">
      <text>
        <r>
          <rPr>
            <b/>
            <sz val="9"/>
            <color indexed="81"/>
            <rFont val="Segoe UI"/>
            <charset val="1"/>
          </rPr>
          <t>MARCELO DARCI DE SOUZA:</t>
        </r>
        <r>
          <rPr>
            <sz val="9"/>
            <color indexed="81"/>
            <rFont val="Segoe UI"/>
            <charset val="1"/>
          </rPr>
          <t xml:space="preserve">
recebido da esag 01 und </t>
        </r>
      </text>
    </comment>
    <comment ref="I542" authorId="0" shapeId="0">
      <text>
        <r>
          <rPr>
            <b/>
            <sz val="9"/>
            <color indexed="81"/>
            <rFont val="Segoe UI"/>
            <charset val="1"/>
          </rPr>
          <t>MARCELO DARCI DE SOUZA:</t>
        </r>
        <r>
          <rPr>
            <sz val="9"/>
            <color indexed="81"/>
            <rFont val="Segoe UI"/>
            <charset val="1"/>
          </rPr>
          <t xml:space="preserve">
recebido do ceart 06 und </t>
        </r>
      </text>
    </comment>
  </commentList>
</comments>
</file>

<file path=xl/comments7.xml><?xml version="1.0" encoding="utf-8"?>
<comments xmlns="http://schemas.openxmlformats.org/spreadsheetml/2006/main">
  <authors>
    <author>MARCELO DARCI DE SOUZA</author>
  </authors>
  <commentList>
    <comment ref="I153" authorId="0" shapeId="0">
      <text>
        <r>
          <rPr>
            <b/>
            <sz val="9"/>
            <color indexed="81"/>
            <rFont val="Segoe UI"/>
            <charset val="1"/>
          </rPr>
          <t>MARCELO DARCI DE SOUZA:</t>
        </r>
        <r>
          <rPr>
            <sz val="9"/>
            <color indexed="81"/>
            <rFont val="Segoe UI"/>
            <charset val="1"/>
          </rPr>
          <t xml:space="preserve">
cedido ao ceart 02 und </t>
        </r>
      </text>
    </comment>
    <comment ref="I227" authorId="0" shapeId="0">
      <text>
        <r>
          <rPr>
            <b/>
            <sz val="9"/>
            <color indexed="81"/>
            <rFont val="Segoe UI"/>
            <charset val="1"/>
          </rPr>
          <t>MARCELO DARCI DE SOUZA:</t>
        </r>
        <r>
          <rPr>
            <sz val="9"/>
            <color indexed="81"/>
            <rFont val="Segoe UI"/>
            <charset val="1"/>
          </rPr>
          <t xml:space="preserve">
cedido 01 und para o ceres 03/05/19 </t>
        </r>
      </text>
    </comment>
    <comment ref="I254" authorId="0" shapeId="0">
      <text>
        <r>
          <rPr>
            <b/>
            <sz val="9"/>
            <color indexed="81"/>
            <rFont val="Segoe UI"/>
            <charset val="1"/>
          </rPr>
          <t>MARCELO DARCI DE SOUZA:</t>
        </r>
        <r>
          <rPr>
            <sz val="9"/>
            <color indexed="81"/>
            <rFont val="Segoe UI"/>
            <charset val="1"/>
          </rPr>
          <t xml:space="preserve">
cedido 01 und para o ceres 03/05/19 </t>
        </r>
      </text>
    </comment>
    <comment ref="I256" authorId="0" shapeId="0">
      <text>
        <r>
          <rPr>
            <b/>
            <sz val="9"/>
            <color indexed="81"/>
            <rFont val="Segoe UI"/>
            <charset val="1"/>
          </rPr>
          <t>MARCELO DARCI DE SOUZA:</t>
        </r>
        <r>
          <rPr>
            <sz val="9"/>
            <color indexed="81"/>
            <rFont val="Segoe UI"/>
            <charset val="1"/>
          </rPr>
          <t xml:space="preserve">
cedido ao ceres 01 und 17/06/19 </t>
        </r>
      </text>
    </comment>
    <comment ref="I268" authorId="0" shapeId="0">
      <text>
        <r>
          <rPr>
            <b/>
            <sz val="9"/>
            <color indexed="81"/>
            <rFont val="Segoe UI"/>
            <charset val="1"/>
          </rPr>
          <t>MARCELO DARCI DE SOUZA:</t>
        </r>
        <r>
          <rPr>
            <sz val="9"/>
            <color indexed="81"/>
            <rFont val="Segoe UI"/>
            <charset val="1"/>
          </rPr>
          <t xml:space="preserve">
recebido 10 und da reitoria </t>
        </r>
      </text>
    </comment>
    <comment ref="I313" authorId="0" shapeId="0">
      <text>
        <r>
          <rPr>
            <b/>
            <sz val="9"/>
            <color indexed="81"/>
            <rFont val="Segoe UI"/>
            <charset val="1"/>
          </rPr>
          <t>MARCELO DARCI DE SOUZA:</t>
        </r>
        <r>
          <rPr>
            <sz val="9"/>
            <color indexed="81"/>
            <rFont val="Segoe UI"/>
            <charset val="1"/>
          </rPr>
          <t xml:space="preserve">
cedido para ceres 02 und em 30/05/19 
</t>
        </r>
      </text>
    </comment>
    <comment ref="I451" authorId="0" shapeId="0">
      <text>
        <r>
          <rPr>
            <b/>
            <sz val="9"/>
            <color indexed="81"/>
            <rFont val="Segoe UI"/>
            <charset val="1"/>
          </rPr>
          <t>MARCELO DARCI DE SOUZA:</t>
        </r>
        <r>
          <rPr>
            <sz val="9"/>
            <color indexed="81"/>
            <rFont val="Segoe UI"/>
            <charset val="1"/>
          </rPr>
          <t xml:space="preserve">
cedido 01 und para o ceres 03/05/19 </t>
        </r>
      </text>
    </comment>
    <comment ref="I471" authorId="0" shapeId="0">
      <text>
        <r>
          <rPr>
            <b/>
            <sz val="9"/>
            <color indexed="81"/>
            <rFont val="Segoe UI"/>
            <charset val="1"/>
          </rPr>
          <t>MARCELO DARCI DE SOUZA:</t>
        </r>
        <r>
          <rPr>
            <sz val="9"/>
            <color indexed="81"/>
            <rFont val="Segoe UI"/>
            <charset val="1"/>
          </rPr>
          <t xml:space="preserve">
cedido ao CEFID 01 und </t>
        </r>
      </text>
    </comment>
    <comment ref="I475" authorId="0" shapeId="0">
      <text>
        <r>
          <rPr>
            <b/>
            <sz val="9"/>
            <color indexed="81"/>
            <rFont val="Segoe UI"/>
            <charset val="1"/>
          </rPr>
          <t>MARCELO DARCI DE SOUZA:</t>
        </r>
        <r>
          <rPr>
            <sz val="9"/>
            <color indexed="81"/>
            <rFont val="Segoe UI"/>
            <charset val="1"/>
          </rPr>
          <t xml:space="preserve">
cedido ao CEFID 01 und </t>
        </r>
      </text>
    </comment>
    <comment ref="I538" authorId="0" shapeId="0">
      <text>
        <r>
          <rPr>
            <b/>
            <sz val="9"/>
            <color indexed="81"/>
            <rFont val="Segoe UI"/>
            <charset val="1"/>
          </rPr>
          <t>MARCELO DARCI DE SOUZA:</t>
        </r>
        <r>
          <rPr>
            <sz val="9"/>
            <color indexed="81"/>
            <rFont val="Segoe UI"/>
            <charset val="1"/>
          </rPr>
          <t xml:space="preserve">
cedido 01 und para o ceres 03/05/19 </t>
        </r>
      </text>
    </comment>
  </commentList>
</comments>
</file>

<file path=xl/comments8.xml><?xml version="1.0" encoding="utf-8"?>
<comments xmlns="http://schemas.openxmlformats.org/spreadsheetml/2006/main">
  <authors>
    <author>MARCELO DARCI DE SOUZA</author>
    <author>MARCEL BOTEGA DE SOUZA</author>
    <author>RAFAEL QUADRA E SILVA</author>
    <author>CAMILA DE ALMEIDA LUCA</author>
  </authors>
  <commentList>
    <comment ref="I14" authorId="0" shapeId="0">
      <text>
        <r>
          <rPr>
            <b/>
            <sz val="9"/>
            <color indexed="81"/>
            <rFont val="Segoe UI"/>
            <charset val="1"/>
          </rPr>
          <t>MARCELO DARCI DE SOUZA:</t>
        </r>
        <r>
          <rPr>
            <sz val="9"/>
            <color indexed="81"/>
            <rFont val="Segoe UI"/>
            <charset val="1"/>
          </rPr>
          <t xml:space="preserve">
cedido reitoria 300 und para ceres 02/07/2019</t>
        </r>
      </text>
    </comment>
    <comment ref="AC14" authorId="1" shapeId="0">
      <text>
        <r>
          <rPr>
            <b/>
            <sz val="9"/>
            <color indexed="81"/>
            <rFont val="Segoe UI"/>
            <charset val="1"/>
          </rPr>
          <t>MARCEL BOTEGA DE SOUZA:</t>
        </r>
        <r>
          <rPr>
            <sz val="9"/>
            <color indexed="81"/>
            <rFont val="Segoe UI"/>
            <charset val="1"/>
          </rPr>
          <t xml:space="preserve">
Saldo cedido pela reitoria (300)</t>
        </r>
      </text>
    </comment>
    <comment ref="I15" authorId="0" shapeId="0">
      <text>
        <r>
          <rPr>
            <b/>
            <sz val="9"/>
            <color indexed="81"/>
            <rFont val="Segoe UI"/>
            <charset val="1"/>
          </rPr>
          <t>MARCELO DARCI DE SOUZA:</t>
        </r>
        <r>
          <rPr>
            <sz val="9"/>
            <color indexed="81"/>
            <rFont val="Segoe UI"/>
            <charset val="1"/>
          </rPr>
          <t xml:space="preserve">
recebido do cefid 250 und 04/07/19</t>
        </r>
      </text>
    </comment>
    <comment ref="AC15" authorId="2" shapeId="0">
      <text>
        <r>
          <rPr>
            <b/>
            <sz val="9"/>
            <color indexed="81"/>
            <rFont val="Segoe UI"/>
            <charset val="1"/>
          </rPr>
          <t>RAFAEL QUADRA E SILVA:</t>
        </r>
        <r>
          <rPr>
            <sz val="9"/>
            <color indexed="81"/>
            <rFont val="Segoe UI"/>
            <charset val="1"/>
          </rPr>
          <t xml:space="preserve">
Cedido pelo CEFID 250Unidades</t>
        </r>
      </text>
    </comment>
    <comment ref="I20" authorId="0" shapeId="0">
      <text>
        <r>
          <rPr>
            <b/>
            <sz val="9"/>
            <color indexed="81"/>
            <rFont val="Segoe UI"/>
            <charset val="1"/>
          </rPr>
          <t>MARCELO DARCI DE SOUZA:</t>
        </r>
        <r>
          <rPr>
            <sz val="9"/>
            <color indexed="81"/>
            <rFont val="Segoe UI"/>
            <charset val="1"/>
          </rPr>
          <t xml:space="preserve">
cedido reitoria 200 und para ceres 02/07/2019</t>
        </r>
      </text>
    </comment>
    <comment ref="AC20" authorId="1" shapeId="0">
      <text>
        <r>
          <rPr>
            <b/>
            <sz val="9"/>
            <color indexed="81"/>
            <rFont val="Segoe UI"/>
            <charset val="1"/>
          </rPr>
          <t>MARCEL BOTEGA DE SOUZA:</t>
        </r>
        <r>
          <rPr>
            <sz val="9"/>
            <color indexed="81"/>
            <rFont val="Segoe UI"/>
            <charset val="1"/>
          </rPr>
          <t xml:space="preserve">
Saldo cedido pela reitoria (200)</t>
        </r>
      </text>
    </comment>
    <comment ref="I152" authorId="0" shapeId="0">
      <text>
        <r>
          <rPr>
            <b/>
            <sz val="9"/>
            <color indexed="81"/>
            <rFont val="Segoe UI"/>
            <charset val="1"/>
          </rPr>
          <t>MARCELO DARCI DE SOUZA:</t>
        </r>
        <r>
          <rPr>
            <sz val="9"/>
            <color indexed="81"/>
            <rFont val="Segoe UI"/>
            <charset val="1"/>
          </rPr>
          <t xml:space="preserve">
cedido ao ceart 05 und </t>
        </r>
      </text>
    </comment>
    <comment ref="I153" authorId="0" shapeId="0">
      <text>
        <r>
          <rPr>
            <b/>
            <sz val="9"/>
            <color indexed="81"/>
            <rFont val="Segoe UI"/>
            <charset val="1"/>
          </rPr>
          <t>MARCELO DARCI DE SOUZA:</t>
        </r>
        <r>
          <rPr>
            <sz val="9"/>
            <color indexed="81"/>
            <rFont val="Segoe UI"/>
            <charset val="1"/>
          </rPr>
          <t xml:space="preserve">
cedido ao ceart 05 und </t>
        </r>
      </text>
    </comment>
    <comment ref="I197" authorId="0" shapeId="0">
      <text>
        <r>
          <rPr>
            <b/>
            <sz val="9"/>
            <color indexed="81"/>
            <rFont val="Segoe UI"/>
            <charset val="1"/>
          </rPr>
          <t>MARCELO DARCI DE SOUZA:</t>
        </r>
        <r>
          <rPr>
            <sz val="9"/>
            <color indexed="81"/>
            <rFont val="Segoe UI"/>
            <charset val="1"/>
          </rPr>
          <t xml:space="preserve">
recebido do cert 01 und 17/06/19</t>
        </r>
      </text>
    </comment>
    <comment ref="I199" authorId="0" shapeId="0">
      <text>
        <r>
          <rPr>
            <b/>
            <sz val="9"/>
            <color indexed="81"/>
            <rFont val="Segoe UI"/>
            <charset val="1"/>
          </rPr>
          <t>MARCELO DARCI DE SOUZA:</t>
        </r>
        <r>
          <rPr>
            <sz val="9"/>
            <color indexed="81"/>
            <rFont val="Segoe UI"/>
            <charset val="1"/>
          </rPr>
          <t xml:space="preserve">
recebido do cert 01 und 17/06/19</t>
        </r>
      </text>
    </comment>
    <comment ref="I227" authorId="0" shapeId="0">
      <text>
        <r>
          <rPr>
            <b/>
            <sz val="9"/>
            <color indexed="81"/>
            <rFont val="Segoe UI"/>
            <charset val="1"/>
          </rPr>
          <t>MARCELO DARCI DE SOUZA:re</t>
        </r>
        <r>
          <rPr>
            <sz val="9"/>
            <color indexed="81"/>
            <rFont val="Segoe UI"/>
            <charset val="1"/>
          </rPr>
          <t xml:space="preserve">
recebido 01 und para o cesfi  03/05/19 </t>
        </r>
      </text>
    </comment>
    <comment ref="I254" authorId="0" shapeId="0">
      <text>
        <r>
          <rPr>
            <b/>
            <sz val="9"/>
            <color indexed="81"/>
            <rFont val="Segoe UI"/>
            <charset val="1"/>
          </rPr>
          <t>MARCELO DARCI DE SOUZA:</t>
        </r>
        <r>
          <rPr>
            <sz val="9"/>
            <color indexed="81"/>
            <rFont val="Segoe UI"/>
            <charset val="1"/>
          </rPr>
          <t xml:space="preserve">
recebido 01 und para o cesfi  03/05/19 </t>
        </r>
      </text>
    </comment>
    <comment ref="I255" authorId="0" shapeId="0">
      <text>
        <r>
          <rPr>
            <b/>
            <sz val="9"/>
            <color indexed="81"/>
            <rFont val="Segoe UI"/>
            <charset val="1"/>
          </rPr>
          <t>MARCELO DARCI DE SOUZA:</t>
        </r>
        <r>
          <rPr>
            <sz val="9"/>
            <color indexed="81"/>
            <rFont val="Segoe UI"/>
            <charset val="1"/>
          </rPr>
          <t xml:space="preserve">
recebido do ceart 01 und 18/06/19
</t>
        </r>
      </text>
    </comment>
    <comment ref="I256" authorId="0" shapeId="0">
      <text>
        <r>
          <rPr>
            <b/>
            <sz val="9"/>
            <color indexed="81"/>
            <rFont val="Segoe UI"/>
            <charset val="1"/>
          </rPr>
          <t>MARCELO DARCI DE SOUZA:</t>
        </r>
        <r>
          <rPr>
            <sz val="9"/>
            <color indexed="81"/>
            <rFont val="Segoe UI"/>
            <charset val="1"/>
          </rPr>
          <t xml:space="preserve">
recebido do cesfi 01 und 17/06/19 
</t>
        </r>
      </text>
    </comment>
    <comment ref="I267" authorId="3" shapeId="0">
      <text>
        <r>
          <rPr>
            <b/>
            <sz val="9"/>
            <color indexed="81"/>
            <rFont val="Segoe UI"/>
            <charset val="1"/>
          </rPr>
          <t>CAMILA DE ALMEIDA LUCA:</t>
        </r>
        <r>
          <rPr>
            <sz val="9"/>
            <color indexed="81"/>
            <rFont val="Segoe UI"/>
            <charset val="1"/>
          </rPr>
          <t xml:space="preserve">
CERES recebeu 7 unidades do CEFID em 04.02.19  
</t>
        </r>
      </text>
    </comment>
    <comment ref="I272" authorId="3" shapeId="0">
      <text>
        <r>
          <rPr>
            <b/>
            <sz val="9"/>
            <color indexed="81"/>
            <rFont val="Segoe UI"/>
            <family val="2"/>
          </rPr>
          <t>CAMILA DE ALMEIDA LUCA:</t>
        </r>
        <r>
          <rPr>
            <sz val="9"/>
            <color indexed="81"/>
            <rFont val="Segoe UI"/>
            <family val="2"/>
          </rPr>
          <t xml:space="preserve">
CERES recebeu 50m² (cinquenta) do CEART em 06.11.18 
cedido reitoria 100  und para ceres 02/07/2019
recebido do cefid 40 und 04/07/19</t>
        </r>
      </text>
    </comment>
    <comment ref="AD272" authorId="1" shapeId="0">
      <text>
        <r>
          <rPr>
            <b/>
            <sz val="9"/>
            <color indexed="81"/>
            <rFont val="Segoe UI"/>
            <charset val="1"/>
          </rPr>
          <t>MARCEL BOTEGA DE SOUZA:</t>
        </r>
        <r>
          <rPr>
            <sz val="9"/>
            <color indexed="81"/>
            <rFont val="Segoe UI"/>
            <charset val="1"/>
          </rPr>
          <t xml:space="preserve">
Saldo cedido pela reitoria (100) e cedido pelo cefid 40</t>
        </r>
      </text>
    </comment>
    <comment ref="I273" authorId="3" shapeId="0">
      <text>
        <r>
          <rPr>
            <b/>
            <sz val="9"/>
            <color indexed="81"/>
            <rFont val="Segoe UI"/>
            <charset val="1"/>
          </rPr>
          <t>CAMILA DE ALMEIDA LUCA:</t>
        </r>
        <r>
          <rPr>
            <sz val="9"/>
            <color indexed="81"/>
            <rFont val="Segoe UI"/>
            <charset val="1"/>
          </rPr>
          <t xml:space="preserve">
CERES recebeu 7 unidades do CEFID em 04.02.19
cedido reitoria 35 und para ceres 02/07/2019</t>
        </r>
      </text>
    </comment>
    <comment ref="AD273" authorId="1" shapeId="0">
      <text>
        <r>
          <rPr>
            <b/>
            <sz val="9"/>
            <color indexed="81"/>
            <rFont val="Segoe UI"/>
            <charset val="1"/>
          </rPr>
          <t>MARCEL BOTEGA DE SOUZA:</t>
        </r>
        <r>
          <rPr>
            <sz val="9"/>
            <color indexed="81"/>
            <rFont val="Segoe UI"/>
            <charset val="1"/>
          </rPr>
          <t xml:space="preserve">
Saldo cedido pela reitoria (35 kg)</t>
        </r>
      </text>
    </comment>
    <comment ref="I276" authorId="0" shapeId="0">
      <text>
        <r>
          <rPr>
            <b/>
            <sz val="9"/>
            <color indexed="81"/>
            <rFont val="Segoe UI"/>
            <charset val="1"/>
          </rPr>
          <t>MARCELO DARCI DE SOUZA:</t>
        </r>
        <r>
          <rPr>
            <sz val="9"/>
            <color indexed="81"/>
            <rFont val="Segoe UI"/>
            <charset val="1"/>
          </rPr>
          <t xml:space="preserve">
cedido 400 und ao cefid 30/04/19 </t>
        </r>
      </text>
    </comment>
    <comment ref="I313" authorId="0" shapeId="0">
      <text>
        <r>
          <rPr>
            <b/>
            <sz val="9"/>
            <color indexed="81"/>
            <rFont val="Segoe UI"/>
            <charset val="1"/>
          </rPr>
          <t>MARCELO DARCI DE SOUZA:</t>
        </r>
        <r>
          <rPr>
            <sz val="9"/>
            <color indexed="81"/>
            <rFont val="Segoe UI"/>
            <charset val="1"/>
          </rPr>
          <t xml:space="preserve">
recebido cesfi 02 und 30/05/19 
</t>
        </r>
      </text>
    </comment>
    <comment ref="I339" authorId="0" shapeId="0">
      <text>
        <r>
          <rPr>
            <b/>
            <sz val="9"/>
            <color indexed="81"/>
            <rFont val="Segoe UI"/>
            <charset val="1"/>
          </rPr>
          <t>MARCELO DARCI DE SOUZA:</t>
        </r>
        <r>
          <rPr>
            <sz val="9"/>
            <color indexed="81"/>
            <rFont val="Segoe UI"/>
            <charset val="1"/>
          </rPr>
          <t xml:space="preserve">
recebido do cefid 5 und 04/07/19</t>
        </r>
      </text>
    </comment>
    <comment ref="AE339" authorId="2" shapeId="0">
      <text>
        <r>
          <rPr>
            <b/>
            <sz val="9"/>
            <color indexed="81"/>
            <rFont val="Segoe UI"/>
            <charset val="1"/>
          </rPr>
          <t>RAFAEL QUADRA E SILVA:</t>
        </r>
        <r>
          <rPr>
            <sz val="9"/>
            <color indexed="81"/>
            <rFont val="Segoe UI"/>
            <charset val="1"/>
          </rPr>
          <t xml:space="preserve">
Cedido pelo CEFID 05 unidades</t>
        </r>
      </text>
    </comment>
    <comment ref="I340" authorId="0" shapeId="0">
      <text>
        <r>
          <rPr>
            <b/>
            <sz val="9"/>
            <color indexed="81"/>
            <rFont val="Segoe UI"/>
            <charset val="1"/>
          </rPr>
          <t>MARCELO DARCI DE SOUZA:</t>
        </r>
        <r>
          <rPr>
            <sz val="9"/>
            <color indexed="81"/>
            <rFont val="Segoe UI"/>
            <charset val="1"/>
          </rPr>
          <t xml:space="preserve">
recebido do cefid 2 und 04/07/19</t>
        </r>
      </text>
    </comment>
    <comment ref="AE340" authorId="2" shapeId="0">
      <text>
        <r>
          <rPr>
            <b/>
            <sz val="9"/>
            <color indexed="81"/>
            <rFont val="Segoe UI"/>
            <charset val="1"/>
          </rPr>
          <t>RAFAEL QUADRA E SILVA:</t>
        </r>
        <r>
          <rPr>
            <sz val="9"/>
            <color indexed="81"/>
            <rFont val="Segoe UI"/>
            <charset val="1"/>
          </rPr>
          <t xml:space="preserve">
Cedido pelo CEFID 02 unidades</t>
        </r>
      </text>
    </comment>
    <comment ref="I451" authorId="0" shapeId="0">
      <text>
        <r>
          <rPr>
            <b/>
            <sz val="9"/>
            <color indexed="81"/>
            <rFont val="Segoe UI"/>
            <charset val="1"/>
          </rPr>
          <t>MARCELO DARCI DE SOUZA:</t>
        </r>
        <r>
          <rPr>
            <sz val="9"/>
            <color indexed="81"/>
            <rFont val="Segoe UI"/>
            <charset val="1"/>
          </rPr>
          <t xml:space="preserve">
recebido 01 und para o cesfi  03/05/19 </t>
        </r>
      </text>
    </comment>
    <comment ref="I469" authorId="0" shapeId="0">
      <text>
        <r>
          <rPr>
            <b/>
            <sz val="9"/>
            <color indexed="81"/>
            <rFont val="Segoe UI"/>
            <charset val="1"/>
          </rPr>
          <t>MARCELO DARCI DE SOUZA:</t>
        </r>
        <r>
          <rPr>
            <sz val="9"/>
            <color indexed="81"/>
            <rFont val="Segoe UI"/>
            <charset val="1"/>
          </rPr>
          <t xml:space="preserve">
recebido do cert 01 und 17/06/19</t>
        </r>
      </text>
    </comment>
    <comment ref="I473" authorId="0" shapeId="0">
      <text>
        <r>
          <rPr>
            <b/>
            <sz val="9"/>
            <color indexed="81"/>
            <rFont val="Segoe UI"/>
            <charset val="1"/>
          </rPr>
          <t>MARCELO DARCI DE SOUZA:</t>
        </r>
        <r>
          <rPr>
            <sz val="9"/>
            <color indexed="81"/>
            <rFont val="Segoe UI"/>
            <charset val="1"/>
          </rPr>
          <t xml:space="preserve">
cedido 01 und pelo ceart 06/05/19 </t>
        </r>
      </text>
    </comment>
    <comment ref="I538" authorId="0" shapeId="0">
      <text>
        <r>
          <rPr>
            <b/>
            <sz val="9"/>
            <color indexed="81"/>
            <rFont val="Segoe UI"/>
            <charset val="1"/>
          </rPr>
          <t>MARCELO DARCI DE SOUZA:</t>
        </r>
        <r>
          <rPr>
            <sz val="9"/>
            <color indexed="81"/>
            <rFont val="Segoe UI"/>
            <charset val="1"/>
          </rPr>
          <t xml:space="preserve">
recebido 01 und para o cesfi  03/05/19 </t>
        </r>
      </text>
    </comment>
    <comment ref="I541" authorId="0" shapeId="0">
      <text>
        <r>
          <rPr>
            <b/>
            <sz val="9"/>
            <color indexed="81"/>
            <rFont val="Segoe UI"/>
            <charset val="1"/>
          </rPr>
          <t>MARCELO DARCI DE SOUZA:</t>
        </r>
        <r>
          <rPr>
            <sz val="9"/>
            <color indexed="81"/>
            <rFont val="Segoe UI"/>
            <charset val="1"/>
          </rPr>
          <t xml:space="preserve">
cedido pela reitoria 01 und 06/05/19 
</t>
        </r>
      </text>
    </comment>
  </commentList>
</comments>
</file>

<file path=xl/sharedStrings.xml><?xml version="1.0" encoding="utf-8"?>
<sst xmlns="http://schemas.openxmlformats.org/spreadsheetml/2006/main" count="22702" uniqueCount="1038">
  <si>
    <t>Saldo / Automático</t>
  </si>
  <si>
    <t>...../...../......</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</si>
  <si>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</si>
  <si>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</si>
  <si>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</si>
  <si>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</si>
  <si>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</si>
  <si>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</si>
  <si>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</si>
  <si>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</si>
  <si>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</si>
  <si>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</si>
  <si>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</si>
  <si>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</si>
  <si>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</si>
  <si>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</si>
  <si>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</si>
  <si>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</si>
  <si>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</si>
  <si>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</si>
  <si>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</si>
  <si>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</si>
  <si>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</si>
  <si>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SALDO</t>
  </si>
  <si>
    <t>Qtde Registrada</t>
  </si>
  <si>
    <t>Valor Total Utilizado</t>
  </si>
  <si>
    <t>Valor Utilizado</t>
  </si>
  <si>
    <t>% Aditivos</t>
  </si>
  <si>
    <t>% Utilizado</t>
  </si>
  <si>
    <t>Qtde Utilizada</t>
  </si>
  <si>
    <t>CENTRO PARTICIPANTE: GESTOR</t>
  </si>
  <si>
    <t>DETALHAMENTO</t>
  </si>
  <si>
    <t>MARCA</t>
  </si>
  <si>
    <t>Rolo</t>
  </si>
  <si>
    <t>Pacote</t>
  </si>
  <si>
    <t>UNI</t>
  </si>
  <si>
    <t>CADEADO METALICO, DE LATAO, 40 MM, Cadeado de latão retangular. Material da haste: aço cementado. Tamanho: 40mm. Comprimento da haste: 22mm. Espessura da haste: 6,4mm. Com duas chaves</t>
  </si>
  <si>
    <t>vonder</t>
  </si>
  <si>
    <t>Peça</t>
  </si>
  <si>
    <t>339030.28</t>
  </si>
  <si>
    <t>CADEADO METALICO, DE LATÃO, 20 MM, Cadeado em latão maciço, haste de aço temperado e cromado. Tamanho de 20mm. Acompanhando chaves removíveis com cadeado aberto e fechado</t>
  </si>
  <si>
    <t>CADEADO METALICO, TAMANHO DE 50MM, Cadeado em latão maciço, haste de aço temperado e cromado. Tamanho de 50mm. Acompanha chaves removíveis com cadeado aberto e fechado.</t>
  </si>
  <si>
    <t>ABRAÇADEIRA, EM ACO CARBONO 1/2, Com parafuso de cabeça sextavada</t>
  </si>
  <si>
    <t>suprens</t>
  </si>
  <si>
    <t>339030.24</t>
  </si>
  <si>
    <t>ABRAÇADEIRA, EM ACO CARBONO 3/4, Com parafuso de cabeça sextavada.</t>
  </si>
  <si>
    <t>ARAME DE ACO, ARAME RECOZIDO, Arame Recozido Liso nº:14, 2,0mm, Rolo de 5Kg.</t>
  </si>
  <si>
    <t>gerdau</t>
  </si>
  <si>
    <t>ARAME DE ACO, FARPADO, 500 METROS, GALVANIZADO, 1,6 MM – 350 KgF, DUPLA CAMADA</t>
  </si>
  <si>
    <t>ARAME DE ACO, GALVANIZADO,FIO 16, Arame galvanizado, fio 16 mm</t>
  </si>
  <si>
    <t>Kg</t>
  </si>
  <si>
    <t>Arame galvanizado BWG 18 - Kg</t>
  </si>
  <si>
    <t>Arame galvanizado BWG 16 - Kg</t>
  </si>
  <si>
    <t>BUCHA PLASTICA PARA FIXAÇÃO, BUCHA DE NYLON 06 MM, Bucha 6mm, de polietileno.</t>
  </si>
  <si>
    <t>ivplast</t>
  </si>
  <si>
    <t>BUCHA PLASTICA PARA FIXAÇÃO, BUCHA DE NYLON 8 MM, Bucha 8mm, de polietileno.</t>
  </si>
  <si>
    <t>BUCHA PLASTICA PARA FIXACAO, BUCHA DE NYLON S 4, Bucha nylon ( polyamida ) na medida 4mm ( S 4).</t>
  </si>
  <si>
    <t>fischer</t>
  </si>
  <si>
    <t>BUCHA PLASTICA PARA FIXACAO, BUCHA DE NYLON S 5, Bucha nylon ( polyamida ) na medida 5mm ( S 5).</t>
  </si>
  <si>
    <t>BUCHA PLASTICA PARA FIXACAO, EM NYLON, Bucha Convencional, em nylon, para fixação em parede de Alvenaria e Concreto - 3mm</t>
  </si>
  <si>
    <t>BUCHA PLASTICA PARA FIXACAO, NUMERO 10, Bucha 10mm de polietileno.</t>
  </si>
  <si>
    <t>BUCHA PLASTICA PARA FIXACAO, NUMERO 12, Bucha 12,0mm, plástica, para parafuso.</t>
  </si>
  <si>
    <t>BUCHA PLASTICA PARA FIXACAO, NUMERO 14, Bucha para parafuso N14</t>
  </si>
  <si>
    <t>PARAFUSO METALICO, COM PORCAS E ARRUELAS, Conjunto Porca ,Parafuso e Arruela, Cabeça
Sextavada, rosca inteira, Aço Carbono Zincado, Norma UNC; Diâmetro 1/4", Comprimento 1.1/2".</t>
  </si>
  <si>
    <t>belenus</t>
  </si>
  <si>
    <t>PARAFUSO METALICO, COM PORCAS E ARRUELAS, Conjunto Porca ,Parafuso e Arruela, Cabeça
Sextavada, rosca inteira, Aço Carbono Zincado, Norma UNC; Diâmetro 1/4", Comprimento 2".</t>
  </si>
  <si>
    <t>PARAFUSO METALICO, COM PORCAS E ARRUELAS, Conjunto Porca ,Parafuso e Arruela, Cabeça
Sextavada, rosca inteira, Aço Carbono Zincado, Norma UNC; Diâmetro 3/8", Comprimento 1".</t>
  </si>
  <si>
    <t>PARAFUSO METALICO, COM PORCAS E ARRUELAS, Conjunto Porca ,Parafuso e Arruela, Cabeça
Sextavada, rosca inteira, Aço Carbono Zincado, Norma UNC; Diâmetro 3/8", Comprimento 2".</t>
  </si>
  <si>
    <t>PARAFUSO METALICO, COM PORCAS E ARRUELAS, Conjunto Porca ,Parafuso e Arruela, Cabeça
Sextavada, rosca inteira, Aço Carbono Zincado, Norma UNC; Diâmetro 3/8", Comprimento 3"</t>
  </si>
  <si>
    <t>PARAFUSO METALICO, COM PORCAS E ARRUELAS, Conjunto Porca ,Parafuso e Arruela, Cabeça
Sextavada, rosca inteira, Aço Carbono Zincado, Norma UNC; Diâmetro 5/16", Comprimento 1.3/4".</t>
  </si>
  <si>
    <t>PARAFUSO METALICO, COM PORCAS E ARRUELAS, Conjunto Porca ,Parafuso e Arruela, Cabeça
Sextavada, rosca inteira, Aço Carbono Zincado, Norma UNC; Diâmetro 5/16", Comprimento 1/2".</t>
  </si>
  <si>
    <t>PARAFUSO METALICO, COM PORCAS E ARRUELAS, Conjunto Porca ,Parafuso e Arruela, Cabeça
Sextavada, rosca inteira, Aço Carbono Zincado, Norma UNC; Diâmetro 5/16", Comprimento 3."</t>
  </si>
  <si>
    <t>PARAFUSO METALICO, COM PORCAS E ARRUELAS, Conjunto Porca ,Parafuso e Arruela, Cabeça
Sextavada, rosca inteira, Aço Carbono Zincado, Norma UNC; Diâmetro 5/16", Comprimento 4".</t>
  </si>
  <si>
    <t>PARAFUSO METALICO, COM PORCAS E ARRUELAS, Conjunto Porca ,Parafuso e Arruela, Cabeça
Sextavada, rosca inteira, Aço Carbono Zincado, Norma UNC; Diâmetro 7/16", Comprimento 1".</t>
  </si>
  <si>
    <t>PARAFUSO METALICO, COM PORCAS E ARRUELAS, Conjunto Porca e Parafuso Cabeça Sextavada, rosca inteira, Aço Carbono Zincado, Norma UNC; Diâmetro 7/16", Comprimento 2".</t>
  </si>
  <si>
    <t>PARAFUSO METALICO, COM PORCAS E ARRUELAS, Conjunto Porca e Parafuso Cabeça Sextavada, rosca inteira, Aço Carbono Zincado, Norma UNC; Diâmetro 7/16", Comprimento 3".</t>
  </si>
  <si>
    <t>PARAFUSO METALICO, COM PORCAS E ARRUELAS, Parafuso Frances Com Porca e arruela, Aço Carbono Polido, Norma UNC / ANSI / ASME 18.5; 1/4-20 X 2-1/2.</t>
  </si>
  <si>
    <t>PARAFUSO METALICO, COM PORCAS E ARRUELAS, Parafuso Frances Com Porca e arruela, Aço Carbono Polido, Norma UNC / ANSI / ASME 18.5; 3/8-16 X 2.</t>
  </si>
  <si>
    <t>PARAFUSO METALICO, COM PORCAS E ARRUELAS, Parafuso Frances Com Porca, Aço Carbono Polido,
Norma UNC / ANSI / ASME 18.5; 5/16-18 X 3.</t>
  </si>
  <si>
    <t>PARAFUSO METALICO, DRY WALL, CABEÇA TROMBETA PONTA AGULHA 3.5X25,</t>
  </si>
  <si>
    <t>PARAFUSO METALICO, ESCAPULA AÇO GALVANIZADO, Escápula com rosca p/ bucha e madeira 2.9 x 41 - Aço Galvanizado</t>
  </si>
  <si>
    <t>ws</t>
  </si>
  <si>
    <t>PARAFUSO METALICO, ESCAPULA AÇO GALVANIZADO, Escápula com rosca p/ bucha e madeira 3.3 x 57 - Aço Galvanizado.</t>
  </si>
  <si>
    <t>PARAFUSO METALICO, ESCAPULA AÇO GALVANIZADO, Escápula com rosca p/ bucha e madeira 4.4 x 67 -aço Galvanizado</t>
  </si>
  <si>
    <t>PARAFUSO METALICO, ESCAPULA AÇO GALVANIZADO, Escápula com rosca p/ bucha e madeira 4.9 x 67 - Aço Galvanizado.</t>
  </si>
  <si>
    <t>PARAFUSO METALICO, TIPO PHILIPS MEDINDO 3.5 X 25, Parafuso ponta agulha philips 3,5mmX25mm,
acabamento fosfatizado, para gesso.</t>
  </si>
  <si>
    <t>PARAFUSO METALICO, TIPO PHILIPS, Medida: 4,0 x 25 mm.</t>
  </si>
  <si>
    <t>PARAFUSO METALICO, TIPO PHILIPS, Medida: 4,0 x 40 mm.</t>
  </si>
  <si>
    <t>PARAFUSO METALICO, Parafuso auto-atarraxante cab. Panela c/ fenda - din 7971 Material: Aço Carbono Cementado; Dimensões - 4.8 X 80.</t>
  </si>
  <si>
    <t>PARAFUSO METALICO, Parafuso auto-atarraxante cab. Panela c/ fenda - din 7971 Material: Aço Carbono Cementado; Dimensões - 4.2 X 50mm.</t>
  </si>
  <si>
    <t>PARAFUSO METALICO, Parafuso auto-atarraxante cab. Panela c/ fenda - din 7971. Material: Aço Carbono Cementado; Dimensões - 5.5 X 80,0mm.</t>
  </si>
  <si>
    <t>PARAFUSO METALICO, Parafuso cabeça chata philips, 30mmX3mm, bicromatizado, aço, para madeira, aglomerado, MDF.</t>
  </si>
  <si>
    <t>PARAFUSO METALICO, Parafuso Chip Board Phillips Cabeça Tipo Panela; Material: Ferro Bicromatizado; Dimensões 3.0 X 10mm.</t>
  </si>
  <si>
    <t>PARAFUSO METALICO,Parafuso Chip Board Phillips Cabeça Tipo Panela; Material: Ferro Bicromatizado; Dimensões 3.0 X 20mm.</t>
  </si>
  <si>
    <t>PARAFUSO METALICO, Parafuso Chip Board Phillips Cabeça Tipo Panela; Material: Ferro Bicromatizado; Dimensões 3.5 X 40mm.</t>
  </si>
  <si>
    <t>PARAFUSO METALICO, Parafuso Chip Board Phillips Cabeça Tipo Panela; Material: Ferro Bicromatizado; Dimensões 4.0 X 20mm.</t>
  </si>
  <si>
    <t>PARAFUSO METALICO, Parafuso Chip Board Phillips Cabeça Tipo Panela; Material: Ferro Bicromatizado; Dimensões 4.0 X 50mm.</t>
  </si>
  <si>
    <t>PARAFUSO METALICO, Parafuso Chip Board Phillips Cabeça Tipo Panela; Material: Ferro Bicromatizado; Dimensões 5.0 X 60mm.</t>
  </si>
  <si>
    <t>PARAFUSO METALICO, Parafuso Chip Board Phillips Cabeça Tipo Panela; Material: Ferro Bicromatizado; Dimensões 6.0 X 30mm.</t>
  </si>
  <si>
    <t>PARAFUSO METALICO, Parafuso Chip Board Phillips Cabeça Tipo Panela; Material: Ferro Bicromatizado; Dimensões 6.0 X 60mm.</t>
  </si>
  <si>
    <t>PARAFUSO METALICO, Parafuso Para Corrediça, Phillips Cabeça Chata com Rebaixo; Material: Aço Carbono com Acabamento Zincado; Dimensões 3,5 X 12,0mm.</t>
  </si>
  <si>
    <t>PARAFUSO METALICO, Parafuso Para Corrediça, Phillips Cabeca Chata com Rebaixo; Material: Aço Carbono com Acabamento Zincado; Dimensões 3,5 X 16,0mm.</t>
  </si>
  <si>
    <t>PARAFUSO METALICO, Parafuso ponta agulha philips 3,5X45mm, acabamento fosfatizado, para gesso.</t>
  </si>
  <si>
    <t>PREGO DE AÇO, MEDINDO 10 X 10 COM CABECA, Polido. Pacote de 1 Kg.</t>
  </si>
  <si>
    <t>PREGO DE AÇO, MEDINDO 10X10, SEM CABECA, Prego sem cabeça 10x10 galvanizado. Pacote de 1 Kg.</t>
  </si>
  <si>
    <t>PREGO DE AÇO, MEDINDO 12 X 12, COM CABECA, Zincado, pacote com 1 Kg.</t>
  </si>
  <si>
    <t>PREGO DE AÇO, MEDINDO 13 X 15, COM CABECA, Prego 13 x 15, polido com cabeça. Pacote de 1 Kg</t>
  </si>
  <si>
    <t>PREGO DE AÇO, MEDINDO 14X21 C/C, Prego com cabeça galvanizado; Medida: 14x21.</t>
  </si>
  <si>
    <t>PREGO DE AÇO, MEDINDO 14X21 S/C, Prego sem cabeça 14x21 galvanizado. Pacote de 1 Kg.</t>
  </si>
  <si>
    <t>PREGO DE ACO, MEDINDO 16 X 24, COM CABECA, Prego 16mmX24mm, galvanizado com cabeça. Pacote de 1Kg.</t>
  </si>
  <si>
    <t>PREGO DE ACO, MEDINDO 16 X 27, SEM CABECA, Prego 16mmX24mm, galvanizado sem cabeça. Pacote de 1Kg.</t>
  </si>
  <si>
    <t>PREGO DE ACO, MEDINDO 17 X 27 SEM CABECA, Prego 17mmX27mm, galvanizado sem cabeça. Pacote de 1Kg.</t>
  </si>
  <si>
    <t>PREGO DE ACO, MEDINDO 17 X 27, COM CABECA, Prego 17mmX27mm, galvanizado com cabeça. Pacote de 1Kg.</t>
  </si>
  <si>
    <t>PREGO DE ACO, MEDINDO 8 X 8, COM CABECA, Prego 8 x 8, polido com cabeça. Pacote de 1 Kg.</t>
  </si>
  <si>
    <t>worker</t>
  </si>
  <si>
    <t>REBITE, DE ALUMINIO, Rebite de repuxo de alumínio tipo POP 2,4mmx8,6mm. Caixa com 1000 Unidades.</t>
  </si>
  <si>
    <t>Caixa</t>
  </si>
  <si>
    <t>REBITE, DE ALUMINIO, Rebite de repuxo de alumínio tipo POP diâmetro de 2,4mm e comprimento de 5,0mm. Caixa com 1000 Unidades.</t>
  </si>
  <si>
    <t>REBITE, DE ALUMINIO, Rebite de repuxo de alumínio tipo POP diâmetro de 3,2mm e comprimento de 5,8mm. Caixa com 1000 Unidades.</t>
  </si>
  <si>
    <t>REBITE, DE ALUMINIO, Rebite de repuxo de alumínio tipo POP diâmetro de 3,2mm e comprimento de 6,2mm. Caixa com 1000 Unidades.</t>
  </si>
  <si>
    <t>REBITE, DE ALUMINIO, Rebite de repuxo de alumínio tipo POP diâmetro de 4,0mm e comprimento de 10,2mm. Caixa com 1000 Unidades.</t>
  </si>
  <si>
    <t>REBITE, DE ALUMINIO, Rebite de repuxo de alumínio tipo POP diâmetro de 4,8mm e comprimento de 10,2mm. Peça com 1000 Unidades.</t>
  </si>
  <si>
    <t>Barra roscada de 10 mm.</t>
  </si>
  <si>
    <t>PEÇA</t>
  </si>
  <si>
    <t>Porca para Barra roscada de 10 mm.</t>
  </si>
  <si>
    <t>Arruela para Barra roscada de 10 mm.</t>
  </si>
  <si>
    <t>LIXA, D'AGUA 600, DIÂMETRO 200MM</t>
  </si>
  <si>
    <t>LIXA, D'AGUA E DE FERRO, Lixa ferro nº 60.</t>
  </si>
  <si>
    <t>LIXA, D'AGUA E DE FERRO, Lixa ferro, grana 220.</t>
  </si>
  <si>
    <t>LIXA, D'AGUA E DE FERRO, Lixa ferro, grana 80.</t>
  </si>
  <si>
    <t>LIXA, D'AGUA E DE FERRO, Lixa para ferro, K246, em folha, grana 100.</t>
  </si>
  <si>
    <t>LIXA, D'AGUA GRANA 100 DIAMETRO 200MM,</t>
  </si>
  <si>
    <t>LIXA, D'AGUA GRANA 240 DIAMETRO 200MM,</t>
  </si>
  <si>
    <t>LIXA, D'AGUA GRANA 400 DIAMETRO 200MM,</t>
  </si>
  <si>
    <t>LIXA, D'AGUA NR.150,</t>
  </si>
  <si>
    <t>LIXA, LIXA DAGUA 120, Lixa d´água nº 120</t>
  </si>
  <si>
    <t>LIXA, PARA FERRO NR.100, Lixa de ferro 100 de 225 x 275mm.</t>
  </si>
  <si>
    <t>LIXA, PARA MADEIRA GRAO 120,</t>
  </si>
  <si>
    <t>LIXA, PARA MADEIRA GRAO 80</t>
  </si>
  <si>
    <t>BANDEJA PARA PINTURA, PARA ROLOS DE ATE 23 CM, Bandeja de polietileno para pintura, para rolos de até 23cm.</t>
  </si>
  <si>
    <t>roma</t>
  </si>
  <si>
    <t>GARFO ROLO, 23 CM, Garfo de ferro, 23cm, com bucha, gaiola e rosca, para rolo de pintura.</t>
  </si>
  <si>
    <t>MASSA CORRIDA, ACRILICA EXTERIOR,Galão C/3,6 LITROS, Massa corrida acrílica para uso em
superfície externa em alvenaria. Galão (3,6 litros). Validade mínima de 12 meses.</t>
  </si>
  <si>
    <t>Alessi</t>
  </si>
  <si>
    <t>Galão</t>
  </si>
  <si>
    <t>MASSA CORRIDA, ACRILICA,Galão COM 18 LITROS, 1ª linha,  Massa corrida acrílica para uso em
superfície externa em alvenaria</t>
  </si>
  <si>
    <t>MASSA P/ VEDACAO, MASSA DE CALAFETAR, EMB.C/500GR.,P/TELHADOS DE FIBRO CIMENTO, Massa para telha, pote 500 gramas</t>
  </si>
  <si>
    <t>PINCEL PARA PINTURA, DE 1" (POLEGADA), Pincel p/ pintura na medida (polegadas): 1”. Cabo de madeira, cerda pelo sintético.</t>
  </si>
  <si>
    <t>PINCEL PARA PINTURA, DE 2" (POLEGADAS), Pincel p/ pintura na medida (polegadas): 2”. Cabo de madeira, cerda pelo sintético.</t>
  </si>
  <si>
    <t>PINCEL PARA PINTURA, DE 3" (POLEGADAS), Pincel p/ pintura, tinta óleo e esmalte sintético Cerda pura e natural. Medida (polegadas): 3”.</t>
  </si>
  <si>
    <t>ROLO DE ESPONJA PARA PINTURA, MED. 9CM C/CABO</t>
  </si>
  <si>
    <t>ROLO DE ESPONJA PARA PINTURA, MED.15CM C/CABO</t>
  </si>
  <si>
    <t>ROLO DE ESPUMA PARA PINTURA, MEDINDO 23 CM, COM GARFO, Rolo de espuma poliéster para pintura, 23cm.</t>
  </si>
  <si>
    <t>ROLO DE LA PARA PINTURA, MED. 23CM, Rolo de lã sintética para pintura 23cm, anti-gota. Com garfo.</t>
  </si>
  <si>
    <t>SOLVENTE, Aguarrás Solvente para diluição de esmalte sintético, tinta a óleo e vernizes, Para limpeza de equipamentos de pintura. Frasco 1 litro</t>
  </si>
  <si>
    <t>Litro</t>
  </si>
  <si>
    <t>SOLVENTE, PARA TINTA, LATA COM 900 ML, Tipo Aguarras</t>
  </si>
  <si>
    <t>THINNER, C/05 LITROS, Thinner para diluição, 5 litros.</t>
  </si>
  <si>
    <t>combat</t>
  </si>
  <si>
    <t>THINNER, FRASCO COM 900ML, Thinner acrílico, 900ml.</t>
  </si>
  <si>
    <t>TINTA A OLEO, COR BRANCA,Galão C/ 3,6 LITROS, Tinta Branca Óleo, 1ª linha, lata 3,6 Kg.</t>
  </si>
  <si>
    <t>resicolor</t>
  </si>
  <si>
    <t>TINTA ACRILICA P/SINALIZACAO(DEMARCACAO) VIARIA, AMARELA A BASE DE RESINA ACRILICA, 18 LITROS, EMULS.EM AGUA, TINTA PARA SINALIZAÇÃO DE RODOVIAS E VIAS URBANAS cor amarela. Tinta para Sinalização Horizontal à base de Resina Acrílica para pintura de faixas de demarcação em Rodovias e Vias Urbanas. Apresenta boa homogeneização, fácil aplicação, secagem rápida, boa aderência, boa flexibilidade, resistência às intempéries e durabilidade.</t>
  </si>
  <si>
    <t>rodovias</t>
  </si>
  <si>
    <t>Balde</t>
  </si>
  <si>
    <t>TINTA ACRILICA P/SINALIZACAO(DEMARCACAO) VIARIA, NA COR BRANCA Galão 18 LITROS, Tinta para demarcação, Branca, tipo "emborrachada", padrão DENIT. Lata de 18 Litros</t>
  </si>
  <si>
    <t>Rodovias</t>
  </si>
  <si>
    <t>TINTA ACRILICA P/SINALIZACAO(DEMARCACAO) VIARIA, TINTA PARA DEMARCACAO COR AZUL, Tinta para demarcação, Azul - PNE Norma 9050, tipo "emborrachada", padrão DENIT. Lata de 18 Litros</t>
  </si>
  <si>
    <t>TINTA ACRILICA, COR AZUL CLARO, DE 18 LITROS, Tinta acrílica para uso externo, cor azul claro, acabamento semi-brilho, sem cheiro e limpeza fácil.  18 litros. Validade minima de 12 meses.</t>
  </si>
  <si>
    <t>isabela</t>
  </si>
  <si>
    <t>TINTA ACRILICA, COR BRANCA 3,6 LITROS, Tinta Acrílica Fosca, na cor Branca, 1ª linha, lata 3,6 Litros. Linha Premium, certificada pela Abrafat - Apresentar amostra</t>
  </si>
  <si>
    <t>TINTA ACRILICA, COR BRANCA, Galão DE 18 LITROS, Fosca, 1ª linha.</t>
  </si>
  <si>
    <t>Isabela</t>
  </si>
  <si>
    <t>TINTA ACRILICA, COR BRANCA, Galão DE 18 LITROS, Tinta acrílica para uso externo, sem cheiro e limpeza fácil. Acabamento semi-brilho. Cor branco neve. Galão 18 litros. Validade minima de 12 meses.</t>
  </si>
  <si>
    <t>TINTA ACRILICA, COR BRANCA, LATA 900 ML, Tinta acrílica, fosca, para madeira. 900ml.</t>
  </si>
  <si>
    <t>Pinta Mais</t>
  </si>
  <si>
    <t>Lata</t>
  </si>
  <si>
    <t>TINTA ACRILICA, FOSCO C/ 18 LITROS, Tinta acrílica para uso externo, Sem cheiro e limpeza fácil. Acabamento fosco aveludado. Cor amarelo.  Validade mínima de 12 meses</t>
  </si>
  <si>
    <t>TINTA ACRILICA, NA COR PALHA FOSCO, Balde com 18 LITROS, Tinta acrílica Premium, para alvenaria, cor palha escura similar a MI1276, acabamento fosco.</t>
  </si>
  <si>
    <t>TINTA ACRILICA, P/PISO E ACIMENTADOS, COR CINZA, Balde de 18 LITROS, Tinta piso para cimentado, acabamento liso. Cor concreto (novacor). validade minima de 12 meses.</t>
  </si>
  <si>
    <t>TINTA ACRILICA, PRETA, Tinta acrílica fosca, galão (3,6 litros), sem cheiro (baixo odor), cor preta.</t>
  </si>
  <si>
    <t>TINTA ACRILICA, SEMI-BRILHO, COR AREIA, Tinta acrílica, Premium, cor areia, acabamento semi-brilho. Galão (3,6 litros). Conforme norma da NBR 11702 de abril/1992, tipo 4.2.5, ABNT. Validade mínima de 12 meses.</t>
  </si>
  <si>
    <t>TINTA ESMALTE, COR AZUL, Galão COM 3,6 LITROS, Tinta galão de 3,6 litros esmalte sintético brilhante na cor azul frança.</t>
  </si>
  <si>
    <t>TINTA ESMALTE, COR BRANCA, Galão COM 3,6 LITROS, Tinta Esmalte Branca 1ª linha, lata 3,6 Kg. Apresentar amostra</t>
  </si>
  <si>
    <t>TINTA ESMALTE, COR VERMELHA, Galão COM 3,6 LITROS, Tinta esmalte sintético brilhante galão (3,6 litros), cor vermelha, conforme Norma da NBR 11702, tipo 4.2.5, ABNT.</t>
  </si>
  <si>
    <t>TINTA ESMALTE, Tinta esmalte sintético para madeira, cor branco. Lata 18 litros.</t>
  </si>
  <si>
    <t>TINTA SPRAY FOSCA, EMBAL. 300ML, Tinta spray cores diversas.</t>
  </si>
  <si>
    <t>TINTA SPRAY FOSCA, EMBALALAGEM 300ML, para altas temperaturas. Cores diversas. Secagem: entre demãos de 5 a 10 minutos,ao toque em 30 minutos, manuseio 3 horas e total após 72 horas em temperatura ambiente; Rendimento Aproximado: de 1,0 a 1,2 m², por embalagem.</t>
  </si>
  <si>
    <t>Resicolor</t>
  </si>
  <si>
    <t xml:space="preserve">Massa Cola Plástica Cinza com Catalisador, embalagem de 1  Kg. Suporta até 80ºC. Lixamento com lixa 3640. Indicado para corrigir imperfeições na funilaria de veículos, superfícies metálicas, máquinas e equipamentos. </t>
  </si>
  <si>
    <t>Maxxi Rubber</t>
  </si>
  <si>
    <t>Tinta polisten natural, embalagem 18 litros, rendimento: 340m² / galão / demão, variável de acordo com tipo de madeira, aplicação e espessura do filme.</t>
  </si>
  <si>
    <t>Sayerlack</t>
  </si>
  <si>
    <t>TRINCHA PARA PINTURA, 1/2 POLEGADAS, Trincha, pincel, de pêlo com cabo de plástico medida ½.</t>
  </si>
  <si>
    <t>Roma</t>
  </si>
  <si>
    <t>TRINCHA PARA PINTURA, 3/4" POLEGADAS, Trincha, pincel, de pêlo com cabo de plástico medida ¾.</t>
  </si>
  <si>
    <t>TRINCHA PARA PINTURA, Pincel Trincha Cabo Plastico 18cm, Cabo curto, Filamento: sintético cor dourado, Formato: chato, simples, Ideal para: aplicação verniz, fundos; Indicação de tintas: acrílica, pva, verniz; Técnica: madeira; Virola: estanhada.</t>
  </si>
  <si>
    <t>Verniz de uso geral, 500ml.</t>
  </si>
  <si>
    <t>Brasolv</t>
  </si>
  <si>
    <t>Verniz para madeira.  Contendo no mínimo 900ml.</t>
  </si>
  <si>
    <t>COLA PLASTICA BRANCA, LAVAVEL, NAO TOXICA, FRASCO COM 1000GR.</t>
  </si>
  <si>
    <t>Frasco</t>
  </si>
  <si>
    <t>FITA ADESIVA, ANTIDERRAPANTE, 50mm x 5m na cor preta.</t>
  </si>
  <si>
    <t>nove.54</t>
  </si>
  <si>
    <t>FITA ADESIVA, ANTIDERRAPANTE, Fita antiderrapante à prova d'água 5cmX18m, em vinil texturizado autoadesivo.</t>
  </si>
  <si>
    <t>FITA ADESIVA, DUPLA FACE, ESPUMA POLIETILENO, MEDINDO 12MM X 10 MTS.</t>
  </si>
  <si>
    <t>REFIL DE COLA QUENTE, GROSSA, Cola quente transparente (adesivo termoplástico), elaborada com base de resinas sintéticas e ceras especiais. Produto atóxico indicado para as mais diversas aplicações: peças de madeira, decoração, embalagens flexíveis, artesanato, materiais porosos e outros. Refil com 10,0 mm de espessura e 30 cm de comprimento.</t>
  </si>
  <si>
    <t>ESTOPA, BRANCA, EMBALAGEM COM 200 GRAMAS, Estopa. Pacote com no mínimo 200g.</t>
  </si>
  <si>
    <t>Estopa</t>
  </si>
  <si>
    <t>SILICONE, COM BICO DOSADOR,TUBO COM 300 ML, Tubo de silicone com bico dosador com capacidade de 300ml, incolor.</t>
  </si>
  <si>
    <t>tekbond</t>
  </si>
  <si>
    <t>PISTOLA PLASTICA, PARA APLICACAO DE SILICONE EM BISNAGA, Aplicador de silicone, aço 1020, espessura 0,75mm, acabamento zincado branco, para tubos de 300g em diversos tipos de materiais, peso aproximado 465g.</t>
  </si>
  <si>
    <t>ADESIVO PARA PVC (BISNAGA) 75 GRAMAS, Adesivo, cola, para tubos de PVC rígido. Composição: resina PVC e solvente, aparencia incolor, bisnaga com 75g.</t>
  </si>
  <si>
    <t>pulvitec</t>
  </si>
  <si>
    <t>Bisnaga</t>
  </si>
  <si>
    <t>ANEL DE VEDACAO, DE CERA PARA INSTALACAO DE VASO, Anel cera para vedação de vaso sanitário/bacio.</t>
  </si>
  <si>
    <t>COLA, Cola bi-componente, à base de resina epóxi, poliamida e cargas minerais (Cola tipo "Durepox"). Embalagem com 100g.</t>
  </si>
  <si>
    <t>durepoxi</t>
  </si>
  <si>
    <t>COLA, PARA MADEIRA, Embalagem com 1 Kg.</t>
  </si>
  <si>
    <t>COLA, TIPO SAPATEIRO, Cola para sapateiro, cola de contato. Tubo com no mínimo 75g. Validade mínima 12 meses.</t>
  </si>
  <si>
    <t>brascola</t>
  </si>
  <si>
    <t>COLA, TIPO SUPER BONDER, Adesivo instantaneo. Produto monocomponente a base de cianoacrilato. Frasco com 20 gramas</t>
  </si>
  <si>
    <t>FITA VEDA ROSCA, MEDINDO 18MM X 10M, Fita veda rosca, 18mmX10m, para tubos e conexões em PVC, roscável.</t>
  </si>
  <si>
    <t>multifita</t>
  </si>
  <si>
    <t>IMPERMEABILIZANTE, ASFALTICO, Impermeabilizante tipo emulsão asfáltica. Embalagem 3,6 Lt.</t>
  </si>
  <si>
    <t>FIO DE NYLON, ROLO COM 100 METROS, Fio de nylon 1,60mm Res.: 82Kg Test.: 180lb carretel com 100 metros 100% poliamida.</t>
  </si>
  <si>
    <t>ABRACADEIRA, PLASTICA 15 CM, PACOTE COM 100 UnidadeS, Para fio - cor preta. Embalagem com 100 peças - Largura 3mm x 15cm de comprimento.</t>
  </si>
  <si>
    <t>rf</t>
  </si>
  <si>
    <t>BRACADEIRA, ABRACADEIRA EM NYLON, 240 x 2,8mm. pacote com 100 Unidades.</t>
  </si>
  <si>
    <t>Ruber</t>
  </si>
  <si>
    <t>ESTILETE DE CORTE, COM 18MM, Estilete X-Ato 18 mm (Estilete de precisão com guia de aço 18mm).</t>
  </si>
  <si>
    <t>Vonder</t>
  </si>
  <si>
    <t>339030.42</t>
  </si>
  <si>
    <t>LAPIS PARA CARPINTEIRO, MODELO PADRAO.</t>
  </si>
  <si>
    <t>ARCO COM SERRA, EM ACO, Arco de serra com cabo metálico e arco tubular com deposito de lâminas de serra e corte a 45° e 90°, tipo fixo 12 polegadas.</t>
  </si>
  <si>
    <t>Gold</t>
  </si>
  <si>
    <t>ARCO COM SERRA, MINI ARCO EM LAMINA, Mini Arco; Lâmina de 10".Cabo ergonômico injetado. Tamanho: 10". Marca de referência: Tramontina.</t>
  </si>
  <si>
    <t>Nacional</t>
  </si>
  <si>
    <t>COLHER DE PEDREIRO, Colher de pedreiro canto oval, nº 8.</t>
  </si>
  <si>
    <t>Mister</t>
  </si>
  <si>
    <t>DESEMPENADEIRA, DE ACO P/CONSTRUÇÃO, Desempenadeira dentada, com cabo de madeira, Dimensões: 255mm x 120mm.</t>
  </si>
  <si>
    <t>DESEMPENADEIRA, EM MADEIRA LISA, MED.15 X 26CM, Desempenadeira de madeira lisa. Tamanho aprox. 15cmX26cm</t>
  </si>
  <si>
    <t>DESEMPENADEIRA, EM PVC, MEDINDO 14 X 27CM, Desempenadeira em PVC 14x 27cm.</t>
  </si>
  <si>
    <t>Enxada com cabo de madeira; Enxada forjada em aço carbono especial de alta qualidade, temperada em todo o corpo de peça, pintura eletrostática a pó, cabo com madeira de primeira qualidade, Dimensões aproximadas 22 x 22 x 130 cm.</t>
  </si>
  <si>
    <t>Pandolfo</t>
  </si>
  <si>
    <t>Enxada tamanho médio, com cabo de madeira, pronta para uso, com cabo colocado, largura da lâmina de corte 16 cm ou mais (não será aceito cabo com sarrafo redondo).</t>
  </si>
  <si>
    <t>Enxadão (tipo enxadão sul) com cabo de madeira; Enxada forjada em aço carbono especial de alta qualidade, temperada em todo o corpo de peça, Recebe pintura eletrostática a pó, cabo com madeira de primeira qualidade, Dimensões aproximadas 1505 x 140 x 271 mm.</t>
  </si>
  <si>
    <t>ESCOVA DE ACO PARA LIMA, MEDINDO 20X3.5X0.5CM, CABO DE MADEIRA.</t>
  </si>
  <si>
    <t>ESPATULA DE ACO, COM 12 CM, Espátula de Aço Inox 12 cm</t>
  </si>
  <si>
    <t>ESPATULA DE ACO, MEDINDO 9 CM, Espátula pequena de aço inox com ponta arredondada ou reta, lâmina flexível aprox. 10cm x 2,0 cm ou N° 04.</t>
  </si>
  <si>
    <t>ESPATULA DE ACO, Espátula em aço inoxidável, com uma extremidade arredondada e outra pontiaguda, n° 31. Tamanho 18cm.</t>
  </si>
  <si>
    <t>Fava</t>
  </si>
  <si>
    <t>ESPATULA DE ACO, Espátula/Betumadeira de 8cm em aço temperado, com cabo de madeira.</t>
  </si>
  <si>
    <t>FACAO DE ACO, MATO CB, Facão para corte em geral, em aço carbono temperado. Cabo de polipropileno fixado por pregos de alumínio. Tamanho 50cm</t>
  </si>
  <si>
    <t>FORMAO PARA USO DE CARPINTARIA, FORMAO TAMANHO 3/8", Formão para madeira, com haste em aço temperado,  Dimensões:10mm - 3/8".</t>
  </si>
  <si>
    <t>FORMAO PARA USO DE CARPINTARIA, TAMANHO 1 1/2", Formão para madeira, com haste em aço temperado,  Dimensões:38mm - 1 1 /2".</t>
  </si>
  <si>
    <t>FORMAO PARA USO DE CARPINTARIA, TAMANHO 1 1/4", Formão para madeira, com haste em aço temperado, Dimensões:32mm - 1 1/4".</t>
  </si>
  <si>
    <t>FRESA, TOPO, EM AÇO RÁPIDO, 10 MM, 2 CORTES, 8% COBALTO, DIM 327B</t>
  </si>
  <si>
    <t>FRESA, TOPO, EM AÇO RÁPIDO, 6MM, 2 CORTES, 8% COBALTO, DIM 327B</t>
  </si>
  <si>
    <t>FRESA, TOPO, EM AÇO RÁPIDO, 8MM, 2 CORTES, 8% COBALTO, DIM 327B</t>
  </si>
  <si>
    <t>GROSA, CURVO 1", Grosa curvo 1" possuindo um lado chato e outro meia cana. Lâmina de corte forjada em aço, bordas dentadas para trabalha em cantos. Cabo plástico resistente a impactos.</t>
  </si>
  <si>
    <t>GROSA, MEIA CANA 10''.</t>
  </si>
  <si>
    <t>LAMINA DE SERRA, ACO RAPIDO, Material Bi-Metal, Dimensões: 12”x1/2”x0,024”- Quantidade de dentes por polegada 24</t>
  </si>
  <si>
    <t>LAMINA DE SERRA, ACO RAPIDO, para serra tico-tico, Jogo com 5 peças, 50mm para metal.</t>
  </si>
  <si>
    <t>LIMA, CHATA, Lima chata 8 polegadas.</t>
  </si>
  <si>
    <t>LIMA, FACA BASTARDA, 203MM DE COMPRIMENTO, Lima mecânica faca bastarda, 203mm de comprimento, 4,8mm espessura, 21,40mm de largura.</t>
  </si>
  <si>
    <t>LIMA, MECANICA MEIA-CANA, 10" COMPRIMENTO, Lima mecânica meia-cana, 10" de comprimento, 7,1mm de espessura, 24,6mm de largura.</t>
  </si>
  <si>
    <t>LIMA, QUADRADA BASTARDA, 305MM DE COMPRIMENTO,  Lima mecânica meia-cana, de comprimento, 12,7mm de espessura.</t>
  </si>
  <si>
    <t>MARRETA, USO GERAL, De aço 1 Kg com cabo.</t>
  </si>
  <si>
    <t>MARRETA, USO GERAL, Marreta de aço, 3 Kg, com cabo.</t>
  </si>
  <si>
    <t>MARRETA, USO GERAL, Marreta grande oitavada de 5Kg com cabo de madeira(madeira de lei) com comprimento superior a 40cm.</t>
  </si>
  <si>
    <t>MARTELO, COM CABO DE MADEIRA, Martelo universal tipo unha, 25mm, em aço forjado e temperado, acabamento polido, cabo de madeira com aproximadamente 30cm.</t>
  </si>
  <si>
    <t>Irwin</t>
  </si>
  <si>
    <t>MARTELO, DE BORRACHA, Martelo borracha, 60mm, cabo de madeira, peso 500g.</t>
  </si>
  <si>
    <t>MARTELO, PENA, Cabeça forjada em aço especial. Têmpera na face de impacto e na pena. Base e pena polidas e envernizadas. Cabeça com pintura eletrostática. Fixação por cunha metálica. Cabo de madeira envernizado. DIN 1041. Dimensões: 280x20x100 mm. Peso: 200g</t>
  </si>
  <si>
    <t>PA DE JUNTAR, COM CABO DE MADEIRA, Pá de bico com cabo em madeira de alta resistência. Medidas aproximadas: Comprimento total: 150,3 cm; Tamanho do cabo: 120 cm; Largura da pá: 27 cm.</t>
  </si>
  <si>
    <t>PICARETA, COM PA E PONTA, Picareta Ponta e Pá com Cabo de madeira; Picareta forjada em aço carbono especial de alta qualidade, temperada em todo o corpo de peça, pintura eletrostática a pó, cabo com madeira de primeira qualidade, Dimensões aproximadas: 5,2 x 48,3 x 90,5 cm cm.</t>
  </si>
  <si>
    <t>SERROTE, COM LAMINA EM AÇO, Serrote com lâmina em aço, cabo de madeira em formato anatômico, tamanho da lâmina de 22”(polegadas) e com bainha plástica transparente para proteção dos dentes. Espessura da lâmina de 1,00 mm; Dentes travados e temperados.</t>
  </si>
  <si>
    <t>TRENA, 30 METROS, Trena longa em fibra de vidro, para medidas até 30 metros de comprimento, (com manivela) sistema de recolhimento da trena, largura da lâmina: 13 mm. Divisões em milímetros /centímetros /metros. Aprovada pelo INMETRO.</t>
  </si>
  <si>
    <t>TRENA, 50 METROS,EM FIBRA DE VIDRO,MILIMETRADA, Trena longa em fibra de vidro, para medidas até 50 metros de comprimento, (com manivela) sistema de
recolhimento da trena, largura da lâmina: 13 mm. Divisões em milímetros /centímetros / metros. Com Certificação de Qualidade ISO 9000 ou outra certificação equivalente.</t>
  </si>
  <si>
    <t>TRENA, CAPACIDADE 5 METROS, Trena métrica de 5m, caixa em ABS amarelo, fita em aço temperado com graduação em milímetros e polegadas, manivela para retorno da fita.</t>
  </si>
  <si>
    <t>Nivel A Laser Horizontal, Vertical E Cruz-prumo.  Especificação: Nível Laser Profissional com Trena. Projeta o feixe de luz na Horinzontal, Vertical ou em Cruz. Nível com 3 Bolhas.Trena de 2.5m - Laser 63-680nm Max output 5mW Class IIIa - Laser atinge até 10m de distancia -  Regua em centimetros e polegadas, com 3 Baterias AG 13 incluidas</t>
  </si>
  <si>
    <t>Fix It</t>
  </si>
  <si>
    <t>Medidor De Distancia A Laser. Com as seguintes caracteristicas: Classe do laser:2, Diodo do laser; 635nm &gt; 1mw, Faixa de trabalho: 0,15 - 30m, Precisão: ±2mm, Bateria: 2 x 1,5v LR03(AAA).</t>
  </si>
  <si>
    <t>Bosch</t>
  </si>
  <si>
    <t>Trena Eletrônica Digital Ultra-sônica Com Mira Laser Até 18m</t>
  </si>
  <si>
    <t>Measure</t>
  </si>
  <si>
    <t>PA PARA JARDIM, USO EM JARDINAGEM, Pá cortadeira com cabo de madeira; Pá forjada em aço carbono especial de alta qualidade, temperada em todo o corpo de peça, pintura eletrostática a pó, cabo com madeira de primeira qualidade, Marca de referência: Tramontina.</t>
  </si>
  <si>
    <t>Tramontina</t>
  </si>
  <si>
    <t>RASTEL (ANCINHO), COM CABO DE MADEIRA, Ancinho rastelo, curvo, 16 dentes, leve, fabricado em aço carbono de alta qualidade, pintura eletrostática a pó. Com cabo de madeira. Aproximadamente 100cm.</t>
  </si>
  <si>
    <t>RASTEL (ANCINHO), COM CABO DE MADEIRA, Ancinho rastelo, curvo, leve, fabricado em aço carbono de alta qualidade, pintura eletrostática a pó. 12 dentes. Com cabo de madeira. Aproximadamente 100cm.</t>
  </si>
  <si>
    <t>MACHADO, CABO COM FIBRA, Machado resistente com cabo com fibra, cabeça em aço forjado de 600g e cabo com textura emborrachada e antideslizante. Comprimento do machado: 36cm; Marca de referência: Black Jack.</t>
  </si>
  <si>
    <t>Worker</t>
  </si>
  <si>
    <t>MACHADO COM CABO DE MADEIRA,  soldado cabeça redonda com cabo de madeira; forjado em aço carbono especial de alta qualidade, temperada em todo o corpo de peça, pintura eletrostática a pó, cabo com madeira de primeira qualidade, Dimensões aproximadas: 200,00 x 140,00 1050,0 mm.</t>
  </si>
  <si>
    <t xml:space="preserve">Pandolfo </t>
  </si>
  <si>
    <t>PAQUIMETRO METALICO, MANUAL, Abertura de 0 a 150mm.</t>
  </si>
  <si>
    <t>Mitutoyo</t>
  </si>
  <si>
    <t>TESOURA PARA CORTE DE CHAPA METALICA, RETA, Deve ser tipo Americano, tamanho 10", com corte reto. Mandíbulas forjadas em aço cromo vanádio e cabos estampados em aço temperado. Os cabos devem ser isolados.</t>
  </si>
  <si>
    <t>REGUA DE ACO, 30CM, RÉGUA DE AÇO para corte 30CM</t>
  </si>
  <si>
    <t>AREIA, FINA, Areia fina para reboco</t>
  </si>
  <si>
    <t>Cané</t>
  </si>
  <si>
    <t>m³</t>
  </si>
  <si>
    <t>AREIA, GROSSA, Areia Grossa</t>
  </si>
  <si>
    <t>AREIA, MEDIA</t>
  </si>
  <si>
    <t>ARGAMASSA, SACA 20Kg</t>
  </si>
  <si>
    <t>inkoor</t>
  </si>
  <si>
    <t>Saco</t>
  </si>
  <si>
    <t>BARRO, PARA MASSA, 20 Kg, Barro. Saco com 20Kg</t>
  </si>
  <si>
    <t>BRITA, NUMERO 01, Brita nº 1</t>
  </si>
  <si>
    <t>Brita número "0" (zero) ou pedrisco (m³)</t>
  </si>
  <si>
    <t>CAL HIDRATADO, EMBALAGEM COM 20 Kg</t>
  </si>
  <si>
    <t>gulin</t>
  </si>
  <si>
    <t>CIMENTCOLA, AC2, SACA DE 20Kg</t>
  </si>
  <si>
    <t>CIMENTO, SACO COM 50 Kg, Cimento CPIV</t>
  </si>
  <si>
    <t>pozosul</t>
  </si>
  <si>
    <t>Barra de ferro 5/16 ", 8mm, 12m</t>
  </si>
  <si>
    <t>guerdau</t>
  </si>
  <si>
    <t>GESSO EM PO (CONSTRUCAO CIVIL), PACOTE COM 1 Kg, GESSO EM PÓ. TEMPO SECAGEM RÁPIDO.
BRANCO. COMPOSIÇÃO QUÍMICA SULFATO CALCIO SEMI-HIDRATADO. SACO 1Kg.</t>
  </si>
  <si>
    <t>antori</t>
  </si>
  <si>
    <t>PEDRA MIRACEMA PARA REVESTIMENTO DE CALCADAS, Pedra Miracema para revestimento de calçadas.</t>
  </si>
  <si>
    <t>katia</t>
  </si>
  <si>
    <t>m²</t>
  </si>
  <si>
    <t>PISO, CERAMICO 45X45 CM., PEI5 – 1ª linha</t>
  </si>
  <si>
    <t>pisofort</t>
  </si>
  <si>
    <t>REJUNTE, CINZA, Rejunte cinza, saco 1Kg</t>
  </si>
  <si>
    <t>TELHA, DE FIBROCIMENTO ONDULADO, 5MM, Telha ondulada em fibrocimento, medindo 1,10m X 2,44m X 5mm.</t>
  </si>
  <si>
    <t>imbralit</t>
  </si>
  <si>
    <t>TELHA, DE FIBROCIMENTO ONDULADO, 6MM, Telha ondulada em fibrocimento, medindo 1,10m X 2,44m X 6mm.</t>
  </si>
  <si>
    <t>cané</t>
  </si>
  <si>
    <t>TIJOLO, COM 06 FUROS, Tijolo a vista, 6 furos, altura 9cm, largura 12cm, comprimento 19cm.</t>
  </si>
  <si>
    <t xml:space="preserve">Chapas de mdf, cor a escolher, tamanho (AxL) 2750X1830mm, espessura 15mm, peso 54 Kg, madeira eucalipto, acabamento revestido, garantia 6 meses, certificação ECO </t>
  </si>
  <si>
    <t>fernando</t>
  </si>
  <si>
    <t>Lajota podotátil na cor verde - cimento, medida 45 x 45 - mosaico</t>
  </si>
  <si>
    <t>suntan</t>
  </si>
  <si>
    <t>Lajota podotátil na cor vermelha - medida 45 x 45 - direcional ou faixa contínua.</t>
  </si>
  <si>
    <t>Lajota podotátil na cor vermelha - medida 45 x 45 - alerta / forma de ponto ou pequenos círculos.</t>
  </si>
  <si>
    <t>peça</t>
  </si>
  <si>
    <t>Caíbro em madeira de angelim pedra - plainado - medida 5 cmX10 cmx6m.</t>
  </si>
  <si>
    <t>santos</t>
  </si>
  <si>
    <t>Tábua em madeira de angelim pedra - plainada - medida 2,5cm X 15cm x 6m.</t>
  </si>
  <si>
    <t>Tábua em madeira de angelim pedra - plainada - medida 2,5cm X 30cm x 6m.</t>
  </si>
  <si>
    <t xml:space="preserve">Chapa/folha de alumínio liso com 80 cm de largura e espessuras de 0,4 mm - metro </t>
  </si>
  <si>
    <t>alumil</t>
  </si>
  <si>
    <t>Metro</t>
  </si>
  <si>
    <t xml:space="preserve">Chapa/folha de alumínio liso com 100 cm de largura e espessuras de 0,4 mm - metro </t>
  </si>
  <si>
    <t>Interdeed</t>
  </si>
  <si>
    <t>Sparta</t>
  </si>
  <si>
    <t>Mtx</t>
  </si>
  <si>
    <t>Jogo</t>
  </si>
  <si>
    <t>Alum</t>
  </si>
  <si>
    <t>449052.12</t>
  </si>
  <si>
    <t>Alumasa</t>
  </si>
  <si>
    <t>Assento sanitário oval em plástico almofadado branco com tampa.</t>
  </si>
  <si>
    <t>ASSENTO SANITARIO (TAMPA), PVC , COR BRANCO, QUADRADO, Assento sanitário quadradoem PVC, alta resistência, branco com tampa.</t>
  </si>
  <si>
    <t>MECANISMO COMPLETO, PARA CAIXA DE DESCARGA ACOPLADA, Kit Botão de acionamento para caixa de descarga acoplada, Lateral.</t>
  </si>
  <si>
    <t>Blukit</t>
  </si>
  <si>
    <t>MECANISMO CMPLETO, PARA CAIXA DE DESCARGA ACOPLADA, Kit Botão de acionamento para caixa de descarga acoplada, superior.</t>
  </si>
  <si>
    <t>Reparo para torneira de pressão para lavatório 1/2", cromada com fechamento automático.</t>
  </si>
  <si>
    <t>Rainha</t>
  </si>
  <si>
    <t>Reparo completo para válvula de descarga de 1 ½”, compatível com a marca Hidra.</t>
  </si>
  <si>
    <t>REPARO VALVULA, PARA DOCOL ORIGINAL, Reparo completo para válvula de descarga interna (embutido na parede) compatível com a marca DOCOL.</t>
  </si>
  <si>
    <t>REPARO VALVULA, REPARO COMPLETO PARA CAIXA DE DESCARGA ACOPLADA, Reparo completo para caixa de descarga acoplada.</t>
  </si>
  <si>
    <t>Sifão Multiuso, componentes produzidos em polipropileno com aditivo antifungo, bucha de redução para acoplamento de válvulas de diâmetros 7/8, 1, 1.1/4 e 1.1/2, para pia, tanque e lavatório.</t>
  </si>
  <si>
    <t>Tanque Simples de Plástico Branco 20 Litros</t>
  </si>
  <si>
    <t>Metasil</t>
  </si>
  <si>
    <t>Mangueira de jardim 30 m REVESTIDA</t>
  </si>
  <si>
    <t>Plasfan</t>
  </si>
  <si>
    <t>TORNEIRA DE METAL, CROMADA, LAVATORIO, 1/2, Fixa</t>
  </si>
  <si>
    <t>TORNEIRA DE METAL, CROMADA, LAVATORIO, 1/2, Torneira de pressão para lavatório 1/2" , cromada com fechamento automático, que permita substituição de reparo.</t>
  </si>
  <si>
    <t>TORNEIRA DE METAL, DE PRESSAO, Torneira de pressão para lavatório 3/4" , cromada com fechamento automático</t>
  </si>
  <si>
    <t>TORNEIRA DE METAL, DE PRESSAO, Torneira de pressão para lavatório, em inox polido, compacta,
cromada. Acionamento hidromecânico, fechamento em 6 segundos. Bitola de 1/2", que permita reparo.</t>
  </si>
  <si>
    <t>TORNEIRA DE PLASTICO, ACIONAMENTO POR PRESSAO, Torneira plástica com acionamento por pressão para filtro e bebedouros</t>
  </si>
  <si>
    <t>TORNEIRA DE PLASTICO, PARA JARDIM COM BICO 3/4",</t>
  </si>
  <si>
    <t>Herc</t>
  </si>
  <si>
    <t>TORNEIRA DE PLASTICO, PARA JARDIM,MEDINDO 1/2",</t>
  </si>
  <si>
    <t>Válvula metálica para pia</t>
  </si>
  <si>
    <t>Válvula em PVC para pia</t>
  </si>
  <si>
    <t xml:space="preserve"> Cuba oval, na cor branca, de sobrepor, para banheiro - medidas máximas: 44,50 cm de largura – 32,50 cm de comprimento – 15 cm de altura.</t>
  </si>
  <si>
    <t>Fiori</t>
  </si>
  <si>
    <t xml:space="preserve"> Cuba redonda, na cor branca, de sobrepor, para banheiro - diâmetro de 31 cm.</t>
  </si>
  <si>
    <t>VALVULA PARA CAIXA DE DESCARGA, VALVULA PARA MICTORIO, Válvula para mictório, acionamento hidromecânico com leve pressão manual, com tubo metálico flexível para bitola de 1/2".</t>
  </si>
  <si>
    <t>TUBO PLASTICO, CANO EM PVC 25MM, PARA ENCANAMENTO DE AGUA - BARRA COM 6 METROS</t>
  </si>
  <si>
    <t>Multili</t>
  </si>
  <si>
    <t>TUBO PLASTICO, CANO PVC 25MM,BARRA COM 6 METROS</t>
  </si>
  <si>
    <t>TUBO PLASTICO, CANO PVC 40 MM BARRA COM 6 METROS, Barra de cano de agua, marrom de 40mm, 6
metros.</t>
  </si>
  <si>
    <t>Multilit</t>
  </si>
  <si>
    <t>TUBO PLASTICO, TUBO PVC, PARA AGUA, 50MM, BARRA DE 6 METROS, Barra de cano de agua, marrom de 50mm.</t>
  </si>
  <si>
    <t>TUBO PLASTICO, TUBO PVC, 50MM, BARRA DE 6 METROS, Barra de cano de esgoto de
50mm.</t>
  </si>
  <si>
    <t>TUBOS,MANGUEIRAS E CONEXOES, TUBO PVC 60MM PARA AGUA, 1ª linha, BARRA DE 6 METROS</t>
  </si>
  <si>
    <t>Registro de 100mm para água, esfera.</t>
  </si>
  <si>
    <t>Viqua</t>
  </si>
  <si>
    <t>REGISTRO DE ESFERA, REGISTRO ESFERA SOLDAVEL 25 MM</t>
  </si>
  <si>
    <t>REGISTRO DE ESFERA, REGISTRO ESFERA SOLDAVEL 50 MM</t>
  </si>
  <si>
    <t>registro de esfera soldavel 25mm de pvc</t>
  </si>
  <si>
    <t>registro de esfera soldavel 1/2" de pvc</t>
  </si>
  <si>
    <t>registro de esfera roscável 25mm de pvc</t>
  </si>
  <si>
    <t>registro de esfera roscável 1/2" de pvc</t>
  </si>
  <si>
    <t>registro esfera com borboleta roscável 1/2"</t>
  </si>
  <si>
    <t>registro esfera com borboleta soldavel 25mm</t>
  </si>
  <si>
    <t>bucha de redução de 3/4"x1/2"</t>
  </si>
  <si>
    <t>joelho 90 roscável 3/4</t>
  </si>
  <si>
    <t>joelho 90 roscável 1/2</t>
  </si>
  <si>
    <t>luva roscável branca 3/4</t>
  </si>
  <si>
    <t>luva roscável branca 1/2</t>
  </si>
  <si>
    <t>niple roscável 3/4</t>
  </si>
  <si>
    <t>niple roscável 1/2</t>
  </si>
  <si>
    <t>adaptador c/flange p/cxa dágua 3/4</t>
  </si>
  <si>
    <t>adaptador c/flange p/cxa dágua 32</t>
  </si>
  <si>
    <t>adaptador c/flange p/cxa dágua 40</t>
  </si>
  <si>
    <t>adaptador soldável curto 1/2</t>
  </si>
  <si>
    <t>adaptador soldável curto 3/4</t>
  </si>
  <si>
    <t>bucha de redução curta de 3/4"x1/2"</t>
  </si>
  <si>
    <t>bucha de redução curta de 32x25</t>
  </si>
  <si>
    <t>joelho 90 redução soldável 25x20</t>
  </si>
  <si>
    <t>joelho 90 soldável c/bucha latão 20x1/2</t>
  </si>
  <si>
    <t>joelho 90 soldável c/bucha latão 25x1/2</t>
  </si>
  <si>
    <t>joelho 90 soldável c/bucha latão 25x3/4</t>
  </si>
  <si>
    <t>joelho 90 soldável 25</t>
  </si>
  <si>
    <t>joelho 90 soldável 32</t>
  </si>
  <si>
    <t>joelho 90 soldável/rosca 20x1/2</t>
  </si>
  <si>
    <t>joelho 90 soldável/rosca 25x1/2</t>
  </si>
  <si>
    <t>joelho 90 soldável/rosca 25x3/4</t>
  </si>
  <si>
    <t>luva de correr p/tubo soldável 20mm</t>
  </si>
  <si>
    <t>luva de correr p/tubo soldável 25mm</t>
  </si>
  <si>
    <t>luva de redução soldável 25x20mm</t>
  </si>
  <si>
    <t>luva simples soldável 25mm</t>
  </si>
  <si>
    <t>luva soldável c/bucha de latão 20x1/2</t>
  </si>
  <si>
    <t>luva soldável c/bucha de latão 25x1/2</t>
  </si>
  <si>
    <t>luva soldável c/bucha de latão 25x3/4</t>
  </si>
  <si>
    <t>luva soldável/rosca 20x1/2</t>
  </si>
  <si>
    <t>luva soldável/rosca 25x1/2</t>
  </si>
  <si>
    <t>luva soldável/rosca 25x3/4</t>
  </si>
  <si>
    <t>Te de redução soldável 25x20</t>
  </si>
  <si>
    <t>Te de redução soldável 32x25</t>
  </si>
  <si>
    <t>Te soldável c/bucha de latão 20x1/2</t>
  </si>
  <si>
    <t>Te soldável c/bucha de latão 25x1/2</t>
  </si>
  <si>
    <t>Te soldável c/bucha de latão 25x3/4</t>
  </si>
  <si>
    <t>Te soldável/rosca 20x1/2</t>
  </si>
  <si>
    <t>Te soldável/rosca 25x1/2</t>
  </si>
  <si>
    <t>Te soldável/rosca 25x3/4</t>
  </si>
  <si>
    <t>Tubo esgoto primário 50mm x 3m</t>
  </si>
  <si>
    <t>Tubo esgoto primário 75mm x 3m</t>
  </si>
  <si>
    <t>Tubo esgoto secundário 40mm x 3m</t>
  </si>
  <si>
    <t>Bucha redução longa esgoto secundário 50x40</t>
  </si>
  <si>
    <t>Curva 90 esgoto primário 50mm</t>
  </si>
  <si>
    <t>Curva 90 esgoto primário 75mm</t>
  </si>
  <si>
    <t>Curva 45 longa esgoto secundário 40mm</t>
  </si>
  <si>
    <t>Curva 90 curta esgoto secundário 40mm</t>
  </si>
  <si>
    <t>Joelho 45 esgoto primário 75mm</t>
  </si>
  <si>
    <t>Joelho 45 esgoto secundário 40mm</t>
  </si>
  <si>
    <t>Joelho 45 esgoto primário 50mm</t>
  </si>
  <si>
    <t>Joelho 90 branco c/anel 40x1.1/2</t>
  </si>
  <si>
    <t>Joelho 90 esgoto primário 50mm</t>
  </si>
  <si>
    <t>Joelho 90 esgoto primário 75mm</t>
  </si>
  <si>
    <t>Joelho 90 esgoto secundário 40mm</t>
  </si>
  <si>
    <t>Luva de correr esgoto primário 75mm</t>
  </si>
  <si>
    <t>Luva dupla esgoto primário 75mm</t>
  </si>
  <si>
    <t>Luva dupla esgoto primário 50mm</t>
  </si>
  <si>
    <t>Luva esgoto secundário 40mm</t>
  </si>
  <si>
    <t>Luva simples esgoto primário 50mm</t>
  </si>
  <si>
    <t>Luva simples esgoto primário 75mm</t>
  </si>
  <si>
    <t>Redução excentrica esgoto 75x50mm</t>
  </si>
  <si>
    <t>Te 90 esgoto primário 50mm</t>
  </si>
  <si>
    <t>Te 90 esgoto primário 75mm</t>
  </si>
  <si>
    <t>Te 90 esgoto secundário 40mm</t>
  </si>
  <si>
    <t>Te 90 esgoto primário redução 75x50mm</t>
  </si>
  <si>
    <t xml:space="preserve">Joelho 90 Graus Galvanizado 1. 1/2" </t>
  </si>
  <si>
    <t xml:space="preserve">Adapatador Curto Soldado 40 x 1. 1/2" </t>
  </si>
  <si>
    <t>TE Galvanizado (130) 1. 1/2"</t>
  </si>
  <si>
    <t>Acrel</t>
  </si>
  <si>
    <t xml:space="preserve">União Galvanizada 330 Ass. Plan. 1. 1/2" </t>
  </si>
  <si>
    <t>Tubo Galvanizado 3,00 / 4830x6m (1. 1/2") Usinado</t>
  </si>
  <si>
    <t>Tubo Galvanizado 3,00 / 6030x6m (2") Usinado</t>
  </si>
  <si>
    <t>Bucha Reduçao Galvanizada  1.  1/2x3/4"</t>
  </si>
  <si>
    <t xml:space="preserve">Valvula de  Retencão Vertical 1. 1/2 </t>
  </si>
  <si>
    <t xml:space="preserve">Joelho 90 Graus Galvanizado  2" </t>
  </si>
  <si>
    <t xml:space="preserve">União Galvanizada 330 Ass. Plano 2" </t>
  </si>
  <si>
    <t xml:space="preserve">Luva Galvanizada 2" </t>
  </si>
  <si>
    <t xml:space="preserve">Niple Galvanizado 2" </t>
  </si>
  <si>
    <t>Caixinha de passagem em PVC para fio - 4x2 na cor amarela, para embutir em parede de gesso.</t>
  </si>
  <si>
    <t>Caixinha de passagem em PVC para fio - 4x4 na cor amarela, para embutir em parede de gesso.</t>
  </si>
  <si>
    <t xml:space="preserve">Mangueira em PVC de 3/4 - na cor amarela para instalação elétrica (conduite). Rolo de 50 metros.  </t>
  </si>
  <si>
    <t>BROCA DE ACO RAPIDO, MEDINDO 10,00 MM, Para metal.</t>
  </si>
  <si>
    <t>Disma</t>
  </si>
  <si>
    <t>BROCA DE ACO RAPIDO, MEDINDO 2,00MM, Broca de Aço Rápido Din 340 Ø 2,0 mm</t>
  </si>
  <si>
    <t>BROCA DE ACO RAPIDO, MEDINDO 3,0 MM,</t>
  </si>
  <si>
    <t>BROCA DE ACO RAPIDO, MEDINDO 4,00 MM, BROCA DE CENTRO</t>
  </si>
  <si>
    <t>BROCA DE ACO RAPIDO, MEDINDO 5,00 MM</t>
  </si>
  <si>
    <t>BROCA DE ACO RAPIDO, MEDINDO 6,00 MM, BROCA DE CENTRO.</t>
  </si>
  <si>
    <t>BROCA DE ACO RAPIDO, MEDINDO 8MM</t>
  </si>
  <si>
    <t>BROCA DE VIDEA, MEDINDO 10,00 MM</t>
  </si>
  <si>
    <t>BROCA DE VIDEA, MEDINDO 4,00MM, Broca de vídea para concreto Ø 4,0mm.</t>
  </si>
  <si>
    <t>BROCA DE VIDEA, MEDINDO 5,00 MM, Broca de vídea para concreto Ø 5,0mm.</t>
  </si>
  <si>
    <t>BROCA DE VIDEA, MEDINDO 6,00 MM, Broca de vídea para concreto Ø 6,0mm</t>
  </si>
  <si>
    <t>BROCA DE VIDEA, MEDINDO 7,00 MM, Broca de vídea para concreto Ø 7,0mm.</t>
  </si>
  <si>
    <t>BROCA DE VIDEA, MEDINDO 8,00 MM, Broca de vídea para concreto Ø 8,0mm.</t>
  </si>
  <si>
    <t>BROCA, VIDEA 2MM, Broca de vídea para concreto Ø 2,0mm</t>
  </si>
  <si>
    <t>BROCA, VIDEA 3MM, Broca de vídea para concreto Ø 3,0mm</t>
  </si>
  <si>
    <t>Disco de Serra Circular 184mm, 7.1/41" de polegadas e 24 dentes de vídea, indicado para uso em madeira, plásticos, acrílicos e chapas de fibra. Refrigeração a seco, 70mm, furo 16/20mm, espessura 2,20mm.</t>
  </si>
  <si>
    <t>DISCO DE CORTE, DE SERRA CIRCULAR, Disco para corte e desbaste (policorte), Dimensões: 355x 3,2 x
25,4mm. Marca de referência: Norton.</t>
  </si>
  <si>
    <t>DISCO DE CORTE, DISCO DE DESBASTE PARA ESMERILHADEIRA, Disco de desbaste para
esmerilhadeira. Ø 115mm</t>
  </si>
  <si>
    <t>CALIBRADOR DE FOLGA TIPO LEQUE.Uso específico em ajustes e verificação de folgas em conjuntos mecânicos. Corpo em aço inoxidável. Lâminas em aço alto carbono temperadas, com 100 mm de comprimento. Acabamento cromado. Jogo com 20 lâminas de espessuras: 0,05; 0,10; 0,15; 0,20; 0,25; 0,30; 0,35; 0,40; 0,45; 0,50; 0,55; 0,60; 0,65; 0,70; 0,75; 0,80; 0,85; 0,90; 0,95e 1,00 mm. Sistema de trava que permite segurar firmemente uma ou mais lâminas em posição. As lâminas podem ser substituídas.</t>
  </si>
  <si>
    <t>CORTADOR DE PISO E PORCELANATO tamanho 90cm.</t>
  </si>
  <si>
    <t>Cortag</t>
  </si>
  <si>
    <t>Diamante para cortador de piso e porcelanato</t>
  </si>
  <si>
    <t>NIVEL DE ALUMINIO 3 bolhas 300mm/12"</t>
  </si>
  <si>
    <t>PULVERIZADOR MANUAL de PVC DE 1,5L - com válvula de pulverização e ponta de pulverização regulável.</t>
  </si>
  <si>
    <t>CORTADOR DE VIDRO -  Rodel de corte em liga de carboneto e tungstênio; Sistema de lubrificação automática; Espessura máxima de corte: 5 mm; que acompanhe bisnaga dosadora para abastecer o corpo / reservatório com querosene. Peso: 170g</t>
  </si>
  <si>
    <t>SERRA COPO p/concreto e cerâmica de VÍDEA KIT c/12 peças com Haste de Encaixe</t>
  </si>
  <si>
    <t xml:space="preserve">DISCO DIAMANTADO SERRA MARMORE - Aplicação em materiais de construção em geral, especialmente tijolos, telhas e concretos, dimensões 17x16x0,7cm </t>
  </si>
  <si>
    <t xml:space="preserve"> SERRA CIRCULAR - Potência (Watts) 1350 Watts,  rotação (RPM): 5000 rpm, Botão trava do eixo, angulação máxima de corte: 45º - 46mm / 90º - 62mm, Cabo elétrico : 2 metros
Corpo e botões injetados, base em alumínio, frequência 60Hz
Acessórios inclusos Chave Hexagonal para troca do disco, manual de instruções
Voltagem: 220V</t>
  </si>
  <si>
    <t>Dwt</t>
  </si>
  <si>
    <t>449052.34</t>
  </si>
  <si>
    <t>SERRA TICO TICO - Potência: 650W, Rotações por min.: 500-3.100, Capacidade: Madeira: 90mm / Alumínio: 20mm / Aço: 10mm, Comprimento de golpe: 26mm, Voltagem 220V.</t>
  </si>
  <si>
    <t>Parafusadeira a bateria mínimo 10,8 v, com carregador de bateria compatível (220v), com duas baterias compatíveis, com maleta para transporte. Mandril de aperto rápido (mínimo 10 mm), compatível com brocas e bits. Perfurações: 3,5 x 45 mm em madeira macia, compensados e metal. Parafusamentos: parafusos de 3,5 x 45 mm até 7 mm.</t>
  </si>
  <si>
    <t>PARAFUSADEIRA - Torque máximo (em materiais duros) 27nm, Torque máximo (em materiais macios) 11nm, Nº de rotações sem carga 0 – 400 / 1.200 r.p.m., Amplitude de aperto da bucha mín./máx. 1 / 10 mm, voltagem 12V, bateria 1,6 Ah, 2 x 12 V (1,5 Ah), Mandril sem chave 1 - 10mm, Máxima perfuração em madeira 23mm, Máxima perfuração em aço 12mm, Máx. Ø de parafusos 7mm, Rotação reversível direita/esquerda. Com bateria.</t>
  </si>
  <si>
    <t xml:space="preserve">FURADEIRA Potencia mínima 600w,  Impacto 1/2", Alimentação 220V. </t>
  </si>
  <si>
    <t>FURADEIRA INDUSTRIAL, FURADEIRA MARTELETE ROMPEDOR, Furadeira / Martelete Rompedor SDS.
Potencia mínima 800w, Encaixe tipo SDS, velocidade variável, Função perfuração com e sem impacto. Alimentação 220V. Ref Bosch Gbh 2-24d.</t>
  </si>
  <si>
    <t>Cortador elétrico portátil para cortar e chanfrar revestimentos cerâmicos, porcelanatos e pedras naturais, com superfície lisa ou em relevo de até 3,0 cm espessura</t>
  </si>
  <si>
    <t>Martelo perfurador ou rompedor profissional 1750 watts 45 joules de impacto de força.</t>
  </si>
  <si>
    <t>GRAFITE, EM PO, Tubo com no mínimo 25g.</t>
  </si>
  <si>
    <t>Tubo</t>
  </si>
  <si>
    <t>GRAXA, DE ROLAMENTO, EMBALAGEM DE 1 Kg., Graxa para pinos e rolamentos MP-2</t>
  </si>
  <si>
    <t>Ingrax</t>
  </si>
  <si>
    <t>Óleo desengripante em spray, para ferragens, embalagem com no mínimo 300ml, validade mínima de 12 meses.</t>
  </si>
  <si>
    <t>Ecoffer</t>
  </si>
  <si>
    <t>QUEROSENE, EM FRASCO COM 900 ML, Querosene. Aplicação: uso geral.</t>
  </si>
  <si>
    <t>REMOVEDOR PARA FERRUGEM, EMBALAGEM COM 500ML, Removedor/desoxidante de Ferrugem e
Condicionador de Metais. 500ml.</t>
  </si>
  <si>
    <t>Kits de reparo para pneu sem câmara de ar para carrinho de mão - reparo em borracha - adesivo.  50 Unidades.</t>
  </si>
  <si>
    <t xml:space="preserve">Vipal </t>
  </si>
  <si>
    <t>Kit</t>
  </si>
  <si>
    <t>339030.25</t>
  </si>
  <si>
    <t>Espuma Expansiva de Poliuretano 500 ml, indicado para fixação e assentamento de batentes, janelas de madeira, ferro, alumínio e PVC, encunhamento de paredes, isolamento em encanamentos e saídas elétricas, alta densidade, não encolhe.</t>
  </si>
  <si>
    <t>Firmex</t>
  </si>
  <si>
    <t xml:space="preserve">Rede/Tela de nylon na cor cinza - metro </t>
  </si>
  <si>
    <t>Coderplast</t>
  </si>
  <si>
    <t>CONE PLASTICO, MEDINDO 50 CM, cone médio feito de polietileno, base quadrada, 50 cm de altura</t>
  </si>
  <si>
    <t>Plasticor</t>
  </si>
  <si>
    <t>CONE DE BORRACHA OU PVC, PARA SINALIZACAO DE TRANSITO, Cone de trânsito (Segurança)
vermelho(laranja) com listas brancas com aproximadamente 80 cm de altura.</t>
  </si>
  <si>
    <t>Cone de Sinalização em PVC, cor vermelho, Tamanho 75 cm. Para uma melhor sustentação, possui oito sapatas (pés de apoio) em sua base; Possui duas faixas refletivas tipo colméia na cor branca; Retro refletância de 250 candelas, soldadas eletronicamente no cone.</t>
  </si>
  <si>
    <t>FITA PARA ISOLAMENTO DE AREA, ZEBRADA, Faixa de sinalização em polietileno zebrada preta/amarela 6,50 ou 07cm largura. Rolo com 200 metros.</t>
  </si>
  <si>
    <t>AVENTAL DE PLASTICO, EM PVC,COM FORRO NA COR BRANCA, Avental de PVC, impermeável, com forro interno em tecido de poliéster. Com amarras de regulagem nas costas e no pescoço. Tamanho 70cmX1,20m. Para uso com produtos químicos.</t>
  </si>
  <si>
    <t>CAPA PARA CHUVA, DE PLASTICO PVC, Capa de chuva impermeável, confeccionada em tela sintética revestida de PVC em ambas as faces, com manga e capuz, fechamento de botão frontal.</t>
  </si>
  <si>
    <t>CINTO PARA FERRAMENTAS, COM NO MINIMO 8 BOLSOS, EM POLIESTER E/OU COURO</t>
  </si>
  <si>
    <t>LUVA DE SEGURANCA, DE TECIDO KEVLAR, RESISTENTE A ALTA TEMPERATURA, Par de Luvas Térmicas para Alta Temperatura (até 400 graus) grafatex, c/ Fios de Aramida Características:
- Luva tricotada fabricada em grafatex de fibra 100% aramida, Malha grossa com 800g/m, Sem costura, Felpa externa, Tamanho único, Lavável e reversível, Com forração interna em algodão com punho com comprimento de 20cm em tecido de grafatex de algodão felpa externa com elástico na extremidade superior.</t>
  </si>
  <si>
    <t>Par</t>
  </si>
  <si>
    <t>MASCARA PROTETORA, DESCARTAVEL COM ELASTICO, Pacote com 50 Unidades.</t>
  </si>
  <si>
    <t>Pcote</t>
  </si>
  <si>
    <t>Máscara para solda elétrica</t>
  </si>
  <si>
    <t>OCULOS DE SEGURANCA, MODELO AMPLA VISAO, ANTI-EMBAÇANTE,VISOR DE POLICARBONATO,
com Lentes Incolor. Armação com encaixe para a lente, com hastes reguláveis. Lente injetada em peça única, com proteção lateral. Tratamento anti-risco. Que filtre 99,9% da radiação ultravioleta.</t>
  </si>
  <si>
    <t xml:space="preserve">Avental de segurança confeccionado em PVC com forro de poliéster ou em trevira, com tiras soldadas eletronicamente sendo uma no pescoço e duas na cintura com fivela plástica para fechamento. Medida: 1,20m x 0,70m. Cor Branca. Com nº de CA (Certificado de Aprovação do Ministério do trabalho) válido.                                 </t>
  </si>
  <si>
    <t xml:space="preserve">Calçado ocupacional, tipo bota, confeccionada em PVC injetado, solado antiderrapante, acabamento interior com meia de nylon, Cano curto: 13,5cm, Solado: 6,0mm de espessura, Forração: malha de poliéster 100%. Tamanho: 42. Cor Preta. Com nº de CA (Certificado de Aprovação do Ministério do trabalho) válido.                                  </t>
  </si>
  <si>
    <t>Carton</t>
  </si>
  <si>
    <t>PAR</t>
  </si>
  <si>
    <t xml:space="preserve">Calçado ocupacional, tipo bota, confeccionada em PVC injetado, solado antiderrapante, acabamento interior com meia de nylon, Cano curto: 13,5cm, Solado: 6,0mm de espessura, Forração: malha de poliéster 100%. Tamanho: 41. Cor Preta. Com nº de CA (Certificado de Aprovação do Ministério do trabalho) válido.                                  </t>
  </si>
  <si>
    <t xml:space="preserve">Calçado ocupacional, tipo bota, confeccionada em PVC injetado, solado antiderrapante, acabamento interior com meia de nylon, Cano curto: 13,5cm, Solado: 6,0mm de espessura, Forração: malha de poliéster 100%. Tamanho: 40. Cor Preta. Com nº de CA (Certificado de Aprovação do Ministério do trabalho) válido.                                  </t>
  </si>
  <si>
    <t xml:space="preserve">Calçado ocupacional, tipo bota, confeccionada em PVC injetado, solado antiderrapante, acabamento interior com meia de nylon, Cano curto: 13,5cm, Solado: 6,0mm de espessura, Forração: malha de poliéster 100%. Tamanho: 43. Cor Preta. Com nº de CA (Certificado de Aprovação do Ministério do trabalho) válido.                                  </t>
  </si>
  <si>
    <t xml:space="preserve">CALÇADO DE SEGURANÇA TIPO BOTA VULCANIZADA, feita de borracha vulcanizada, com cano longo de 340 mm, Solado Desenho anti-derrapante,  cor preta, numeração 39. Indicada para construção civíl; Agropecuária e Lavouras;
Postos de Combustíveis. Com nº de CA (Certificado de Aprovação do Ministério do trabalho) válido.                                                                 </t>
  </si>
  <si>
    <t xml:space="preserve">Bota de segurança cano longo, tipo impermeável, de uso profissional, confeccionada em policloreto de vinila (PVC) injetado em uma só peça. Sem biqueira na cor preta. Ideal para Construção civil, Empreiteiras, Exploração de Petróleo, Indústria química, Mineradoras, Refinarias em geral e Siderúrgicas. Numeração 38/39. Com nº de CA (Certificado de Aprovação do Ministério do trabalho) válido.                                                                                                                                     </t>
  </si>
  <si>
    <t>CREME PROTETOR PARA MEMBROS SUPERIORES. Também conhecido como Luva invisível. Creme protetor para mãos e braços contra solventes, óleoes e combustíveis. A ser utilizado nos trabalhos de desmontagem de motores. 
Com nº de CA (Certificado de Aprovação do Ministério do trabalho) válido. Pote ou bisnaga 200g.</t>
  </si>
  <si>
    <t>Nutriex</t>
  </si>
  <si>
    <t>POTE</t>
  </si>
  <si>
    <t>Jaleco em algodão grosso, mangas compridas com fechamento frontal em velcro; comprimento até os joelhos, sem bolsos ou “detalhes soltos”.                                          Cor: Branco.</t>
  </si>
  <si>
    <t>Piata</t>
  </si>
  <si>
    <t>Vicsa</t>
  </si>
  <si>
    <t>GG</t>
  </si>
  <si>
    <t xml:space="preserve">Luva em Malha de Aço INOX, 5 dedos, ambidestra (reversível - para destro ou canhoto). Tamanho G. Com nº de CA (Certificado de Aprovação do Ministério do trabalho) válido.                                              </t>
  </si>
  <si>
    <t>Danny</t>
  </si>
  <si>
    <t>Luva em látex natural, sem forro, cano longo. Prende-se ao antebraço e palma antiderrapante. Proteção extra para o antebraço, excelente área atividades molhadas e imersão. O punho longo e com fechamento no antebraço evita penetração de líquidos no interior do EPI. O antiderrapante mais alto facilita o manuseio de peças quando em contato com atividades molhadas. Clorinada para fácil colocação. Possui resistência mecânica e química. Excelente resistência mecânica. Com nº de CA (Certificado de Aprovação do Ministério do trabalho) válido.                                     Tamanho M.</t>
  </si>
  <si>
    <t>Luva em látex natural, sem forro, cano longo. Prende-se ao antebraço e palma antiderrapante. Proteção extra para o antebraço, excelente área atividades molhadas e imersão. O punho longo e com fechamento no antebraço evita penetração de líquidos no interior do EPI. O antiderrapante mais alto facilita o manuseio de peças quando em contato com atividades molhadas. Clorinada para fácil colocação. Possui resistência mecânica e química. Excelente resistência mecânica. Com nº de CA (Certificado de Aprovação pelo Ministério do trabalho) válido.                                     Tamanho G.</t>
  </si>
  <si>
    <t xml:space="preserve">Luva em malha tricotada, quatro fios, pigmentada. Confeccionada em malha de algodão tricotada de 4 fios com pigmentos de PVC em uma face, acabamento em overloque; com elásticos no punho;Tamanho único; Aprovada pela NBR 13712/1996. Com nº de CA (Certificado de Aprovação do Ministério do trabalho) válido. </t>
  </si>
  <si>
    <t xml:space="preserve">Luva isolante para alta tensão. Proteção contra choques em redes de até 1.000 volts. Tamanho G. Produzida em borracha, confere ótimo isolamento da corrente elétrica. Com nº de CA (Certificado de Aprovação do Ministério do trabalho) válido. </t>
  </si>
  <si>
    <t>Orion</t>
  </si>
  <si>
    <t xml:space="preserve">Luva nitrílica descartável, para procedimento. Inteiramente fabricada em Nitrilo (borracha sintética), visando à eliminação de reações alérgicas em usuários com hipersensibilidade ao látex, além de apresentar alta resistência durante o uso; Não estéril;  Sem pó bioabsorvível;  Ambidestra;  Superfície lisa com microtextura na ponta dos dedos;  Cor Azul; Caixa com 100 Unidades. Tamanho G. Com nº de CA (Certificado de Aprovação do Ministério do trabalho) válido. </t>
  </si>
  <si>
    <t>CAIXA</t>
  </si>
  <si>
    <t xml:space="preserve">Luva 100% em borracha natural Látex com espessura de 0.70 mm. Excelente resistência a abrasão, rasgos e perfurações e resistência a tração. Possui resistência química contra ácidos, cetonas, sais, detergentes, alcoóis, produtos alcalinos e gorduras. Palma com antiderrapante. Tamanho P. Com nº de CA (Certificado de Aprovação do Ministério do trabalho) válido. 
 </t>
  </si>
  <si>
    <t xml:space="preserve">Luva 100% em borracha natural Látex com espessura de 0.70 mm. Excelente resistência a abrasão, rasgos e perfurações e resistência a tração. Possui resistência química contra ácidos, cetonas, sais, detergentes, alcoóis, produtos alcalinos e gorduras. Palma com antiderrapante. Tamanho M. Com nº de CA (Certificado de Aprovação do Ministério do trabalho) válido. 
 </t>
  </si>
  <si>
    <t xml:space="preserve">Luva 100% em borracha natural Látex com espessura de 0.70 mm. Excelente resistência a abrasão, rasgos e perfurações e resistência a tração. Possui resistência química contra ácidos, cetonas, sais, detergentes, alcoóis, produtos alcalinos e gorduras. Palma com antiderrapante. Tamanho G. Com nº de CA (Certificado de Aprovação do Ministério do trabalho) válido. 
 </t>
  </si>
  <si>
    <t xml:space="preserve">Luva em látex para procedimentos não cirúrgicos com pó bio-absorvível. Fabricada 100% em borracha natural, hipoalergênica, ambidestra, não estéril. Com a superfície lisa na cor creme e punho em acabamento enrolado para facilitar sua colocação e retirada. Tamanho P. Caixa com 100 Unidades. Com nº de CA (Certificado de Aprovação do Ministério do trabalho) válido. </t>
  </si>
  <si>
    <t>Descart</t>
  </si>
  <si>
    <t xml:space="preserve">Luva em látex para procedimentos não cirúrgicos com pó bio-absorvível. Fabricada 100% em borracha natural, hipoalergênica, ambidestra, não estéril. Com a superfície lisa na cor creme e punho em acabamento enrolado para facilitar sua colocação e retirada. tamanho M. Caixa com 100 Unidades. Com nº de CA (Certificado de Aprovação do Ministério do trabalho) válido. </t>
  </si>
  <si>
    <t xml:space="preserve">Luva em látex para procedimentos não cirúrgicos com pó bio-absorvível. Fabricada 100% em borracha natural, hipoalergênica, ambidestra, não estéril. Com a superfície lisa na cor creme e punho em acabamento enrolado para facilitar sua colocação e retirada. Tamanho G. Caixa com 100 Unidades. Com nº de CA (Certificado de Aprovação do Ministério do trabalho) válido. </t>
  </si>
  <si>
    <t xml:space="preserve">Macacão Long John em neoprene 3mm com zíper YKK frontal (ideal para mergulho). Parte interna revestida com plush, oferece maior conforto e é mais fácil de vestir. Proteção em PU nos joelhos. Produzido com neoprene de alta qualidade;  Cor  Preto; Tamanhos: para peso entre 76 e 84Kg. </t>
  </si>
  <si>
    <t xml:space="preserve">Máscara cirúrgica descartável com elástico. Eficiência em filtragem bacteriana superior a 95%,  hipoalergênicas. Confeccionada em três camadas de p.p (tecido-não-tecido).Cor Branca. Caixa com 50un. </t>
  </si>
  <si>
    <t>Prevemax</t>
  </si>
  <si>
    <t xml:space="preserve">Respirador PFF2 carvão ativado descartável com válvula. Respirador semifacial, classe  PFF2 carvão ativado com válvula, de formato dobrável sem manutenção (descartável). Com nº de CA (Certificado de Aprovação do Ministério do trabalho) válido. </t>
  </si>
  <si>
    <t xml:space="preserve">Máscara Semi-facial. Respirador purificador de ar tipo peça semifacial, confeccionado em elastômero azul, com borda interna. Nas laterais do corpo da peça estão localizadas duas aberturas, uma de cada lado, nas quais são encaixados dois dispositivos plásticos na cor preta, dotados de uma válvula de inalação em sua parte traseira e de uma rosca externa em sua parte dianteira, onde são rosqueados os filtros químicos, combinados e mecânicos ou a base de fixação para utilização dos filtros mecânicos em forma de disco. Com nº de CA (Certificado de Aprovação do Ministério do trabalho) válido. </t>
  </si>
  <si>
    <t xml:space="preserve">Protetor auricular tipo inserção pré-moldado. Confeccionado em copolímero; Com cordão de poliéster;Tamanho único; De acordo com a norma ANSI S 12.6/1997 - Método B (ouvido real, colocação pelo ouvinte), com atenuação de NRRsf 16dB. Com nº de CA (Certificado de Aprovação do Ministério do trabalho) válido. </t>
  </si>
  <si>
    <t>Touca sanfonada descartável branca, com elástico. Tamanho único. Unissex. É confeccionada em TNT (Tecido Não Tecido). Gramatura 20g. Embalagem com 100 Unidades.</t>
  </si>
  <si>
    <t>CARRO MANUAL PARA TRANSPORTE, DE CARGA, CAPACIDADE 600Kg, Carrinho de carga plataforma 4 rodas, capacidade 600Kg. Plataforma de madeira, rodas pneumáticas 350/8”, puxador em T, medidas
aproximadas 1500mmx800mm.</t>
  </si>
  <si>
    <t>transter</t>
  </si>
  <si>
    <t>449052.48</t>
  </si>
  <si>
    <t>Carrinho TRANSPORTE plataforma 800  Kg 4 rodas</t>
  </si>
  <si>
    <t>Carrinho tipo "Armazem" com 02 rodas pneumaticas, capacidade minima de 200kg, em aço</t>
  </si>
  <si>
    <t xml:space="preserve">Carrinho de mão com pneu e câmara de ar 8" e estrutura metalica, capacidade minima 55L. </t>
  </si>
  <si>
    <t>maestro</t>
  </si>
  <si>
    <t xml:space="preserve">Contentor de polietileno de alta densidade – duas rodas de aro 300 mm – borracha maciça. Dimensão: 1115 altura X 580 largura X 780 profundidade.  Aproximadamente 240l. Na Cor Azul. </t>
  </si>
  <si>
    <t>jcn</t>
  </si>
  <si>
    <t>339030.22</t>
  </si>
  <si>
    <t xml:space="preserve">Contentor de polietileno de alta densidade – duas rodas de aro 300 mm – borracha maciça. Dimensão: 1115 altura X 580 largura X 780 profundidade.  Aproximadamente 240l. Na Cor Marron. </t>
  </si>
  <si>
    <t>tramontina</t>
  </si>
  <si>
    <t>339030.19</t>
  </si>
  <si>
    <t>sb</t>
  </si>
  <si>
    <t>ORGANIZADOR PLÁSTICO COM 30 GAVETAS. Organizador em polipropileno com 30 gavetas transparentes. Com 4 furos na parte traseira para fixação na parede. Dimensões (C x L x A): 500 x 160 x 250 milímetros.</t>
  </si>
  <si>
    <t>ORGANIZADOR PLÁSTICO COM 64 GAVETAS. Organizador em polipropileno com 64 gavetas transparentes. Com 4 furos na parte traseira para fixação na parede. Dimensões (C x L x A): 500 x 160 x 400 milímetros.</t>
  </si>
  <si>
    <t>Conjunto</t>
  </si>
  <si>
    <t>Herval</t>
  </si>
  <si>
    <t>Placa de sinalização de trânsito - na cor branca e vermelha - velocidade máxima 20 Km/h - Diâmetro 60 cm</t>
  </si>
  <si>
    <t>Maxiplacas</t>
  </si>
  <si>
    <t>339030.44</t>
  </si>
  <si>
    <t>Placa de sinalização de trânsito - na cor branca e vermelha - Estacionamento proibido - Diâmetro 60 cm.</t>
  </si>
  <si>
    <t>Placa de sinalização de trânsito - na cor branca e azul - Trânsito intenso de pedestres -  Diâmetro 60 cm.</t>
  </si>
  <si>
    <t>Luminária de emergência com 60 Leds.  Alça retrátil para transporte/Pode ser fixada na parede. Acende automaticamente na falta de energia elétrica. Bateria Recarregável. Bivolt. Indicador de bateria em recarga.</t>
  </si>
  <si>
    <t>Aiha</t>
  </si>
  <si>
    <t>339030.26</t>
  </si>
  <si>
    <t>Placa luminosa de saída de emergência. Medidas 30 cm x 20.</t>
  </si>
  <si>
    <t>Segurimax</t>
  </si>
  <si>
    <t>Cavalete desmontável e fabricado em polietileno, de baixa densidade, com proteção contra raios UV, resistente a intempéries (sol e chuva). Com 1,00 m de altura x 1,35 m de comprimento x 56 cm de largura. Possui 1 viga de 24 cm de largura, com refletivo adesivo, de alta visibilidade, e rebaixo para proteção das mesmas, dos dois lados da peça. Peso sem enchimento de areia, 6,0 Kg, e com enchimento de areia, 20 Kg. Utilização em interdição de áreas e sinalização de emergência</t>
  </si>
  <si>
    <t>Planeta</t>
  </si>
  <si>
    <t>UNID.</t>
  </si>
  <si>
    <t>Capacete de segurança modelo "operário" com selo de aprovação do INMETRO, completo na cor branca.</t>
  </si>
  <si>
    <t>Arco de Serra Tubular 30mm cabo fechado para Lâmina de 12".</t>
  </si>
  <si>
    <t>Corante para tinta. Frasco 50ml</t>
  </si>
  <si>
    <t>frasco</t>
  </si>
  <si>
    <t>Lâmina para Serra manual 12 polegadas e 18 dentes</t>
  </si>
  <si>
    <t>Parafusadeira Profissional com velocidade variável 520W</t>
  </si>
  <si>
    <t>Pacote de Pregos com cabeça 18x27</t>
  </si>
  <si>
    <t>kg</t>
  </si>
  <si>
    <t>Tinta Acrílica Branca Fosca 18L</t>
  </si>
  <si>
    <t>galão</t>
  </si>
  <si>
    <t>Tinta Spray 350ml</t>
  </si>
  <si>
    <t>lata</t>
  </si>
  <si>
    <t>VERNIZ tingidor 3,6L</t>
  </si>
  <si>
    <t xml:space="preserve">PINCEL trincha simples </t>
  </si>
  <si>
    <t>FITA ADESIVA TRANSPARENTE 48MMX45MM</t>
  </si>
  <si>
    <t>MÁSCARA DESCARTÁVEL BRANCA DUPLA COM ELÁSTICO 50 UNID.</t>
  </si>
  <si>
    <t>caixa</t>
  </si>
  <si>
    <t>LUVAS Multiuso Amarela Média</t>
  </si>
  <si>
    <t>par</t>
  </si>
  <si>
    <t>MANTA BIDIM feito com fibras de polipropileno de utilização na construção civil para impermeabilização</t>
  </si>
  <si>
    <t>metros</t>
  </si>
  <si>
    <t>CANO PVC esgoto 100mm 6 metros</t>
  </si>
  <si>
    <t xml:space="preserve">MANGUEIRA nível 5/16" Cristal em metros. </t>
  </si>
  <si>
    <t>TERRA VEGETAL saco 25kg</t>
  </si>
  <si>
    <t>saco</t>
  </si>
  <si>
    <t>Ancinho pequeno com cabo de madeira para jardinagem</t>
  </si>
  <si>
    <t>CAVADEIRA ARTICULADA Cabo de madeira de 150 cm</t>
  </si>
  <si>
    <t>Rastelo 22 dentes metálicos, cabo de
madeira</t>
  </si>
  <si>
    <t>Serrote 7 Dentes Cabo Em Madeira Tamanho 22</t>
  </si>
  <si>
    <t>TESOURA DE PODA com lâmina metálica</t>
  </si>
  <si>
    <t>REGADOR plástico de 5L</t>
  </si>
  <si>
    <t>PÁ DE BICO Pá de Bico Cabo "Y" Madeira 71cm semelhante a marca Tramontina</t>
  </si>
  <si>
    <t>Lona polietileno 6x5m azul 150 micras média</t>
  </si>
  <si>
    <t>GRAMPEADOR DE MADEIRA. Grampeador para uso profissional. Ideal para uso em estofarias. Utiliza grampos tipo reto de 4 a 14mm, corpo em chapa de aço pintado, com ajuste de profundidade do grampo e amortecedor no gatilho.</t>
  </si>
  <si>
    <t>Maçarico à gás com machadinha de rosca grossa</t>
  </si>
  <si>
    <t>PARAFUSADEIRA à bateria 3,6V</t>
  </si>
  <si>
    <t>Martelo unha de 23 mm com cabo</t>
  </si>
  <si>
    <t>Prego sem cabeça 10x10. pacote de 1kg</t>
  </si>
  <si>
    <t>Furadeira de Impacto Profissional</t>
  </si>
  <si>
    <t>Cola para madeira frasco com 250g.</t>
  </si>
  <si>
    <t>Jogo de brocas 15 peças</t>
  </si>
  <si>
    <t>jogo</t>
  </si>
  <si>
    <t>Cola branca 1kg</t>
  </si>
  <si>
    <t>Armário alto organizador com duas portas e cinco prateleiras em MDP. Cor: branco ou nogueira - Consultar solicitante.</t>
  </si>
  <si>
    <t>449052.42</t>
  </si>
  <si>
    <t>GRAMPO PINO 10MM em aço carbono zincado TIPO VT10 CAIXA C/ 1000 Unid.</t>
  </si>
  <si>
    <t>Cola para madeira. Embalagem com 100g.</t>
  </si>
  <si>
    <t>Medidor de Distância à laser  30metros - Trena à Laser</t>
  </si>
  <si>
    <t>Medidor de Distância à laser  50metros - Trena à Laser</t>
  </si>
  <si>
    <t>Serra de esquadria - Características mínimas: - Com potência mínima de 1800W - Tensão de 220V - Inclinação de 0-45</t>
  </si>
  <si>
    <t>Serra fita vertical para madeira - Características mínimas: - Com potência mínima de 270W - Tensão de 220V - Dimensões mínimas da mesa de 300x300 - Capacidade de corte: 89 mm - Espessura da lâmina: 1/4".</t>
  </si>
  <si>
    <t>Serra circular de bancada - Características mínimas: - Com potência mínima de 1600W - Tensão de 220V - Com pés - Dimensões mínimas da mesa de 635x635.</t>
  </si>
  <si>
    <t>Carro com ferramentas  - Características mínimas: - Estrutura metálica com pintura eletrostática; - As gavetas com corrediça tipo telescópica; Contendo: - 01 Alicate corte diagonal 6"; - 02 Alicate de pressão 10"; - 01 Alicate meia cana 6"; - 02 Alicates para anéis interno reto 5" – 7”; - 02 Alicate para anéis externo reto 5" – 7”; - 01 Alicate universal 8"; - 01 Cabo T 10"; - 01 Chave catraca 10"; - 01 Chave ajustável 10"; - 14 Chaves combinadas: 19 - 18 - 17 – 16 - 15 - 14 - 13 - 12 - 11 - 10 – 9 - 8 - 7 – 6 mm; - 10 Chaves fixa 19 x 22 / 17 x 19 / 20 x 22 / 18 x 19 / 16 x 17 / 14 x 15 / 12 x 13 / 10 x 11 / 8 x 9 / 6 x 7 mm; - 03 Chaves de fenda simples EASY GRIP: 5 x 100 / 6 x 150 / 3 x 75mm; - 03 Chaves de fenda cruzada EASY GRIP: 5 x 100 / 6 x 150 / 3 x 75mm; - 01 Chaves de fenda simples toco EASY GRIP: 5 x 38mm; - 01 Chaves de fenda cruzada toco EASY GRIP: 5 x 38mm; - 18 Chaves hexagonais em milímetro(02 unidades de cada tamanho): 1,5 - 2 - 2,5 - 3 - 4 - 5 - 6 - 8 - 10mm; - 09 Chaves hexagonais em polegada: 1/16" - 5/64" - 3/32" - 1/8" - 5/32" - 3/16" - 1/4" - 5/16" - 3/8"; - 09 Chaves hexagonais abauladas: 1,5 - 2 - 2,5 - 3 - 4 - 5 - 6 - 8 - 10mm; - 09 Chaves trafix: T10 - T15 - T20 - T25 - T27 - T30 -  T40 - T45 - T50; - 01 Extensão 10"; - 01 Extensão 05"; - 01 Martelo de borda plástica em ABS; - 01 Martelo de pena; - 01 Punção de centro; - 02 Saca pino paralelo; - 02 Saca pino cônico; - 16 Soquetes sextavado com encaixe de 1/2": 10 - 11 - 12 - 13 - 14 - 15 - 16 - 17 - 18 - 19 - 21 - 22 – 24 – 27 – 30 – 32 mm; - 01 Talhadeira.</t>
  </si>
  <si>
    <t>Bancada de trabalho para marceneiro com duas morsas 0,90 x 0,55 x 1,60 cm - Características mínimas: Estrutura em madeira maciça resistente, com tampão de 40mm de espessura.</t>
  </si>
  <si>
    <t>OBJETO: AQUISIÇÃO DE FERRAMENTAS E UTENSÍLIOS</t>
  </si>
  <si>
    <t>Valor Total da Ata</t>
  </si>
  <si>
    <t xml:space="preserve"> AF/OS nº  xxxx/2018 Qtde. DT</t>
  </si>
  <si>
    <t>PROCESSO: 694/2018/UDESC</t>
  </si>
  <si>
    <t>CENTRO PARTICIPANTE:</t>
  </si>
  <si>
    <t>VIGÊNCIA DA ATA: 25/07/2018 até 24/07/2019</t>
  </si>
  <si>
    <t>Empresa</t>
  </si>
  <si>
    <t>Especificação</t>
  </si>
  <si>
    <t>Marca</t>
  </si>
  <si>
    <t>Detalhamento</t>
  </si>
  <si>
    <t>Kafer Comércio Ltda. CNPJ  82.923.244/0001-00</t>
  </si>
  <si>
    <t>Suprens</t>
  </si>
  <si>
    <t>morlan</t>
  </si>
  <si>
    <t>BUCHA PLASTICA PARA FIXACAO, DE NYLON, NUMERO 12, Bucha Convencional, em nylon, para fixação em parede de Alvenaria e Concreto - 12mm.</t>
  </si>
  <si>
    <t>ciser</t>
  </si>
  <si>
    <t>PARAFUSO, PARA TELHA 6MM, Parafuso para fixação de telha ondulada de fibrocimento de 5 a 6 mm.</t>
  </si>
  <si>
    <t xml:space="preserve">PREGO DE ACO, PARA TELHEIRO, PACOTE DE 1Kg, Pregos para telheiro com arruela de borracha flexivel e cabeça de chapa metálica estampada. Medida: 18x27. Galvanizado com 2 arruelas. </t>
  </si>
  <si>
    <t>PREGO DE ACO, PARA TELHEIRO, PACOTE DE 1Kg, Pregos para telheiro com arruela de borracha flexivel e cabeça de chapa metálica estampada. Medida: 18x36 Galvanizado com 2 arruelas.</t>
  </si>
  <si>
    <t>vt</t>
  </si>
  <si>
    <t>newfix</t>
  </si>
  <si>
    <t>REBITE, DE ALUMINIO, Rebite de repuxo de alumínio tipo POP 6,0mmx12,0mm. caixa com 1000 Unidades.</t>
  </si>
  <si>
    <t>Cristiani Louri Rodrigues - ME. CNPJ 08.676.816/0001-41</t>
  </si>
  <si>
    <t>ROLO DE LA PARA PINTURA, MEDINDO 10CM, Rolo de lã sintética para pintura com 10cm de largura.</t>
  </si>
  <si>
    <t>Xadrez</t>
  </si>
  <si>
    <t>Super Cobertura</t>
  </si>
  <si>
    <t>Luar</t>
  </si>
  <si>
    <t>TINTA LATEX ACRÍLICA  LATA DE 18 LITROS - COR TANGERINA</t>
  </si>
  <si>
    <t>TINTA LATEX ACRILICA  LATA DE 18 LITROS - COR VERDE</t>
  </si>
  <si>
    <t>TINTA LATEX ACRILICA  LATA DE 18 LITROS - COR  VIOLETA</t>
  </si>
  <si>
    <t>TINTA ACRILICA  FOSCA - LATA DE 18 LITROS - COR VERDE ANGRA</t>
  </si>
  <si>
    <t xml:space="preserve">TINTA ACRILICA FOSCA- LATA DE 18 LITROS - COR MEL </t>
  </si>
  <si>
    <t>TINTA ACRÍLICA FOSCA - LATA DE 18 LITROS - COR AZUL FERIADO</t>
  </si>
  <si>
    <t>Maxxi</t>
  </si>
  <si>
    <t>Lukscolor</t>
  </si>
  <si>
    <t>norton</t>
  </si>
  <si>
    <t>PISTOLA COLA QUENTE, COM APLICADOR, Pistola Para Silicone Profissional Cola Quente 100w Waft</t>
  </si>
  <si>
    <t>mtx</t>
  </si>
  <si>
    <t>polytubes</t>
  </si>
  <si>
    <t>bestway</t>
  </si>
  <si>
    <t>Parafuso para vaso sanitário S10</t>
  </si>
  <si>
    <t>Tubo de ligação ajustável cromado para vaso sanitário</t>
  </si>
  <si>
    <t>brukit</t>
  </si>
  <si>
    <t>Selante PU - Poliuretano - Adesivo monocomponente - 310ml</t>
  </si>
  <si>
    <t>tubo</t>
  </si>
  <si>
    <t>COLA, TIPO SUPER BONDER, Cola instantânea, para colar porcelana, metal, borracha, couro, madeira, papel, plástico e outras matérias. Embalagem com 3g.</t>
  </si>
  <si>
    <t>nova</t>
  </si>
  <si>
    <t>Lacre tipo abraçadeira - personalizado. Pcte 100 unid</t>
  </si>
  <si>
    <t>bidim</t>
  </si>
  <si>
    <t>nool</t>
  </si>
  <si>
    <t>Lona vinílica, cor azul, medindo 2,05 de largura, rolo com 50 metros</t>
  </si>
  <si>
    <t>rolo</t>
  </si>
  <si>
    <t>Elástico extensor, preto, 6mm, rolo com 100 mts.</t>
  </si>
  <si>
    <t>kf</t>
  </si>
  <si>
    <t>unid.</t>
  </si>
  <si>
    <t>irwin</t>
  </si>
  <si>
    <t>Sparta-mtx</t>
  </si>
  <si>
    <t>954-vonder</t>
  </si>
  <si>
    <t>rocast</t>
  </si>
  <si>
    <t>bosch</t>
  </si>
  <si>
    <t>SERROTE DE PODA 12 Polegadas Lâmina Em Aço. Marca de referência:  Trapp</t>
  </si>
  <si>
    <t>ENXADA Enxada Larga Cabo 150cm  em aço carbono e cabo de madeira. Marca de referência: Tramontina</t>
  </si>
  <si>
    <t>palisad</t>
  </si>
  <si>
    <t>Valdeli Cecilio dos Santos Eireli EPP. CNPJ 20.883.143/0001-04</t>
  </si>
  <si>
    <t>argasens</t>
  </si>
  <si>
    <t>Solo vita</t>
  </si>
  <si>
    <t>incor</t>
  </si>
  <si>
    <t>aço litoral</t>
  </si>
  <si>
    <t>nacional</t>
  </si>
  <si>
    <t>pedras testoni camboriu</t>
  </si>
  <si>
    <t>piso forte Menssinagrad 76073 pei 5 le</t>
  </si>
  <si>
    <t>Brasilit</t>
  </si>
  <si>
    <t>TIJOLO, COM 6 FUROS, De barro de primeira linha, tamanho minimo 9x14x25</t>
  </si>
  <si>
    <t>sandro</t>
  </si>
  <si>
    <t>cane</t>
  </si>
  <si>
    <t>compensadofernandes</t>
  </si>
  <si>
    <t xml:space="preserve">MDF Branco, 25 MM, 2F, 184 cm X 275 cm, DURATEX PINUS/EUCAL </t>
  </si>
  <si>
    <t>BR compensados</t>
  </si>
  <si>
    <t>chapa</t>
  </si>
  <si>
    <t xml:space="preserve">MDF Branco, 20 MM, 2F, 184 cm X 275 cm, DURATEX PINUS/EUCAL </t>
  </si>
  <si>
    <t>Serviço de CORTE em Chapa MDF</t>
  </si>
  <si>
    <t>cortes</t>
  </si>
  <si>
    <t>339039.16</t>
  </si>
  <si>
    <t>PERNA DE SERRA DE MADEIRA ITAUBA 5 X 10 CM APL, 3 METROS</t>
  </si>
  <si>
    <t>madeireira vinicius</t>
  </si>
  <si>
    <t>PERNA DE SERRA EM MADEIRA ITAUBA, 6 X 12 CM, APL, 3 METROS</t>
  </si>
  <si>
    <t>PERNA DE SERRA DE MADEIRA ANGELIM PEDRA 4 X 9 X 3 METROS APL</t>
  </si>
  <si>
    <t>PERNA DE SERRA EM MADEIRA ANGELIM PEDRA 5 X 11 X 3 METROS APL</t>
  </si>
  <si>
    <t>DECK EM MADEIRA PINUS AUTOCLAVADO 2,2 X 9,5 X 3 METROS</t>
  </si>
  <si>
    <t>Delangnolo autoclaves</t>
  </si>
  <si>
    <t>FORRO EM MADEIRA DE ANGELIM PEDRA, 9 CM</t>
  </si>
  <si>
    <t>For de napolis</t>
  </si>
  <si>
    <t>M²</t>
  </si>
  <si>
    <t>Caixa de passagem em concreto medindo H:40 cm x L: 40 cm</t>
  </si>
  <si>
    <t>jk</t>
  </si>
  <si>
    <t xml:space="preserve">Caixa de passagem em concreto medindo H:50 cm x L: 50cm </t>
  </si>
  <si>
    <t xml:space="preserve">Caixa de passagem em concreto medindo H:60 cm x L: 60cm </t>
  </si>
  <si>
    <t>Madeirite plastificado 11mm medindo 1,10x2,20 m</t>
  </si>
  <si>
    <t>Cesar chavier</t>
  </si>
  <si>
    <t>SUPORTE PARA PRATELEIRA/ESTANTE EM MADEIRA, MÃO FRANCESA, 25 CM X 30 CM, COR BRANCO, MATERIAL AÇO, PINTURA ELETROSTÁTICA</t>
  </si>
  <si>
    <t>loth</t>
  </si>
  <si>
    <t>und</t>
  </si>
  <si>
    <t>aimore</t>
  </si>
  <si>
    <t>Cda marcos</t>
  </si>
  <si>
    <t>Assento sanitário redondo em PVC, alta resistência, branco com tampa, similar a marca Tigre.</t>
  </si>
  <si>
    <t>Krona</t>
  </si>
  <si>
    <t>Astra</t>
  </si>
  <si>
    <t>MECANISMO COMPLETO, PARA CAIXA DE DESCARGA ACOPLADA, Reparo completo para caixa de descarga acoplada. Acionamento superior.</t>
  </si>
  <si>
    <t>Docol</t>
  </si>
  <si>
    <t>Otima</t>
  </si>
  <si>
    <t>Metasul</t>
  </si>
  <si>
    <t>Unifortte</t>
  </si>
  <si>
    <t>TAMPA DESCARGA, DA FRENTE DESCARGA  1.1/2 - 1.1/4., Tampa da frente da hidra, compatível com bitola 1.1/2" e 1.1/4”. Marca de referência: DOCOL.</t>
  </si>
  <si>
    <t>Imperatriz</t>
  </si>
  <si>
    <t>Metrox</t>
  </si>
  <si>
    <t>Icasa</t>
  </si>
  <si>
    <t>Plastubos</t>
  </si>
  <si>
    <t>TUBO PLASTICO, TUBO PVC P/AGUA 32MM, Cano em "PVC", para água fria, Ø32mm, Material - PVC - Cloreto de Polivinila. (barra com 6,0m)</t>
  </si>
  <si>
    <t>Registro Pressão 3/4 de metal para chuveiro com acabamento cromado</t>
  </si>
  <si>
    <t>Registro Pressão 1/2 de metal para chuveiro com acabamento cromado</t>
  </si>
  <si>
    <t>Reparo  3/4  para Registro De Pressão Do Chuveiro Metal</t>
  </si>
  <si>
    <t>Reparo  1/2  para Registro De Pressão Do Chuveiro Metal</t>
  </si>
  <si>
    <t>Amanco</t>
  </si>
  <si>
    <t>Tupy</t>
  </si>
  <si>
    <t>Bet</t>
  </si>
  <si>
    <t>Hidrômetro para tubulação de 25mm, conexão em metal, pintura epóxi-poliéster que proporciona máxima proteção contra corrosão</t>
  </si>
  <si>
    <t>Itron</t>
  </si>
  <si>
    <t>Hidrômetro para tubulação de 32mm, conexão em metal, pintura epóxi-poliéster que proporciona máxima proteção contra corrosão</t>
  </si>
  <si>
    <t>Hidrômetro para tubulação de 40mm, conexão em metal, pintura epóxi-poliéster que proporciona máxima proteção contra corrosão</t>
  </si>
  <si>
    <t>Hidrômetro para tubulação de 60mm, conexão em metal, pintura epóxi-poliéster que proporciona máxima proteção contra corrosão</t>
  </si>
  <si>
    <t>Jogo de Brocas para madeira com 4 peças, corpo em aço especial, têmpera total no corpo, acabamento fosfatizado –sendo a medida do diâmetro das brocas de 4, 5, 6 e 8 mm.</t>
  </si>
  <si>
    <t>conjunto</t>
  </si>
  <si>
    <t>Disco diamantado segmentado corte seco 110 x 22,23 mm para madeira.</t>
  </si>
  <si>
    <t>Disco diamantado 110 x 20mm com redutor 16mm para serra marmore.</t>
  </si>
  <si>
    <t>Disco de corte multimateriais 115 x 3,0 x 22,23mm.</t>
  </si>
  <si>
    <t>Lâmina para serra tico-tico para madeira 100 x 8mm.</t>
  </si>
  <si>
    <t>Lixa flap disco  115 x  22mm acabamento de superfícies grão 40.</t>
  </si>
  <si>
    <t xml:space="preserve">peça </t>
  </si>
  <si>
    <t>Disco de desbaste diamantado 4.1/2" - 115 x 22,23mm.</t>
  </si>
  <si>
    <t>kingtool</t>
  </si>
  <si>
    <t>dwt-vonder</t>
  </si>
  <si>
    <t>Pinador Pneumático 15 a 50 mm para 100 Peças com Maleta. Características sugeridas: Peso: 1.4kg, Capacidade: Compr.: 15 – 50 mm, Calibre: 18Ga, Capacidade de compartimento: 100 peças, Pressão de ar: 0.39 - 0.78MPa (60 - 115 PSI), Emissão de vibrações: 2.5 m/s², Incerteza K: 1.5m/s², Dimensões (C x L x A): 259 x 63 x 237 mm;</t>
  </si>
  <si>
    <t>skill</t>
  </si>
  <si>
    <t>carbografite</t>
  </si>
  <si>
    <t>ingrax</t>
  </si>
  <si>
    <t>tf7</t>
  </si>
  <si>
    <t>RP Comercial Ltda. CNPJ 20.604.417/0001-70</t>
  </si>
  <si>
    <t>Plastyseg</t>
  </si>
  <si>
    <t>Plastcor</t>
  </si>
  <si>
    <t>Brascamp</t>
  </si>
  <si>
    <t>Gami Luvas</t>
  </si>
  <si>
    <t>Volk</t>
  </si>
  <si>
    <t>GW Escudo</t>
  </si>
  <si>
    <t>Kalipso</t>
  </si>
  <si>
    <t>Calfor</t>
  </si>
  <si>
    <t>Cosmoderma</t>
  </si>
  <si>
    <t>Cenci</t>
  </si>
  <si>
    <t>Seasub</t>
  </si>
  <si>
    <r>
      <t>respirador de formato dobrável sem manut</t>
    </r>
    <r>
      <rPr>
        <sz val="11"/>
        <rFont val="Calibri"/>
        <family val="2"/>
        <scheme val="minor"/>
      </rPr>
      <t>enção, sem válvula de exalação</t>
    </r>
    <r>
      <rPr>
        <sz val="10"/>
        <rFont val="Arial"/>
        <family val="2"/>
      </rPr>
      <t xml:space="preserve">. Fabricado com quatro camadas de materiais de não tecido,sendo a parte externa composta de não tecido tratada com material para não absorção de fluidos líquidos que serve de proteção para o filtro eletrostático e o material absorvente carregado com carbono ativo. Internamente é adicionado não tecido antialérgico para contato facial. Neste conjunto é fixado uma cinta elástica deslizantecom anel de ajuste e um clipe metálico para selagem sobre o septo nasal. Com nº de CA (Certificado de Aprovação do Ministério do trabalho) válido. </t>
    </r>
  </si>
  <si>
    <t>Tayco</t>
  </si>
  <si>
    <t>Maxxi Royal</t>
  </si>
  <si>
    <t>Lynus</t>
  </si>
  <si>
    <t>WM</t>
  </si>
  <si>
    <t>Fischer</t>
  </si>
  <si>
    <t>Lar Plásticos</t>
  </si>
  <si>
    <t>Lavadora de alta pressão 1.800-2.000 libras - 220V  - semiprofissional - 1800W</t>
  </si>
  <si>
    <t>Micanto</t>
  </si>
  <si>
    <t>SB Bancadas</t>
  </si>
  <si>
    <t>CAIXA PORTA FERRAMENTAS. Caixa para armazenamento e transporte de ferramentas e peças. Com três gavetas, onde as duas gavetas superiores dobram-se lado a lado sobre a gaveta inferior. Alças inteiriças e dobráveis, com dobras especiais. Acabamento em pintura eletroestática. Sistema especial de trava na alça para facilitar o fechamento. Deve possibilitar a utilização de cadeado. Dimensões: C - 525 mm; L - 210 mm</t>
  </si>
  <si>
    <t>Prometal</t>
  </si>
  <si>
    <r>
      <t xml:space="preserve">CAIXA CARGOBOX MODULAR. Caixa para armazenamento e transporte de ferramentas e peças, em três módulos. </t>
    </r>
    <r>
      <rPr>
        <b/>
        <sz val="11"/>
        <color theme="1"/>
        <rFont val="Calibri"/>
        <family val="2"/>
        <scheme val="minor"/>
      </rPr>
      <t>Primeiro módulo,</t>
    </r>
    <r>
      <rPr>
        <sz val="10"/>
        <rFont val="Arial"/>
        <family val="2"/>
      </rPr>
      <t xml:space="preserve"> uma caixa com uma gaveta com duas tampas que se dobram sobre a gaveta. Alças inteiriças e dobráveis, com dobras especiais. Acabamento em pintura eletroestática. Deve possibilitar a utilização de cadeado. </t>
    </r>
    <r>
      <rPr>
        <b/>
        <sz val="11"/>
        <color theme="1"/>
        <rFont val="Calibri"/>
        <family val="2"/>
        <scheme val="minor"/>
      </rPr>
      <t>Segundo módulo</t>
    </r>
    <r>
      <rPr>
        <sz val="10"/>
        <rFont val="Arial"/>
        <family val="2"/>
      </rPr>
      <t>, com duas gavetas para Cargobox. Acabamento em pintura eletroestática. Gavetas com 100% de abertura. E fechamento com chave.</t>
    </r>
    <r>
      <rPr>
        <b/>
        <sz val="11"/>
        <color theme="1"/>
        <rFont val="Calibri"/>
        <family val="2"/>
        <scheme val="minor"/>
      </rPr>
      <t>Terceiro módulo</t>
    </r>
    <r>
      <rPr>
        <sz val="10"/>
        <rFont val="Arial"/>
        <family val="2"/>
      </rPr>
      <t>, base com puxador retrátil para Cargobox. Acabamento em pintura eletroestática. Duas rodas de alta resistência. Cargobox é um sistema patenteado pela Tramontina. Dimensões: Comprimento total – 544 mm
Altura total com alças abaixadas – 444 mm
Largura – 291 mm</t>
    </r>
  </si>
  <si>
    <r>
      <t xml:space="preserve">CAIXA ORGANIZADORA MULTI-USO. Caixa organizadora em plástico transparente. Fechamento com trava. Com 17 divisões (01 divisão longa e 16 divisões pequenas do mesmo tamanho). </t>
    </r>
    <r>
      <rPr>
        <sz val="10"/>
        <rFont val="Arial"/>
        <family val="2"/>
      </rPr>
      <t>Dimensões (C x L x A): 19.50 x 33.50 x 4.50 centímetros.</t>
    </r>
  </si>
  <si>
    <t>São Bernardo</t>
  </si>
  <si>
    <t>Rodízio pneumático fixo com pneu 2.50-4 para carrinho de carga</t>
  </si>
  <si>
    <t>Ajax</t>
  </si>
  <si>
    <t>Rodízio pneumático giratório com pneu 2.50-4 para carrinho de carga</t>
  </si>
  <si>
    <t>Pneu carrinho 2.50-4 2 lonas cargo+câmera de ar para carrinho de carga</t>
  </si>
  <si>
    <t>Vicente Placas</t>
  </si>
  <si>
    <t>Planeta Sinalização</t>
  </si>
  <si>
    <t>ACT Com. E Serv. Ltda ME. CNPJ 09.220.115/0001-66</t>
  </si>
  <si>
    <t xml:space="preserve">Tela de alambrado 70x70 fio 12 (2,80mm) galvanizada e revestida em PVC na cor verde, medindo 250m X 1,70m </t>
  </si>
  <si>
    <t>Telinco</t>
  </si>
  <si>
    <t>Mourão de concreto do tipo ponta virada. Seção em T. h=280cm+35cm em curva</t>
  </si>
  <si>
    <t>CCA</t>
  </si>
  <si>
    <t xml:space="preserve">VALOR </t>
  </si>
  <si>
    <t xml:space="preserve">Valor Unitário </t>
  </si>
  <si>
    <t xml:space="preserve">Total Registrado </t>
  </si>
  <si>
    <t xml:space="preserve"> AF nº  2069/2018 Qtde. DT</t>
  </si>
  <si>
    <t xml:space="preserve"> AF nº  2071/2018 Qtde. DT</t>
  </si>
  <si>
    <t xml:space="preserve"> AF nº  2072/2018 Qtde. DT</t>
  </si>
  <si>
    <t xml:space="preserve"> AF nº  2073/2018 Qtde. DT</t>
  </si>
  <si>
    <t xml:space="preserve"> AF nº  2384/2018 Qtde. DT</t>
  </si>
  <si>
    <t>AF nº  1710/2018 Qtde. DT</t>
  </si>
  <si>
    <t>AF nº 1711/2018 Qtde. DT</t>
  </si>
  <si>
    <t xml:space="preserve"> AF nº 1714/2018 Qtde. DT</t>
  </si>
  <si>
    <t xml:space="preserve"> AF/OS nº  1814/2018 Qtde. DT</t>
  </si>
  <si>
    <t xml:space="preserve"> AF/OS nº  1827/2018 Qtde. DT</t>
  </si>
  <si>
    <t xml:space="preserve"> AF/OS nº  1830/2018 Qtde. DT</t>
  </si>
  <si>
    <t xml:space="preserve"> AF/OS nº  1833/2018 Qtde. DT</t>
  </si>
  <si>
    <t xml:space="preserve"> AF/OS nº  1932/2018 Qtde. DT</t>
  </si>
  <si>
    <t xml:space="preserve"> AF/OS nº  1927/2018 Qtde. DT</t>
  </si>
  <si>
    <t xml:space="preserve"> AF/OS nº  1931/2018 Qtde. DT</t>
  </si>
  <si>
    <t xml:space="preserve"> AF/OS nº  1928/2018 Qtde. DT</t>
  </si>
  <si>
    <t xml:space="preserve"> AF/OS nº  1934/2018 Qtde. DT</t>
  </si>
  <si>
    <t xml:space="preserve"> AF/OS nº  1935/2018 Qtde. DT</t>
  </si>
  <si>
    <t xml:space="preserve"> AF/OS nº  1939/2018 Qtde. DT</t>
  </si>
  <si>
    <t xml:space="preserve"> AF/OS nº  1936/2018 Qtde. DT</t>
  </si>
  <si>
    <t xml:space="preserve"> AF/OS nº  1937/2018 Qtde. DT</t>
  </si>
  <si>
    <t xml:space="preserve"> AF/OS nº  1938/2018 Qtde. DT</t>
  </si>
  <si>
    <t>AF1940/2018</t>
  </si>
  <si>
    <t>AF1941/2018</t>
  </si>
  <si>
    <t>AF 1942/2018</t>
  </si>
  <si>
    <t>AF 1943/2018</t>
  </si>
  <si>
    <t>AF1944/2018</t>
  </si>
  <si>
    <t xml:space="preserve"> AF/OS nº  2181/2018 Qtde. DT</t>
  </si>
  <si>
    <t xml:space="preserve"> AF/OS nº  2265/2018 Qtde. DT</t>
  </si>
  <si>
    <t>AF 2084/2018</t>
  </si>
  <si>
    <t>AF 2085/2018</t>
  </si>
  <si>
    <t>AF2086/2018</t>
  </si>
  <si>
    <t>AF 2088/2018</t>
  </si>
  <si>
    <t>AF 2089/2018</t>
  </si>
  <si>
    <t>AF 2090/2018</t>
  </si>
  <si>
    <t>AF2288/2018</t>
  </si>
  <si>
    <t>AF2289/2018</t>
  </si>
  <si>
    <t>AF2290/2018</t>
  </si>
  <si>
    <t>AF2292/2018</t>
  </si>
  <si>
    <t xml:space="preserve"> AF/OS nº  46/2019 Qtde. DT</t>
  </si>
  <si>
    <t xml:space="preserve"> AF/OS nº  1346/2018 Qtde. DT</t>
  </si>
  <si>
    <t xml:space="preserve"> AF/OS nº  1350/2018 Qtde. DT</t>
  </si>
  <si>
    <t xml:space="preserve"> AF/OS nº 1312/2018 Qtde. DT</t>
  </si>
  <si>
    <t xml:space="preserve"> AF/OS nº  2330/2018 Qtde. DT</t>
  </si>
  <si>
    <t xml:space="preserve"> AF/OS nº  2339/2018 Qtde. DT</t>
  </si>
  <si>
    <t xml:space="preserve"> AF/OS nº  2346/2018 Qtde. DT</t>
  </si>
  <si>
    <t xml:space="preserve"> AF/OS nº  2378/2018 Qtde. DT</t>
  </si>
  <si>
    <t xml:space="preserve"> AF/OS nº  2391/2018 Qtde. DT</t>
  </si>
  <si>
    <t xml:space="preserve"> AF/OS nº  1374/2018 Qtde. DT</t>
  </si>
  <si>
    <t xml:space="preserve"> AF/OS nº  1407/2018 Qtde. DT</t>
  </si>
  <si>
    <t xml:space="preserve"> AF/OS nº  1408/2018 Qtde. DT</t>
  </si>
  <si>
    <t xml:space="preserve"> AF/OS nº  1601/2018 Qtde. DT</t>
  </si>
  <si>
    <t xml:space="preserve"> AF/OS nº  1718/2018 Qtde. DT</t>
  </si>
  <si>
    <t xml:space="preserve"> AF/OS nº  1719/2018 Qtde. DT</t>
  </si>
  <si>
    <t xml:space="preserve"> AF/OS nº  1720/2018 </t>
  </si>
  <si>
    <t xml:space="preserve"> AF/OS nº  1724/2018 </t>
  </si>
  <si>
    <t xml:space="preserve"> AF/OS nº  1854/2018 </t>
  </si>
  <si>
    <t xml:space="preserve"> AF/OS nº  1855/2018</t>
  </si>
  <si>
    <t xml:space="preserve"> AF/OS nº  1892/2018 </t>
  </si>
  <si>
    <t xml:space="preserve"> AF/OS nº  2029/2018 </t>
  </si>
  <si>
    <t xml:space="preserve"> AF/OS nº  2066/2018 </t>
  </si>
  <si>
    <t xml:space="preserve"> AF/OS nº  2337/2018 </t>
  </si>
  <si>
    <t xml:space="preserve"> AF/OS nº  2341/2018 </t>
  </si>
  <si>
    <t xml:space="preserve"> AF/OS nº  2344/2018 Qtde. DT</t>
  </si>
  <si>
    <t xml:space="preserve"> AF/OS nº  61/2019</t>
  </si>
  <si>
    <t>AF/OS 127/2019</t>
  </si>
  <si>
    <t>AF/OS 128/2019</t>
  </si>
  <si>
    <t>AF/OS 133/2019</t>
  </si>
  <si>
    <t xml:space="preserve"> AF/OS nº  1782/2018 Qtde. DT</t>
  </si>
  <si>
    <t xml:space="preserve"> AF/OS nº  1721/2018 Qtde. DT</t>
  </si>
  <si>
    <t xml:space="preserve"> AF/OS nº  1722/2018 Qtde. DT</t>
  </si>
  <si>
    <t xml:space="preserve"> AF/OS nº  1723/2018 Qtde. DT</t>
  </si>
  <si>
    <t xml:space="preserve"> AF/OS nº  2263/2018 Qtde. DT</t>
  </si>
  <si>
    <t xml:space="preserve"> AF/OS nº  2264/2018 Qtde. DT</t>
  </si>
  <si>
    <t xml:space="preserve"> AF/OS nº  2266/2018 Qtde. DT</t>
  </si>
  <si>
    <t xml:space="preserve"> AF/OS nº  2460/2018 Qtde. DT</t>
  </si>
  <si>
    <t xml:space="preserve"> AF/OS nº  0063/2019 Qtde. DT</t>
  </si>
  <si>
    <t xml:space="preserve"> AF/OS nº  0064/2019 Qtde. DT</t>
  </si>
  <si>
    <t xml:space="preserve"> AF/OS nº  0065/2019 Qtde. DT</t>
  </si>
  <si>
    <t>19/09/2018 Valdeli</t>
  </si>
  <si>
    <t>19/09/2018 Kafer</t>
  </si>
  <si>
    <t>19/09/2018 RP</t>
  </si>
  <si>
    <t>19/09/2018 Cristiani</t>
  </si>
  <si>
    <t>08/11/2018 Kafer</t>
  </si>
  <si>
    <t>08/11/2018 Cristiani</t>
  </si>
  <si>
    <t>08/11/2018 Valdeli</t>
  </si>
  <si>
    <t>30/11/2018 Valdeli</t>
  </si>
  <si>
    <t>04/02/2019
Kafer</t>
  </si>
  <si>
    <t xml:space="preserve"> AF/OS nº  1756/2018 Qtde. DT</t>
  </si>
  <si>
    <t xml:space="preserve"> AF/OS nº  1761/2018 Qtde. DT</t>
  </si>
  <si>
    <t xml:space="preserve"> AF/OS nº  1768/2018 Qtde. DT</t>
  </si>
  <si>
    <t xml:space="preserve"> AF/OS nº  1775/2018 Qtde. DT</t>
  </si>
  <si>
    <t xml:space="preserve">Resumo Atualizado fevereiro 2019 </t>
  </si>
  <si>
    <t xml:space="preserve"> AF nº  262/2019 Qtde. DT</t>
  </si>
  <si>
    <t xml:space="preserve"> AF nº 594/2019 Qtde. DT</t>
  </si>
  <si>
    <r>
      <t xml:space="preserve"> AF nº  655/2019 Qtde. DT </t>
    </r>
    <r>
      <rPr>
        <b/>
        <sz val="11"/>
        <color rgb="FFFF0000"/>
        <rFont val="Calibri"/>
        <family val="2"/>
        <scheme val="minor"/>
      </rPr>
      <t>(RP)</t>
    </r>
  </si>
  <si>
    <r>
      <t xml:space="preserve"> AF nº  659/2019 Qtde. DT </t>
    </r>
    <r>
      <rPr>
        <b/>
        <sz val="11"/>
        <color rgb="FFFF0000"/>
        <rFont val="Calibri"/>
        <family val="2"/>
        <scheme val="minor"/>
      </rPr>
      <t>(VALDELI)</t>
    </r>
  </si>
  <si>
    <r>
      <t xml:space="preserve"> AF nº  670/2019 Qtde. DT </t>
    </r>
    <r>
      <rPr>
        <b/>
        <sz val="11"/>
        <color rgb="FFFF0000"/>
        <rFont val="Calibri"/>
        <family val="2"/>
        <scheme val="minor"/>
      </rPr>
      <t>(KAFER)</t>
    </r>
  </si>
  <si>
    <r>
      <t xml:space="preserve"> AF nº 683/2019 Qtde. DT </t>
    </r>
    <r>
      <rPr>
        <b/>
        <sz val="11"/>
        <color rgb="FFFF0000"/>
        <rFont val="Calibri"/>
        <family val="2"/>
        <scheme val="minor"/>
      </rPr>
      <t>(C.LOURI)</t>
    </r>
  </si>
  <si>
    <t xml:space="preserve"> AF/OS nº  179/2019 Qtde. DT</t>
  </si>
  <si>
    <t xml:space="preserve"> AF/OS nº  605/2019 Qtde. DT</t>
  </si>
  <si>
    <t xml:space="preserve"> AF/OS nº  783/2019 Qtde. DT</t>
  </si>
  <si>
    <t xml:space="preserve"> AF/OS nº  891/2019 Qtde. DT</t>
  </si>
  <si>
    <t xml:space="preserve"> AF/OS nº  892/2019 Qtde. DT</t>
  </si>
  <si>
    <t xml:space="preserve"> AF/OS nº  890/2019 Qtde. DT</t>
  </si>
  <si>
    <t xml:space="preserve"> AF/OS nº  914/2019 Qtde. DT</t>
  </si>
  <si>
    <t xml:space="preserve"> AF/OS nº  915/2019 Qtde. DT</t>
  </si>
  <si>
    <t xml:space="preserve"> AF/OS nº  0956/2019 Qtde. DT</t>
  </si>
  <si>
    <t xml:space="preserve"> AF/OS nº  0957/2019 Qtde. DT</t>
  </si>
  <si>
    <t xml:space="preserve"> AF/OS nº  0958/2019 Qtde. DT</t>
  </si>
  <si>
    <t xml:space="preserve"> AF/OS nº  0220/2019 Qtde. DT</t>
  </si>
  <si>
    <t xml:space="preserve"> AF/OS nº  0484/2019 Qtde. DT</t>
  </si>
  <si>
    <t xml:space="preserve"> AF/OS nº  0480/2019 Qtde. DT</t>
  </si>
  <si>
    <t xml:space="preserve"> AF/OS nº  0482/2019 Qtde. DT</t>
  </si>
  <si>
    <t xml:space="preserve"> AF/OS nº  0710/2019 Qtde. DT</t>
  </si>
  <si>
    <t xml:space="preserve"> AF/OS nº  0811/2019 Qtde. DT</t>
  </si>
  <si>
    <t xml:space="preserve"> AF/OS nº  997/2018 Qtde. DT</t>
  </si>
  <si>
    <t xml:space="preserve"> AF/OS nº  998/2018 Qtde. DT</t>
  </si>
  <si>
    <t xml:space="preserve"> AF/OS nº  999/2018 Qtde. DT</t>
  </si>
  <si>
    <t>04/02/2019
Valdeli</t>
  </si>
  <si>
    <t>11/03/2019
Cristiani</t>
  </si>
  <si>
    <t>06/05/2019
RP</t>
  </si>
  <si>
    <t>06/05/2019
CRISTIANI</t>
  </si>
  <si>
    <t>06/05/2019
KAFER</t>
  </si>
  <si>
    <t>04/06/2019 CRISTIANI</t>
  </si>
  <si>
    <t>24/06/2019 KAFER</t>
  </si>
  <si>
    <t>18/07/2019
Kafer</t>
  </si>
  <si>
    <t>18/07/2019
Valdeli</t>
  </si>
  <si>
    <t>18/07/2019
Cristiani Louri</t>
  </si>
  <si>
    <t>AF 628/2019</t>
  </si>
  <si>
    <t>AF 644/2019</t>
  </si>
  <si>
    <t>AF 650/2019</t>
  </si>
  <si>
    <t>AF 843/2019</t>
  </si>
  <si>
    <t>AF 852/2019</t>
  </si>
  <si>
    <t>AF 898/2019</t>
  </si>
  <si>
    <t>AF 966/2019</t>
  </si>
  <si>
    <t>AF 967/2019</t>
  </si>
  <si>
    <t>AF 984/2019</t>
  </si>
  <si>
    <t>AF 1019/2019</t>
  </si>
  <si>
    <t>AF 1020/2019</t>
  </si>
  <si>
    <t xml:space="preserve"> AF/OS nº  165/2019</t>
  </si>
  <si>
    <t>AF/OS Nº 178/2019</t>
  </si>
  <si>
    <t>AF 229/2019</t>
  </si>
  <si>
    <t>AF 265/2019</t>
  </si>
  <si>
    <t>AF/OS N°33/2019</t>
  </si>
  <si>
    <t>AF/OS     N° 347/2019</t>
  </si>
  <si>
    <t>AF/OS     N° 348/2019</t>
  </si>
  <si>
    <t>AF/OS     N° 392/2019</t>
  </si>
  <si>
    <t>AF/OS     N° 397/2019</t>
  </si>
  <si>
    <t>AF 432/2019</t>
  </si>
  <si>
    <t>AF 433/2019</t>
  </si>
  <si>
    <t>AF 440/2019</t>
  </si>
  <si>
    <t>AF 454/2019</t>
  </si>
  <si>
    <t>AF 453/2019</t>
  </si>
  <si>
    <t xml:space="preserve">AF 627/2019 </t>
  </si>
  <si>
    <t xml:space="preserve"> AF/OS nº  329/2019 Qtde. DT</t>
  </si>
  <si>
    <t xml:space="preserve"> AF/OS nº  330/2019 Qtde. DT</t>
  </si>
  <si>
    <t xml:space="preserve"> AF/OS nº  617/2019 Qtde. DT</t>
  </si>
  <si>
    <t xml:space="preserve"> AF/OS nº  615/2019 Qtde. DT</t>
  </si>
  <si>
    <t xml:space="preserve"> AF/OS nº  614/2019 Qtde. DT</t>
  </si>
  <si>
    <t>AF/OS nº  616/2019 Qtde. DT</t>
  </si>
  <si>
    <t xml:space="preserve"> AF/OS 877/2019 Qtde. DT</t>
  </si>
  <si>
    <t xml:space="preserve"> AF/OS 992/2019 Qtde. DT</t>
  </si>
  <si>
    <t>AF 994/2019</t>
  </si>
  <si>
    <t>AF 995/2019</t>
  </si>
  <si>
    <t>AF 1001/2019</t>
  </si>
  <si>
    <t>AF 1003/2019</t>
  </si>
  <si>
    <t>DESIGN</t>
  </si>
  <si>
    <t>ESCULTURA DAV</t>
  </si>
  <si>
    <t>CERAMICA DAV</t>
  </si>
  <si>
    <t>DAV</t>
  </si>
  <si>
    <t xml:space="preserve"> AF/OS nº  778/2019 Qtde. DT</t>
  </si>
  <si>
    <t xml:space="preserve"> AF/OS nº  784/2019 Qtde. DT</t>
  </si>
  <si>
    <t xml:space="preserve"> AF/OS nº 11127/2019 Qtde. DT</t>
  </si>
  <si>
    <t>*</t>
  </si>
  <si>
    <t>* Foi realizado depósito identificado (603.582.000.903.00) visando compensar o saldo extrapolado nos itens 149 e 150</t>
  </si>
  <si>
    <t xml:space="preserve"> AF/OS nº  918/2019 Qtde. DT</t>
  </si>
  <si>
    <t xml:space="preserve"> AF/OS nº  2369/2018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</si>
</sst>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quot;R$&quot;\ #,##0.00"/>
    <numFmt numFmtId="170" formatCode="#,##0.0"/>
  </numFmts>
  <fonts count="37" x14ac:knownFonts="1">
    <font>
      <sz val="10"/>
      <name val="Arial"/>
    </font>
    <font>
      <sz val="11"/>
      <color theme="1"/>
      <name val="Calibri"/>
      <family val="2"/>
      <scheme val="minor"/>
    </font>
    <font>
      <sz val="11"/>
      <color theme="1"/>
      <name val="Calibri"/>
      <family val="2"/>
      <scheme val="minor"/>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2"/>
      <name val="Calibri"/>
      <family val="2"/>
      <scheme val="minor"/>
    </font>
    <font>
      <u/>
      <sz val="11"/>
      <color theme="10"/>
      <name val="Calibri"/>
      <family val="2"/>
      <scheme val="minor"/>
    </font>
    <font>
      <sz val="11"/>
      <color rgb="FF000000"/>
      <name val="Calibri"/>
      <family val="2"/>
      <scheme val="minor"/>
    </font>
    <font>
      <sz val="11"/>
      <color rgb="FF222222"/>
      <name val="Calibri"/>
      <family val="2"/>
      <scheme val="minor"/>
    </font>
    <font>
      <sz val="9"/>
      <color indexed="81"/>
      <name val="Segoe UI"/>
      <family val="2"/>
    </font>
    <font>
      <b/>
      <sz val="9"/>
      <color indexed="81"/>
      <name val="Segoe UI"/>
      <family val="2"/>
    </font>
    <font>
      <b/>
      <sz val="11"/>
      <color theme="1"/>
      <name val="Calibri"/>
      <family val="2"/>
      <scheme val="minor"/>
    </font>
    <font>
      <sz val="11"/>
      <color rgb="FF000000"/>
      <name val="Calibri"/>
      <family val="2"/>
    </font>
    <font>
      <sz val="12"/>
      <color rgb="FF000000"/>
      <name val="Calibri"/>
      <family val="2"/>
      <scheme val="minor"/>
    </font>
    <font>
      <b/>
      <sz val="12"/>
      <color theme="1"/>
      <name val="Calibri"/>
      <family val="2"/>
      <scheme val="minor"/>
    </font>
    <font>
      <sz val="20"/>
      <color theme="1"/>
      <name val="Calibri"/>
      <family val="2"/>
      <scheme val="minor"/>
    </font>
    <font>
      <b/>
      <sz val="20"/>
      <color theme="1"/>
      <name val="Calibri"/>
      <family val="2"/>
      <scheme val="minor"/>
    </font>
    <font>
      <sz val="20"/>
      <name val="Calibri"/>
      <family val="2"/>
      <scheme val="minor"/>
    </font>
    <font>
      <sz val="9"/>
      <color indexed="81"/>
      <name val="Segoe UI"/>
      <charset val="1"/>
    </font>
    <font>
      <b/>
      <sz val="9"/>
      <color indexed="81"/>
      <name val="Segoe UI"/>
      <charset val="1"/>
    </font>
    <font>
      <b/>
      <sz val="11"/>
      <name val="Calibri"/>
      <family val="2"/>
      <scheme val="minor"/>
    </font>
    <font>
      <sz val="11"/>
      <color theme="0" tint="-0.34998626667073579"/>
      <name val="Calibri"/>
      <family val="2"/>
      <scheme val="minor"/>
    </font>
    <font>
      <sz val="11"/>
      <color rgb="FF002060"/>
      <name val="Calibri"/>
      <family val="2"/>
      <scheme val="minor"/>
    </font>
    <font>
      <sz val="11"/>
      <color rgb="FF0070C0"/>
      <name val="Calibri"/>
      <family val="2"/>
      <scheme val="minor"/>
    </font>
    <font>
      <b/>
      <sz val="11"/>
      <color rgb="FFFF0000"/>
      <name val="Calibri"/>
      <family val="2"/>
      <scheme val="minor"/>
    </font>
    <font>
      <sz val="14"/>
      <name val="Calibri"/>
      <family val="2"/>
      <scheme val="minor"/>
    </font>
  </fonts>
  <fills count="20">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8" tint="0.79998168889431442"/>
        <bgColor indexed="64"/>
      </patternFill>
    </fill>
    <fill>
      <patternFill patternType="solid">
        <fgColor rgb="FFFFFF00"/>
        <bgColor indexed="26"/>
      </patternFill>
    </fill>
    <fill>
      <patternFill patternType="solid">
        <fgColor rgb="FFA1F6FF"/>
        <bgColor indexed="64"/>
      </patternFill>
    </fill>
    <fill>
      <patternFill patternType="solid">
        <fgColor rgb="FFCCFFFF"/>
        <bgColor indexed="64"/>
      </patternFill>
    </fill>
    <fill>
      <patternFill patternType="solid">
        <fgColor theme="6" tint="0.39997558519241921"/>
        <bgColor indexed="64"/>
      </patternFill>
    </fill>
    <fill>
      <patternFill patternType="solid">
        <fgColor rgb="FFFF0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3" fillId="0" borderId="0"/>
    <xf numFmtId="164" fontId="3" fillId="0" borderId="0" applyFill="0" applyBorder="0" applyAlignment="0" applyProtection="0"/>
    <xf numFmtId="165" fontId="3" fillId="0" borderId="0" applyFill="0" applyBorder="0" applyAlignment="0" applyProtection="0"/>
    <xf numFmtId="0" fontId="4" fillId="0" borderId="0" applyNumberFormat="0" applyFill="0" applyBorder="0" applyAlignment="0" applyProtection="0"/>
    <xf numFmtId="44" fontId="15" fillId="0" borderId="0" applyFont="0" applyFill="0" applyBorder="0" applyAlignment="0" applyProtection="0"/>
    <xf numFmtId="167" fontId="15"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44" fontId="3" fillId="0" borderId="0" applyFont="0" applyFill="0" applyBorder="0" applyAlignment="0" applyProtection="0"/>
    <xf numFmtId="167" fontId="3"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cellStyleXfs>
  <cellXfs count="207">
    <xf numFmtId="0" fontId="0" fillId="0" borderId="0" xfId="0"/>
    <xf numFmtId="0" fontId="6" fillId="0" borderId="0" xfId="1" applyFont="1" applyFill="1" applyAlignment="1">
      <alignment horizontal="center" vertical="center" wrapText="1"/>
    </xf>
    <xf numFmtId="0" fontId="0" fillId="0" borderId="0" xfId="0" applyAlignment="1">
      <alignment wrapText="1"/>
    </xf>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0" fillId="0" borderId="2" xfId="0" applyFont="1" applyBorder="1" applyAlignment="1">
      <alignment horizontal="center" vertical="center" textRotation="90" wrapText="1"/>
    </xf>
    <xf numFmtId="0" fontId="11" fillId="0" borderId="3" xfId="0" applyFont="1" applyBorder="1" applyAlignment="1">
      <alignment horizontal="center"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wrapText="1"/>
    </xf>
    <xf numFmtId="0" fontId="6" fillId="0" borderId="0" xfId="1" applyFont="1" applyAlignment="1">
      <alignment wrapText="1"/>
    </xf>
    <xf numFmtId="0" fontId="6" fillId="0" borderId="0" xfId="1" applyFont="1" applyFill="1" applyAlignment="1">
      <alignment vertical="center" wrapText="1"/>
    </xf>
    <xf numFmtId="0" fontId="6" fillId="0" borderId="0" xfId="1" applyFont="1" applyFill="1" applyAlignment="1" applyProtection="1">
      <alignment wrapText="1"/>
      <protection locked="0"/>
    </xf>
    <xf numFmtId="3" fontId="6" fillId="0" borderId="0" xfId="1" applyNumberFormat="1" applyFont="1" applyAlignment="1" applyProtection="1">
      <alignment wrapText="1"/>
      <protection locked="0"/>
    </xf>
    <xf numFmtId="0" fontId="6" fillId="0" borderId="0" xfId="1" applyFont="1" applyAlignment="1" applyProtection="1">
      <alignment wrapText="1"/>
      <protection locked="0"/>
    </xf>
    <xf numFmtId="168" fontId="16" fillId="9" borderId="6" xfId="1" applyNumberFormat="1" applyFont="1" applyFill="1" applyBorder="1" applyAlignment="1" applyProtection="1">
      <alignment horizontal="right"/>
      <protection locked="0"/>
    </xf>
    <xf numFmtId="168" fontId="16" fillId="9" borderId="7" xfId="1" applyNumberFormat="1" applyFont="1" applyFill="1" applyBorder="1" applyAlignment="1" applyProtection="1">
      <alignment horizontal="right"/>
      <protection locked="0"/>
    </xf>
    <xf numFmtId="9" fontId="16" fillId="9" borderId="8" xfId="13" applyFont="1" applyFill="1" applyBorder="1" applyAlignment="1" applyProtection="1">
      <alignment horizontal="right"/>
      <protection locked="0"/>
    </xf>
    <xf numFmtId="2" fontId="16" fillId="9" borderId="7" xfId="1" applyNumberFormat="1" applyFont="1" applyFill="1" applyBorder="1" applyAlignment="1">
      <alignment horizontal="right"/>
    </xf>
    <xf numFmtId="0" fontId="16" fillId="9" borderId="12" xfId="1" applyFont="1" applyFill="1" applyBorder="1" applyAlignment="1" applyProtection="1">
      <alignment horizontal="left"/>
      <protection locked="0"/>
    </xf>
    <xf numFmtId="0" fontId="16" fillId="9" borderId="19" xfId="1" applyFont="1" applyFill="1" applyBorder="1" applyAlignment="1" applyProtection="1">
      <alignment horizontal="left"/>
      <protection locked="0"/>
    </xf>
    <xf numFmtId="0" fontId="16" fillId="9" borderId="14" xfId="1" applyFont="1" applyFill="1" applyBorder="1" applyAlignment="1" applyProtection="1">
      <alignment horizontal="left"/>
      <protection locked="0"/>
    </xf>
    <xf numFmtId="0" fontId="16" fillId="9" borderId="0" xfId="1" applyFont="1" applyFill="1" applyBorder="1" applyAlignment="1" applyProtection="1">
      <alignment horizontal="left"/>
      <protection locked="0"/>
    </xf>
    <xf numFmtId="0" fontId="16" fillId="9" borderId="16" xfId="1" applyFont="1" applyFill="1" applyBorder="1" applyAlignment="1" applyProtection="1">
      <alignment horizontal="left"/>
      <protection locked="0"/>
    </xf>
    <xf numFmtId="0" fontId="16" fillId="9" borderId="18" xfId="1" applyFont="1" applyFill="1" applyBorder="1" applyAlignment="1" applyProtection="1">
      <alignment horizontal="left"/>
      <protection locked="0"/>
    </xf>
    <xf numFmtId="44" fontId="6" fillId="8" borderId="1" xfId="1" applyNumberFormat="1" applyFont="1" applyFill="1" applyBorder="1" applyAlignment="1">
      <alignment vertical="center" wrapText="1"/>
    </xf>
    <xf numFmtId="3" fontId="6" fillId="0" borderId="1" xfId="1" applyNumberFormat="1" applyFont="1" applyFill="1" applyBorder="1" applyAlignment="1" applyProtection="1">
      <alignment horizontal="center" vertical="center" wrapText="1"/>
      <protection locked="0"/>
    </xf>
    <xf numFmtId="0" fontId="6" fillId="7" borderId="1" xfId="0" applyFont="1" applyFill="1" applyBorder="1" applyAlignment="1">
      <alignment horizontal="center" vertical="center" wrapText="1"/>
    </xf>
    <xf numFmtId="44" fontId="6" fillId="8" borderId="1" xfId="1" applyNumberFormat="1" applyFont="1" applyFill="1" applyBorder="1" applyAlignment="1">
      <alignment horizontal="center" vertical="center" wrapText="1"/>
    </xf>
    <xf numFmtId="0" fontId="6" fillId="12" borderId="1" xfId="0" applyFont="1" applyFill="1" applyBorder="1" applyAlignment="1">
      <alignment horizontal="center" vertical="center" wrapText="1"/>
    </xf>
    <xf numFmtId="44" fontId="6" fillId="8" borderId="1" xfId="1" applyNumberFormat="1" applyFont="1" applyFill="1" applyBorder="1" applyAlignment="1">
      <alignment wrapText="1"/>
    </xf>
    <xf numFmtId="0" fontId="6" fillId="2" borderId="1" xfId="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1" applyFont="1" applyFill="1" applyBorder="1" applyAlignment="1" applyProtection="1">
      <alignment horizontal="center" vertical="center" wrapText="1"/>
    </xf>
    <xf numFmtId="166" fontId="6" fillId="2" borderId="1" xfId="1" applyNumberFormat="1" applyFont="1" applyFill="1" applyBorder="1" applyAlignment="1">
      <alignment horizontal="center" vertical="center" wrapText="1"/>
    </xf>
    <xf numFmtId="0" fontId="6" fillId="2" borderId="1" xfId="1" applyNumberFormat="1" applyFont="1" applyFill="1" applyBorder="1" applyAlignment="1" applyProtection="1">
      <alignment horizontal="center" vertical="center" wrapText="1"/>
      <protection locked="0"/>
    </xf>
    <xf numFmtId="166" fontId="6" fillId="4" borderId="1" xfId="0" applyNumberFormat="1" applyFont="1" applyFill="1" applyBorder="1" applyAlignment="1">
      <alignment horizontal="center" vertical="center" wrapText="1"/>
    </xf>
    <xf numFmtId="3" fontId="6" fillId="3" borderId="1" xfId="1" applyNumberFormat="1" applyFont="1" applyFill="1" applyBorder="1" applyAlignment="1" applyProtection="1">
      <alignment horizontal="center" vertical="center" wrapText="1"/>
      <protection locked="0"/>
    </xf>
    <xf numFmtId="4" fontId="6" fillId="0" borderId="0" xfId="1" applyNumberFormat="1" applyFont="1" applyFill="1" applyAlignment="1">
      <alignment horizontal="center" vertical="center" wrapText="1"/>
    </xf>
    <xf numFmtId="166" fontId="6" fillId="0" borderId="0" xfId="0" applyNumberFormat="1" applyFont="1" applyFill="1" applyAlignment="1">
      <alignment horizontal="center" vertical="center" wrapText="1"/>
    </xf>
    <xf numFmtId="0" fontId="6" fillId="0" borderId="1" xfId="0" applyFont="1" applyBorder="1" applyAlignment="1">
      <alignment horizontal="center" vertical="center" wrapText="1"/>
    </xf>
    <xf numFmtId="0" fontId="6" fillId="11" borderId="1" xfId="0" applyFont="1" applyFill="1" applyBorder="1" applyAlignment="1">
      <alignment horizontal="center" vertical="center" wrapText="1"/>
    </xf>
    <xf numFmtId="0" fontId="6" fillId="11" borderId="1" xfId="0" applyFont="1" applyFill="1" applyBorder="1" applyAlignment="1">
      <alignment horizontal="center" wrapText="1"/>
    </xf>
    <xf numFmtId="0" fontId="6" fillId="11" borderId="1" xfId="0" applyFont="1" applyFill="1" applyBorder="1" applyAlignment="1">
      <alignment horizontal="center" vertical="center"/>
    </xf>
    <xf numFmtId="0" fontId="6" fillId="12" borderId="1" xfId="0" applyFont="1" applyFill="1" applyBorder="1" applyAlignment="1">
      <alignment horizontal="center" wrapText="1"/>
    </xf>
    <xf numFmtId="17" fontId="6" fillId="11" borderId="1" xfId="0" applyNumberFormat="1"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44" fontId="6" fillId="0" borderId="1" xfId="5" applyFont="1" applyBorder="1" applyAlignment="1">
      <alignment horizontal="center" vertical="center" wrapText="1"/>
    </xf>
    <xf numFmtId="44" fontId="6" fillId="11" borderId="1" xfId="5" applyFont="1" applyFill="1" applyBorder="1" applyAlignment="1">
      <alignment horizontal="center" vertical="center" wrapText="1"/>
    </xf>
    <xf numFmtId="44" fontId="2" fillId="11" borderId="1" xfId="5" applyFont="1" applyFill="1" applyBorder="1" applyAlignment="1">
      <alignment horizontal="center" vertical="center" wrapText="1"/>
    </xf>
    <xf numFmtId="44" fontId="6" fillId="12" borderId="1" xfId="5" applyFont="1" applyFill="1" applyBorder="1" applyAlignment="1">
      <alignment horizontal="center" vertical="center" wrapText="1"/>
    </xf>
    <xf numFmtId="44" fontId="6" fillId="0" borderId="0" xfId="5" applyFont="1" applyFill="1" applyAlignment="1">
      <alignment horizontal="center" vertical="center" wrapText="1"/>
    </xf>
    <xf numFmtId="168" fontId="6" fillId="2" borderId="1" xfId="3" applyNumberFormat="1" applyFont="1" applyFill="1" applyBorder="1" applyAlignment="1" applyProtection="1">
      <alignment horizontal="center" vertical="center" wrapText="1"/>
    </xf>
    <xf numFmtId="3" fontId="6" fillId="10" borderId="9" xfId="1" applyNumberFormat="1" applyFont="1" applyFill="1" applyBorder="1" applyAlignment="1" applyProtection="1">
      <alignment horizontal="center" vertical="center" wrapText="1"/>
      <protection locked="0"/>
    </xf>
    <xf numFmtId="0" fontId="6" fillId="0" borderId="1" xfId="1" applyFont="1" applyBorder="1" applyAlignment="1">
      <alignment wrapText="1"/>
    </xf>
    <xf numFmtId="3" fontId="6" fillId="0" borderId="6" xfId="1" applyNumberFormat="1" applyFont="1" applyFill="1" applyBorder="1" applyAlignment="1" applyProtection="1">
      <alignment horizontal="center" vertical="center" wrapText="1"/>
      <protection locked="0"/>
    </xf>
    <xf numFmtId="3" fontId="6" fillId="0" borderId="8" xfId="1" applyNumberFormat="1" applyFont="1" applyFill="1" applyBorder="1" applyAlignment="1" applyProtection="1">
      <alignment horizontal="center" vertical="center" wrapText="1"/>
      <protection locked="0"/>
    </xf>
    <xf numFmtId="3" fontId="6" fillId="0" borderId="7" xfId="1" applyNumberFormat="1" applyFont="1" applyFill="1" applyBorder="1" applyAlignment="1" applyProtection="1">
      <alignment horizontal="center" vertical="center" wrapText="1"/>
      <protection locked="0"/>
    </xf>
    <xf numFmtId="3" fontId="6" fillId="11" borderId="1" xfId="1" applyNumberFormat="1" applyFont="1" applyFill="1" applyBorder="1" applyAlignment="1" applyProtection="1">
      <alignment horizontal="center" vertical="center" wrapText="1"/>
      <protection locked="0"/>
    </xf>
    <xf numFmtId="0" fontId="6" fillId="11"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11"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2" borderId="1" xfId="0" applyFill="1" applyBorder="1" applyAlignment="1">
      <alignment horizontal="center" vertical="center"/>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center"/>
    </xf>
    <xf numFmtId="0" fontId="18" fillId="12" borderId="1" xfId="0" applyFont="1" applyFill="1" applyBorder="1" applyAlignment="1">
      <alignment horizontal="left" vertical="center"/>
    </xf>
    <xf numFmtId="0" fontId="0" fillId="12" borderId="1" xfId="0" applyFont="1" applyFill="1" applyBorder="1" applyAlignment="1">
      <alignment horizontal="left" vertical="center"/>
    </xf>
    <xf numFmtId="0" fontId="0" fillId="11" borderId="1" xfId="0" applyFill="1" applyBorder="1" applyAlignment="1">
      <alignment horizontal="center" vertical="center"/>
    </xf>
    <xf numFmtId="0" fontId="18" fillId="11" borderId="1" xfId="0" applyFont="1" applyFill="1" applyBorder="1" applyAlignment="1">
      <alignment horizontal="left" vertical="center"/>
    </xf>
    <xf numFmtId="4" fontId="16" fillId="0" borderId="0" xfId="1" applyNumberFormat="1" applyFont="1" applyFill="1" applyAlignment="1">
      <alignment horizontal="center" vertical="center" wrapText="1"/>
    </xf>
    <xf numFmtId="0" fontId="0" fillId="0" borderId="1" xfId="0" applyFont="1" applyBorder="1" applyAlignment="1">
      <alignment horizontal="left" vertical="center"/>
    </xf>
    <xf numFmtId="0" fontId="0" fillId="11" borderId="1" xfId="0" applyFont="1" applyFill="1" applyBorder="1" applyAlignment="1">
      <alignment horizontal="left" vertical="center"/>
    </xf>
    <xf numFmtId="0" fontId="6" fillId="11" borderId="1" xfId="0" applyFont="1" applyFill="1" applyBorder="1" applyAlignment="1">
      <alignment horizontal="left" vertical="center"/>
    </xf>
    <xf numFmtId="0" fontId="6" fillId="12" borderId="1" xfId="0" applyFont="1" applyFill="1" applyBorder="1" applyAlignment="1">
      <alignment horizontal="left" vertical="center"/>
    </xf>
    <xf numFmtId="0" fontId="6" fillId="0" borderId="0" xfId="1" applyFont="1" applyFill="1" applyAlignment="1">
      <alignment horizontal="center" vertical="center"/>
    </xf>
    <xf numFmtId="0" fontId="23" fillId="0" borderId="20" xfId="0" applyFont="1" applyBorder="1" applyAlignment="1">
      <alignment horizontal="center" vertical="center" wrapText="1"/>
    </xf>
    <xf numFmtId="0" fontId="23" fillId="13" borderId="20" xfId="0" applyFont="1" applyFill="1" applyBorder="1" applyAlignment="1">
      <alignment horizontal="center" vertical="center" wrapText="1"/>
    </xf>
    <xf numFmtId="0" fontId="18" fillId="12" borderId="1" xfId="0" applyFont="1" applyFill="1" applyBorder="1" applyAlignment="1">
      <alignment horizontal="center" vertical="center"/>
    </xf>
    <xf numFmtId="0" fontId="23" fillId="0" borderId="20" xfId="0" applyFont="1" applyFill="1" applyBorder="1" applyAlignment="1">
      <alignment horizontal="center" vertical="center" wrapText="1"/>
    </xf>
    <xf numFmtId="0" fontId="23" fillId="0" borderId="20" xfId="0" applyFont="1" applyFill="1" applyBorder="1" applyAlignment="1">
      <alignment horizontal="center" vertical="center"/>
    </xf>
    <xf numFmtId="0" fontId="18" fillId="11" borderId="1" xfId="0" applyFont="1" applyFill="1" applyBorder="1" applyAlignment="1">
      <alignment horizontal="center" vertical="center" wrapText="1"/>
    </xf>
    <xf numFmtId="0" fontId="22" fillId="14" borderId="1" xfId="0" applyFont="1" applyFill="1" applyBorder="1" applyAlignment="1">
      <alignment horizontal="center" vertical="center"/>
    </xf>
    <xf numFmtId="0" fontId="25" fillId="14" borderId="1" xfId="0" applyFont="1" applyFill="1" applyBorder="1" applyAlignment="1">
      <alignment horizontal="center" vertical="center"/>
    </xf>
    <xf numFmtId="0" fontId="22" fillId="14" borderId="1" xfId="0" applyFont="1" applyFill="1" applyBorder="1" applyAlignment="1">
      <alignment horizontal="center" vertical="center" wrapText="1"/>
    </xf>
    <xf numFmtId="44" fontId="6" fillId="14" borderId="1" xfId="5" applyFont="1" applyFill="1" applyBorder="1" applyAlignment="1" applyProtection="1">
      <alignment horizontal="center" vertical="center" wrapText="1"/>
    </xf>
    <xf numFmtId="0" fontId="6" fillId="14" borderId="1" xfId="1" applyFont="1" applyFill="1" applyBorder="1" applyAlignment="1" applyProtection="1">
      <alignment horizontal="center" vertical="center" wrapText="1"/>
    </xf>
    <xf numFmtId="166" fontId="6" fillId="14" borderId="1" xfId="1" applyNumberFormat="1" applyFont="1" applyFill="1" applyBorder="1" applyAlignment="1">
      <alignment horizontal="center" vertical="center" wrapText="1"/>
    </xf>
    <xf numFmtId="0" fontId="6" fillId="14" borderId="1" xfId="1" applyFont="1" applyFill="1" applyBorder="1" applyAlignment="1" applyProtection="1">
      <alignment horizontal="center" vertical="center" wrapText="1"/>
      <protection locked="0"/>
    </xf>
    <xf numFmtId="0" fontId="27" fillId="14" borderId="1" xfId="0" applyFont="1" applyFill="1" applyBorder="1" applyAlignment="1">
      <alignment horizontal="center" vertical="center"/>
    </xf>
    <xf numFmtId="0" fontId="28" fillId="0" borderId="0" xfId="1" applyFont="1" applyFill="1" applyAlignment="1">
      <alignment horizontal="center" vertical="center" wrapText="1"/>
    </xf>
    <xf numFmtId="0" fontId="6" fillId="12" borderId="1" xfId="14" applyFont="1" applyFill="1" applyBorder="1" applyAlignment="1">
      <alignment horizontal="center" vertical="center" wrapText="1"/>
    </xf>
    <xf numFmtId="0" fontId="6" fillId="12" borderId="1" xfId="14" applyFont="1" applyFill="1" applyBorder="1" applyAlignment="1">
      <alignment horizontal="left" vertical="center"/>
    </xf>
    <xf numFmtId="0" fontId="24" fillId="12" borderId="1" xfId="0" applyFont="1" applyFill="1" applyBorder="1" applyAlignment="1">
      <alignment horizontal="left" vertical="center"/>
    </xf>
    <xf numFmtId="0" fontId="24" fillId="12" borderId="1" xfId="0" applyFont="1" applyFill="1" applyBorder="1" applyAlignment="1">
      <alignment horizontal="center" vertical="center" wrapText="1"/>
    </xf>
    <xf numFmtId="14" fontId="6" fillId="2" borderId="1" xfId="1" applyNumberFormat="1" applyFont="1" applyFill="1" applyBorder="1" applyAlignment="1" applyProtection="1">
      <alignment horizontal="center" vertical="center" wrapText="1"/>
      <protection locked="0"/>
    </xf>
    <xf numFmtId="3" fontId="6" fillId="5" borderId="6" xfId="1" applyNumberFormat="1" applyFont="1" applyFill="1" applyBorder="1" applyAlignment="1" applyProtection="1">
      <alignment vertical="center" wrapText="1"/>
      <protection locked="0"/>
    </xf>
    <xf numFmtId="169" fontId="6" fillId="5" borderId="8" xfId="1" applyNumberFormat="1" applyFont="1" applyFill="1" applyBorder="1" applyAlignment="1" applyProtection="1">
      <alignment horizontal="center" vertical="center" wrapText="1"/>
      <protection locked="0"/>
    </xf>
    <xf numFmtId="14" fontId="6" fillId="2" borderId="6" xfId="1" applyNumberFormat="1" applyFont="1" applyFill="1" applyBorder="1" applyAlignment="1" applyProtection="1">
      <alignment horizontal="center" vertical="center" wrapText="1"/>
      <protection locked="0"/>
    </xf>
    <xf numFmtId="3" fontId="6" fillId="0" borderId="9" xfId="1" applyNumberFormat="1" applyFont="1" applyFill="1" applyBorder="1" applyAlignment="1" applyProtection="1">
      <alignment horizontal="center" vertical="center" wrapText="1"/>
      <protection locked="0"/>
    </xf>
    <xf numFmtId="3" fontId="6" fillId="0" borderId="2" xfId="1" applyNumberFormat="1" applyFont="1" applyFill="1" applyBorder="1" applyAlignment="1" applyProtection="1">
      <alignment horizontal="center" vertical="center" wrapText="1"/>
      <protection locked="0"/>
    </xf>
    <xf numFmtId="3" fontId="6" fillId="0" borderId="11" xfId="1" applyNumberFormat="1" applyFont="1" applyFill="1" applyBorder="1" applyAlignment="1" applyProtection="1">
      <alignment horizontal="center" vertical="center" wrapText="1"/>
      <protection locked="0"/>
    </xf>
    <xf numFmtId="3" fontId="32" fillId="0" borderId="1" xfId="1" applyNumberFormat="1" applyFont="1" applyFill="1" applyBorder="1" applyAlignment="1" applyProtection="1">
      <alignment horizontal="center" vertical="center" wrapText="1"/>
      <protection locked="0"/>
    </xf>
    <xf numFmtId="3" fontId="6" fillId="0" borderId="0" xfId="1" applyNumberFormat="1" applyFont="1" applyFill="1" applyBorder="1" applyAlignment="1" applyProtection="1">
      <alignment horizontal="center" vertical="center" wrapText="1"/>
      <protection locked="0"/>
    </xf>
    <xf numFmtId="3" fontId="6" fillId="0" borderId="12" xfId="1" applyNumberFormat="1" applyFont="1" applyFill="1" applyBorder="1" applyAlignment="1" applyProtection="1">
      <alignment horizontal="center" vertical="center" wrapText="1"/>
      <protection locked="0"/>
    </xf>
    <xf numFmtId="3" fontId="33" fillId="0" borderId="9" xfId="1" applyNumberFormat="1" applyFont="1" applyFill="1" applyBorder="1" applyAlignment="1" applyProtection="1">
      <alignment horizontal="center" vertical="center" wrapText="1"/>
      <protection locked="0"/>
    </xf>
    <xf numFmtId="3" fontId="33" fillId="0" borderId="11" xfId="1" applyNumberFormat="1" applyFont="1" applyFill="1" applyBorder="1" applyAlignment="1" applyProtection="1">
      <alignment horizontal="center" vertical="center" wrapText="1"/>
      <protection locked="0"/>
    </xf>
    <xf numFmtId="3" fontId="33" fillId="0" borderId="1" xfId="1" applyNumberFormat="1" applyFont="1" applyFill="1" applyBorder="1" applyAlignment="1" applyProtection="1">
      <alignment horizontal="center" vertical="center" wrapText="1"/>
      <protection locked="0"/>
    </xf>
    <xf numFmtId="170" fontId="6" fillId="0" borderId="1" xfId="1" applyNumberFormat="1" applyFont="1" applyFill="1" applyBorder="1" applyAlignment="1" applyProtection="1">
      <alignment horizontal="center" vertical="center" wrapText="1"/>
      <protection locked="0"/>
    </xf>
    <xf numFmtId="0" fontId="33" fillId="0" borderId="1" xfId="1" applyFont="1" applyBorder="1" applyAlignment="1">
      <alignment wrapText="1"/>
    </xf>
    <xf numFmtId="3" fontId="34" fillId="0" borderId="2" xfId="1" applyNumberFormat="1" applyFont="1" applyFill="1" applyBorder="1" applyAlignment="1" applyProtection="1">
      <alignment horizontal="center" vertical="center" wrapText="1"/>
      <protection locked="0"/>
    </xf>
    <xf numFmtId="3" fontId="6" fillId="0" borderId="17" xfId="1" applyNumberFormat="1" applyFont="1" applyFill="1" applyBorder="1" applyAlignment="1" applyProtection="1">
      <alignment horizontal="center" vertical="center" wrapText="1"/>
      <protection locked="0"/>
    </xf>
    <xf numFmtId="14" fontId="6" fillId="16" borderId="1" xfId="1" applyNumberFormat="1" applyFont="1" applyFill="1" applyBorder="1" applyAlignment="1" applyProtection="1">
      <alignment horizontal="center" vertical="center" wrapText="1"/>
      <protection locked="0"/>
    </xf>
    <xf numFmtId="0" fontId="31" fillId="0" borderId="1" xfId="1" applyFont="1" applyBorder="1" applyAlignment="1">
      <alignment horizontal="center" vertical="center" wrapText="1"/>
    </xf>
    <xf numFmtId="0" fontId="31" fillId="7" borderId="1" xfId="1" applyFont="1" applyFill="1" applyBorder="1" applyAlignment="1">
      <alignment horizontal="center" vertical="center" wrapText="1"/>
    </xf>
    <xf numFmtId="0" fontId="6" fillId="0" borderId="1" xfId="1" applyFont="1" applyFill="1" applyBorder="1" applyAlignment="1">
      <alignment wrapText="1"/>
    </xf>
    <xf numFmtId="0" fontId="6" fillId="7" borderId="1" xfId="1" applyFont="1" applyFill="1" applyBorder="1" applyAlignment="1">
      <alignment wrapText="1"/>
    </xf>
    <xf numFmtId="0" fontId="31" fillId="11" borderId="1" xfId="1" applyFont="1" applyFill="1" applyBorder="1" applyAlignment="1">
      <alignment horizontal="center" vertical="center" wrapText="1"/>
    </xf>
    <xf numFmtId="0" fontId="31" fillId="0" borderId="1" xfId="1" applyFont="1" applyFill="1" applyBorder="1" applyAlignment="1">
      <alignment horizontal="center" vertical="center" wrapText="1"/>
    </xf>
    <xf numFmtId="3" fontId="6" fillId="5" borderId="6" xfId="1" applyNumberFormat="1" applyFont="1" applyFill="1" applyBorder="1" applyAlignment="1" applyProtection="1">
      <alignment horizontal="center" vertical="center" wrapText="1"/>
      <protection locked="0"/>
    </xf>
    <xf numFmtId="3" fontId="6" fillId="5" borderId="8" xfId="1" applyNumberFormat="1" applyFont="1" applyFill="1" applyBorder="1" applyAlignment="1" applyProtection="1">
      <alignment horizontal="center" vertical="center" wrapText="1"/>
      <protection locked="0"/>
    </xf>
    <xf numFmtId="44" fontId="6" fillId="0" borderId="0" xfId="9" applyFont="1" applyAlignment="1" applyProtection="1">
      <alignment wrapText="1"/>
      <protection locked="0"/>
    </xf>
    <xf numFmtId="14" fontId="6" fillId="17" borderId="1" xfId="1" applyNumberFormat="1" applyFont="1" applyFill="1" applyBorder="1" applyAlignment="1" applyProtection="1">
      <alignment horizontal="center" vertical="center" wrapText="1"/>
      <protection locked="0"/>
    </xf>
    <xf numFmtId="3" fontId="6" fillId="7" borderId="1" xfId="1" applyNumberFormat="1" applyFont="1" applyFill="1" applyBorder="1" applyAlignment="1" applyProtection="1">
      <alignment horizontal="center" vertical="center" wrapText="1"/>
      <protection locked="0"/>
    </xf>
    <xf numFmtId="44" fontId="6" fillId="0" borderId="0" xfId="9" applyFont="1" applyFill="1" applyAlignment="1" applyProtection="1">
      <alignment wrapText="1"/>
      <protection locked="0"/>
    </xf>
    <xf numFmtId="0" fontId="6" fillId="11" borderId="0" xfId="1" applyFont="1" applyFill="1" applyAlignment="1" applyProtection="1">
      <alignment wrapText="1"/>
      <protection locked="0"/>
    </xf>
    <xf numFmtId="3" fontId="6" fillId="18" borderId="1" xfId="1" applyNumberFormat="1" applyFont="1" applyFill="1" applyBorder="1" applyAlignment="1" applyProtection="1">
      <alignment horizontal="center" vertical="center" wrapText="1"/>
      <protection locked="0"/>
    </xf>
    <xf numFmtId="0" fontId="6" fillId="0" borderId="1" xfId="1" applyFont="1" applyBorder="1" applyAlignment="1">
      <alignment horizontal="center" vertical="center" wrapText="1"/>
    </xf>
    <xf numFmtId="0" fontId="6" fillId="0" borderId="1" xfId="1" applyFont="1" applyBorder="1" applyAlignment="1">
      <alignment horizontal="center" wrapText="1"/>
    </xf>
    <xf numFmtId="0" fontId="6" fillId="7" borderId="1" xfId="1" applyFont="1" applyFill="1" applyBorder="1" applyAlignment="1">
      <alignment horizontal="center" vertical="center" wrapText="1"/>
    </xf>
    <xf numFmtId="0" fontId="6" fillId="0" borderId="0" xfId="1" applyFont="1" applyAlignment="1">
      <alignment horizontal="center" vertical="center" wrapText="1"/>
    </xf>
    <xf numFmtId="0" fontId="6" fillId="11" borderId="1" xfId="1" applyFont="1" applyFill="1" applyBorder="1" applyAlignment="1">
      <alignment horizontal="center" wrapText="1"/>
    </xf>
    <xf numFmtId="0" fontId="6" fillId="7" borderId="1" xfId="1" applyFont="1" applyFill="1" applyBorder="1" applyAlignment="1">
      <alignment horizontal="center" wrapText="1"/>
    </xf>
    <xf numFmtId="0" fontId="6" fillId="11" borderId="1" xfId="1" applyFont="1" applyFill="1" applyBorder="1" applyAlignment="1">
      <alignment horizontal="center" vertical="center" wrapText="1"/>
    </xf>
    <xf numFmtId="0" fontId="1" fillId="7" borderId="1" xfId="1" applyFont="1" applyFill="1" applyBorder="1" applyAlignment="1">
      <alignment horizontal="center" vertical="center" wrapText="1"/>
    </xf>
    <xf numFmtId="0" fontId="6" fillId="0" borderId="0" xfId="1" applyFont="1" applyAlignment="1">
      <alignment horizontal="center" wrapText="1"/>
    </xf>
    <xf numFmtId="0" fontId="6" fillId="11" borderId="1" xfId="1" applyFont="1" applyFill="1" applyBorder="1" applyAlignment="1">
      <alignment wrapText="1"/>
    </xf>
    <xf numFmtId="0" fontId="6" fillId="0" borderId="0" xfId="1" applyFont="1" applyBorder="1" applyAlignment="1">
      <alignment wrapText="1"/>
    </xf>
    <xf numFmtId="0" fontId="31" fillId="0" borderId="0" xfId="1" applyFont="1" applyAlignment="1">
      <alignment horizontal="center" vertical="center" wrapText="1"/>
    </xf>
    <xf numFmtId="3" fontId="6" fillId="5" borderId="12" xfId="1" applyNumberFormat="1" applyFont="1" applyFill="1" applyBorder="1" applyAlignment="1" applyProtection="1">
      <alignment horizontal="center" vertical="center" wrapText="1"/>
      <protection locked="0"/>
    </xf>
    <xf numFmtId="169" fontId="6" fillId="5" borderId="16" xfId="1" applyNumberFormat="1" applyFont="1" applyFill="1" applyBorder="1" applyAlignment="1" applyProtection="1">
      <alignment horizontal="center" vertical="center" wrapText="1"/>
      <protection locked="0"/>
    </xf>
    <xf numFmtId="14" fontId="6" fillId="14" borderId="1" xfId="1" applyNumberFormat="1" applyFont="1" applyFill="1" applyBorder="1" applyAlignment="1">
      <alignment horizontal="center" vertical="center" wrapText="1"/>
    </xf>
    <xf numFmtId="14" fontId="6" fillId="14" borderId="9" xfId="1" applyNumberFormat="1" applyFont="1" applyFill="1" applyBorder="1" applyAlignment="1">
      <alignment horizontal="center" vertical="center" wrapText="1"/>
    </xf>
    <xf numFmtId="0" fontId="33" fillId="0" borderId="1" xfId="1" applyFont="1" applyBorder="1" applyAlignment="1">
      <alignment horizontal="center" vertical="center" wrapText="1"/>
    </xf>
    <xf numFmtId="0" fontId="6" fillId="0" borderId="1" xfId="1" applyFont="1" applyBorder="1" applyAlignment="1" applyProtection="1">
      <alignment wrapText="1"/>
      <protection locked="0"/>
    </xf>
    <xf numFmtId="0" fontId="36" fillId="0" borderId="0" xfId="1" applyFont="1" applyAlignment="1" applyProtection="1">
      <alignment textRotation="90" wrapText="1"/>
      <protection locked="0"/>
    </xf>
    <xf numFmtId="0" fontId="36" fillId="0" borderId="0" xfId="1" applyFont="1" applyFill="1" applyAlignment="1" applyProtection="1">
      <alignment horizontal="center" vertical="center" textRotation="90" wrapText="1"/>
      <protection locked="0"/>
    </xf>
    <xf numFmtId="0" fontId="0" fillId="7" borderId="1" xfId="0" applyFont="1" applyFill="1" applyBorder="1" applyAlignment="1">
      <alignment horizontal="left" vertical="center"/>
    </xf>
    <xf numFmtId="0" fontId="0" fillId="19" borderId="1" xfId="0" applyFont="1" applyFill="1" applyBorder="1" applyAlignment="1">
      <alignment horizontal="left" vertical="center"/>
    </xf>
    <xf numFmtId="3" fontId="6" fillId="5" borderId="1" xfId="1" applyNumberFormat="1" applyFont="1" applyFill="1" applyBorder="1" applyAlignment="1" applyProtection="1">
      <alignment horizontal="center" vertical="center" wrapText="1"/>
      <protection locked="0"/>
    </xf>
    <xf numFmtId="0" fontId="6" fillId="6" borderId="1" xfId="0" applyNumberFormat="1" applyFont="1" applyFill="1" applyBorder="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26" fillId="12" borderId="6" xfId="0" applyFont="1" applyFill="1" applyBorder="1" applyAlignment="1">
      <alignment horizontal="center" vertical="center"/>
    </xf>
    <xf numFmtId="0" fontId="26" fillId="12" borderId="7" xfId="0" applyFont="1" applyFill="1" applyBorder="1" applyAlignment="1">
      <alignment horizontal="center" vertical="center"/>
    </xf>
    <xf numFmtId="0" fontId="26" fillId="12" borderId="8" xfId="0" applyFont="1" applyFill="1" applyBorder="1" applyAlignment="1">
      <alignment horizontal="center" vertical="center"/>
    </xf>
    <xf numFmtId="0" fontId="8" fillId="12" borderId="6"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26" fillId="11" borderId="6" xfId="0" applyFont="1" applyFill="1" applyBorder="1" applyAlignment="1">
      <alignment horizontal="center" vertical="center"/>
    </xf>
    <xf numFmtId="0" fontId="26" fillId="11" borderId="7" xfId="0" applyFont="1" applyFill="1" applyBorder="1" applyAlignment="1">
      <alignment horizontal="center" vertical="center"/>
    </xf>
    <xf numFmtId="0" fontId="26" fillId="11" borderId="8" xfId="0" applyFont="1" applyFill="1" applyBorder="1" applyAlignment="1">
      <alignment horizontal="center" vertical="center"/>
    </xf>
    <xf numFmtId="0" fontId="8"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26" fillId="12" borderId="1" xfId="0" applyFont="1" applyFill="1" applyBorder="1" applyAlignment="1">
      <alignment horizontal="center" vertical="center"/>
    </xf>
    <xf numFmtId="0" fontId="26" fillId="11" borderId="1" xfId="0" applyFont="1" applyFill="1" applyBorder="1" applyAlignment="1">
      <alignment horizontal="center" vertical="center"/>
    </xf>
    <xf numFmtId="3" fontId="6" fillId="5" borderId="6" xfId="1" applyNumberFormat="1" applyFont="1" applyFill="1" applyBorder="1" applyAlignment="1" applyProtection="1">
      <alignment horizontal="center" vertical="center" wrapText="1"/>
      <protection locked="0"/>
    </xf>
    <xf numFmtId="3" fontId="6" fillId="5" borderId="8" xfId="1" applyNumberFormat="1" applyFont="1" applyFill="1" applyBorder="1" applyAlignment="1" applyProtection="1">
      <alignment horizontal="center" vertical="center" wrapText="1"/>
      <protection locked="0"/>
    </xf>
    <xf numFmtId="3" fontId="6" fillId="15" borderId="1" xfId="1" applyNumberFormat="1" applyFont="1" applyFill="1" applyBorder="1" applyAlignment="1" applyProtection="1">
      <alignment horizontal="center" vertical="center" wrapText="1"/>
      <protection locked="0"/>
    </xf>
    <xf numFmtId="3" fontId="6" fillId="5" borderId="6" xfId="1" applyNumberFormat="1" applyFont="1" applyFill="1" applyBorder="1" applyAlignment="1" applyProtection="1">
      <alignment horizontal="center" vertical="center"/>
      <protection locked="0"/>
    </xf>
    <xf numFmtId="3" fontId="6" fillId="5" borderId="8" xfId="1" applyNumberFormat="1" applyFont="1" applyFill="1" applyBorder="1" applyAlignment="1" applyProtection="1">
      <alignment horizontal="center" vertical="center"/>
      <protection locked="0"/>
    </xf>
    <xf numFmtId="0" fontId="16" fillId="9" borderId="12" xfId="1" applyFont="1" applyFill="1" applyBorder="1" applyAlignment="1">
      <alignment horizontal="left" vertical="center" wrapText="1"/>
    </xf>
    <xf numFmtId="0" fontId="16" fillId="9" borderId="19" xfId="1" applyFont="1" applyFill="1" applyBorder="1" applyAlignment="1">
      <alignment horizontal="left" vertical="center" wrapText="1"/>
    </xf>
    <xf numFmtId="0" fontId="16" fillId="9" borderId="13" xfId="1" applyFont="1" applyFill="1" applyBorder="1" applyAlignment="1">
      <alignment horizontal="left" vertical="center" wrapText="1"/>
    </xf>
    <xf numFmtId="0" fontId="16" fillId="9" borderId="14" xfId="1" applyFont="1" applyFill="1" applyBorder="1" applyAlignment="1">
      <alignment horizontal="left" vertical="center" wrapText="1"/>
    </xf>
    <xf numFmtId="0" fontId="16" fillId="9" borderId="0" xfId="1" applyFont="1" applyFill="1" applyBorder="1" applyAlignment="1">
      <alignment horizontal="left" vertical="center" wrapText="1"/>
    </xf>
    <xf numFmtId="0" fontId="16" fillId="9" borderId="15" xfId="1" applyFont="1" applyFill="1" applyBorder="1" applyAlignment="1">
      <alignment horizontal="left" vertical="center" wrapText="1"/>
    </xf>
    <xf numFmtId="0" fontId="16" fillId="9" borderId="16" xfId="1" applyFont="1" applyFill="1" applyBorder="1" applyAlignment="1">
      <alignment horizontal="left" vertical="center" wrapText="1"/>
    </xf>
    <xf numFmtId="0" fontId="16" fillId="9" borderId="18" xfId="1" applyFont="1" applyFill="1" applyBorder="1" applyAlignment="1">
      <alignment horizontal="left" vertical="center" wrapText="1"/>
    </xf>
    <xf numFmtId="0" fontId="16" fillId="9" borderId="17" xfId="1" applyFont="1" applyFill="1" applyBorder="1" applyAlignment="1">
      <alignment horizontal="left" vertical="center" wrapText="1"/>
    </xf>
    <xf numFmtId="0" fontId="16" fillId="9" borderId="9" xfId="1" applyFont="1" applyFill="1" applyBorder="1" applyAlignment="1" applyProtection="1">
      <alignment horizontal="left"/>
      <protection locked="0"/>
    </xf>
    <xf numFmtId="0" fontId="16" fillId="9" borderId="10" xfId="1" applyFont="1" applyFill="1" applyBorder="1" applyAlignment="1" applyProtection="1">
      <alignment horizontal="left"/>
      <protection locked="0"/>
    </xf>
    <xf numFmtId="0" fontId="16" fillId="9" borderId="11" xfId="1" applyFont="1" applyFill="1" applyBorder="1" applyAlignment="1" applyProtection="1">
      <alignment horizontal="left"/>
      <protection locked="0"/>
    </xf>
    <xf numFmtId="0" fontId="6" fillId="6" borderId="1" xfId="0" applyNumberFormat="1" applyFont="1" applyFill="1" applyBorder="1" applyAlignment="1">
      <alignment horizontal="center"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14"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8" fillId="0" borderId="0" xfId="0" applyFont="1" applyAlignment="1">
      <alignment horizontal="center" vertical="center" wrapText="1"/>
    </xf>
    <xf numFmtId="0" fontId="28" fillId="19" borderId="0" xfId="1" applyFont="1" applyFill="1" applyAlignment="1">
      <alignment horizontal="center" vertical="center" wrapText="1"/>
    </xf>
    <xf numFmtId="0" fontId="6" fillId="19" borderId="0" xfId="1" applyFont="1" applyFill="1" applyAlignment="1">
      <alignment horizontal="center" vertical="center" wrapText="1"/>
    </xf>
  </cellXfs>
  <cellStyles count="15">
    <cellStyle name="Hiperlink" xfId="14" builtinId="8"/>
    <cellStyle name="Moeda" xfId="5" builtinId="4"/>
    <cellStyle name="Moeda 2" xfId="6"/>
    <cellStyle name="Moeda 2 2" xfId="10"/>
    <cellStyle name="Moeda 3" xfId="9"/>
    <cellStyle name="Normal" xfId="0" builtinId="0"/>
    <cellStyle name="Normal 2" xfId="1"/>
    <cellStyle name="Porcentagem 2" xfId="13"/>
    <cellStyle name="Separador de milhares 2" xfId="2"/>
    <cellStyle name="Separador de milhares 2 2" xfId="8"/>
    <cellStyle name="Separador de milhares 2 2 2" xfId="12"/>
    <cellStyle name="Separador de milhares 2 3" xfId="7"/>
    <cellStyle name="Separador de milhares 2 3 2" xfId="11"/>
    <cellStyle name="Separador de milhares 3" xfId="3"/>
    <cellStyle name="Título 5" xfId="4"/>
  </cellStyles>
  <dxfs count="91">
    <dxf>
      <font>
        <color rgb="FF9C0006"/>
      </font>
      <fill>
        <patternFill>
          <bgColor rgb="FFFFC7CE"/>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61"/>
  <sheetViews>
    <sheetView topLeftCell="G558" zoomScale="60" zoomScaleNormal="60" workbookViewId="0">
      <selection activeCell="J560" sqref="J560"/>
    </sheetView>
  </sheetViews>
  <sheetFormatPr defaultColWidth="9.7109375" defaultRowHeight="26.25" x14ac:dyDescent="0.25"/>
  <cols>
    <col min="1" max="1" width="9.85546875" style="98" customWidth="1"/>
    <col min="2" max="2" width="6.5703125" style="1" customWidth="1"/>
    <col min="3" max="3" width="30.42578125" style="78" customWidth="1"/>
    <col min="4" max="4" width="55.28515625" style="83" customWidth="1"/>
    <col min="5" max="6" width="12.42578125" style="1" customWidth="1"/>
    <col min="7" max="7" width="16.7109375" style="1" customWidth="1"/>
    <col min="8" max="8" width="12.7109375" style="57" bestFit="1" customWidth="1"/>
    <col min="9" max="9" width="13.85546875" style="17" customWidth="1"/>
    <col min="10" max="10" width="13.28515625" style="44" customWidth="1"/>
    <col min="11" max="11" width="12.5703125" style="18" customWidth="1"/>
    <col min="12" max="23" width="13.7109375" style="19" customWidth="1"/>
    <col min="24" max="29" width="13.7109375" style="15" customWidth="1"/>
    <col min="30" max="16384" width="9.7109375" style="15"/>
  </cols>
  <sheetData>
    <row r="1" spans="1:29" ht="30" customHeight="1" x14ac:dyDescent="0.25">
      <c r="A1" s="158" t="s">
        <v>677</v>
      </c>
      <c r="B1" s="158"/>
      <c r="C1" s="158"/>
      <c r="D1" s="158" t="s">
        <v>674</v>
      </c>
      <c r="E1" s="158"/>
      <c r="F1" s="158"/>
      <c r="G1" s="158"/>
      <c r="H1" s="158"/>
      <c r="I1" s="158" t="s">
        <v>679</v>
      </c>
      <c r="J1" s="158"/>
      <c r="K1" s="158"/>
      <c r="L1" s="157" t="s">
        <v>860</v>
      </c>
      <c r="M1" s="157" t="s">
        <v>861</v>
      </c>
      <c r="N1" s="157" t="s">
        <v>862</v>
      </c>
      <c r="O1" s="157" t="s">
        <v>863</v>
      </c>
      <c r="P1" s="157" t="s">
        <v>864</v>
      </c>
      <c r="Q1" s="157" t="s">
        <v>953</v>
      </c>
      <c r="R1" s="157" t="s">
        <v>954</v>
      </c>
      <c r="S1" s="157" t="s">
        <v>955</v>
      </c>
      <c r="T1" s="157" t="s">
        <v>956</v>
      </c>
      <c r="U1" s="157" t="s">
        <v>957</v>
      </c>
      <c r="V1" s="157" t="s">
        <v>958</v>
      </c>
      <c r="W1" s="157" t="s">
        <v>676</v>
      </c>
      <c r="X1" s="157" t="s">
        <v>676</v>
      </c>
      <c r="Y1" s="157" t="s">
        <v>676</v>
      </c>
      <c r="Z1" s="157" t="s">
        <v>676</v>
      </c>
      <c r="AA1" s="157" t="s">
        <v>676</v>
      </c>
      <c r="AB1" s="157" t="s">
        <v>676</v>
      </c>
      <c r="AC1" s="157" t="s">
        <v>676</v>
      </c>
    </row>
    <row r="2" spans="1:29" ht="30" customHeight="1" x14ac:dyDescent="0.25">
      <c r="A2" s="158" t="s">
        <v>678</v>
      </c>
      <c r="B2" s="158"/>
      <c r="C2" s="158"/>
      <c r="D2" s="158"/>
      <c r="E2" s="158"/>
      <c r="F2" s="158"/>
      <c r="G2" s="158"/>
      <c r="H2" s="158"/>
      <c r="I2" s="158"/>
      <c r="J2" s="158"/>
      <c r="K2" s="158"/>
      <c r="L2" s="157"/>
      <c r="M2" s="157"/>
      <c r="N2" s="157"/>
      <c r="O2" s="157"/>
      <c r="P2" s="157"/>
      <c r="Q2" s="157"/>
      <c r="R2" s="157"/>
      <c r="S2" s="157"/>
      <c r="T2" s="157"/>
      <c r="U2" s="157"/>
      <c r="V2" s="157"/>
      <c r="W2" s="157"/>
      <c r="X2" s="157"/>
      <c r="Y2" s="157"/>
      <c r="Z2" s="157"/>
      <c r="AA2" s="157"/>
      <c r="AB2" s="157"/>
      <c r="AC2" s="157"/>
    </row>
    <row r="3" spans="1:29" s="16" customFormat="1" ht="30" x14ac:dyDescent="0.2">
      <c r="A3" s="97" t="s">
        <v>5</v>
      </c>
      <c r="B3" s="90" t="s">
        <v>3</v>
      </c>
      <c r="C3" s="91" t="s">
        <v>680</v>
      </c>
      <c r="D3" s="90" t="s">
        <v>681</v>
      </c>
      <c r="E3" s="90" t="s">
        <v>682</v>
      </c>
      <c r="F3" s="92" t="s">
        <v>4</v>
      </c>
      <c r="G3" s="92" t="s">
        <v>683</v>
      </c>
      <c r="H3" s="93" t="s">
        <v>857</v>
      </c>
      <c r="I3" s="94" t="s">
        <v>24</v>
      </c>
      <c r="J3" s="95" t="s">
        <v>0</v>
      </c>
      <c r="K3" s="96" t="s">
        <v>2</v>
      </c>
      <c r="L3" s="103">
        <v>43398</v>
      </c>
      <c r="M3" s="103">
        <v>43398</v>
      </c>
      <c r="N3" s="103">
        <v>43398</v>
      </c>
      <c r="O3" s="103">
        <v>43398</v>
      </c>
      <c r="P3" s="103">
        <v>43413</v>
      </c>
      <c r="Q3" s="103">
        <v>43545</v>
      </c>
      <c r="R3" s="103">
        <v>43605</v>
      </c>
      <c r="S3" s="103">
        <v>43613</v>
      </c>
      <c r="T3" s="103">
        <v>43614</v>
      </c>
      <c r="U3" s="130">
        <v>43614</v>
      </c>
      <c r="V3" s="103">
        <v>43615</v>
      </c>
      <c r="W3" s="40" t="s">
        <v>1</v>
      </c>
      <c r="X3" s="40" t="s">
        <v>1</v>
      </c>
      <c r="Y3" s="40" t="s">
        <v>1</v>
      </c>
      <c r="Z3" s="40" t="s">
        <v>1</v>
      </c>
      <c r="AA3" s="40" t="s">
        <v>1</v>
      </c>
      <c r="AB3" s="40" t="s">
        <v>1</v>
      </c>
      <c r="AC3" s="40" t="s">
        <v>1</v>
      </c>
    </row>
    <row r="4" spans="1:29" ht="30" customHeight="1" x14ac:dyDescent="0.25">
      <c r="A4" s="159">
        <v>1</v>
      </c>
      <c r="B4" s="67">
        <v>1</v>
      </c>
      <c r="C4" s="162" t="s">
        <v>684</v>
      </c>
      <c r="D4" s="79" t="s">
        <v>36</v>
      </c>
      <c r="E4" s="84" t="s">
        <v>231</v>
      </c>
      <c r="F4" s="68" t="s">
        <v>38</v>
      </c>
      <c r="G4" s="68" t="s">
        <v>39</v>
      </c>
      <c r="H4" s="53">
        <v>14.3</v>
      </c>
      <c r="I4" s="32">
        <v>20</v>
      </c>
      <c r="J4" s="41">
        <f>I4-(SUM(L4:AC4))</f>
        <v>0</v>
      </c>
      <c r="K4" s="42" t="str">
        <f>IF(J4&lt;0,"ATENÇÃO","OK")</f>
        <v>OK</v>
      </c>
      <c r="L4" s="31">
        <v>20</v>
      </c>
      <c r="M4" s="31"/>
      <c r="N4" s="31"/>
      <c r="O4" s="31"/>
      <c r="P4" s="31"/>
      <c r="Q4" s="31"/>
      <c r="R4" s="31"/>
      <c r="S4" s="31"/>
      <c r="T4" s="31"/>
      <c r="U4" s="31"/>
      <c r="V4" s="31"/>
      <c r="W4" s="31"/>
      <c r="X4" s="60"/>
      <c r="Y4" s="60"/>
      <c r="Z4" s="60"/>
      <c r="AA4" s="60"/>
      <c r="AB4" s="60"/>
      <c r="AC4" s="60"/>
    </row>
    <row r="5" spans="1:29" ht="30" customHeight="1" x14ac:dyDescent="0.25">
      <c r="A5" s="160"/>
      <c r="B5" s="67">
        <v>2</v>
      </c>
      <c r="C5" s="163"/>
      <c r="D5" s="79" t="s">
        <v>40</v>
      </c>
      <c r="E5" s="84" t="s">
        <v>231</v>
      </c>
      <c r="F5" s="68" t="s">
        <v>38</v>
      </c>
      <c r="G5" s="68" t="s">
        <v>39</v>
      </c>
      <c r="H5" s="53">
        <v>7.79</v>
      </c>
      <c r="I5" s="32">
        <v>10</v>
      </c>
      <c r="J5" s="41">
        <f t="shared" ref="J5:J68" si="0">I5-(SUM(L5:AC5))</f>
        <v>10</v>
      </c>
      <c r="K5" s="42" t="str">
        <f t="shared" ref="K5:K68" si="1">IF(J5&lt;0,"ATENÇÃO","OK")</f>
        <v>OK</v>
      </c>
      <c r="L5" s="31"/>
      <c r="M5" s="31"/>
      <c r="N5" s="31"/>
      <c r="O5" s="31"/>
      <c r="P5" s="31"/>
      <c r="Q5" s="31"/>
      <c r="R5" s="31"/>
      <c r="S5" s="31"/>
      <c r="T5" s="31"/>
      <c r="U5" s="31"/>
      <c r="V5" s="31"/>
      <c r="W5" s="31"/>
      <c r="X5" s="60"/>
      <c r="Y5" s="60"/>
      <c r="Z5" s="60"/>
      <c r="AA5" s="60"/>
      <c r="AB5" s="60"/>
      <c r="AC5" s="60"/>
    </row>
    <row r="6" spans="1:29" ht="30" customHeight="1" x14ac:dyDescent="0.25">
      <c r="A6" s="160"/>
      <c r="B6" s="67">
        <v>3</v>
      </c>
      <c r="C6" s="163"/>
      <c r="D6" s="79" t="s">
        <v>41</v>
      </c>
      <c r="E6" s="84" t="s">
        <v>231</v>
      </c>
      <c r="F6" s="68" t="s">
        <v>38</v>
      </c>
      <c r="G6" s="68" t="s">
        <v>39</v>
      </c>
      <c r="H6" s="53">
        <v>20.99</v>
      </c>
      <c r="I6" s="32">
        <v>10</v>
      </c>
      <c r="J6" s="41">
        <f t="shared" si="0"/>
        <v>0</v>
      </c>
      <c r="K6" s="42" t="str">
        <f t="shared" si="1"/>
        <v>OK</v>
      </c>
      <c r="L6" s="31">
        <v>10</v>
      </c>
      <c r="M6" s="31"/>
      <c r="N6" s="31"/>
      <c r="O6" s="31"/>
      <c r="P6" s="31"/>
      <c r="Q6" s="31"/>
      <c r="R6" s="31"/>
      <c r="S6" s="31"/>
      <c r="T6" s="31"/>
      <c r="U6" s="31"/>
      <c r="V6" s="31"/>
      <c r="W6" s="31"/>
      <c r="X6" s="60"/>
      <c r="Y6" s="60"/>
      <c r="Z6" s="60"/>
      <c r="AA6" s="60"/>
      <c r="AB6" s="60"/>
      <c r="AC6" s="60"/>
    </row>
    <row r="7" spans="1:29" ht="30" customHeight="1" x14ac:dyDescent="0.25">
      <c r="A7" s="160"/>
      <c r="B7" s="67">
        <v>4</v>
      </c>
      <c r="C7" s="163"/>
      <c r="D7" s="79" t="s">
        <v>42</v>
      </c>
      <c r="E7" s="84" t="s">
        <v>685</v>
      </c>
      <c r="F7" s="68" t="s">
        <v>38</v>
      </c>
      <c r="G7" s="68" t="s">
        <v>44</v>
      </c>
      <c r="H7" s="53">
        <v>0.62</v>
      </c>
      <c r="I7" s="32"/>
      <c r="J7" s="41">
        <f t="shared" si="0"/>
        <v>0</v>
      </c>
      <c r="K7" s="42" t="str">
        <f t="shared" si="1"/>
        <v>OK</v>
      </c>
      <c r="L7" s="31"/>
      <c r="M7" s="31"/>
      <c r="N7" s="31"/>
      <c r="O7" s="31"/>
      <c r="P7" s="31"/>
      <c r="Q7" s="31"/>
      <c r="R7" s="31"/>
      <c r="S7" s="31"/>
      <c r="T7" s="31"/>
      <c r="U7" s="31"/>
      <c r="V7" s="31"/>
      <c r="W7" s="31"/>
      <c r="X7" s="60"/>
      <c r="Y7" s="60"/>
      <c r="Z7" s="60"/>
      <c r="AA7" s="60"/>
      <c r="AB7" s="60"/>
      <c r="AC7" s="60"/>
    </row>
    <row r="8" spans="1:29" ht="30" customHeight="1" x14ac:dyDescent="0.25">
      <c r="A8" s="160"/>
      <c r="B8" s="67">
        <v>5</v>
      </c>
      <c r="C8" s="163"/>
      <c r="D8" s="79" t="s">
        <v>45</v>
      </c>
      <c r="E8" s="84" t="s">
        <v>685</v>
      </c>
      <c r="F8" s="68" t="s">
        <v>38</v>
      </c>
      <c r="G8" s="68" t="s">
        <v>44</v>
      </c>
      <c r="H8" s="53">
        <v>0.43</v>
      </c>
      <c r="I8" s="32">
        <v>10</v>
      </c>
      <c r="J8" s="41">
        <f t="shared" si="0"/>
        <v>10</v>
      </c>
      <c r="K8" s="42" t="str">
        <f t="shared" si="1"/>
        <v>OK</v>
      </c>
      <c r="L8" s="31"/>
      <c r="M8" s="31"/>
      <c r="N8" s="31"/>
      <c r="O8" s="31"/>
      <c r="P8" s="31"/>
      <c r="Q8" s="31"/>
      <c r="R8" s="31"/>
      <c r="S8" s="31"/>
      <c r="T8" s="31"/>
      <c r="U8" s="31"/>
      <c r="V8" s="31"/>
      <c r="W8" s="31"/>
      <c r="X8" s="60"/>
      <c r="Y8" s="60"/>
      <c r="Z8" s="60"/>
      <c r="AA8" s="60"/>
      <c r="AB8" s="60"/>
      <c r="AC8" s="60"/>
    </row>
    <row r="9" spans="1:29" ht="30" customHeight="1" x14ac:dyDescent="0.25">
      <c r="A9" s="160"/>
      <c r="B9" s="67">
        <v>6</v>
      </c>
      <c r="C9" s="163"/>
      <c r="D9" s="79" t="s">
        <v>46</v>
      </c>
      <c r="E9" s="84" t="s">
        <v>47</v>
      </c>
      <c r="F9" s="68" t="s">
        <v>38</v>
      </c>
      <c r="G9" s="68" t="s">
        <v>44</v>
      </c>
      <c r="H9" s="53">
        <v>43.44</v>
      </c>
      <c r="I9" s="32"/>
      <c r="J9" s="41">
        <f t="shared" si="0"/>
        <v>0</v>
      </c>
      <c r="K9" s="42" t="str">
        <f t="shared" si="1"/>
        <v>OK</v>
      </c>
      <c r="L9" s="31"/>
      <c r="M9" s="31"/>
      <c r="N9" s="31"/>
      <c r="O9" s="31"/>
      <c r="P9" s="31"/>
      <c r="Q9" s="31"/>
      <c r="R9" s="31"/>
      <c r="S9" s="31"/>
      <c r="T9" s="31"/>
      <c r="U9" s="31"/>
      <c r="V9" s="31"/>
      <c r="W9" s="31"/>
      <c r="X9" s="60"/>
      <c r="Y9" s="60"/>
      <c r="Z9" s="60"/>
      <c r="AA9" s="60"/>
      <c r="AB9" s="60"/>
      <c r="AC9" s="60"/>
    </row>
    <row r="10" spans="1:29" ht="30" customHeight="1" x14ac:dyDescent="0.25">
      <c r="A10" s="160"/>
      <c r="B10" s="67">
        <v>7</v>
      </c>
      <c r="C10" s="163"/>
      <c r="D10" s="79" t="s">
        <v>48</v>
      </c>
      <c r="E10" s="84" t="s">
        <v>686</v>
      </c>
      <c r="F10" s="68" t="s">
        <v>33</v>
      </c>
      <c r="G10" s="68" t="s">
        <v>44</v>
      </c>
      <c r="H10" s="53">
        <v>266.16000000000003</v>
      </c>
      <c r="I10" s="32"/>
      <c r="J10" s="41">
        <f t="shared" si="0"/>
        <v>0</v>
      </c>
      <c r="K10" s="42" t="str">
        <f t="shared" si="1"/>
        <v>OK</v>
      </c>
      <c r="L10" s="31"/>
      <c r="M10" s="31"/>
      <c r="N10" s="31"/>
      <c r="O10" s="31"/>
      <c r="P10" s="31"/>
      <c r="Q10" s="31"/>
      <c r="R10" s="31"/>
      <c r="S10" s="31"/>
      <c r="T10" s="31"/>
      <c r="U10" s="31"/>
      <c r="V10" s="31"/>
      <c r="W10" s="31"/>
      <c r="X10" s="60"/>
      <c r="Y10" s="60"/>
      <c r="Z10" s="60"/>
      <c r="AA10" s="60"/>
      <c r="AB10" s="60"/>
      <c r="AC10" s="60"/>
    </row>
    <row r="11" spans="1:29" ht="30" customHeight="1" x14ac:dyDescent="0.25">
      <c r="A11" s="160"/>
      <c r="B11" s="67">
        <v>8</v>
      </c>
      <c r="C11" s="163"/>
      <c r="D11" s="79" t="s">
        <v>49</v>
      </c>
      <c r="E11" s="84" t="s">
        <v>47</v>
      </c>
      <c r="F11" s="68" t="s">
        <v>50</v>
      </c>
      <c r="G11" s="68" t="s">
        <v>44</v>
      </c>
      <c r="H11" s="53">
        <v>12.5</v>
      </c>
      <c r="I11" s="32"/>
      <c r="J11" s="41">
        <f t="shared" si="0"/>
        <v>0</v>
      </c>
      <c r="K11" s="42" t="str">
        <f t="shared" si="1"/>
        <v>OK</v>
      </c>
      <c r="L11" s="31"/>
      <c r="M11" s="31"/>
      <c r="N11" s="31"/>
      <c r="O11" s="31"/>
      <c r="P11" s="31"/>
      <c r="Q11" s="31"/>
      <c r="R11" s="31"/>
      <c r="S11" s="31"/>
      <c r="T11" s="31"/>
      <c r="U11" s="31"/>
      <c r="V11" s="31"/>
      <c r="W11" s="31"/>
      <c r="X11" s="60"/>
      <c r="Y11" s="60"/>
      <c r="Z11" s="60"/>
      <c r="AA11" s="60"/>
      <c r="AB11" s="60"/>
      <c r="AC11" s="60"/>
    </row>
    <row r="12" spans="1:29" ht="30" customHeight="1" x14ac:dyDescent="0.25">
      <c r="A12" s="160"/>
      <c r="B12" s="69">
        <v>9</v>
      </c>
      <c r="C12" s="163"/>
      <c r="D12" s="80" t="s">
        <v>51</v>
      </c>
      <c r="E12" s="85" t="s">
        <v>47</v>
      </c>
      <c r="F12" s="69" t="s">
        <v>50</v>
      </c>
      <c r="G12" s="69" t="s">
        <v>44</v>
      </c>
      <c r="H12" s="54">
        <v>14.7</v>
      </c>
      <c r="I12" s="32"/>
      <c r="J12" s="41">
        <f t="shared" si="0"/>
        <v>0</v>
      </c>
      <c r="K12" s="42" t="str">
        <f t="shared" si="1"/>
        <v>OK</v>
      </c>
      <c r="L12" s="31"/>
      <c r="M12" s="31"/>
      <c r="N12" s="31"/>
      <c r="O12" s="31"/>
      <c r="P12" s="31"/>
      <c r="Q12" s="31"/>
      <c r="R12" s="31"/>
      <c r="S12" s="31"/>
      <c r="T12" s="31"/>
      <c r="U12" s="31"/>
      <c r="V12" s="31"/>
      <c r="W12" s="31"/>
      <c r="X12" s="60"/>
      <c r="Y12" s="60"/>
      <c r="Z12" s="60"/>
      <c r="AA12" s="60"/>
      <c r="AB12" s="60"/>
      <c r="AC12" s="60"/>
    </row>
    <row r="13" spans="1:29" ht="30" customHeight="1" x14ac:dyDescent="0.25">
      <c r="A13" s="160"/>
      <c r="B13" s="69">
        <v>10</v>
      </c>
      <c r="C13" s="163"/>
      <c r="D13" s="80" t="s">
        <v>52</v>
      </c>
      <c r="E13" s="85" t="s">
        <v>47</v>
      </c>
      <c r="F13" s="69" t="s">
        <v>50</v>
      </c>
      <c r="G13" s="69" t="s">
        <v>44</v>
      </c>
      <c r="H13" s="54">
        <v>12.41</v>
      </c>
      <c r="I13" s="32"/>
      <c r="J13" s="41">
        <f t="shared" si="0"/>
        <v>0</v>
      </c>
      <c r="K13" s="42" t="str">
        <f t="shared" si="1"/>
        <v>OK</v>
      </c>
      <c r="L13" s="31"/>
      <c r="M13" s="31"/>
      <c r="N13" s="31"/>
      <c r="O13" s="31"/>
      <c r="P13" s="31"/>
      <c r="Q13" s="31"/>
      <c r="R13" s="31"/>
      <c r="S13" s="31"/>
      <c r="T13" s="31"/>
      <c r="U13" s="31"/>
      <c r="V13" s="31"/>
      <c r="W13" s="31"/>
      <c r="X13" s="60"/>
      <c r="Y13" s="60"/>
      <c r="Z13" s="60"/>
      <c r="AA13" s="60"/>
      <c r="AB13" s="60"/>
      <c r="AC13" s="60"/>
    </row>
    <row r="14" spans="1:29" ht="30" customHeight="1" x14ac:dyDescent="0.25">
      <c r="A14" s="160"/>
      <c r="B14" s="67">
        <v>11</v>
      </c>
      <c r="C14" s="163"/>
      <c r="D14" s="79" t="s">
        <v>53</v>
      </c>
      <c r="E14" s="84" t="s">
        <v>54</v>
      </c>
      <c r="F14" s="68" t="s">
        <v>38</v>
      </c>
      <c r="G14" s="68" t="s">
        <v>44</v>
      </c>
      <c r="H14" s="53">
        <v>0.02</v>
      </c>
      <c r="I14" s="32">
        <f>300-300</f>
        <v>0</v>
      </c>
      <c r="J14" s="41">
        <f t="shared" si="0"/>
        <v>0</v>
      </c>
      <c r="K14" s="42" t="str">
        <f t="shared" si="1"/>
        <v>OK</v>
      </c>
      <c r="L14" s="31"/>
      <c r="M14" s="31"/>
      <c r="N14" s="31"/>
      <c r="O14" s="31"/>
      <c r="P14" s="31"/>
      <c r="Q14" s="31"/>
      <c r="R14" s="31"/>
      <c r="S14" s="31"/>
      <c r="T14" s="31"/>
      <c r="U14" s="31"/>
      <c r="V14" s="31"/>
      <c r="W14" s="31"/>
      <c r="X14" s="60"/>
      <c r="Y14" s="60"/>
      <c r="Z14" s="60"/>
      <c r="AA14" s="60"/>
      <c r="AB14" s="60"/>
      <c r="AC14" s="60"/>
    </row>
    <row r="15" spans="1:29" ht="30" customHeight="1" x14ac:dyDescent="0.25">
      <c r="A15" s="160"/>
      <c r="B15" s="67">
        <v>12</v>
      </c>
      <c r="C15" s="163"/>
      <c r="D15" s="79" t="s">
        <v>55</v>
      </c>
      <c r="E15" s="84" t="s">
        <v>54</v>
      </c>
      <c r="F15" s="68" t="s">
        <v>38</v>
      </c>
      <c r="G15" s="68" t="s">
        <v>44</v>
      </c>
      <c r="H15" s="53">
        <v>0.02</v>
      </c>
      <c r="I15" s="32">
        <v>300</v>
      </c>
      <c r="J15" s="41">
        <f t="shared" si="0"/>
        <v>0</v>
      </c>
      <c r="K15" s="42" t="str">
        <f t="shared" si="1"/>
        <v>OK</v>
      </c>
      <c r="L15" s="31">
        <v>300</v>
      </c>
      <c r="M15" s="31"/>
      <c r="N15" s="31"/>
      <c r="O15" s="31"/>
      <c r="P15" s="31"/>
      <c r="Q15" s="31"/>
      <c r="R15" s="31"/>
      <c r="S15" s="31"/>
      <c r="T15" s="31"/>
      <c r="U15" s="31"/>
      <c r="V15" s="31"/>
      <c r="W15" s="31"/>
      <c r="X15" s="60"/>
      <c r="Y15" s="60"/>
      <c r="Z15" s="60"/>
      <c r="AA15" s="60"/>
      <c r="AB15" s="60"/>
      <c r="AC15" s="60"/>
    </row>
    <row r="16" spans="1:29" ht="30" customHeight="1" x14ac:dyDescent="0.25">
      <c r="A16" s="160"/>
      <c r="B16" s="67">
        <v>13</v>
      </c>
      <c r="C16" s="163"/>
      <c r="D16" s="79" t="s">
        <v>56</v>
      </c>
      <c r="E16" s="84" t="s">
        <v>54</v>
      </c>
      <c r="F16" s="68" t="s">
        <v>38</v>
      </c>
      <c r="G16" s="68" t="s">
        <v>44</v>
      </c>
      <c r="H16" s="53">
        <v>0.06</v>
      </c>
      <c r="I16" s="32">
        <v>300</v>
      </c>
      <c r="J16" s="41">
        <f t="shared" si="0"/>
        <v>0</v>
      </c>
      <c r="K16" s="42" t="str">
        <f t="shared" si="1"/>
        <v>OK</v>
      </c>
      <c r="L16" s="31">
        <v>300</v>
      </c>
      <c r="M16" s="31"/>
      <c r="N16" s="31"/>
      <c r="O16" s="31"/>
      <c r="P16" s="31"/>
      <c r="Q16" s="31"/>
      <c r="R16" s="31"/>
      <c r="S16" s="31"/>
      <c r="T16" s="31"/>
      <c r="U16" s="31"/>
      <c r="V16" s="31"/>
      <c r="W16" s="31"/>
      <c r="X16" s="60"/>
      <c r="Y16" s="60"/>
      <c r="Z16" s="60"/>
      <c r="AA16" s="60"/>
      <c r="AB16" s="60"/>
      <c r="AC16" s="60"/>
    </row>
    <row r="17" spans="1:29" ht="30" customHeight="1" x14ac:dyDescent="0.25">
      <c r="A17" s="160"/>
      <c r="B17" s="67">
        <v>14</v>
      </c>
      <c r="C17" s="163"/>
      <c r="D17" s="79" t="s">
        <v>58</v>
      </c>
      <c r="E17" s="84" t="s">
        <v>54</v>
      </c>
      <c r="F17" s="68" t="s">
        <v>38</v>
      </c>
      <c r="G17" s="68" t="s">
        <v>44</v>
      </c>
      <c r="H17" s="53">
        <v>0.02</v>
      </c>
      <c r="I17" s="32"/>
      <c r="J17" s="41">
        <f t="shared" si="0"/>
        <v>0</v>
      </c>
      <c r="K17" s="42" t="str">
        <f t="shared" si="1"/>
        <v>OK</v>
      </c>
      <c r="L17" s="31"/>
      <c r="M17" s="31"/>
      <c r="N17" s="31"/>
      <c r="O17" s="31"/>
      <c r="P17" s="31"/>
      <c r="Q17" s="31"/>
      <c r="R17" s="31"/>
      <c r="S17" s="31"/>
      <c r="T17" s="31"/>
      <c r="U17" s="31"/>
      <c r="V17" s="31"/>
      <c r="W17" s="31"/>
      <c r="X17" s="60"/>
      <c r="Y17" s="60"/>
      <c r="Z17" s="60"/>
      <c r="AA17" s="60"/>
      <c r="AB17" s="60"/>
      <c r="AC17" s="60"/>
    </row>
    <row r="18" spans="1:29" ht="30" customHeight="1" x14ac:dyDescent="0.25">
      <c r="A18" s="160"/>
      <c r="B18" s="67">
        <v>15</v>
      </c>
      <c r="C18" s="163"/>
      <c r="D18" s="79" t="s">
        <v>687</v>
      </c>
      <c r="E18" s="84" t="s">
        <v>54</v>
      </c>
      <c r="F18" s="68" t="s">
        <v>38</v>
      </c>
      <c r="G18" s="68" t="s">
        <v>44</v>
      </c>
      <c r="H18" s="53">
        <v>0.1</v>
      </c>
      <c r="I18" s="32"/>
      <c r="J18" s="41">
        <f t="shared" si="0"/>
        <v>0</v>
      </c>
      <c r="K18" s="42" t="str">
        <f t="shared" si="1"/>
        <v>OK</v>
      </c>
      <c r="L18" s="31"/>
      <c r="M18" s="31"/>
      <c r="N18" s="31"/>
      <c r="O18" s="31"/>
      <c r="P18" s="31"/>
      <c r="Q18" s="31"/>
      <c r="R18" s="31"/>
      <c r="S18" s="31"/>
      <c r="T18" s="31"/>
      <c r="U18" s="31"/>
      <c r="V18" s="31"/>
      <c r="W18" s="31"/>
      <c r="X18" s="60"/>
      <c r="Y18" s="60"/>
      <c r="Z18" s="60"/>
      <c r="AA18" s="60"/>
      <c r="AB18" s="60"/>
      <c r="AC18" s="60"/>
    </row>
    <row r="19" spans="1:29" ht="30" customHeight="1" x14ac:dyDescent="0.25">
      <c r="A19" s="160"/>
      <c r="B19" s="67">
        <v>16</v>
      </c>
      <c r="C19" s="163"/>
      <c r="D19" s="79" t="s">
        <v>59</v>
      </c>
      <c r="E19" s="84" t="s">
        <v>54</v>
      </c>
      <c r="F19" s="68" t="s">
        <v>38</v>
      </c>
      <c r="G19" s="68" t="s">
        <v>44</v>
      </c>
      <c r="H19" s="53">
        <v>0.13</v>
      </c>
      <c r="I19" s="32"/>
      <c r="J19" s="41">
        <f t="shared" si="0"/>
        <v>0</v>
      </c>
      <c r="K19" s="42" t="str">
        <f t="shared" si="1"/>
        <v>OK</v>
      </c>
      <c r="L19" s="31"/>
      <c r="M19" s="31"/>
      <c r="N19" s="31"/>
      <c r="O19" s="31"/>
      <c r="P19" s="31"/>
      <c r="Q19" s="31"/>
      <c r="R19" s="31"/>
      <c r="S19" s="31"/>
      <c r="T19" s="31"/>
      <c r="U19" s="31"/>
      <c r="V19" s="31"/>
      <c r="W19" s="31"/>
      <c r="X19" s="60"/>
      <c r="Y19" s="60"/>
      <c r="Z19" s="60"/>
      <c r="AA19" s="60"/>
      <c r="AB19" s="60"/>
      <c r="AC19" s="60"/>
    </row>
    <row r="20" spans="1:29" ht="30" customHeight="1" x14ac:dyDescent="0.25">
      <c r="A20" s="160"/>
      <c r="B20" s="67">
        <v>17</v>
      </c>
      <c r="C20" s="163"/>
      <c r="D20" s="79" t="s">
        <v>60</v>
      </c>
      <c r="E20" s="84" t="s">
        <v>54</v>
      </c>
      <c r="F20" s="68" t="s">
        <v>38</v>
      </c>
      <c r="G20" s="68" t="s">
        <v>44</v>
      </c>
      <c r="H20" s="53">
        <v>0.04</v>
      </c>
      <c r="I20" s="32">
        <f>200-200</f>
        <v>0</v>
      </c>
      <c r="J20" s="41">
        <f t="shared" si="0"/>
        <v>0</v>
      </c>
      <c r="K20" s="42" t="str">
        <f t="shared" si="1"/>
        <v>OK</v>
      </c>
      <c r="L20" s="31"/>
      <c r="M20" s="31"/>
      <c r="N20" s="31"/>
      <c r="O20" s="31"/>
      <c r="P20" s="31"/>
      <c r="Q20" s="31"/>
      <c r="R20" s="31"/>
      <c r="S20" s="31"/>
      <c r="T20" s="31"/>
      <c r="U20" s="31"/>
      <c r="V20" s="31"/>
      <c r="W20" s="31"/>
      <c r="X20" s="60"/>
      <c r="Y20" s="60"/>
      <c r="Z20" s="60"/>
      <c r="AA20" s="60"/>
      <c r="AB20" s="60"/>
      <c r="AC20" s="60"/>
    </row>
    <row r="21" spans="1:29" ht="30" customHeight="1" x14ac:dyDescent="0.25">
      <c r="A21" s="160"/>
      <c r="B21" s="67">
        <v>18</v>
      </c>
      <c r="C21" s="163"/>
      <c r="D21" s="79" t="s">
        <v>61</v>
      </c>
      <c r="E21" s="84" t="s">
        <v>54</v>
      </c>
      <c r="F21" s="68" t="s">
        <v>38</v>
      </c>
      <c r="G21" s="68" t="s">
        <v>44</v>
      </c>
      <c r="H21" s="53">
        <v>7.0000000000000007E-2</v>
      </c>
      <c r="I21" s="32"/>
      <c r="J21" s="41">
        <f t="shared" si="0"/>
        <v>0</v>
      </c>
      <c r="K21" s="42" t="str">
        <f t="shared" si="1"/>
        <v>OK</v>
      </c>
      <c r="L21" s="31"/>
      <c r="M21" s="31"/>
      <c r="N21" s="31"/>
      <c r="O21" s="31"/>
      <c r="P21" s="31"/>
      <c r="Q21" s="31"/>
      <c r="R21" s="31"/>
      <c r="S21" s="31"/>
      <c r="T21" s="31"/>
      <c r="U21" s="31"/>
      <c r="V21" s="31"/>
      <c r="W21" s="31"/>
      <c r="X21" s="60"/>
      <c r="Y21" s="60"/>
      <c r="Z21" s="60"/>
      <c r="AA21" s="60"/>
      <c r="AB21" s="60"/>
      <c r="AC21" s="60"/>
    </row>
    <row r="22" spans="1:29" ht="30" customHeight="1" x14ac:dyDescent="0.25">
      <c r="A22" s="160"/>
      <c r="B22" s="67">
        <v>19</v>
      </c>
      <c r="C22" s="163"/>
      <c r="D22" s="79" t="s">
        <v>62</v>
      </c>
      <c r="E22" s="84" t="s">
        <v>54</v>
      </c>
      <c r="F22" s="68" t="s">
        <v>38</v>
      </c>
      <c r="G22" s="68" t="s">
        <v>44</v>
      </c>
      <c r="H22" s="53">
        <v>0.15</v>
      </c>
      <c r="I22" s="32">
        <v>50</v>
      </c>
      <c r="J22" s="41">
        <f t="shared" si="0"/>
        <v>50</v>
      </c>
      <c r="K22" s="42" t="str">
        <f t="shared" si="1"/>
        <v>OK</v>
      </c>
      <c r="L22" s="31"/>
      <c r="M22" s="31"/>
      <c r="N22" s="31"/>
      <c r="O22" s="31"/>
      <c r="P22" s="31"/>
      <c r="Q22" s="31"/>
      <c r="R22" s="31"/>
      <c r="S22" s="31"/>
      <c r="T22" s="31"/>
      <c r="U22" s="31"/>
      <c r="V22" s="31"/>
      <c r="W22" s="31"/>
      <c r="X22" s="60"/>
      <c r="Y22" s="60"/>
      <c r="Z22" s="60"/>
      <c r="AA22" s="60"/>
      <c r="AB22" s="60"/>
      <c r="AC22" s="60"/>
    </row>
    <row r="23" spans="1:29" ht="30" customHeight="1" x14ac:dyDescent="0.25">
      <c r="A23" s="160"/>
      <c r="B23" s="67">
        <v>20</v>
      </c>
      <c r="C23" s="163"/>
      <c r="D23" s="80" t="s">
        <v>63</v>
      </c>
      <c r="E23" s="85" t="s">
        <v>688</v>
      </c>
      <c r="F23" s="68" t="s">
        <v>38</v>
      </c>
      <c r="G23" s="68" t="s">
        <v>44</v>
      </c>
      <c r="H23" s="53">
        <v>0.5</v>
      </c>
      <c r="I23" s="32"/>
      <c r="J23" s="41">
        <f t="shared" si="0"/>
        <v>0</v>
      </c>
      <c r="K23" s="42" t="str">
        <f t="shared" si="1"/>
        <v>OK</v>
      </c>
      <c r="L23" s="31"/>
      <c r="M23" s="31"/>
      <c r="N23" s="31"/>
      <c r="O23" s="31"/>
      <c r="P23" s="31"/>
      <c r="Q23" s="31"/>
      <c r="R23" s="31"/>
      <c r="S23" s="31"/>
      <c r="T23" s="31"/>
      <c r="U23" s="31"/>
      <c r="V23" s="31"/>
      <c r="W23" s="31"/>
      <c r="X23" s="60"/>
      <c r="Y23" s="60"/>
      <c r="Z23" s="60"/>
      <c r="AA23" s="60"/>
      <c r="AB23" s="60"/>
      <c r="AC23" s="60"/>
    </row>
    <row r="24" spans="1:29" ht="30" customHeight="1" x14ac:dyDescent="0.25">
      <c r="A24" s="160"/>
      <c r="B24" s="67">
        <v>21</v>
      </c>
      <c r="C24" s="163"/>
      <c r="D24" s="80" t="s">
        <v>65</v>
      </c>
      <c r="E24" s="85" t="s">
        <v>688</v>
      </c>
      <c r="F24" s="68" t="s">
        <v>38</v>
      </c>
      <c r="G24" s="68" t="s">
        <v>44</v>
      </c>
      <c r="H24" s="53">
        <v>0.25</v>
      </c>
      <c r="I24" s="32"/>
      <c r="J24" s="41">
        <f t="shared" si="0"/>
        <v>0</v>
      </c>
      <c r="K24" s="42" t="str">
        <f t="shared" si="1"/>
        <v>OK</v>
      </c>
      <c r="L24" s="31"/>
      <c r="M24" s="31"/>
      <c r="N24" s="31"/>
      <c r="O24" s="31"/>
      <c r="P24" s="31"/>
      <c r="Q24" s="31"/>
      <c r="R24" s="31"/>
      <c r="S24" s="31"/>
      <c r="T24" s="31"/>
      <c r="U24" s="31"/>
      <c r="V24" s="31"/>
      <c r="W24" s="31"/>
      <c r="X24" s="60"/>
      <c r="Y24" s="60"/>
      <c r="Z24" s="60"/>
      <c r="AA24" s="60"/>
      <c r="AB24" s="60"/>
      <c r="AC24" s="60"/>
    </row>
    <row r="25" spans="1:29" ht="30" customHeight="1" x14ac:dyDescent="0.25">
      <c r="A25" s="160"/>
      <c r="B25" s="67">
        <v>22</v>
      </c>
      <c r="C25" s="163"/>
      <c r="D25" s="80" t="s">
        <v>66</v>
      </c>
      <c r="E25" s="85" t="s">
        <v>688</v>
      </c>
      <c r="F25" s="68" t="s">
        <v>38</v>
      </c>
      <c r="G25" s="68" t="s">
        <v>44</v>
      </c>
      <c r="H25" s="53">
        <v>0.3</v>
      </c>
      <c r="I25" s="32"/>
      <c r="J25" s="41">
        <f t="shared" si="0"/>
        <v>0</v>
      </c>
      <c r="K25" s="42" t="str">
        <f t="shared" si="1"/>
        <v>OK</v>
      </c>
      <c r="L25" s="31"/>
      <c r="M25" s="31"/>
      <c r="N25" s="31"/>
      <c r="O25" s="31"/>
      <c r="P25" s="31"/>
      <c r="Q25" s="31"/>
      <c r="R25" s="31"/>
      <c r="S25" s="31"/>
      <c r="T25" s="31"/>
      <c r="U25" s="31"/>
      <c r="V25" s="31"/>
      <c r="W25" s="31"/>
      <c r="X25" s="60"/>
      <c r="Y25" s="60"/>
      <c r="Z25" s="60"/>
      <c r="AA25" s="60"/>
      <c r="AB25" s="60"/>
      <c r="AC25" s="60"/>
    </row>
    <row r="26" spans="1:29" ht="30" customHeight="1" x14ac:dyDescent="0.25">
      <c r="A26" s="160"/>
      <c r="B26" s="67">
        <v>23</v>
      </c>
      <c r="C26" s="163"/>
      <c r="D26" s="80" t="s">
        <v>67</v>
      </c>
      <c r="E26" s="85" t="s">
        <v>688</v>
      </c>
      <c r="F26" s="68" t="s">
        <v>38</v>
      </c>
      <c r="G26" s="68" t="s">
        <v>44</v>
      </c>
      <c r="H26" s="53">
        <v>0.45</v>
      </c>
      <c r="I26" s="32"/>
      <c r="J26" s="41">
        <f t="shared" si="0"/>
        <v>0</v>
      </c>
      <c r="K26" s="42" t="str">
        <f t="shared" si="1"/>
        <v>OK</v>
      </c>
      <c r="L26" s="31"/>
      <c r="M26" s="31"/>
      <c r="N26" s="31"/>
      <c r="O26" s="31"/>
      <c r="P26" s="31"/>
      <c r="Q26" s="31"/>
      <c r="R26" s="31"/>
      <c r="S26" s="31"/>
      <c r="T26" s="31"/>
      <c r="U26" s="31"/>
      <c r="V26" s="31"/>
      <c r="W26" s="31"/>
      <c r="X26" s="60"/>
      <c r="Y26" s="60"/>
      <c r="Z26" s="60"/>
      <c r="AA26" s="60"/>
      <c r="AB26" s="60"/>
      <c r="AC26" s="60"/>
    </row>
    <row r="27" spans="1:29" ht="30" customHeight="1" x14ac:dyDescent="0.25">
      <c r="A27" s="160"/>
      <c r="B27" s="67">
        <v>24</v>
      </c>
      <c r="C27" s="163"/>
      <c r="D27" s="80" t="s">
        <v>68</v>
      </c>
      <c r="E27" s="85" t="s">
        <v>688</v>
      </c>
      <c r="F27" s="68" t="s">
        <v>38</v>
      </c>
      <c r="G27" s="68" t="s">
        <v>44</v>
      </c>
      <c r="H27" s="53">
        <v>0.8</v>
      </c>
      <c r="I27" s="32"/>
      <c r="J27" s="41">
        <f t="shared" si="0"/>
        <v>0</v>
      </c>
      <c r="K27" s="42" t="str">
        <f t="shared" si="1"/>
        <v>OK</v>
      </c>
      <c r="L27" s="31"/>
      <c r="M27" s="31"/>
      <c r="N27" s="31"/>
      <c r="O27" s="31"/>
      <c r="P27" s="31"/>
      <c r="Q27" s="31"/>
      <c r="R27" s="31"/>
      <c r="S27" s="31"/>
      <c r="T27" s="31"/>
      <c r="U27" s="31"/>
      <c r="V27" s="31"/>
      <c r="W27" s="31"/>
      <c r="X27" s="60"/>
      <c r="Y27" s="60"/>
      <c r="Z27" s="60"/>
      <c r="AA27" s="60"/>
      <c r="AB27" s="60"/>
      <c r="AC27" s="60"/>
    </row>
    <row r="28" spans="1:29" ht="30" customHeight="1" x14ac:dyDescent="0.25">
      <c r="A28" s="160"/>
      <c r="B28" s="67">
        <v>25</v>
      </c>
      <c r="C28" s="163"/>
      <c r="D28" s="80" t="s">
        <v>69</v>
      </c>
      <c r="E28" s="85" t="s">
        <v>688</v>
      </c>
      <c r="F28" s="68" t="s">
        <v>38</v>
      </c>
      <c r="G28" s="68" t="s">
        <v>44</v>
      </c>
      <c r="H28" s="53">
        <v>0.35</v>
      </c>
      <c r="I28" s="32"/>
      <c r="J28" s="41">
        <f t="shared" si="0"/>
        <v>0</v>
      </c>
      <c r="K28" s="42" t="str">
        <f t="shared" si="1"/>
        <v>OK</v>
      </c>
      <c r="L28" s="31"/>
      <c r="M28" s="31"/>
      <c r="N28" s="31"/>
      <c r="O28" s="31"/>
      <c r="P28" s="31"/>
      <c r="Q28" s="31"/>
      <c r="R28" s="31"/>
      <c r="S28" s="31"/>
      <c r="T28" s="31"/>
      <c r="U28" s="31"/>
      <c r="V28" s="31"/>
      <c r="W28" s="31"/>
      <c r="X28" s="60"/>
      <c r="Y28" s="60"/>
      <c r="Z28" s="60"/>
      <c r="AA28" s="60"/>
      <c r="AB28" s="60"/>
      <c r="AC28" s="60"/>
    </row>
    <row r="29" spans="1:29" ht="30" customHeight="1" x14ac:dyDescent="0.25">
      <c r="A29" s="160"/>
      <c r="B29" s="67">
        <v>26</v>
      </c>
      <c r="C29" s="163"/>
      <c r="D29" s="80" t="s">
        <v>70</v>
      </c>
      <c r="E29" s="85" t="s">
        <v>688</v>
      </c>
      <c r="F29" s="68" t="s">
        <v>38</v>
      </c>
      <c r="G29" s="68" t="s">
        <v>44</v>
      </c>
      <c r="H29" s="53">
        <v>0.2</v>
      </c>
      <c r="I29" s="32"/>
      <c r="J29" s="41">
        <f t="shared" si="0"/>
        <v>0</v>
      </c>
      <c r="K29" s="42" t="str">
        <f t="shared" si="1"/>
        <v>OK</v>
      </c>
      <c r="L29" s="31"/>
      <c r="M29" s="31"/>
      <c r="N29" s="31"/>
      <c r="O29" s="31"/>
      <c r="P29" s="31"/>
      <c r="Q29" s="31"/>
      <c r="R29" s="31"/>
      <c r="S29" s="31"/>
      <c r="T29" s="31"/>
      <c r="U29" s="31"/>
      <c r="V29" s="31"/>
      <c r="W29" s="31"/>
      <c r="X29" s="60"/>
      <c r="Y29" s="60"/>
      <c r="Z29" s="60"/>
      <c r="AA29" s="60"/>
      <c r="AB29" s="60"/>
      <c r="AC29" s="60"/>
    </row>
    <row r="30" spans="1:29" ht="30" customHeight="1" x14ac:dyDescent="0.25">
      <c r="A30" s="160"/>
      <c r="B30" s="67">
        <v>27</v>
      </c>
      <c r="C30" s="163"/>
      <c r="D30" s="80" t="s">
        <v>71</v>
      </c>
      <c r="E30" s="85" t="s">
        <v>688</v>
      </c>
      <c r="F30" s="68" t="s">
        <v>38</v>
      </c>
      <c r="G30" s="68" t="s">
        <v>44</v>
      </c>
      <c r="H30" s="53">
        <v>0.5</v>
      </c>
      <c r="I30" s="32"/>
      <c r="J30" s="41">
        <f t="shared" si="0"/>
        <v>0</v>
      </c>
      <c r="K30" s="42" t="str">
        <f t="shared" si="1"/>
        <v>OK</v>
      </c>
      <c r="L30" s="31"/>
      <c r="M30" s="31"/>
      <c r="N30" s="31"/>
      <c r="O30" s="31"/>
      <c r="P30" s="31"/>
      <c r="Q30" s="31"/>
      <c r="R30" s="31"/>
      <c r="S30" s="31"/>
      <c r="T30" s="31"/>
      <c r="U30" s="31"/>
      <c r="V30" s="31"/>
      <c r="W30" s="31"/>
      <c r="X30" s="60"/>
      <c r="Y30" s="60"/>
      <c r="Z30" s="60"/>
      <c r="AA30" s="60"/>
      <c r="AB30" s="60"/>
      <c r="AC30" s="60"/>
    </row>
    <row r="31" spans="1:29" ht="30" customHeight="1" x14ac:dyDescent="0.25">
      <c r="A31" s="160"/>
      <c r="B31" s="67">
        <v>28</v>
      </c>
      <c r="C31" s="163"/>
      <c r="D31" s="80" t="s">
        <v>72</v>
      </c>
      <c r="E31" s="85" t="s">
        <v>688</v>
      </c>
      <c r="F31" s="68" t="s">
        <v>38</v>
      </c>
      <c r="G31" s="68" t="s">
        <v>44</v>
      </c>
      <c r="H31" s="53">
        <v>0.7</v>
      </c>
      <c r="I31" s="32"/>
      <c r="J31" s="41">
        <f t="shared" si="0"/>
        <v>0</v>
      </c>
      <c r="K31" s="42" t="str">
        <f t="shared" si="1"/>
        <v>OK</v>
      </c>
      <c r="L31" s="31"/>
      <c r="M31" s="31"/>
      <c r="N31" s="31"/>
      <c r="O31" s="31"/>
      <c r="P31" s="31"/>
      <c r="Q31" s="31"/>
      <c r="R31" s="31"/>
      <c r="S31" s="31"/>
      <c r="T31" s="31"/>
      <c r="U31" s="31"/>
      <c r="V31" s="31"/>
      <c r="W31" s="31"/>
      <c r="X31" s="60"/>
      <c r="Y31" s="60"/>
      <c r="Z31" s="60"/>
      <c r="AA31" s="60"/>
      <c r="AB31" s="60"/>
      <c r="AC31" s="60"/>
    </row>
    <row r="32" spans="1:29" ht="30" customHeight="1" x14ac:dyDescent="0.25">
      <c r="A32" s="160"/>
      <c r="B32" s="67">
        <v>29</v>
      </c>
      <c r="C32" s="163"/>
      <c r="D32" s="80" t="s">
        <v>73</v>
      </c>
      <c r="E32" s="85" t="s">
        <v>688</v>
      </c>
      <c r="F32" s="68" t="s">
        <v>38</v>
      </c>
      <c r="G32" s="68" t="s">
        <v>44</v>
      </c>
      <c r="H32" s="53">
        <v>0.5</v>
      </c>
      <c r="I32" s="32"/>
      <c r="J32" s="41">
        <f t="shared" si="0"/>
        <v>0</v>
      </c>
      <c r="K32" s="42" t="str">
        <f t="shared" si="1"/>
        <v>OK</v>
      </c>
      <c r="L32" s="31"/>
      <c r="M32" s="31"/>
      <c r="N32" s="31"/>
      <c r="O32" s="31"/>
      <c r="P32" s="31"/>
      <c r="Q32" s="31"/>
      <c r="R32" s="31"/>
      <c r="S32" s="31"/>
      <c r="T32" s="31"/>
      <c r="U32" s="31"/>
      <c r="V32" s="31"/>
      <c r="W32" s="31"/>
      <c r="X32" s="60"/>
      <c r="Y32" s="60"/>
      <c r="Z32" s="60"/>
      <c r="AA32" s="60"/>
      <c r="AB32" s="60"/>
      <c r="AC32" s="60"/>
    </row>
    <row r="33" spans="1:29" ht="30" customHeight="1" x14ac:dyDescent="0.25">
      <c r="A33" s="160"/>
      <c r="B33" s="67">
        <v>30</v>
      </c>
      <c r="C33" s="163"/>
      <c r="D33" s="80" t="s">
        <v>74</v>
      </c>
      <c r="E33" s="85" t="s">
        <v>688</v>
      </c>
      <c r="F33" s="68" t="s">
        <v>38</v>
      </c>
      <c r="G33" s="68" t="s">
        <v>44</v>
      </c>
      <c r="H33" s="53">
        <v>0.7</v>
      </c>
      <c r="I33" s="32"/>
      <c r="J33" s="41">
        <f t="shared" si="0"/>
        <v>0</v>
      </c>
      <c r="K33" s="42" t="str">
        <f t="shared" si="1"/>
        <v>OK</v>
      </c>
      <c r="L33" s="31"/>
      <c r="M33" s="31"/>
      <c r="N33" s="31"/>
      <c r="O33" s="31"/>
      <c r="P33" s="31"/>
      <c r="Q33" s="31"/>
      <c r="R33" s="31"/>
      <c r="S33" s="31"/>
      <c r="T33" s="31"/>
      <c r="U33" s="31"/>
      <c r="V33" s="31"/>
      <c r="W33" s="31"/>
      <c r="X33" s="60"/>
      <c r="Y33" s="60"/>
      <c r="Z33" s="60"/>
      <c r="AA33" s="60"/>
      <c r="AB33" s="60"/>
      <c r="AC33" s="60"/>
    </row>
    <row r="34" spans="1:29" ht="30" customHeight="1" x14ac:dyDescent="0.25">
      <c r="A34" s="160"/>
      <c r="B34" s="67">
        <v>31</v>
      </c>
      <c r="C34" s="163"/>
      <c r="D34" s="80" t="s">
        <v>75</v>
      </c>
      <c r="E34" s="85" t="s">
        <v>688</v>
      </c>
      <c r="F34" s="68" t="s">
        <v>38</v>
      </c>
      <c r="G34" s="68" t="s">
        <v>44</v>
      </c>
      <c r="H34" s="53">
        <v>1.1000000000000001</v>
      </c>
      <c r="I34" s="32"/>
      <c r="J34" s="41">
        <f t="shared" si="0"/>
        <v>0</v>
      </c>
      <c r="K34" s="42" t="str">
        <f t="shared" si="1"/>
        <v>OK</v>
      </c>
      <c r="L34" s="31"/>
      <c r="M34" s="31"/>
      <c r="N34" s="31"/>
      <c r="O34" s="31"/>
      <c r="P34" s="31"/>
      <c r="Q34" s="31"/>
      <c r="R34" s="31"/>
      <c r="S34" s="31"/>
      <c r="T34" s="31"/>
      <c r="U34" s="31"/>
      <c r="V34" s="31"/>
      <c r="W34" s="31"/>
      <c r="X34" s="60"/>
      <c r="Y34" s="60"/>
      <c r="Z34" s="60"/>
      <c r="AA34" s="60"/>
      <c r="AB34" s="60"/>
      <c r="AC34" s="60"/>
    </row>
    <row r="35" spans="1:29" ht="30" customHeight="1" x14ac:dyDescent="0.25">
      <c r="A35" s="160"/>
      <c r="B35" s="67">
        <v>32</v>
      </c>
      <c r="C35" s="163"/>
      <c r="D35" s="80" t="s">
        <v>76</v>
      </c>
      <c r="E35" s="85" t="s">
        <v>688</v>
      </c>
      <c r="F35" s="68" t="s">
        <v>38</v>
      </c>
      <c r="G35" s="68" t="s">
        <v>44</v>
      </c>
      <c r="H35" s="53">
        <v>0.25</v>
      </c>
      <c r="I35" s="32"/>
      <c r="J35" s="41">
        <f t="shared" si="0"/>
        <v>0</v>
      </c>
      <c r="K35" s="42" t="str">
        <f t="shared" si="1"/>
        <v>OK</v>
      </c>
      <c r="L35" s="31"/>
      <c r="M35" s="31"/>
      <c r="N35" s="31"/>
      <c r="O35" s="31"/>
      <c r="P35" s="31"/>
      <c r="Q35" s="31"/>
      <c r="R35" s="31"/>
      <c r="S35" s="31"/>
      <c r="T35" s="31"/>
      <c r="U35" s="31"/>
      <c r="V35" s="31"/>
      <c r="W35" s="31"/>
      <c r="X35" s="60"/>
      <c r="Y35" s="60"/>
      <c r="Z35" s="60"/>
      <c r="AA35" s="60"/>
      <c r="AB35" s="60"/>
      <c r="AC35" s="60"/>
    </row>
    <row r="36" spans="1:29" ht="30" customHeight="1" x14ac:dyDescent="0.25">
      <c r="A36" s="160"/>
      <c r="B36" s="67">
        <v>33</v>
      </c>
      <c r="C36" s="163"/>
      <c r="D36" s="80" t="s">
        <v>77</v>
      </c>
      <c r="E36" s="85" t="s">
        <v>688</v>
      </c>
      <c r="F36" s="68" t="s">
        <v>38</v>
      </c>
      <c r="G36" s="68" t="s">
        <v>44</v>
      </c>
      <c r="H36" s="53">
        <v>0.45</v>
      </c>
      <c r="I36" s="32"/>
      <c r="J36" s="41">
        <f t="shared" si="0"/>
        <v>0</v>
      </c>
      <c r="K36" s="42" t="str">
        <f t="shared" si="1"/>
        <v>OK</v>
      </c>
      <c r="L36" s="31"/>
      <c r="M36" s="31"/>
      <c r="N36" s="31"/>
      <c r="O36" s="31"/>
      <c r="P36" s="31"/>
      <c r="Q36" s="31"/>
      <c r="R36" s="31"/>
      <c r="S36" s="31"/>
      <c r="T36" s="31"/>
      <c r="U36" s="31"/>
      <c r="V36" s="31"/>
      <c r="W36" s="31"/>
      <c r="X36" s="60"/>
      <c r="Y36" s="60"/>
      <c r="Z36" s="60"/>
      <c r="AA36" s="60"/>
      <c r="AB36" s="60"/>
      <c r="AC36" s="60"/>
    </row>
    <row r="37" spans="1:29" ht="30" customHeight="1" x14ac:dyDescent="0.25">
      <c r="A37" s="160"/>
      <c r="B37" s="67">
        <v>34</v>
      </c>
      <c r="C37" s="163"/>
      <c r="D37" s="80" t="s">
        <v>78</v>
      </c>
      <c r="E37" s="85" t="s">
        <v>688</v>
      </c>
      <c r="F37" s="68" t="s">
        <v>38</v>
      </c>
      <c r="G37" s="68" t="s">
        <v>44</v>
      </c>
      <c r="H37" s="53">
        <v>0.4</v>
      </c>
      <c r="I37" s="32"/>
      <c r="J37" s="41">
        <f t="shared" si="0"/>
        <v>0</v>
      </c>
      <c r="K37" s="42" t="str">
        <f t="shared" si="1"/>
        <v>OK</v>
      </c>
      <c r="L37" s="31"/>
      <c r="M37" s="31"/>
      <c r="N37" s="31"/>
      <c r="O37" s="31"/>
      <c r="P37" s="31"/>
      <c r="Q37" s="31"/>
      <c r="R37" s="31"/>
      <c r="S37" s="31"/>
      <c r="T37" s="31"/>
      <c r="U37" s="31"/>
      <c r="V37" s="31"/>
      <c r="W37" s="31"/>
      <c r="X37" s="60"/>
      <c r="Y37" s="60"/>
      <c r="Z37" s="60"/>
      <c r="AA37" s="60"/>
      <c r="AB37" s="60"/>
      <c r="AC37" s="60"/>
    </row>
    <row r="38" spans="1:29" ht="30" customHeight="1" x14ac:dyDescent="0.25">
      <c r="A38" s="160"/>
      <c r="B38" s="67">
        <v>35</v>
      </c>
      <c r="C38" s="163"/>
      <c r="D38" s="80" t="s">
        <v>79</v>
      </c>
      <c r="E38" s="85" t="s">
        <v>688</v>
      </c>
      <c r="F38" s="68" t="s">
        <v>38</v>
      </c>
      <c r="G38" s="68" t="s">
        <v>44</v>
      </c>
      <c r="H38" s="53">
        <v>0.05</v>
      </c>
      <c r="I38" s="32"/>
      <c r="J38" s="41">
        <f t="shared" si="0"/>
        <v>0</v>
      </c>
      <c r="K38" s="42" t="str">
        <f t="shared" si="1"/>
        <v>OK</v>
      </c>
      <c r="L38" s="31"/>
      <c r="M38" s="31"/>
      <c r="N38" s="31"/>
      <c r="O38" s="31"/>
      <c r="P38" s="31"/>
      <c r="Q38" s="31"/>
      <c r="R38" s="31"/>
      <c r="S38" s="31"/>
      <c r="T38" s="31"/>
      <c r="U38" s="31"/>
      <c r="V38" s="31"/>
      <c r="W38" s="31"/>
      <c r="X38" s="60"/>
      <c r="Y38" s="60"/>
      <c r="Z38" s="60"/>
      <c r="AA38" s="60"/>
      <c r="AB38" s="60"/>
      <c r="AC38" s="60"/>
    </row>
    <row r="39" spans="1:29" ht="30" customHeight="1" x14ac:dyDescent="0.25">
      <c r="A39" s="160"/>
      <c r="B39" s="67">
        <v>36</v>
      </c>
      <c r="C39" s="163"/>
      <c r="D39" s="80" t="s">
        <v>80</v>
      </c>
      <c r="E39" s="85" t="s">
        <v>688</v>
      </c>
      <c r="F39" s="68" t="s">
        <v>38</v>
      </c>
      <c r="G39" s="68" t="s">
        <v>44</v>
      </c>
      <c r="H39" s="53">
        <v>0.6</v>
      </c>
      <c r="I39" s="32"/>
      <c r="J39" s="41">
        <f t="shared" si="0"/>
        <v>0</v>
      </c>
      <c r="K39" s="42" t="str">
        <f t="shared" si="1"/>
        <v>OK</v>
      </c>
      <c r="L39" s="31"/>
      <c r="M39" s="31"/>
      <c r="N39" s="31"/>
      <c r="O39" s="31"/>
      <c r="P39" s="31"/>
      <c r="Q39" s="31"/>
      <c r="R39" s="31"/>
      <c r="S39" s="31"/>
      <c r="T39" s="31"/>
      <c r="U39" s="31"/>
      <c r="V39" s="31"/>
      <c r="W39" s="31"/>
      <c r="X39" s="60"/>
      <c r="Y39" s="60"/>
      <c r="Z39" s="60"/>
      <c r="AA39" s="60"/>
      <c r="AB39" s="60"/>
      <c r="AC39" s="60"/>
    </row>
    <row r="40" spans="1:29" ht="30" customHeight="1" x14ac:dyDescent="0.25">
      <c r="A40" s="160"/>
      <c r="B40" s="67">
        <v>37</v>
      </c>
      <c r="C40" s="163"/>
      <c r="D40" s="80" t="s">
        <v>82</v>
      </c>
      <c r="E40" s="85" t="s">
        <v>688</v>
      </c>
      <c r="F40" s="68" t="s">
        <v>38</v>
      </c>
      <c r="G40" s="68" t="s">
        <v>44</v>
      </c>
      <c r="H40" s="53">
        <v>0.7</v>
      </c>
      <c r="I40" s="32"/>
      <c r="J40" s="41">
        <f t="shared" si="0"/>
        <v>0</v>
      </c>
      <c r="K40" s="42" t="str">
        <f t="shared" si="1"/>
        <v>OK</v>
      </c>
      <c r="L40" s="31"/>
      <c r="M40" s="31"/>
      <c r="N40" s="31"/>
      <c r="O40" s="31"/>
      <c r="P40" s="31"/>
      <c r="Q40" s="31"/>
      <c r="R40" s="31"/>
      <c r="S40" s="31"/>
      <c r="T40" s="31"/>
      <c r="U40" s="31"/>
      <c r="V40" s="31"/>
      <c r="W40" s="31"/>
      <c r="X40" s="60"/>
      <c r="Y40" s="60"/>
      <c r="Z40" s="60"/>
      <c r="AA40" s="60"/>
      <c r="AB40" s="60"/>
      <c r="AC40" s="60"/>
    </row>
    <row r="41" spans="1:29" ht="30" customHeight="1" x14ac:dyDescent="0.25">
      <c r="A41" s="160"/>
      <c r="B41" s="67">
        <v>38</v>
      </c>
      <c r="C41" s="163"/>
      <c r="D41" s="80" t="s">
        <v>83</v>
      </c>
      <c r="E41" s="85" t="s">
        <v>688</v>
      </c>
      <c r="F41" s="68" t="s">
        <v>38</v>
      </c>
      <c r="G41" s="68" t="s">
        <v>44</v>
      </c>
      <c r="H41" s="53">
        <v>0.7</v>
      </c>
      <c r="I41" s="32"/>
      <c r="J41" s="41">
        <f t="shared" si="0"/>
        <v>0</v>
      </c>
      <c r="K41" s="42" t="str">
        <f t="shared" si="1"/>
        <v>OK</v>
      </c>
      <c r="L41" s="31"/>
      <c r="M41" s="31"/>
      <c r="N41" s="31"/>
      <c r="O41" s="31"/>
      <c r="P41" s="31"/>
      <c r="Q41" s="31"/>
      <c r="R41" s="31"/>
      <c r="S41" s="31"/>
      <c r="T41" s="31"/>
      <c r="U41" s="31"/>
      <c r="V41" s="31"/>
      <c r="W41" s="31"/>
      <c r="X41" s="60"/>
      <c r="Y41" s="60"/>
      <c r="Z41" s="60"/>
      <c r="AA41" s="60"/>
      <c r="AB41" s="60"/>
      <c r="AC41" s="60"/>
    </row>
    <row r="42" spans="1:29" ht="30" customHeight="1" x14ac:dyDescent="0.25">
      <c r="A42" s="160"/>
      <c r="B42" s="67">
        <v>39</v>
      </c>
      <c r="C42" s="163"/>
      <c r="D42" s="80" t="s">
        <v>84</v>
      </c>
      <c r="E42" s="85" t="s">
        <v>688</v>
      </c>
      <c r="F42" s="68" t="s">
        <v>38</v>
      </c>
      <c r="G42" s="68" t="s">
        <v>44</v>
      </c>
      <c r="H42" s="53">
        <v>0.74</v>
      </c>
      <c r="I42" s="32"/>
      <c r="J42" s="41">
        <f t="shared" si="0"/>
        <v>0</v>
      </c>
      <c r="K42" s="42" t="str">
        <f t="shared" si="1"/>
        <v>OK</v>
      </c>
      <c r="L42" s="31"/>
      <c r="M42" s="31"/>
      <c r="N42" s="31"/>
      <c r="O42" s="31"/>
      <c r="P42" s="31"/>
      <c r="Q42" s="31"/>
      <c r="R42" s="31"/>
      <c r="S42" s="31"/>
      <c r="T42" s="31"/>
      <c r="U42" s="31"/>
      <c r="V42" s="31"/>
      <c r="W42" s="31"/>
      <c r="X42" s="60"/>
      <c r="Y42" s="60"/>
      <c r="Z42" s="60"/>
      <c r="AA42" s="60"/>
      <c r="AB42" s="60"/>
      <c r="AC42" s="60"/>
    </row>
    <row r="43" spans="1:29" ht="30" customHeight="1" x14ac:dyDescent="0.25">
      <c r="A43" s="160"/>
      <c r="B43" s="67">
        <v>40</v>
      </c>
      <c r="C43" s="163"/>
      <c r="D43" s="80" t="s">
        <v>85</v>
      </c>
      <c r="E43" s="85" t="s">
        <v>688</v>
      </c>
      <c r="F43" s="68" t="s">
        <v>38</v>
      </c>
      <c r="G43" s="68" t="s">
        <v>44</v>
      </c>
      <c r="H43" s="53">
        <v>0.05</v>
      </c>
      <c r="I43" s="32"/>
      <c r="J43" s="41">
        <f t="shared" si="0"/>
        <v>0</v>
      </c>
      <c r="K43" s="42" t="str">
        <f t="shared" si="1"/>
        <v>OK</v>
      </c>
      <c r="L43" s="31"/>
      <c r="M43" s="31"/>
      <c r="N43" s="31"/>
      <c r="O43" s="31"/>
      <c r="P43" s="31"/>
      <c r="Q43" s="31"/>
      <c r="R43" s="31"/>
      <c r="S43" s="31"/>
      <c r="T43" s="31"/>
      <c r="U43" s="31"/>
      <c r="V43" s="31"/>
      <c r="W43" s="31"/>
      <c r="X43" s="60"/>
      <c r="Y43" s="60"/>
      <c r="Z43" s="60"/>
      <c r="AA43" s="60"/>
      <c r="AB43" s="60"/>
      <c r="AC43" s="60"/>
    </row>
    <row r="44" spans="1:29" ht="30" customHeight="1" x14ac:dyDescent="0.25">
      <c r="A44" s="160"/>
      <c r="B44" s="67">
        <v>41</v>
      </c>
      <c r="C44" s="163"/>
      <c r="D44" s="80" t="s">
        <v>86</v>
      </c>
      <c r="E44" s="85" t="s">
        <v>688</v>
      </c>
      <c r="F44" s="68" t="s">
        <v>38</v>
      </c>
      <c r="G44" s="68" t="s">
        <v>44</v>
      </c>
      <c r="H44" s="53">
        <v>0.06</v>
      </c>
      <c r="I44" s="32">
        <v>500</v>
      </c>
      <c r="J44" s="41">
        <f t="shared" si="0"/>
        <v>0</v>
      </c>
      <c r="K44" s="42" t="str">
        <f t="shared" si="1"/>
        <v>OK</v>
      </c>
      <c r="L44" s="31">
        <v>500</v>
      </c>
      <c r="M44" s="31"/>
      <c r="N44" s="31"/>
      <c r="O44" s="31"/>
      <c r="P44" s="31"/>
      <c r="Q44" s="31"/>
      <c r="R44" s="31"/>
      <c r="S44" s="31"/>
      <c r="T44" s="31"/>
      <c r="U44" s="31"/>
      <c r="V44" s="31"/>
      <c r="W44" s="31"/>
      <c r="X44" s="60"/>
      <c r="Y44" s="60"/>
      <c r="Z44" s="60"/>
      <c r="AA44" s="60"/>
      <c r="AB44" s="60"/>
      <c r="AC44" s="60"/>
    </row>
    <row r="45" spans="1:29" ht="30" customHeight="1" x14ac:dyDescent="0.25">
      <c r="A45" s="160"/>
      <c r="B45" s="67">
        <v>42</v>
      </c>
      <c r="C45" s="163"/>
      <c r="D45" s="80" t="s">
        <v>87</v>
      </c>
      <c r="E45" s="85" t="s">
        <v>688</v>
      </c>
      <c r="F45" s="68" t="s">
        <v>38</v>
      </c>
      <c r="G45" s="68" t="s">
        <v>44</v>
      </c>
      <c r="H45" s="53">
        <v>0.06</v>
      </c>
      <c r="I45" s="32">
        <v>500</v>
      </c>
      <c r="J45" s="41">
        <f t="shared" si="0"/>
        <v>0</v>
      </c>
      <c r="K45" s="42" t="str">
        <f t="shared" si="1"/>
        <v>OK</v>
      </c>
      <c r="L45" s="31">
        <v>500</v>
      </c>
      <c r="M45" s="31"/>
      <c r="N45" s="31"/>
      <c r="O45" s="31"/>
      <c r="P45" s="31"/>
      <c r="Q45" s="31"/>
      <c r="R45" s="31"/>
      <c r="S45" s="31"/>
      <c r="T45" s="31"/>
      <c r="U45" s="31"/>
      <c r="V45" s="31"/>
      <c r="W45" s="31"/>
      <c r="X45" s="60"/>
      <c r="Y45" s="60"/>
      <c r="Z45" s="60"/>
      <c r="AA45" s="60"/>
      <c r="AB45" s="60"/>
      <c r="AC45" s="60"/>
    </row>
    <row r="46" spans="1:29" ht="30" customHeight="1" x14ac:dyDescent="0.25">
      <c r="A46" s="160"/>
      <c r="B46" s="67">
        <v>43</v>
      </c>
      <c r="C46" s="163"/>
      <c r="D46" s="80" t="s">
        <v>88</v>
      </c>
      <c r="E46" s="85" t="s">
        <v>688</v>
      </c>
      <c r="F46" s="68" t="s">
        <v>38</v>
      </c>
      <c r="G46" s="68" t="s">
        <v>44</v>
      </c>
      <c r="H46" s="53">
        <v>0.65</v>
      </c>
      <c r="I46" s="32"/>
      <c r="J46" s="41">
        <f t="shared" si="0"/>
        <v>0</v>
      </c>
      <c r="K46" s="42" t="str">
        <f t="shared" si="1"/>
        <v>OK</v>
      </c>
      <c r="L46" s="31"/>
      <c r="M46" s="31"/>
      <c r="N46" s="31"/>
      <c r="O46" s="31"/>
      <c r="P46" s="31"/>
      <c r="Q46" s="31"/>
      <c r="R46" s="31"/>
      <c r="S46" s="31"/>
      <c r="T46" s="31"/>
      <c r="U46" s="31"/>
      <c r="V46" s="31"/>
      <c r="W46" s="31"/>
      <c r="X46" s="60"/>
      <c r="Y46" s="60"/>
      <c r="Z46" s="60"/>
      <c r="AA46" s="60"/>
      <c r="AB46" s="60"/>
      <c r="AC46" s="60"/>
    </row>
    <row r="47" spans="1:29" ht="30" customHeight="1" x14ac:dyDescent="0.25">
      <c r="A47" s="160"/>
      <c r="B47" s="67">
        <v>44</v>
      </c>
      <c r="C47" s="163"/>
      <c r="D47" s="80" t="s">
        <v>89</v>
      </c>
      <c r="E47" s="85" t="s">
        <v>688</v>
      </c>
      <c r="F47" s="68" t="s">
        <v>38</v>
      </c>
      <c r="G47" s="68" t="s">
        <v>44</v>
      </c>
      <c r="H47" s="53">
        <v>0.3</v>
      </c>
      <c r="I47" s="32"/>
      <c r="J47" s="41">
        <f t="shared" si="0"/>
        <v>0</v>
      </c>
      <c r="K47" s="42" t="str">
        <f t="shared" si="1"/>
        <v>OK</v>
      </c>
      <c r="L47" s="31"/>
      <c r="M47" s="31"/>
      <c r="N47" s="31"/>
      <c r="O47" s="31"/>
      <c r="P47" s="31"/>
      <c r="Q47" s="31"/>
      <c r="R47" s="31"/>
      <c r="S47" s="31"/>
      <c r="T47" s="31"/>
      <c r="U47" s="31"/>
      <c r="V47" s="31"/>
      <c r="W47" s="31"/>
      <c r="X47" s="60"/>
      <c r="Y47" s="60"/>
      <c r="Z47" s="60"/>
      <c r="AA47" s="60"/>
      <c r="AB47" s="60"/>
      <c r="AC47" s="60"/>
    </row>
    <row r="48" spans="1:29" ht="30" customHeight="1" x14ac:dyDescent="0.25">
      <c r="A48" s="160"/>
      <c r="B48" s="67">
        <v>45</v>
      </c>
      <c r="C48" s="163"/>
      <c r="D48" s="80" t="s">
        <v>90</v>
      </c>
      <c r="E48" s="85" t="s">
        <v>688</v>
      </c>
      <c r="F48" s="68" t="s">
        <v>38</v>
      </c>
      <c r="G48" s="68" t="s">
        <v>44</v>
      </c>
      <c r="H48" s="53">
        <v>0.7</v>
      </c>
      <c r="I48" s="32"/>
      <c r="J48" s="41">
        <f t="shared" si="0"/>
        <v>0</v>
      </c>
      <c r="K48" s="42" t="str">
        <f t="shared" si="1"/>
        <v>OK</v>
      </c>
      <c r="L48" s="31"/>
      <c r="M48" s="31"/>
      <c r="N48" s="31"/>
      <c r="O48" s="31"/>
      <c r="P48" s="31"/>
      <c r="Q48" s="31"/>
      <c r="R48" s="31"/>
      <c r="S48" s="31"/>
      <c r="T48" s="31"/>
      <c r="U48" s="31"/>
      <c r="V48" s="31"/>
      <c r="W48" s="31"/>
      <c r="X48" s="60"/>
      <c r="Y48" s="60"/>
      <c r="Z48" s="60"/>
      <c r="AA48" s="60"/>
      <c r="AB48" s="60"/>
      <c r="AC48" s="60"/>
    </row>
    <row r="49" spans="1:29" ht="30" customHeight="1" x14ac:dyDescent="0.25">
      <c r="A49" s="160"/>
      <c r="B49" s="67">
        <v>46</v>
      </c>
      <c r="C49" s="163"/>
      <c r="D49" s="80" t="s">
        <v>91</v>
      </c>
      <c r="E49" s="85" t="s">
        <v>688</v>
      </c>
      <c r="F49" s="68" t="s">
        <v>38</v>
      </c>
      <c r="G49" s="68" t="s">
        <v>44</v>
      </c>
      <c r="H49" s="53">
        <v>0.05</v>
      </c>
      <c r="I49" s="32"/>
      <c r="J49" s="41">
        <f t="shared" si="0"/>
        <v>0</v>
      </c>
      <c r="K49" s="42" t="str">
        <f t="shared" si="1"/>
        <v>OK</v>
      </c>
      <c r="L49" s="31"/>
      <c r="M49" s="31"/>
      <c r="N49" s="31"/>
      <c r="O49" s="31"/>
      <c r="P49" s="31"/>
      <c r="Q49" s="31"/>
      <c r="R49" s="31"/>
      <c r="S49" s="31"/>
      <c r="T49" s="31"/>
      <c r="U49" s="31"/>
      <c r="V49" s="31"/>
      <c r="W49" s="31"/>
      <c r="X49" s="60"/>
      <c r="Y49" s="60"/>
      <c r="Z49" s="60"/>
      <c r="AA49" s="60"/>
      <c r="AB49" s="60"/>
      <c r="AC49" s="60"/>
    </row>
    <row r="50" spans="1:29" ht="30" customHeight="1" x14ac:dyDescent="0.25">
      <c r="A50" s="160"/>
      <c r="B50" s="67">
        <v>47</v>
      </c>
      <c r="C50" s="163"/>
      <c r="D50" s="80" t="s">
        <v>92</v>
      </c>
      <c r="E50" s="85" t="s">
        <v>688</v>
      </c>
      <c r="F50" s="68" t="s">
        <v>38</v>
      </c>
      <c r="G50" s="68" t="s">
        <v>44</v>
      </c>
      <c r="H50" s="53">
        <v>0.05</v>
      </c>
      <c r="I50" s="32"/>
      <c r="J50" s="41">
        <f t="shared" si="0"/>
        <v>0</v>
      </c>
      <c r="K50" s="42" t="str">
        <f t="shared" si="1"/>
        <v>OK</v>
      </c>
      <c r="L50" s="31"/>
      <c r="M50" s="31"/>
      <c r="N50" s="31"/>
      <c r="O50" s="31"/>
      <c r="P50" s="31"/>
      <c r="Q50" s="31"/>
      <c r="R50" s="31"/>
      <c r="S50" s="31"/>
      <c r="T50" s="31"/>
      <c r="U50" s="31"/>
      <c r="V50" s="31"/>
      <c r="W50" s="31"/>
      <c r="X50" s="60"/>
      <c r="Y50" s="60"/>
      <c r="Z50" s="60"/>
      <c r="AA50" s="60"/>
      <c r="AB50" s="60"/>
      <c r="AC50" s="60"/>
    </row>
    <row r="51" spans="1:29" ht="30" customHeight="1" x14ac:dyDescent="0.25">
      <c r="A51" s="160"/>
      <c r="B51" s="67">
        <v>48</v>
      </c>
      <c r="C51" s="163"/>
      <c r="D51" s="80" t="s">
        <v>93</v>
      </c>
      <c r="E51" s="85" t="s">
        <v>688</v>
      </c>
      <c r="F51" s="68" t="s">
        <v>38</v>
      </c>
      <c r="G51" s="68" t="s">
        <v>44</v>
      </c>
      <c r="H51" s="53">
        <v>0.05</v>
      </c>
      <c r="I51" s="32"/>
      <c r="J51" s="41">
        <f t="shared" si="0"/>
        <v>0</v>
      </c>
      <c r="K51" s="42" t="str">
        <f t="shared" si="1"/>
        <v>OK</v>
      </c>
      <c r="L51" s="31"/>
      <c r="M51" s="31"/>
      <c r="N51" s="31"/>
      <c r="O51" s="31"/>
      <c r="P51" s="31"/>
      <c r="Q51" s="31"/>
      <c r="R51" s="31"/>
      <c r="S51" s="31"/>
      <c r="T51" s="31"/>
      <c r="U51" s="31"/>
      <c r="V51" s="31"/>
      <c r="W51" s="31"/>
      <c r="X51" s="60"/>
      <c r="Y51" s="60"/>
      <c r="Z51" s="60"/>
      <c r="AA51" s="60"/>
      <c r="AB51" s="60"/>
      <c r="AC51" s="60"/>
    </row>
    <row r="52" spans="1:29" ht="30" customHeight="1" x14ac:dyDescent="0.25">
      <c r="A52" s="160"/>
      <c r="B52" s="67">
        <v>49</v>
      </c>
      <c r="C52" s="163"/>
      <c r="D52" s="80" t="s">
        <v>94</v>
      </c>
      <c r="E52" s="85" t="s">
        <v>688</v>
      </c>
      <c r="F52" s="68" t="s">
        <v>38</v>
      </c>
      <c r="G52" s="68" t="s">
        <v>44</v>
      </c>
      <c r="H52" s="53">
        <v>0.05</v>
      </c>
      <c r="I52" s="32"/>
      <c r="J52" s="41">
        <f t="shared" si="0"/>
        <v>0</v>
      </c>
      <c r="K52" s="42" t="str">
        <f t="shared" si="1"/>
        <v>OK</v>
      </c>
      <c r="L52" s="31"/>
      <c r="M52" s="31"/>
      <c r="N52" s="31"/>
      <c r="O52" s="31"/>
      <c r="P52" s="31"/>
      <c r="Q52" s="31"/>
      <c r="R52" s="31"/>
      <c r="S52" s="31"/>
      <c r="T52" s="31"/>
      <c r="U52" s="31"/>
      <c r="V52" s="31"/>
      <c r="W52" s="31"/>
      <c r="X52" s="60"/>
      <c r="Y52" s="60"/>
      <c r="Z52" s="60"/>
      <c r="AA52" s="60"/>
      <c r="AB52" s="60"/>
      <c r="AC52" s="60"/>
    </row>
    <row r="53" spans="1:29" ht="30" customHeight="1" x14ac:dyDescent="0.25">
      <c r="A53" s="160"/>
      <c r="B53" s="67">
        <v>50</v>
      </c>
      <c r="C53" s="163"/>
      <c r="D53" s="80" t="s">
        <v>95</v>
      </c>
      <c r="E53" s="85" t="s">
        <v>688</v>
      </c>
      <c r="F53" s="68" t="s">
        <v>38</v>
      </c>
      <c r="G53" s="68" t="s">
        <v>44</v>
      </c>
      <c r="H53" s="53">
        <v>0.05</v>
      </c>
      <c r="I53" s="32"/>
      <c r="J53" s="41">
        <f t="shared" si="0"/>
        <v>0</v>
      </c>
      <c r="K53" s="42" t="str">
        <f t="shared" si="1"/>
        <v>OK</v>
      </c>
      <c r="L53" s="31"/>
      <c r="M53" s="31"/>
      <c r="N53" s="31"/>
      <c r="O53" s="31"/>
      <c r="P53" s="31"/>
      <c r="Q53" s="31"/>
      <c r="R53" s="31"/>
      <c r="S53" s="31"/>
      <c r="T53" s="31"/>
      <c r="U53" s="31"/>
      <c r="V53" s="31"/>
      <c r="W53" s="31"/>
      <c r="X53" s="60"/>
      <c r="Y53" s="60"/>
      <c r="Z53" s="60"/>
      <c r="AA53" s="60"/>
      <c r="AB53" s="60"/>
      <c r="AC53" s="60"/>
    </row>
    <row r="54" spans="1:29" ht="30" customHeight="1" x14ac:dyDescent="0.25">
      <c r="A54" s="160"/>
      <c r="B54" s="67">
        <v>51</v>
      </c>
      <c r="C54" s="163"/>
      <c r="D54" s="80" t="s">
        <v>96</v>
      </c>
      <c r="E54" s="85" t="s">
        <v>688</v>
      </c>
      <c r="F54" s="68" t="s">
        <v>38</v>
      </c>
      <c r="G54" s="68" t="s">
        <v>44</v>
      </c>
      <c r="H54" s="53">
        <v>0.05</v>
      </c>
      <c r="I54" s="32"/>
      <c r="J54" s="41">
        <f t="shared" si="0"/>
        <v>0</v>
      </c>
      <c r="K54" s="42" t="str">
        <f t="shared" si="1"/>
        <v>OK</v>
      </c>
      <c r="L54" s="31"/>
      <c r="M54" s="31"/>
      <c r="N54" s="31"/>
      <c r="O54" s="31"/>
      <c r="P54" s="31"/>
      <c r="Q54" s="31"/>
      <c r="R54" s="31"/>
      <c r="S54" s="31"/>
      <c r="T54" s="31"/>
      <c r="U54" s="31"/>
      <c r="V54" s="31"/>
      <c r="W54" s="31"/>
      <c r="X54" s="60"/>
      <c r="Y54" s="60"/>
      <c r="Z54" s="60"/>
      <c r="AA54" s="60"/>
      <c r="AB54" s="60"/>
      <c r="AC54" s="60"/>
    </row>
    <row r="55" spans="1:29" ht="30" customHeight="1" x14ac:dyDescent="0.25">
      <c r="A55" s="160"/>
      <c r="B55" s="67">
        <v>52</v>
      </c>
      <c r="C55" s="163"/>
      <c r="D55" s="80" t="s">
        <v>97</v>
      </c>
      <c r="E55" s="85" t="s">
        <v>688</v>
      </c>
      <c r="F55" s="68" t="s">
        <v>38</v>
      </c>
      <c r="G55" s="68" t="s">
        <v>44</v>
      </c>
      <c r="H55" s="53">
        <v>0.1</v>
      </c>
      <c r="I55" s="32"/>
      <c r="J55" s="41">
        <f t="shared" si="0"/>
        <v>0</v>
      </c>
      <c r="K55" s="42" t="str">
        <f t="shared" si="1"/>
        <v>OK</v>
      </c>
      <c r="L55" s="31"/>
      <c r="M55" s="31"/>
      <c r="N55" s="31"/>
      <c r="O55" s="31"/>
      <c r="P55" s="31"/>
      <c r="Q55" s="31"/>
      <c r="R55" s="31"/>
      <c r="S55" s="31"/>
      <c r="T55" s="31"/>
      <c r="U55" s="31"/>
      <c r="V55" s="31"/>
      <c r="W55" s="31"/>
      <c r="X55" s="60"/>
      <c r="Y55" s="60"/>
      <c r="Z55" s="60"/>
      <c r="AA55" s="60"/>
      <c r="AB55" s="60"/>
      <c r="AC55" s="60"/>
    </row>
    <row r="56" spans="1:29" ht="30" customHeight="1" x14ac:dyDescent="0.25">
      <c r="A56" s="160"/>
      <c r="B56" s="67">
        <v>53</v>
      </c>
      <c r="C56" s="163"/>
      <c r="D56" s="80" t="s">
        <v>98</v>
      </c>
      <c r="E56" s="85" t="s">
        <v>688</v>
      </c>
      <c r="F56" s="68" t="s">
        <v>38</v>
      </c>
      <c r="G56" s="68" t="s">
        <v>44</v>
      </c>
      <c r="H56" s="53">
        <v>0.1</v>
      </c>
      <c r="I56" s="32"/>
      <c r="J56" s="41">
        <f t="shared" si="0"/>
        <v>0</v>
      </c>
      <c r="K56" s="42" t="str">
        <f t="shared" si="1"/>
        <v>OK</v>
      </c>
      <c r="L56" s="31"/>
      <c r="M56" s="31"/>
      <c r="N56" s="31"/>
      <c r="O56" s="31"/>
      <c r="P56" s="31"/>
      <c r="Q56" s="31"/>
      <c r="R56" s="31"/>
      <c r="S56" s="31"/>
      <c r="T56" s="31"/>
      <c r="U56" s="31"/>
      <c r="V56" s="31"/>
      <c r="W56" s="31"/>
      <c r="X56" s="60"/>
      <c r="Y56" s="60"/>
      <c r="Z56" s="60"/>
      <c r="AA56" s="60"/>
      <c r="AB56" s="60"/>
      <c r="AC56" s="60"/>
    </row>
    <row r="57" spans="1:29" ht="30" customHeight="1" x14ac:dyDescent="0.25">
      <c r="A57" s="160"/>
      <c r="B57" s="67">
        <v>54</v>
      </c>
      <c r="C57" s="163"/>
      <c r="D57" s="80" t="s">
        <v>99</v>
      </c>
      <c r="E57" s="85" t="s">
        <v>688</v>
      </c>
      <c r="F57" s="68" t="s">
        <v>38</v>
      </c>
      <c r="G57" s="68" t="s">
        <v>44</v>
      </c>
      <c r="H57" s="53">
        <v>0.15</v>
      </c>
      <c r="I57" s="32"/>
      <c r="J57" s="41">
        <f t="shared" si="0"/>
        <v>0</v>
      </c>
      <c r="K57" s="42" t="str">
        <f t="shared" si="1"/>
        <v>OK</v>
      </c>
      <c r="L57" s="31"/>
      <c r="M57" s="31"/>
      <c r="N57" s="31"/>
      <c r="O57" s="31"/>
      <c r="P57" s="31"/>
      <c r="Q57" s="31"/>
      <c r="R57" s="31"/>
      <c r="S57" s="31"/>
      <c r="T57" s="31"/>
      <c r="U57" s="31"/>
      <c r="V57" s="31"/>
      <c r="W57" s="31"/>
      <c r="X57" s="60"/>
      <c r="Y57" s="60"/>
      <c r="Z57" s="60"/>
      <c r="AA57" s="60"/>
      <c r="AB57" s="60"/>
      <c r="AC57" s="60"/>
    </row>
    <row r="58" spans="1:29" ht="30" customHeight="1" x14ac:dyDescent="0.25">
      <c r="A58" s="160"/>
      <c r="B58" s="67">
        <v>55</v>
      </c>
      <c r="C58" s="163"/>
      <c r="D58" s="80" t="s">
        <v>100</v>
      </c>
      <c r="E58" s="85" t="s">
        <v>688</v>
      </c>
      <c r="F58" s="68" t="s">
        <v>38</v>
      </c>
      <c r="G58" s="68" t="s">
        <v>44</v>
      </c>
      <c r="H58" s="53">
        <v>0.05</v>
      </c>
      <c r="I58" s="32"/>
      <c r="J58" s="41">
        <f t="shared" si="0"/>
        <v>0</v>
      </c>
      <c r="K58" s="42" t="str">
        <f t="shared" si="1"/>
        <v>OK</v>
      </c>
      <c r="L58" s="31"/>
      <c r="M58" s="31"/>
      <c r="N58" s="31"/>
      <c r="O58" s="31"/>
      <c r="P58" s="31"/>
      <c r="Q58" s="31"/>
      <c r="R58" s="31"/>
      <c r="S58" s="31"/>
      <c r="T58" s="31"/>
      <c r="U58" s="31"/>
      <c r="V58" s="31"/>
      <c r="W58" s="31"/>
      <c r="X58" s="60"/>
      <c r="Y58" s="60"/>
      <c r="Z58" s="60"/>
      <c r="AA58" s="60"/>
      <c r="AB58" s="60"/>
      <c r="AC58" s="60"/>
    </row>
    <row r="59" spans="1:29" ht="30" customHeight="1" x14ac:dyDescent="0.25">
      <c r="A59" s="160"/>
      <c r="B59" s="67">
        <v>56</v>
      </c>
      <c r="C59" s="163"/>
      <c r="D59" s="80" t="s">
        <v>101</v>
      </c>
      <c r="E59" s="85" t="s">
        <v>688</v>
      </c>
      <c r="F59" s="68" t="s">
        <v>38</v>
      </c>
      <c r="G59" s="68" t="s">
        <v>44</v>
      </c>
      <c r="H59" s="53">
        <v>0.05</v>
      </c>
      <c r="I59" s="32"/>
      <c r="J59" s="41">
        <f t="shared" si="0"/>
        <v>0</v>
      </c>
      <c r="K59" s="42" t="str">
        <f t="shared" si="1"/>
        <v>OK</v>
      </c>
      <c r="L59" s="31"/>
      <c r="M59" s="31"/>
      <c r="N59" s="31"/>
      <c r="O59" s="31"/>
      <c r="P59" s="31"/>
      <c r="Q59" s="31"/>
      <c r="R59" s="31"/>
      <c r="S59" s="31"/>
      <c r="T59" s="31"/>
      <c r="U59" s="31"/>
      <c r="V59" s="31"/>
      <c r="W59" s="31"/>
      <c r="X59" s="60"/>
      <c r="Y59" s="60"/>
      <c r="Z59" s="60"/>
      <c r="AA59" s="60"/>
      <c r="AB59" s="60"/>
      <c r="AC59" s="60"/>
    </row>
    <row r="60" spans="1:29" ht="30" customHeight="1" x14ac:dyDescent="0.25">
      <c r="A60" s="160"/>
      <c r="B60" s="67">
        <v>57</v>
      </c>
      <c r="C60" s="163"/>
      <c r="D60" s="80" t="s">
        <v>102</v>
      </c>
      <c r="E60" s="85" t="s">
        <v>688</v>
      </c>
      <c r="F60" s="68" t="s">
        <v>38</v>
      </c>
      <c r="G60" s="68" t="s">
        <v>44</v>
      </c>
      <c r="H60" s="53">
        <v>0.05</v>
      </c>
      <c r="I60" s="32"/>
      <c r="J60" s="41">
        <f t="shared" si="0"/>
        <v>0</v>
      </c>
      <c r="K60" s="42" t="str">
        <f t="shared" si="1"/>
        <v>OK</v>
      </c>
      <c r="L60" s="31"/>
      <c r="M60" s="31"/>
      <c r="N60" s="31"/>
      <c r="O60" s="31"/>
      <c r="P60" s="31"/>
      <c r="Q60" s="31"/>
      <c r="R60" s="31"/>
      <c r="S60" s="31"/>
      <c r="T60" s="31"/>
      <c r="U60" s="31"/>
      <c r="V60" s="31"/>
      <c r="W60" s="31"/>
      <c r="X60" s="60"/>
      <c r="Y60" s="60"/>
      <c r="Z60" s="60"/>
      <c r="AA60" s="60"/>
      <c r="AB60" s="60"/>
      <c r="AC60" s="60"/>
    </row>
    <row r="61" spans="1:29" ht="30" customHeight="1" x14ac:dyDescent="0.25">
      <c r="A61" s="160"/>
      <c r="B61" s="67">
        <v>58</v>
      </c>
      <c r="C61" s="163"/>
      <c r="D61" s="81" t="s">
        <v>689</v>
      </c>
      <c r="E61" s="85" t="s">
        <v>37</v>
      </c>
      <c r="F61" s="68" t="s">
        <v>38</v>
      </c>
      <c r="G61" s="68" t="s">
        <v>44</v>
      </c>
      <c r="H61" s="55">
        <v>0.8</v>
      </c>
      <c r="I61" s="32"/>
      <c r="J61" s="41">
        <f t="shared" si="0"/>
        <v>0</v>
      </c>
      <c r="K61" s="42" t="str">
        <f t="shared" si="1"/>
        <v>OK</v>
      </c>
      <c r="L61" s="31"/>
      <c r="M61" s="31"/>
      <c r="N61" s="31"/>
      <c r="O61" s="31"/>
      <c r="P61" s="31"/>
      <c r="Q61" s="31"/>
      <c r="R61" s="31"/>
      <c r="S61" s="31"/>
      <c r="T61" s="31"/>
      <c r="U61" s="31"/>
      <c r="V61" s="31"/>
      <c r="W61" s="31"/>
      <c r="X61" s="60"/>
      <c r="Y61" s="60"/>
      <c r="Z61" s="60"/>
      <c r="AA61" s="60"/>
      <c r="AB61" s="60"/>
      <c r="AC61" s="60"/>
    </row>
    <row r="62" spans="1:29" ht="30" customHeight="1" x14ac:dyDescent="0.25">
      <c r="A62" s="160"/>
      <c r="B62" s="67">
        <v>59</v>
      </c>
      <c r="C62" s="163"/>
      <c r="D62" s="80" t="s">
        <v>103</v>
      </c>
      <c r="E62" s="85" t="s">
        <v>47</v>
      </c>
      <c r="F62" s="68" t="s">
        <v>50</v>
      </c>
      <c r="G62" s="68" t="s">
        <v>44</v>
      </c>
      <c r="H62" s="53">
        <v>16.64</v>
      </c>
      <c r="I62" s="32">
        <f>5+1</f>
        <v>6</v>
      </c>
      <c r="J62" s="41">
        <f t="shared" si="0"/>
        <v>4</v>
      </c>
      <c r="K62" s="42" t="str">
        <f t="shared" si="1"/>
        <v>OK</v>
      </c>
      <c r="L62" s="31">
        <v>2</v>
      </c>
      <c r="M62" s="31"/>
      <c r="N62" s="31"/>
      <c r="O62" s="31"/>
      <c r="P62" s="31"/>
      <c r="Q62" s="31"/>
      <c r="R62" s="31"/>
      <c r="S62" s="31"/>
      <c r="T62" s="31"/>
      <c r="U62" s="31"/>
      <c r="V62" s="31"/>
      <c r="W62" s="31"/>
      <c r="X62" s="60"/>
      <c r="Y62" s="60"/>
      <c r="Z62" s="60"/>
      <c r="AA62" s="60"/>
      <c r="AB62" s="60"/>
      <c r="AC62" s="60"/>
    </row>
    <row r="63" spans="1:29" ht="30" customHeight="1" x14ac:dyDescent="0.25">
      <c r="A63" s="160"/>
      <c r="B63" s="67">
        <v>60</v>
      </c>
      <c r="C63" s="163"/>
      <c r="D63" s="80" t="s">
        <v>104</v>
      </c>
      <c r="E63" s="85" t="s">
        <v>47</v>
      </c>
      <c r="F63" s="68" t="s">
        <v>50</v>
      </c>
      <c r="G63" s="68" t="s">
        <v>44</v>
      </c>
      <c r="H63" s="53">
        <v>17.41</v>
      </c>
      <c r="I63" s="32"/>
      <c r="J63" s="41">
        <f t="shared" si="0"/>
        <v>0</v>
      </c>
      <c r="K63" s="42" t="str">
        <f t="shared" si="1"/>
        <v>OK</v>
      </c>
      <c r="L63" s="31"/>
      <c r="M63" s="31"/>
      <c r="N63" s="31"/>
      <c r="O63" s="31"/>
      <c r="P63" s="31"/>
      <c r="Q63" s="31"/>
      <c r="R63" s="31"/>
      <c r="S63" s="31"/>
      <c r="T63" s="31"/>
      <c r="U63" s="31"/>
      <c r="V63" s="31"/>
      <c r="W63" s="31"/>
      <c r="X63" s="60"/>
      <c r="Y63" s="60"/>
      <c r="Z63" s="60"/>
      <c r="AA63" s="60"/>
      <c r="AB63" s="60"/>
      <c r="AC63" s="60"/>
    </row>
    <row r="64" spans="1:29" ht="30" customHeight="1" x14ac:dyDescent="0.25">
      <c r="A64" s="160"/>
      <c r="B64" s="67">
        <v>61</v>
      </c>
      <c r="C64" s="163"/>
      <c r="D64" s="80" t="s">
        <v>105</v>
      </c>
      <c r="E64" s="85" t="s">
        <v>47</v>
      </c>
      <c r="F64" s="68" t="s">
        <v>50</v>
      </c>
      <c r="G64" s="68" t="s">
        <v>44</v>
      </c>
      <c r="H64" s="53">
        <v>15.05</v>
      </c>
      <c r="I64" s="32">
        <v>5</v>
      </c>
      <c r="J64" s="41">
        <f t="shared" si="0"/>
        <v>3</v>
      </c>
      <c r="K64" s="42" t="str">
        <f t="shared" si="1"/>
        <v>OK</v>
      </c>
      <c r="L64" s="31">
        <v>2</v>
      </c>
      <c r="M64" s="31"/>
      <c r="N64" s="31"/>
      <c r="O64" s="31"/>
      <c r="P64" s="31"/>
      <c r="Q64" s="31"/>
      <c r="R64" s="31"/>
      <c r="S64" s="31"/>
      <c r="T64" s="31"/>
      <c r="U64" s="31"/>
      <c r="V64" s="31"/>
      <c r="W64" s="31"/>
      <c r="X64" s="60"/>
      <c r="Y64" s="60"/>
      <c r="Z64" s="60"/>
      <c r="AA64" s="60"/>
      <c r="AB64" s="60"/>
      <c r="AC64" s="60"/>
    </row>
    <row r="65" spans="1:29" ht="30" customHeight="1" x14ac:dyDescent="0.25">
      <c r="A65" s="160"/>
      <c r="B65" s="67">
        <v>62</v>
      </c>
      <c r="C65" s="163"/>
      <c r="D65" s="80" t="s">
        <v>106</v>
      </c>
      <c r="E65" s="85" t="s">
        <v>47</v>
      </c>
      <c r="F65" s="68" t="s">
        <v>50</v>
      </c>
      <c r="G65" s="68" t="s">
        <v>44</v>
      </c>
      <c r="H65" s="53">
        <v>11.58</v>
      </c>
      <c r="I65" s="32">
        <f>5+1</f>
        <v>6</v>
      </c>
      <c r="J65" s="41">
        <f t="shared" si="0"/>
        <v>6</v>
      </c>
      <c r="K65" s="42" t="str">
        <f t="shared" si="1"/>
        <v>OK</v>
      </c>
      <c r="L65" s="31"/>
      <c r="M65" s="31"/>
      <c r="N65" s="31"/>
      <c r="O65" s="31"/>
      <c r="P65" s="31"/>
      <c r="Q65" s="31"/>
      <c r="R65" s="31"/>
      <c r="S65" s="31"/>
      <c r="T65" s="31"/>
      <c r="U65" s="31"/>
      <c r="V65" s="31"/>
      <c r="W65" s="31"/>
      <c r="X65" s="60"/>
      <c r="Y65" s="60"/>
      <c r="Z65" s="60"/>
      <c r="AA65" s="60"/>
      <c r="AB65" s="60"/>
      <c r="AC65" s="60"/>
    </row>
    <row r="66" spans="1:29" ht="30" customHeight="1" x14ac:dyDescent="0.25">
      <c r="A66" s="160"/>
      <c r="B66" s="67">
        <v>63</v>
      </c>
      <c r="C66" s="163"/>
      <c r="D66" s="80" t="s">
        <v>107</v>
      </c>
      <c r="E66" s="85" t="s">
        <v>47</v>
      </c>
      <c r="F66" s="68" t="s">
        <v>50</v>
      </c>
      <c r="G66" s="68" t="s">
        <v>44</v>
      </c>
      <c r="H66" s="53">
        <v>12.28</v>
      </c>
      <c r="I66" s="32">
        <v>5</v>
      </c>
      <c r="J66" s="41">
        <f t="shared" si="0"/>
        <v>5</v>
      </c>
      <c r="K66" s="42" t="str">
        <f t="shared" si="1"/>
        <v>OK</v>
      </c>
      <c r="L66" s="31"/>
      <c r="M66" s="31"/>
      <c r="N66" s="31"/>
      <c r="O66" s="31"/>
      <c r="P66" s="31"/>
      <c r="Q66" s="31"/>
      <c r="R66" s="31"/>
      <c r="S66" s="31"/>
      <c r="T66" s="31"/>
      <c r="U66" s="31"/>
      <c r="V66" s="31"/>
      <c r="W66" s="31"/>
      <c r="X66" s="60"/>
      <c r="Y66" s="60"/>
      <c r="Z66" s="60"/>
      <c r="AA66" s="60"/>
      <c r="AB66" s="60"/>
      <c r="AC66" s="60"/>
    </row>
    <row r="67" spans="1:29" ht="30" customHeight="1" x14ac:dyDescent="0.25">
      <c r="A67" s="160"/>
      <c r="B67" s="67">
        <v>64</v>
      </c>
      <c r="C67" s="163"/>
      <c r="D67" s="80" t="s">
        <v>108</v>
      </c>
      <c r="E67" s="85" t="s">
        <v>47</v>
      </c>
      <c r="F67" s="68" t="s">
        <v>50</v>
      </c>
      <c r="G67" s="68" t="s">
        <v>44</v>
      </c>
      <c r="H67" s="53">
        <v>14.86</v>
      </c>
      <c r="I67" s="32"/>
      <c r="J67" s="41">
        <f t="shared" si="0"/>
        <v>0</v>
      </c>
      <c r="K67" s="42" t="str">
        <f t="shared" si="1"/>
        <v>OK</v>
      </c>
      <c r="L67" s="31"/>
      <c r="M67" s="31"/>
      <c r="N67" s="31"/>
      <c r="O67" s="31"/>
      <c r="P67" s="31"/>
      <c r="Q67" s="31"/>
      <c r="R67" s="31"/>
      <c r="S67" s="31"/>
      <c r="T67" s="31"/>
      <c r="U67" s="31"/>
      <c r="V67" s="31"/>
      <c r="W67" s="31"/>
      <c r="X67" s="60"/>
      <c r="Y67" s="60"/>
      <c r="Z67" s="60"/>
      <c r="AA67" s="60"/>
      <c r="AB67" s="60"/>
      <c r="AC67" s="60"/>
    </row>
    <row r="68" spans="1:29" ht="30" customHeight="1" x14ac:dyDescent="0.25">
      <c r="A68" s="160"/>
      <c r="B68" s="67">
        <v>65</v>
      </c>
      <c r="C68" s="163"/>
      <c r="D68" s="80" t="s">
        <v>109</v>
      </c>
      <c r="E68" s="85" t="s">
        <v>47</v>
      </c>
      <c r="F68" s="68" t="s">
        <v>50</v>
      </c>
      <c r="G68" s="68" t="s">
        <v>44</v>
      </c>
      <c r="H68" s="53">
        <v>11.93</v>
      </c>
      <c r="I68" s="32"/>
      <c r="J68" s="41">
        <f t="shared" si="0"/>
        <v>0</v>
      </c>
      <c r="K68" s="42" t="str">
        <f t="shared" si="1"/>
        <v>OK</v>
      </c>
      <c r="L68" s="31"/>
      <c r="M68" s="31"/>
      <c r="N68" s="31"/>
      <c r="O68" s="31"/>
      <c r="P68" s="31"/>
      <c r="Q68" s="31"/>
      <c r="R68" s="31"/>
      <c r="S68" s="31"/>
      <c r="T68" s="31"/>
      <c r="U68" s="31"/>
      <c r="V68" s="31"/>
      <c r="W68" s="31"/>
      <c r="X68" s="60"/>
      <c r="Y68" s="60"/>
      <c r="Z68" s="60"/>
      <c r="AA68" s="60"/>
      <c r="AB68" s="60"/>
      <c r="AC68" s="60"/>
    </row>
    <row r="69" spans="1:29" ht="30" customHeight="1" x14ac:dyDescent="0.25">
      <c r="A69" s="160"/>
      <c r="B69" s="67">
        <v>66</v>
      </c>
      <c r="C69" s="163"/>
      <c r="D69" s="81" t="s">
        <v>110</v>
      </c>
      <c r="E69" s="85" t="s">
        <v>47</v>
      </c>
      <c r="F69" s="68" t="s">
        <v>50</v>
      </c>
      <c r="G69" s="68" t="s">
        <v>44</v>
      </c>
      <c r="H69" s="53">
        <v>12.52</v>
      </c>
      <c r="I69" s="32"/>
      <c r="J69" s="41">
        <f t="shared" ref="J69:J132" si="2">I69-(SUM(L69:AC69))</f>
        <v>0</v>
      </c>
      <c r="K69" s="42" t="str">
        <f t="shared" ref="K69:K132" si="3">IF(J69&lt;0,"ATENÇÃO","OK")</f>
        <v>OK</v>
      </c>
      <c r="L69" s="31"/>
      <c r="M69" s="31"/>
      <c r="N69" s="31"/>
      <c r="O69" s="31"/>
      <c r="P69" s="31"/>
      <c r="Q69" s="31"/>
      <c r="R69" s="31"/>
      <c r="S69" s="31"/>
      <c r="T69" s="31"/>
      <c r="U69" s="31"/>
      <c r="V69" s="31"/>
      <c r="W69" s="31"/>
      <c r="X69" s="60"/>
      <c r="Y69" s="60"/>
      <c r="Z69" s="60"/>
      <c r="AA69" s="60"/>
      <c r="AB69" s="60"/>
      <c r="AC69" s="60"/>
    </row>
    <row r="70" spans="1:29" ht="30" customHeight="1" x14ac:dyDescent="0.25">
      <c r="A70" s="160"/>
      <c r="B70" s="67">
        <v>67</v>
      </c>
      <c r="C70" s="163"/>
      <c r="D70" s="80" t="s">
        <v>111</v>
      </c>
      <c r="E70" s="85" t="s">
        <v>47</v>
      </c>
      <c r="F70" s="68" t="s">
        <v>50</v>
      </c>
      <c r="G70" s="68" t="s">
        <v>44</v>
      </c>
      <c r="H70" s="53">
        <v>11.51</v>
      </c>
      <c r="I70" s="32"/>
      <c r="J70" s="41">
        <f t="shared" si="2"/>
        <v>0</v>
      </c>
      <c r="K70" s="42" t="str">
        <f t="shared" si="3"/>
        <v>OK</v>
      </c>
      <c r="L70" s="31"/>
      <c r="M70" s="31"/>
      <c r="N70" s="31"/>
      <c r="O70" s="31"/>
      <c r="P70" s="31"/>
      <c r="Q70" s="31"/>
      <c r="R70" s="31"/>
      <c r="S70" s="31"/>
      <c r="T70" s="31"/>
      <c r="U70" s="31"/>
      <c r="V70" s="31"/>
      <c r="W70" s="31"/>
      <c r="X70" s="60"/>
      <c r="Y70" s="60"/>
      <c r="Z70" s="60"/>
      <c r="AA70" s="60"/>
      <c r="AB70" s="60"/>
      <c r="AC70" s="60"/>
    </row>
    <row r="71" spans="1:29" ht="30" customHeight="1" x14ac:dyDescent="0.25">
      <c r="A71" s="160"/>
      <c r="B71" s="67">
        <v>68</v>
      </c>
      <c r="C71" s="163"/>
      <c r="D71" s="80" t="s">
        <v>112</v>
      </c>
      <c r="E71" s="85" t="s">
        <v>47</v>
      </c>
      <c r="F71" s="68" t="s">
        <v>50</v>
      </c>
      <c r="G71" s="68" t="s">
        <v>44</v>
      </c>
      <c r="H71" s="53">
        <v>12.97</v>
      </c>
      <c r="I71" s="32">
        <v>10</v>
      </c>
      <c r="J71" s="41">
        <f t="shared" si="2"/>
        <v>0</v>
      </c>
      <c r="K71" s="42" t="str">
        <f t="shared" si="3"/>
        <v>OK</v>
      </c>
      <c r="L71" s="31">
        <v>10</v>
      </c>
      <c r="M71" s="31"/>
      <c r="N71" s="31"/>
      <c r="O71" s="31"/>
      <c r="P71" s="31"/>
      <c r="Q71" s="31"/>
      <c r="R71" s="31"/>
      <c r="S71" s="31"/>
      <c r="T71" s="31"/>
      <c r="U71" s="31"/>
      <c r="V71" s="31"/>
      <c r="W71" s="31"/>
      <c r="X71" s="60"/>
      <c r="Y71" s="60"/>
      <c r="Z71" s="60"/>
      <c r="AA71" s="60"/>
      <c r="AB71" s="60"/>
      <c r="AC71" s="60"/>
    </row>
    <row r="72" spans="1:29" ht="30" customHeight="1" x14ac:dyDescent="0.25">
      <c r="A72" s="160"/>
      <c r="B72" s="67">
        <v>69</v>
      </c>
      <c r="C72" s="163"/>
      <c r="D72" s="79" t="s">
        <v>113</v>
      </c>
      <c r="E72" s="85" t="s">
        <v>47</v>
      </c>
      <c r="F72" s="68" t="s">
        <v>50</v>
      </c>
      <c r="G72" s="68" t="s">
        <v>44</v>
      </c>
      <c r="H72" s="53">
        <v>16.37</v>
      </c>
      <c r="I72" s="32"/>
      <c r="J72" s="41">
        <f t="shared" si="2"/>
        <v>0</v>
      </c>
      <c r="K72" s="42" t="str">
        <f t="shared" si="3"/>
        <v>OK</v>
      </c>
      <c r="L72" s="31"/>
      <c r="M72" s="31"/>
      <c r="N72" s="31"/>
      <c r="O72" s="31"/>
      <c r="P72" s="31"/>
      <c r="Q72" s="31"/>
      <c r="R72" s="31"/>
      <c r="S72" s="31"/>
      <c r="T72" s="31"/>
      <c r="U72" s="31"/>
      <c r="V72" s="31"/>
      <c r="W72" s="31"/>
      <c r="X72" s="60"/>
      <c r="Y72" s="60"/>
      <c r="Z72" s="60"/>
      <c r="AA72" s="60"/>
      <c r="AB72" s="60"/>
      <c r="AC72" s="60"/>
    </row>
    <row r="73" spans="1:29" ht="30" customHeight="1" x14ac:dyDescent="0.25">
      <c r="A73" s="160"/>
      <c r="B73" s="67">
        <v>70</v>
      </c>
      <c r="C73" s="163"/>
      <c r="D73" s="79" t="s">
        <v>690</v>
      </c>
      <c r="E73" s="85" t="s">
        <v>47</v>
      </c>
      <c r="F73" s="68" t="s">
        <v>50</v>
      </c>
      <c r="G73" s="68" t="s">
        <v>44</v>
      </c>
      <c r="H73" s="54">
        <v>19.2</v>
      </c>
      <c r="I73" s="32"/>
      <c r="J73" s="41">
        <f t="shared" si="2"/>
        <v>0</v>
      </c>
      <c r="K73" s="42" t="str">
        <f t="shared" si="3"/>
        <v>OK</v>
      </c>
      <c r="L73" s="31"/>
      <c r="M73" s="31"/>
      <c r="N73" s="31"/>
      <c r="O73" s="31"/>
      <c r="P73" s="31"/>
      <c r="Q73" s="31"/>
      <c r="R73" s="31"/>
      <c r="S73" s="31"/>
      <c r="T73" s="31"/>
      <c r="U73" s="31"/>
      <c r="V73" s="31"/>
      <c r="W73" s="31"/>
      <c r="X73" s="60"/>
      <c r="Y73" s="60"/>
      <c r="Z73" s="60"/>
      <c r="AA73" s="60"/>
      <c r="AB73" s="60"/>
      <c r="AC73" s="60"/>
    </row>
    <row r="74" spans="1:29" ht="30" customHeight="1" x14ac:dyDescent="0.25">
      <c r="A74" s="160"/>
      <c r="B74" s="67">
        <v>71</v>
      </c>
      <c r="C74" s="163"/>
      <c r="D74" s="79" t="s">
        <v>691</v>
      </c>
      <c r="E74" s="85" t="s">
        <v>47</v>
      </c>
      <c r="F74" s="68" t="s">
        <v>50</v>
      </c>
      <c r="G74" s="68" t="s">
        <v>44</v>
      </c>
      <c r="H74" s="54">
        <v>19.170000000000002</v>
      </c>
      <c r="I74" s="32"/>
      <c r="J74" s="41">
        <f t="shared" si="2"/>
        <v>0</v>
      </c>
      <c r="K74" s="42" t="str">
        <f t="shared" si="3"/>
        <v>OK</v>
      </c>
      <c r="L74" s="31"/>
      <c r="M74" s="31"/>
      <c r="N74" s="31"/>
      <c r="O74" s="31"/>
      <c r="P74" s="31"/>
      <c r="Q74" s="31"/>
      <c r="R74" s="31"/>
      <c r="S74" s="31"/>
      <c r="T74" s="31"/>
      <c r="U74" s="31"/>
      <c r="V74" s="31"/>
      <c r="W74" s="31"/>
      <c r="X74" s="60"/>
      <c r="Y74" s="60"/>
      <c r="Z74" s="60"/>
      <c r="AA74" s="60"/>
      <c r="AB74" s="60"/>
      <c r="AC74" s="60"/>
    </row>
    <row r="75" spans="1:29" ht="30" customHeight="1" x14ac:dyDescent="0.25">
      <c r="A75" s="160"/>
      <c r="B75" s="70">
        <v>72</v>
      </c>
      <c r="C75" s="163"/>
      <c r="D75" s="80" t="s">
        <v>626</v>
      </c>
      <c r="E75" s="85" t="s">
        <v>47</v>
      </c>
      <c r="F75" s="69" t="s">
        <v>627</v>
      </c>
      <c r="G75" s="69" t="s">
        <v>44</v>
      </c>
      <c r="H75" s="54">
        <v>10.27</v>
      </c>
      <c r="I75" s="32">
        <v>2</v>
      </c>
      <c r="J75" s="41">
        <f t="shared" si="2"/>
        <v>0</v>
      </c>
      <c r="K75" s="42" t="str">
        <f t="shared" si="3"/>
        <v>OK</v>
      </c>
      <c r="L75" s="31">
        <v>2</v>
      </c>
      <c r="M75" s="31"/>
      <c r="N75" s="31"/>
      <c r="O75" s="31"/>
      <c r="P75" s="31"/>
      <c r="Q75" s="31"/>
      <c r="R75" s="31"/>
      <c r="S75" s="31"/>
      <c r="T75" s="31"/>
      <c r="U75" s="31"/>
      <c r="V75" s="31"/>
      <c r="W75" s="31"/>
      <c r="X75" s="60"/>
      <c r="Y75" s="60"/>
      <c r="Z75" s="60"/>
      <c r="AA75" s="60"/>
      <c r="AB75" s="60"/>
      <c r="AC75" s="60"/>
    </row>
    <row r="76" spans="1:29" ht="30" customHeight="1" x14ac:dyDescent="0.25">
      <c r="A76" s="160"/>
      <c r="B76" s="70">
        <v>73</v>
      </c>
      <c r="C76" s="163"/>
      <c r="D76" s="80" t="s">
        <v>657</v>
      </c>
      <c r="E76" s="85" t="s">
        <v>47</v>
      </c>
      <c r="F76" s="69" t="s">
        <v>627</v>
      </c>
      <c r="G76" s="69" t="s">
        <v>44</v>
      </c>
      <c r="H76" s="54">
        <v>19.5</v>
      </c>
      <c r="I76" s="32"/>
      <c r="J76" s="41">
        <f t="shared" si="2"/>
        <v>0</v>
      </c>
      <c r="K76" s="42" t="str">
        <f t="shared" si="3"/>
        <v>OK</v>
      </c>
      <c r="L76" s="31"/>
      <c r="M76" s="31"/>
      <c r="N76" s="31"/>
      <c r="O76" s="31"/>
      <c r="P76" s="31"/>
      <c r="Q76" s="31"/>
      <c r="R76" s="31"/>
      <c r="S76" s="31"/>
      <c r="T76" s="31"/>
      <c r="U76" s="31"/>
      <c r="V76" s="31"/>
      <c r="W76" s="31"/>
      <c r="X76" s="60"/>
      <c r="Y76" s="60"/>
      <c r="Z76" s="60"/>
      <c r="AA76" s="60"/>
      <c r="AB76" s="60"/>
      <c r="AC76" s="60"/>
    </row>
    <row r="77" spans="1:29" ht="30" customHeight="1" x14ac:dyDescent="0.25">
      <c r="A77" s="160"/>
      <c r="B77" s="70">
        <v>74</v>
      </c>
      <c r="C77" s="163"/>
      <c r="D77" s="80" t="s">
        <v>665</v>
      </c>
      <c r="E77" s="85" t="s">
        <v>692</v>
      </c>
      <c r="F77" s="69" t="s">
        <v>636</v>
      </c>
      <c r="G77" s="69" t="s">
        <v>44</v>
      </c>
      <c r="H77" s="53">
        <v>7.44</v>
      </c>
      <c r="I77" s="32"/>
      <c r="J77" s="41">
        <f t="shared" si="2"/>
        <v>0</v>
      </c>
      <c r="K77" s="42" t="str">
        <f t="shared" si="3"/>
        <v>OK</v>
      </c>
      <c r="L77" s="31"/>
      <c r="M77" s="31"/>
      <c r="N77" s="31"/>
      <c r="O77" s="31"/>
      <c r="P77" s="31"/>
      <c r="Q77" s="31"/>
      <c r="R77" s="31"/>
      <c r="S77" s="31"/>
      <c r="T77" s="31"/>
      <c r="U77" s="31"/>
      <c r="V77" s="31"/>
      <c r="W77" s="31"/>
      <c r="X77" s="60"/>
      <c r="Y77" s="60"/>
      <c r="Z77" s="60"/>
      <c r="AA77" s="60"/>
      <c r="AB77" s="60"/>
      <c r="AC77" s="60"/>
    </row>
    <row r="78" spans="1:29" ht="30" customHeight="1" x14ac:dyDescent="0.25">
      <c r="A78" s="160"/>
      <c r="B78" s="67">
        <v>75</v>
      </c>
      <c r="C78" s="163"/>
      <c r="D78" s="79" t="s">
        <v>115</v>
      </c>
      <c r="E78" s="84" t="s">
        <v>693</v>
      </c>
      <c r="F78" s="68" t="s">
        <v>116</v>
      </c>
      <c r="G78" s="68" t="s">
        <v>44</v>
      </c>
      <c r="H78" s="53">
        <v>34.200000000000003</v>
      </c>
      <c r="I78" s="32"/>
      <c r="J78" s="41">
        <f t="shared" si="2"/>
        <v>0</v>
      </c>
      <c r="K78" s="42" t="str">
        <f t="shared" si="3"/>
        <v>OK</v>
      </c>
      <c r="L78" s="31"/>
      <c r="M78" s="31"/>
      <c r="N78" s="31"/>
      <c r="O78" s="31"/>
      <c r="P78" s="31"/>
      <c r="Q78" s="31"/>
      <c r="R78" s="31"/>
      <c r="S78" s="31"/>
      <c r="T78" s="31"/>
      <c r="U78" s="31"/>
      <c r="V78" s="31"/>
      <c r="W78" s="31"/>
      <c r="X78" s="60"/>
      <c r="Y78" s="60"/>
      <c r="Z78" s="60"/>
      <c r="AA78" s="60"/>
      <c r="AB78" s="60"/>
      <c r="AC78" s="60"/>
    </row>
    <row r="79" spans="1:29" ht="30" customHeight="1" x14ac:dyDescent="0.25">
      <c r="A79" s="160"/>
      <c r="B79" s="67">
        <v>76</v>
      </c>
      <c r="C79" s="163"/>
      <c r="D79" s="79" t="s">
        <v>694</v>
      </c>
      <c r="E79" s="84" t="s">
        <v>693</v>
      </c>
      <c r="F79" s="68" t="s">
        <v>116</v>
      </c>
      <c r="G79" s="68" t="s">
        <v>44</v>
      </c>
      <c r="H79" s="53">
        <v>99.06</v>
      </c>
      <c r="I79" s="32"/>
      <c r="J79" s="41">
        <f t="shared" si="2"/>
        <v>0</v>
      </c>
      <c r="K79" s="42" t="str">
        <f t="shared" si="3"/>
        <v>OK</v>
      </c>
      <c r="L79" s="31"/>
      <c r="M79" s="31"/>
      <c r="N79" s="31"/>
      <c r="O79" s="31"/>
      <c r="P79" s="31"/>
      <c r="Q79" s="31"/>
      <c r="R79" s="31"/>
      <c r="S79" s="31"/>
      <c r="T79" s="31"/>
      <c r="U79" s="31"/>
      <c r="V79" s="31"/>
      <c r="W79" s="31"/>
      <c r="X79" s="60"/>
      <c r="Y79" s="60"/>
      <c r="Z79" s="60"/>
      <c r="AA79" s="60"/>
      <c r="AB79" s="60"/>
      <c r="AC79" s="60"/>
    </row>
    <row r="80" spans="1:29" ht="30" customHeight="1" x14ac:dyDescent="0.25">
      <c r="A80" s="160"/>
      <c r="B80" s="67">
        <v>77</v>
      </c>
      <c r="C80" s="163"/>
      <c r="D80" s="79" t="s">
        <v>117</v>
      </c>
      <c r="E80" s="84" t="s">
        <v>693</v>
      </c>
      <c r="F80" s="68" t="s">
        <v>116</v>
      </c>
      <c r="G80" s="68" t="s">
        <v>44</v>
      </c>
      <c r="H80" s="53">
        <v>33</v>
      </c>
      <c r="I80" s="32"/>
      <c r="J80" s="41">
        <f t="shared" si="2"/>
        <v>0</v>
      </c>
      <c r="K80" s="42" t="str">
        <f t="shared" si="3"/>
        <v>OK</v>
      </c>
      <c r="L80" s="31"/>
      <c r="M80" s="31"/>
      <c r="N80" s="31"/>
      <c r="O80" s="31"/>
      <c r="P80" s="31"/>
      <c r="Q80" s="31"/>
      <c r="R80" s="31"/>
      <c r="S80" s="31"/>
      <c r="T80" s="31"/>
      <c r="U80" s="31"/>
      <c r="V80" s="31"/>
      <c r="W80" s="31"/>
      <c r="X80" s="60"/>
      <c r="Y80" s="60"/>
      <c r="Z80" s="60"/>
      <c r="AA80" s="60"/>
      <c r="AB80" s="60"/>
      <c r="AC80" s="60"/>
    </row>
    <row r="81" spans="1:29" ht="30" customHeight="1" x14ac:dyDescent="0.25">
      <c r="A81" s="160"/>
      <c r="B81" s="67">
        <v>78</v>
      </c>
      <c r="C81" s="163"/>
      <c r="D81" s="79" t="s">
        <v>118</v>
      </c>
      <c r="E81" s="84" t="s">
        <v>693</v>
      </c>
      <c r="F81" s="68" t="s">
        <v>116</v>
      </c>
      <c r="G81" s="68" t="s">
        <v>44</v>
      </c>
      <c r="H81" s="53">
        <v>24</v>
      </c>
      <c r="I81" s="32"/>
      <c r="J81" s="41">
        <f t="shared" si="2"/>
        <v>0</v>
      </c>
      <c r="K81" s="42" t="str">
        <f t="shared" si="3"/>
        <v>OK</v>
      </c>
      <c r="L81" s="31"/>
      <c r="M81" s="31"/>
      <c r="N81" s="31"/>
      <c r="O81" s="31"/>
      <c r="P81" s="31"/>
      <c r="Q81" s="31"/>
      <c r="R81" s="31"/>
      <c r="S81" s="31"/>
      <c r="T81" s="31"/>
      <c r="U81" s="31"/>
      <c r="V81" s="31"/>
      <c r="W81" s="31"/>
      <c r="X81" s="60"/>
      <c r="Y81" s="60"/>
      <c r="Z81" s="60"/>
      <c r="AA81" s="60"/>
      <c r="AB81" s="60"/>
      <c r="AC81" s="60"/>
    </row>
    <row r="82" spans="1:29" ht="30" customHeight="1" x14ac:dyDescent="0.25">
      <c r="A82" s="160"/>
      <c r="B82" s="67">
        <v>79</v>
      </c>
      <c r="C82" s="163"/>
      <c r="D82" s="79" t="s">
        <v>119</v>
      </c>
      <c r="E82" s="84" t="s">
        <v>693</v>
      </c>
      <c r="F82" s="68" t="s">
        <v>116</v>
      </c>
      <c r="G82" s="68" t="s">
        <v>44</v>
      </c>
      <c r="H82" s="54">
        <v>25</v>
      </c>
      <c r="I82" s="32"/>
      <c r="J82" s="41">
        <f t="shared" si="2"/>
        <v>0</v>
      </c>
      <c r="K82" s="42" t="str">
        <f t="shared" si="3"/>
        <v>OK</v>
      </c>
      <c r="L82" s="31"/>
      <c r="M82" s="31"/>
      <c r="N82" s="31"/>
      <c r="O82" s="31"/>
      <c r="P82" s="31"/>
      <c r="Q82" s="31"/>
      <c r="R82" s="31"/>
      <c r="S82" s="31"/>
      <c r="T82" s="31"/>
      <c r="U82" s="31"/>
      <c r="V82" s="31"/>
      <c r="W82" s="31"/>
      <c r="X82" s="60"/>
      <c r="Y82" s="60"/>
      <c r="Z82" s="60"/>
      <c r="AA82" s="60"/>
      <c r="AB82" s="60"/>
      <c r="AC82" s="60"/>
    </row>
    <row r="83" spans="1:29" ht="30" customHeight="1" x14ac:dyDescent="0.25">
      <c r="A83" s="160"/>
      <c r="B83" s="67">
        <v>80</v>
      </c>
      <c r="C83" s="163"/>
      <c r="D83" s="79" t="s">
        <v>120</v>
      </c>
      <c r="E83" s="84" t="s">
        <v>693</v>
      </c>
      <c r="F83" s="68" t="s">
        <v>116</v>
      </c>
      <c r="G83" s="68" t="s">
        <v>44</v>
      </c>
      <c r="H83" s="54">
        <v>39</v>
      </c>
      <c r="I83" s="32"/>
      <c r="J83" s="41">
        <f t="shared" si="2"/>
        <v>0</v>
      </c>
      <c r="K83" s="42" t="str">
        <f t="shared" si="3"/>
        <v>OK</v>
      </c>
      <c r="L83" s="31"/>
      <c r="M83" s="31"/>
      <c r="N83" s="31"/>
      <c r="O83" s="31"/>
      <c r="P83" s="31"/>
      <c r="Q83" s="31"/>
      <c r="R83" s="31"/>
      <c r="S83" s="31"/>
      <c r="T83" s="31"/>
      <c r="U83" s="31"/>
      <c r="V83" s="31"/>
      <c r="W83" s="31"/>
      <c r="X83" s="60"/>
      <c r="Y83" s="60"/>
      <c r="Z83" s="60"/>
      <c r="AA83" s="60"/>
      <c r="AB83" s="60"/>
      <c r="AC83" s="60"/>
    </row>
    <row r="84" spans="1:29" ht="30" customHeight="1" x14ac:dyDescent="0.25">
      <c r="A84" s="160"/>
      <c r="B84" s="67">
        <v>81</v>
      </c>
      <c r="C84" s="163"/>
      <c r="D84" s="79" t="s">
        <v>121</v>
      </c>
      <c r="E84" s="84" t="s">
        <v>693</v>
      </c>
      <c r="F84" s="68" t="s">
        <v>116</v>
      </c>
      <c r="G84" s="68" t="s">
        <v>44</v>
      </c>
      <c r="H84" s="54">
        <v>57</v>
      </c>
      <c r="I84" s="32"/>
      <c r="J84" s="41">
        <f t="shared" si="2"/>
        <v>0</v>
      </c>
      <c r="K84" s="42" t="str">
        <f t="shared" si="3"/>
        <v>OK</v>
      </c>
      <c r="L84" s="31"/>
      <c r="M84" s="31"/>
      <c r="N84" s="31"/>
      <c r="O84" s="31"/>
      <c r="P84" s="31"/>
      <c r="Q84" s="31"/>
      <c r="R84" s="31"/>
      <c r="S84" s="31"/>
      <c r="T84" s="31"/>
      <c r="U84" s="31"/>
      <c r="V84" s="31"/>
      <c r="W84" s="31"/>
      <c r="X84" s="60"/>
      <c r="Y84" s="60"/>
      <c r="Z84" s="60"/>
      <c r="AA84" s="60"/>
      <c r="AB84" s="60"/>
      <c r="AC84" s="60"/>
    </row>
    <row r="85" spans="1:29" ht="30" customHeight="1" x14ac:dyDescent="0.25">
      <c r="A85" s="160"/>
      <c r="B85" s="69">
        <v>82</v>
      </c>
      <c r="C85" s="163"/>
      <c r="D85" s="80" t="s">
        <v>122</v>
      </c>
      <c r="E85" s="84" t="s">
        <v>688</v>
      </c>
      <c r="F85" s="69" t="s">
        <v>123</v>
      </c>
      <c r="G85" s="69" t="s">
        <v>44</v>
      </c>
      <c r="H85" s="54">
        <v>4.12</v>
      </c>
      <c r="I85" s="32"/>
      <c r="J85" s="41">
        <f t="shared" si="2"/>
        <v>0</v>
      </c>
      <c r="K85" s="42" t="str">
        <f t="shared" si="3"/>
        <v>OK</v>
      </c>
      <c r="L85" s="31"/>
      <c r="M85" s="31"/>
      <c r="N85" s="31"/>
      <c r="O85" s="31"/>
      <c r="P85" s="31"/>
      <c r="Q85" s="31"/>
      <c r="R85" s="31"/>
      <c r="S85" s="31"/>
      <c r="T85" s="31"/>
      <c r="U85" s="31"/>
      <c r="V85" s="31"/>
      <c r="W85" s="31"/>
      <c r="X85" s="60"/>
      <c r="Y85" s="60"/>
      <c r="Z85" s="60"/>
      <c r="AA85" s="60"/>
      <c r="AB85" s="60"/>
      <c r="AC85" s="60"/>
    </row>
    <row r="86" spans="1:29" ht="30" customHeight="1" x14ac:dyDescent="0.25">
      <c r="A86" s="160"/>
      <c r="B86" s="69">
        <v>83</v>
      </c>
      <c r="C86" s="163"/>
      <c r="D86" s="80" t="s">
        <v>124</v>
      </c>
      <c r="E86" s="85" t="s">
        <v>688</v>
      </c>
      <c r="F86" s="69" t="s">
        <v>123</v>
      </c>
      <c r="G86" s="69" t="s">
        <v>44</v>
      </c>
      <c r="H86" s="54">
        <v>0.09</v>
      </c>
      <c r="I86" s="32"/>
      <c r="J86" s="41">
        <f t="shared" si="2"/>
        <v>0</v>
      </c>
      <c r="K86" s="42" t="str">
        <f t="shared" si="3"/>
        <v>OK</v>
      </c>
      <c r="L86" s="31"/>
      <c r="M86" s="31"/>
      <c r="N86" s="31"/>
      <c r="O86" s="31"/>
      <c r="P86" s="31"/>
      <c r="Q86" s="31"/>
      <c r="R86" s="31"/>
      <c r="S86" s="31"/>
      <c r="T86" s="31"/>
      <c r="U86" s="31"/>
      <c r="V86" s="31"/>
      <c r="W86" s="31"/>
      <c r="X86" s="60"/>
      <c r="Y86" s="60"/>
      <c r="Z86" s="60"/>
      <c r="AA86" s="60"/>
      <c r="AB86" s="60"/>
      <c r="AC86" s="60"/>
    </row>
    <row r="87" spans="1:29" ht="30" customHeight="1" x14ac:dyDescent="0.25">
      <c r="A87" s="161"/>
      <c r="B87" s="69">
        <v>84</v>
      </c>
      <c r="C87" s="164"/>
      <c r="D87" s="80" t="s">
        <v>125</v>
      </c>
      <c r="E87" s="85" t="s">
        <v>688</v>
      </c>
      <c r="F87" s="69" t="s">
        <v>123</v>
      </c>
      <c r="G87" s="69" t="s">
        <v>44</v>
      </c>
      <c r="H87" s="54">
        <v>0.05</v>
      </c>
      <c r="I87" s="32"/>
      <c r="J87" s="41">
        <f t="shared" si="2"/>
        <v>0</v>
      </c>
      <c r="K87" s="42" t="str">
        <f t="shared" si="3"/>
        <v>OK</v>
      </c>
      <c r="L87" s="31"/>
      <c r="M87" s="31"/>
      <c r="N87" s="31"/>
      <c r="O87" s="31"/>
      <c r="P87" s="31"/>
      <c r="Q87" s="31"/>
      <c r="R87" s="31"/>
      <c r="S87" s="31"/>
      <c r="T87" s="31"/>
      <c r="U87" s="31"/>
      <c r="V87" s="31"/>
      <c r="W87" s="31"/>
      <c r="X87" s="60"/>
      <c r="Y87" s="60"/>
      <c r="Z87" s="60"/>
      <c r="AA87" s="60"/>
      <c r="AB87" s="60"/>
      <c r="AC87" s="60"/>
    </row>
    <row r="88" spans="1:29" ht="30" customHeight="1" x14ac:dyDescent="0.25">
      <c r="A88" s="165">
        <v>2</v>
      </c>
      <c r="B88" s="71">
        <v>85</v>
      </c>
      <c r="C88" s="168" t="s">
        <v>695</v>
      </c>
      <c r="D88" s="75" t="s">
        <v>126</v>
      </c>
      <c r="E88" s="72" t="s">
        <v>37</v>
      </c>
      <c r="F88" s="72" t="s">
        <v>38</v>
      </c>
      <c r="G88" s="72" t="s">
        <v>44</v>
      </c>
      <c r="H88" s="56">
        <v>0.85</v>
      </c>
      <c r="I88" s="32"/>
      <c r="J88" s="41">
        <f t="shared" si="2"/>
        <v>0</v>
      </c>
      <c r="K88" s="42" t="str">
        <f t="shared" si="3"/>
        <v>OK</v>
      </c>
      <c r="L88" s="31"/>
      <c r="M88" s="31"/>
      <c r="N88" s="31"/>
      <c r="O88" s="31"/>
      <c r="P88" s="31"/>
      <c r="Q88" s="31"/>
      <c r="R88" s="31"/>
      <c r="S88" s="31"/>
      <c r="T88" s="31"/>
      <c r="U88" s="31"/>
      <c r="V88" s="31"/>
      <c r="W88" s="31"/>
      <c r="X88" s="60"/>
      <c r="Y88" s="60"/>
      <c r="Z88" s="60"/>
      <c r="AA88" s="60"/>
      <c r="AB88" s="60"/>
      <c r="AC88" s="60"/>
    </row>
    <row r="89" spans="1:29" ht="30" customHeight="1" x14ac:dyDescent="0.25">
      <c r="A89" s="166"/>
      <c r="B89" s="71">
        <v>86</v>
      </c>
      <c r="C89" s="169"/>
      <c r="D89" s="75" t="s">
        <v>127</v>
      </c>
      <c r="E89" s="72" t="s">
        <v>37</v>
      </c>
      <c r="F89" s="72" t="s">
        <v>38</v>
      </c>
      <c r="G89" s="72" t="s">
        <v>44</v>
      </c>
      <c r="H89" s="56">
        <v>1.4</v>
      </c>
      <c r="I89" s="32"/>
      <c r="J89" s="41">
        <f t="shared" si="2"/>
        <v>0</v>
      </c>
      <c r="K89" s="42" t="str">
        <f t="shared" si="3"/>
        <v>OK</v>
      </c>
      <c r="L89" s="31"/>
      <c r="M89" s="31"/>
      <c r="N89" s="31"/>
      <c r="O89" s="31"/>
      <c r="P89" s="31"/>
      <c r="Q89" s="31"/>
      <c r="R89" s="31"/>
      <c r="S89" s="31"/>
      <c r="T89" s="31"/>
      <c r="U89" s="31"/>
      <c r="V89" s="31"/>
      <c r="W89" s="31"/>
      <c r="X89" s="60"/>
      <c r="Y89" s="60"/>
      <c r="Z89" s="60"/>
      <c r="AA89" s="60"/>
      <c r="AB89" s="60"/>
      <c r="AC89" s="60"/>
    </row>
    <row r="90" spans="1:29" ht="30" customHeight="1" x14ac:dyDescent="0.25">
      <c r="A90" s="166"/>
      <c r="B90" s="71">
        <v>87</v>
      </c>
      <c r="C90" s="169"/>
      <c r="D90" s="75" t="s">
        <v>128</v>
      </c>
      <c r="E90" s="72" t="s">
        <v>37</v>
      </c>
      <c r="F90" s="72" t="s">
        <v>38</v>
      </c>
      <c r="G90" s="72" t="s">
        <v>44</v>
      </c>
      <c r="H90" s="56">
        <v>1.4</v>
      </c>
      <c r="I90" s="32"/>
      <c r="J90" s="41">
        <f t="shared" si="2"/>
        <v>0</v>
      </c>
      <c r="K90" s="42" t="str">
        <f t="shared" si="3"/>
        <v>OK</v>
      </c>
      <c r="L90" s="31"/>
      <c r="M90" s="31"/>
      <c r="N90" s="31"/>
      <c r="O90" s="31"/>
      <c r="P90" s="31"/>
      <c r="Q90" s="31"/>
      <c r="R90" s="31"/>
      <c r="S90" s="31"/>
      <c r="T90" s="31"/>
      <c r="U90" s="31"/>
      <c r="V90" s="31"/>
      <c r="W90" s="31"/>
      <c r="X90" s="60"/>
      <c r="Y90" s="60"/>
      <c r="Z90" s="60"/>
      <c r="AA90" s="60"/>
      <c r="AB90" s="60"/>
      <c r="AC90" s="60"/>
    </row>
    <row r="91" spans="1:29" ht="30" customHeight="1" x14ac:dyDescent="0.25">
      <c r="A91" s="166"/>
      <c r="B91" s="71">
        <v>88</v>
      </c>
      <c r="C91" s="169"/>
      <c r="D91" s="75" t="s">
        <v>129</v>
      </c>
      <c r="E91" s="72" t="s">
        <v>37</v>
      </c>
      <c r="F91" s="72" t="s">
        <v>38</v>
      </c>
      <c r="G91" s="72" t="s">
        <v>44</v>
      </c>
      <c r="H91" s="56">
        <v>1.4</v>
      </c>
      <c r="I91" s="32"/>
      <c r="J91" s="41">
        <f t="shared" si="2"/>
        <v>0</v>
      </c>
      <c r="K91" s="42" t="str">
        <f t="shared" si="3"/>
        <v>OK</v>
      </c>
      <c r="L91" s="31"/>
      <c r="M91" s="31"/>
      <c r="N91" s="31"/>
      <c r="O91" s="31"/>
      <c r="P91" s="31"/>
      <c r="Q91" s="31"/>
      <c r="R91" s="31"/>
      <c r="S91" s="31"/>
      <c r="T91" s="31"/>
      <c r="U91" s="31"/>
      <c r="V91" s="31"/>
      <c r="W91" s="31"/>
      <c r="X91" s="60"/>
      <c r="Y91" s="60"/>
      <c r="Z91" s="60"/>
      <c r="AA91" s="60"/>
      <c r="AB91" s="60"/>
      <c r="AC91" s="60"/>
    </row>
    <row r="92" spans="1:29" ht="30" customHeight="1" x14ac:dyDescent="0.25">
      <c r="A92" s="166"/>
      <c r="B92" s="71">
        <v>89</v>
      </c>
      <c r="C92" s="169"/>
      <c r="D92" s="75" t="s">
        <v>130</v>
      </c>
      <c r="E92" s="72" t="s">
        <v>37</v>
      </c>
      <c r="F92" s="72" t="s">
        <v>38</v>
      </c>
      <c r="G92" s="72" t="s">
        <v>44</v>
      </c>
      <c r="H92" s="56">
        <v>1.4</v>
      </c>
      <c r="I92" s="32"/>
      <c r="J92" s="41">
        <f t="shared" si="2"/>
        <v>0</v>
      </c>
      <c r="K92" s="42" t="str">
        <f t="shared" si="3"/>
        <v>OK</v>
      </c>
      <c r="L92" s="31"/>
      <c r="M92" s="31"/>
      <c r="N92" s="31"/>
      <c r="O92" s="31"/>
      <c r="P92" s="31"/>
      <c r="Q92" s="31"/>
      <c r="R92" s="31"/>
      <c r="S92" s="31"/>
      <c r="T92" s="31"/>
      <c r="U92" s="31"/>
      <c r="V92" s="31"/>
      <c r="W92" s="31"/>
      <c r="X92" s="60"/>
      <c r="Y92" s="60"/>
      <c r="Z92" s="60"/>
      <c r="AA92" s="60"/>
      <c r="AB92" s="60"/>
      <c r="AC92" s="60"/>
    </row>
    <row r="93" spans="1:29" ht="30" customHeight="1" x14ac:dyDescent="0.25">
      <c r="A93" s="166"/>
      <c r="B93" s="71">
        <v>90</v>
      </c>
      <c r="C93" s="169"/>
      <c r="D93" s="75" t="s">
        <v>131</v>
      </c>
      <c r="E93" s="72" t="s">
        <v>37</v>
      </c>
      <c r="F93" s="72" t="s">
        <v>38</v>
      </c>
      <c r="G93" s="72" t="s">
        <v>44</v>
      </c>
      <c r="H93" s="56">
        <v>0.85</v>
      </c>
      <c r="I93" s="32"/>
      <c r="J93" s="41">
        <f t="shared" si="2"/>
        <v>0</v>
      </c>
      <c r="K93" s="42" t="str">
        <f t="shared" si="3"/>
        <v>OK</v>
      </c>
      <c r="L93" s="31"/>
      <c r="M93" s="31"/>
      <c r="N93" s="31"/>
      <c r="O93" s="31"/>
      <c r="P93" s="31"/>
      <c r="Q93" s="31"/>
      <c r="R93" s="31"/>
      <c r="S93" s="31"/>
      <c r="T93" s="31"/>
      <c r="U93" s="31"/>
      <c r="V93" s="31"/>
      <c r="W93" s="31"/>
      <c r="X93" s="60"/>
      <c r="Y93" s="60"/>
      <c r="Z93" s="60"/>
      <c r="AA93" s="60"/>
      <c r="AB93" s="60"/>
      <c r="AC93" s="60"/>
    </row>
    <row r="94" spans="1:29" ht="30" customHeight="1" x14ac:dyDescent="0.25">
      <c r="A94" s="166"/>
      <c r="B94" s="71">
        <v>91</v>
      </c>
      <c r="C94" s="169"/>
      <c r="D94" s="75" t="s">
        <v>132</v>
      </c>
      <c r="E94" s="72" t="s">
        <v>37</v>
      </c>
      <c r="F94" s="72" t="s">
        <v>38</v>
      </c>
      <c r="G94" s="72" t="s">
        <v>44</v>
      </c>
      <c r="H94" s="56">
        <v>0.85</v>
      </c>
      <c r="I94" s="32"/>
      <c r="J94" s="41">
        <f t="shared" si="2"/>
        <v>0</v>
      </c>
      <c r="K94" s="42" t="str">
        <f t="shared" si="3"/>
        <v>OK</v>
      </c>
      <c r="L94" s="31"/>
      <c r="M94" s="31"/>
      <c r="N94" s="31"/>
      <c r="O94" s="31"/>
      <c r="P94" s="31"/>
      <c r="Q94" s="31"/>
      <c r="R94" s="31"/>
      <c r="S94" s="31"/>
      <c r="T94" s="31"/>
      <c r="U94" s="31"/>
      <c r="V94" s="31"/>
      <c r="W94" s="31"/>
      <c r="X94" s="60"/>
      <c r="Y94" s="60"/>
      <c r="Z94" s="60"/>
      <c r="AA94" s="60"/>
      <c r="AB94" s="60"/>
      <c r="AC94" s="60"/>
    </row>
    <row r="95" spans="1:29" ht="30" customHeight="1" x14ac:dyDescent="0.25">
      <c r="A95" s="166"/>
      <c r="B95" s="71">
        <v>92</v>
      </c>
      <c r="C95" s="169"/>
      <c r="D95" s="75" t="s">
        <v>133</v>
      </c>
      <c r="E95" s="72" t="s">
        <v>37</v>
      </c>
      <c r="F95" s="72" t="s">
        <v>38</v>
      </c>
      <c r="G95" s="72" t="s">
        <v>44</v>
      </c>
      <c r="H95" s="56">
        <v>0.74</v>
      </c>
      <c r="I95" s="32"/>
      <c r="J95" s="41">
        <f t="shared" si="2"/>
        <v>0</v>
      </c>
      <c r="K95" s="42" t="str">
        <f t="shared" si="3"/>
        <v>OK</v>
      </c>
      <c r="L95" s="31"/>
      <c r="M95" s="31"/>
      <c r="N95" s="31"/>
      <c r="O95" s="31"/>
      <c r="P95" s="31"/>
      <c r="Q95" s="31"/>
      <c r="R95" s="31"/>
      <c r="S95" s="31"/>
      <c r="T95" s="31"/>
      <c r="U95" s="31"/>
      <c r="V95" s="31"/>
      <c r="W95" s="31"/>
      <c r="X95" s="60"/>
      <c r="Y95" s="60"/>
      <c r="Z95" s="60"/>
      <c r="AA95" s="60"/>
      <c r="AB95" s="60"/>
      <c r="AC95" s="60"/>
    </row>
    <row r="96" spans="1:29" ht="30" customHeight="1" x14ac:dyDescent="0.25">
      <c r="A96" s="166"/>
      <c r="B96" s="71">
        <v>93</v>
      </c>
      <c r="C96" s="169"/>
      <c r="D96" s="75" t="s">
        <v>134</v>
      </c>
      <c r="E96" s="72" t="s">
        <v>37</v>
      </c>
      <c r="F96" s="72" t="s">
        <v>38</v>
      </c>
      <c r="G96" s="72" t="s">
        <v>44</v>
      </c>
      <c r="H96" s="56">
        <v>0.85</v>
      </c>
      <c r="I96" s="32"/>
      <c r="J96" s="41">
        <f t="shared" si="2"/>
        <v>0</v>
      </c>
      <c r="K96" s="42" t="str">
        <f t="shared" si="3"/>
        <v>OK</v>
      </c>
      <c r="L96" s="31"/>
      <c r="M96" s="31"/>
      <c r="N96" s="31"/>
      <c r="O96" s="31"/>
      <c r="P96" s="31"/>
      <c r="Q96" s="31"/>
      <c r="R96" s="31"/>
      <c r="S96" s="31"/>
      <c r="T96" s="31"/>
      <c r="U96" s="31"/>
      <c r="V96" s="31"/>
      <c r="W96" s="31"/>
      <c r="X96" s="60"/>
      <c r="Y96" s="60"/>
      <c r="Z96" s="60"/>
      <c r="AA96" s="60"/>
      <c r="AB96" s="60"/>
      <c r="AC96" s="60"/>
    </row>
    <row r="97" spans="1:29" ht="30" customHeight="1" x14ac:dyDescent="0.25">
      <c r="A97" s="166"/>
      <c r="B97" s="71">
        <v>94</v>
      </c>
      <c r="C97" s="169"/>
      <c r="D97" s="75" t="s">
        <v>135</v>
      </c>
      <c r="E97" s="72" t="s">
        <v>37</v>
      </c>
      <c r="F97" s="72" t="s">
        <v>38</v>
      </c>
      <c r="G97" s="72" t="s">
        <v>44</v>
      </c>
      <c r="H97" s="56">
        <v>0.85</v>
      </c>
      <c r="I97" s="32"/>
      <c r="J97" s="41">
        <f t="shared" si="2"/>
        <v>0</v>
      </c>
      <c r="K97" s="42" t="str">
        <f t="shared" si="3"/>
        <v>OK</v>
      </c>
      <c r="L97" s="31"/>
      <c r="M97" s="31"/>
      <c r="N97" s="31"/>
      <c r="O97" s="31"/>
      <c r="P97" s="31"/>
      <c r="Q97" s="31"/>
      <c r="R97" s="31"/>
      <c r="S97" s="31"/>
      <c r="T97" s="31"/>
      <c r="U97" s="31"/>
      <c r="V97" s="31"/>
      <c r="W97" s="31"/>
      <c r="X97" s="60"/>
      <c r="Y97" s="60"/>
      <c r="Z97" s="60"/>
      <c r="AA97" s="60"/>
      <c r="AB97" s="60"/>
      <c r="AC97" s="60"/>
    </row>
    <row r="98" spans="1:29" ht="30" customHeight="1" x14ac:dyDescent="0.25">
      <c r="A98" s="166"/>
      <c r="B98" s="71">
        <v>95</v>
      </c>
      <c r="C98" s="169"/>
      <c r="D98" s="75" t="s">
        <v>136</v>
      </c>
      <c r="E98" s="72" t="s">
        <v>37</v>
      </c>
      <c r="F98" s="72" t="s">
        <v>38</v>
      </c>
      <c r="G98" s="72" t="s">
        <v>44</v>
      </c>
      <c r="H98" s="56">
        <v>1.4</v>
      </c>
      <c r="I98" s="32"/>
      <c r="J98" s="41">
        <f t="shared" si="2"/>
        <v>0</v>
      </c>
      <c r="K98" s="42" t="str">
        <f t="shared" si="3"/>
        <v>OK</v>
      </c>
      <c r="L98" s="31"/>
      <c r="M98" s="31"/>
      <c r="N98" s="31"/>
      <c r="O98" s="31"/>
      <c r="P98" s="31"/>
      <c r="Q98" s="31"/>
      <c r="R98" s="31"/>
      <c r="S98" s="31"/>
      <c r="T98" s="31"/>
      <c r="U98" s="31"/>
      <c r="V98" s="31"/>
      <c r="W98" s="31"/>
      <c r="X98" s="60"/>
      <c r="Y98" s="60"/>
      <c r="Z98" s="60"/>
      <c r="AA98" s="60"/>
      <c r="AB98" s="60"/>
      <c r="AC98" s="60"/>
    </row>
    <row r="99" spans="1:29" ht="30" customHeight="1" x14ac:dyDescent="0.25">
      <c r="A99" s="166"/>
      <c r="B99" s="71">
        <v>96</v>
      </c>
      <c r="C99" s="169"/>
      <c r="D99" s="75" t="s">
        <v>137</v>
      </c>
      <c r="E99" s="72" t="s">
        <v>37</v>
      </c>
      <c r="F99" s="72" t="s">
        <v>38</v>
      </c>
      <c r="G99" s="72" t="s">
        <v>44</v>
      </c>
      <c r="H99" s="56">
        <v>0.65</v>
      </c>
      <c r="I99" s="32"/>
      <c r="J99" s="41">
        <f t="shared" si="2"/>
        <v>0</v>
      </c>
      <c r="K99" s="42" t="str">
        <f t="shared" si="3"/>
        <v>OK</v>
      </c>
      <c r="L99" s="31"/>
      <c r="M99" s="31"/>
      <c r="N99" s="31"/>
      <c r="O99" s="31"/>
      <c r="P99" s="31"/>
      <c r="Q99" s="31"/>
      <c r="R99" s="31"/>
      <c r="S99" s="31"/>
      <c r="T99" s="31"/>
      <c r="U99" s="31"/>
      <c r="V99" s="31"/>
      <c r="W99" s="31"/>
      <c r="X99" s="60"/>
      <c r="Y99" s="60"/>
      <c r="Z99" s="60"/>
      <c r="AA99" s="60"/>
      <c r="AB99" s="60"/>
      <c r="AC99" s="60"/>
    </row>
    <row r="100" spans="1:29" ht="30" customHeight="1" x14ac:dyDescent="0.25">
      <c r="A100" s="166"/>
      <c r="B100" s="71">
        <v>97</v>
      </c>
      <c r="C100" s="169"/>
      <c r="D100" s="75" t="s">
        <v>138</v>
      </c>
      <c r="E100" s="72" t="s">
        <v>37</v>
      </c>
      <c r="F100" s="72" t="s">
        <v>38</v>
      </c>
      <c r="G100" s="72" t="s">
        <v>44</v>
      </c>
      <c r="H100" s="56">
        <v>0.65</v>
      </c>
      <c r="I100" s="32"/>
      <c r="J100" s="41">
        <f t="shared" si="2"/>
        <v>0</v>
      </c>
      <c r="K100" s="42" t="str">
        <f t="shared" si="3"/>
        <v>OK</v>
      </c>
      <c r="L100" s="31"/>
      <c r="M100" s="31"/>
      <c r="N100" s="31"/>
      <c r="O100" s="31"/>
      <c r="P100" s="31"/>
      <c r="Q100" s="31"/>
      <c r="R100" s="31"/>
      <c r="S100" s="31"/>
      <c r="T100" s="31"/>
      <c r="U100" s="31"/>
      <c r="V100" s="31"/>
      <c r="W100" s="31"/>
      <c r="X100" s="60"/>
      <c r="Y100" s="60"/>
      <c r="Z100" s="60"/>
      <c r="AA100" s="60"/>
      <c r="AB100" s="60"/>
      <c r="AC100" s="60"/>
    </row>
    <row r="101" spans="1:29" ht="30" customHeight="1" x14ac:dyDescent="0.25">
      <c r="A101" s="166"/>
      <c r="B101" s="71">
        <v>98</v>
      </c>
      <c r="C101" s="169"/>
      <c r="D101" s="75" t="s">
        <v>139</v>
      </c>
      <c r="E101" s="72" t="s">
        <v>194</v>
      </c>
      <c r="F101" s="72" t="s">
        <v>38</v>
      </c>
      <c r="G101" s="72" t="s">
        <v>44</v>
      </c>
      <c r="H101" s="56">
        <v>3.14</v>
      </c>
      <c r="I101" s="32"/>
      <c r="J101" s="41">
        <f t="shared" si="2"/>
        <v>0</v>
      </c>
      <c r="K101" s="42" t="str">
        <f t="shared" si="3"/>
        <v>OK</v>
      </c>
      <c r="L101" s="31"/>
      <c r="M101" s="31"/>
      <c r="N101" s="31"/>
      <c r="O101" s="31"/>
      <c r="P101" s="31"/>
      <c r="Q101" s="31"/>
      <c r="R101" s="31"/>
      <c r="S101" s="31"/>
      <c r="T101" s="31"/>
      <c r="U101" s="31"/>
      <c r="V101" s="31"/>
      <c r="W101" s="31"/>
      <c r="X101" s="60"/>
      <c r="Y101" s="60"/>
      <c r="Z101" s="60"/>
      <c r="AA101" s="60"/>
      <c r="AB101" s="60"/>
      <c r="AC101" s="60"/>
    </row>
    <row r="102" spans="1:29" ht="30" customHeight="1" x14ac:dyDescent="0.25">
      <c r="A102" s="166"/>
      <c r="B102" s="71">
        <v>99</v>
      </c>
      <c r="C102" s="169"/>
      <c r="D102" s="75" t="s">
        <v>141</v>
      </c>
      <c r="E102" s="72" t="s">
        <v>194</v>
      </c>
      <c r="F102" s="72" t="s">
        <v>38</v>
      </c>
      <c r="G102" s="72" t="s">
        <v>44</v>
      </c>
      <c r="H102" s="56">
        <v>5</v>
      </c>
      <c r="I102" s="32"/>
      <c r="J102" s="41">
        <f t="shared" si="2"/>
        <v>0</v>
      </c>
      <c r="K102" s="42" t="str">
        <f t="shared" si="3"/>
        <v>OK</v>
      </c>
      <c r="L102" s="31"/>
      <c r="M102" s="31"/>
      <c r="N102" s="31"/>
      <c r="O102" s="31"/>
      <c r="P102" s="31"/>
      <c r="Q102" s="31"/>
      <c r="R102" s="31"/>
      <c r="S102" s="31"/>
      <c r="T102" s="31"/>
      <c r="U102" s="31"/>
      <c r="V102" s="31"/>
      <c r="W102" s="31"/>
      <c r="X102" s="60"/>
      <c r="Y102" s="60"/>
      <c r="Z102" s="60"/>
      <c r="AA102" s="60"/>
      <c r="AB102" s="60"/>
      <c r="AC102" s="60"/>
    </row>
    <row r="103" spans="1:29" ht="30" customHeight="1" x14ac:dyDescent="0.25">
      <c r="A103" s="166"/>
      <c r="B103" s="71">
        <v>100</v>
      </c>
      <c r="C103" s="169"/>
      <c r="D103" s="75" t="s">
        <v>142</v>
      </c>
      <c r="E103" s="72" t="s">
        <v>143</v>
      </c>
      <c r="F103" s="72" t="s">
        <v>144</v>
      </c>
      <c r="G103" s="72" t="s">
        <v>44</v>
      </c>
      <c r="H103" s="56">
        <v>20</v>
      </c>
      <c r="I103" s="32">
        <v>2</v>
      </c>
      <c r="J103" s="41">
        <f t="shared" si="2"/>
        <v>2</v>
      </c>
      <c r="K103" s="42" t="str">
        <f t="shared" si="3"/>
        <v>OK</v>
      </c>
      <c r="L103" s="31"/>
      <c r="M103" s="31"/>
      <c r="N103" s="31"/>
      <c r="O103" s="31"/>
      <c r="P103" s="31"/>
      <c r="Q103" s="31"/>
      <c r="R103" s="31"/>
      <c r="S103" s="31"/>
      <c r="T103" s="31"/>
      <c r="U103" s="31"/>
      <c r="V103" s="31"/>
      <c r="W103" s="31"/>
      <c r="X103" s="60"/>
      <c r="Y103" s="60"/>
      <c r="Z103" s="60"/>
      <c r="AA103" s="60"/>
      <c r="AB103" s="60"/>
      <c r="AC103" s="60"/>
    </row>
    <row r="104" spans="1:29" ht="30" customHeight="1" x14ac:dyDescent="0.25">
      <c r="A104" s="166"/>
      <c r="B104" s="71">
        <v>101</v>
      </c>
      <c r="C104" s="169"/>
      <c r="D104" s="75" t="s">
        <v>145</v>
      </c>
      <c r="E104" s="72" t="s">
        <v>143</v>
      </c>
      <c r="F104" s="72" t="s">
        <v>38</v>
      </c>
      <c r="G104" s="72" t="s">
        <v>44</v>
      </c>
      <c r="H104" s="56">
        <v>60</v>
      </c>
      <c r="I104" s="32"/>
      <c r="J104" s="41">
        <f t="shared" si="2"/>
        <v>0</v>
      </c>
      <c r="K104" s="42" t="str">
        <f t="shared" si="3"/>
        <v>OK</v>
      </c>
      <c r="L104" s="31"/>
      <c r="M104" s="31"/>
      <c r="N104" s="31"/>
      <c r="O104" s="31"/>
      <c r="P104" s="31"/>
      <c r="Q104" s="31"/>
      <c r="R104" s="31"/>
      <c r="S104" s="31"/>
      <c r="T104" s="31"/>
      <c r="U104" s="31"/>
      <c r="V104" s="31"/>
      <c r="W104" s="31"/>
      <c r="X104" s="60"/>
      <c r="Y104" s="60"/>
      <c r="Z104" s="60"/>
      <c r="AA104" s="60"/>
      <c r="AB104" s="60"/>
      <c r="AC104" s="60"/>
    </row>
    <row r="105" spans="1:29" ht="30" customHeight="1" x14ac:dyDescent="0.25">
      <c r="A105" s="166"/>
      <c r="B105" s="71">
        <v>102</v>
      </c>
      <c r="C105" s="169"/>
      <c r="D105" s="75" t="s">
        <v>146</v>
      </c>
      <c r="E105" s="72" t="s">
        <v>237</v>
      </c>
      <c r="F105" s="72" t="s">
        <v>38</v>
      </c>
      <c r="G105" s="72" t="s">
        <v>44</v>
      </c>
      <c r="H105" s="56">
        <v>6</v>
      </c>
      <c r="I105" s="32"/>
      <c r="J105" s="41">
        <f t="shared" si="2"/>
        <v>0</v>
      </c>
      <c r="K105" s="42" t="str">
        <f t="shared" si="3"/>
        <v>OK</v>
      </c>
      <c r="L105" s="31"/>
      <c r="M105" s="31"/>
      <c r="N105" s="31"/>
      <c r="O105" s="31"/>
      <c r="P105" s="31"/>
      <c r="Q105" s="31"/>
      <c r="R105" s="31"/>
      <c r="S105" s="31"/>
      <c r="T105" s="31"/>
      <c r="U105" s="31"/>
      <c r="V105" s="31"/>
      <c r="W105" s="31"/>
      <c r="X105" s="60"/>
      <c r="Y105" s="60"/>
      <c r="Z105" s="60"/>
      <c r="AA105" s="60"/>
      <c r="AB105" s="60"/>
      <c r="AC105" s="60"/>
    </row>
    <row r="106" spans="1:29" ht="30" customHeight="1" x14ac:dyDescent="0.25">
      <c r="A106" s="166"/>
      <c r="B106" s="71">
        <v>103</v>
      </c>
      <c r="C106" s="169"/>
      <c r="D106" s="75" t="s">
        <v>147</v>
      </c>
      <c r="E106" s="72" t="s">
        <v>194</v>
      </c>
      <c r="F106" s="72" t="s">
        <v>38</v>
      </c>
      <c r="G106" s="72" t="s">
        <v>44</v>
      </c>
      <c r="H106" s="56">
        <v>1.7</v>
      </c>
      <c r="I106" s="32">
        <v>20</v>
      </c>
      <c r="J106" s="41">
        <f t="shared" si="2"/>
        <v>20</v>
      </c>
      <c r="K106" s="42" t="str">
        <f t="shared" si="3"/>
        <v>OK</v>
      </c>
      <c r="L106" s="31"/>
      <c r="M106" s="31"/>
      <c r="N106" s="31"/>
      <c r="O106" s="31"/>
      <c r="P106" s="31"/>
      <c r="Q106" s="31"/>
      <c r="R106" s="31"/>
      <c r="S106" s="31"/>
      <c r="T106" s="31"/>
      <c r="U106" s="31"/>
      <c r="V106" s="31"/>
      <c r="W106" s="31"/>
      <c r="X106" s="60"/>
      <c r="Y106" s="60"/>
      <c r="Z106" s="60"/>
      <c r="AA106" s="60"/>
      <c r="AB106" s="60"/>
      <c r="AC106" s="60"/>
    </row>
    <row r="107" spans="1:29" ht="30" customHeight="1" x14ac:dyDescent="0.25">
      <c r="A107" s="166"/>
      <c r="B107" s="71">
        <v>104</v>
      </c>
      <c r="C107" s="169"/>
      <c r="D107" s="75" t="s">
        <v>148</v>
      </c>
      <c r="E107" s="72" t="s">
        <v>194</v>
      </c>
      <c r="F107" s="72" t="s">
        <v>38</v>
      </c>
      <c r="G107" s="72" t="s">
        <v>44</v>
      </c>
      <c r="H107" s="56">
        <v>3.5</v>
      </c>
      <c r="I107" s="32">
        <v>20</v>
      </c>
      <c r="J107" s="41">
        <f t="shared" si="2"/>
        <v>20</v>
      </c>
      <c r="K107" s="42" t="str">
        <f t="shared" si="3"/>
        <v>OK</v>
      </c>
      <c r="L107" s="31"/>
      <c r="M107" s="31"/>
      <c r="N107" s="31"/>
      <c r="O107" s="31"/>
      <c r="P107" s="31"/>
      <c r="Q107" s="31"/>
      <c r="R107" s="31"/>
      <c r="S107" s="31"/>
      <c r="T107" s="31"/>
      <c r="U107" s="31"/>
      <c r="V107" s="31"/>
      <c r="W107" s="31"/>
      <c r="X107" s="60"/>
      <c r="Y107" s="60"/>
      <c r="Z107" s="60"/>
      <c r="AA107" s="60"/>
      <c r="AB107" s="60"/>
      <c r="AC107" s="60"/>
    </row>
    <row r="108" spans="1:29" ht="30" customHeight="1" x14ac:dyDescent="0.25">
      <c r="A108" s="166"/>
      <c r="B108" s="71">
        <v>105</v>
      </c>
      <c r="C108" s="169"/>
      <c r="D108" s="75" t="s">
        <v>149</v>
      </c>
      <c r="E108" s="72" t="s">
        <v>194</v>
      </c>
      <c r="F108" s="72" t="s">
        <v>38</v>
      </c>
      <c r="G108" s="72" t="s">
        <v>44</v>
      </c>
      <c r="H108" s="56">
        <v>5.8</v>
      </c>
      <c r="I108" s="32">
        <v>50</v>
      </c>
      <c r="J108" s="41">
        <f t="shared" si="2"/>
        <v>0</v>
      </c>
      <c r="K108" s="42" t="str">
        <f t="shared" si="3"/>
        <v>OK</v>
      </c>
      <c r="L108" s="31"/>
      <c r="M108" s="31">
        <v>50</v>
      </c>
      <c r="N108" s="31"/>
      <c r="O108" s="31"/>
      <c r="P108" s="31"/>
      <c r="Q108" s="31"/>
      <c r="R108" s="31"/>
      <c r="S108" s="31"/>
      <c r="T108" s="31"/>
      <c r="U108" s="31"/>
      <c r="V108" s="31"/>
      <c r="W108" s="31"/>
      <c r="X108" s="60"/>
      <c r="Y108" s="60"/>
      <c r="Z108" s="60"/>
      <c r="AA108" s="60"/>
      <c r="AB108" s="60"/>
      <c r="AC108" s="60"/>
    </row>
    <row r="109" spans="1:29" ht="30" customHeight="1" x14ac:dyDescent="0.25">
      <c r="A109" s="166"/>
      <c r="B109" s="71">
        <v>106</v>
      </c>
      <c r="C109" s="169"/>
      <c r="D109" s="75" t="s">
        <v>150</v>
      </c>
      <c r="E109" s="72" t="s">
        <v>194</v>
      </c>
      <c r="F109" s="72" t="s">
        <v>38</v>
      </c>
      <c r="G109" s="72" t="s">
        <v>44</v>
      </c>
      <c r="H109" s="56">
        <v>2.5</v>
      </c>
      <c r="I109" s="32">
        <v>10</v>
      </c>
      <c r="J109" s="41">
        <f t="shared" si="2"/>
        <v>0</v>
      </c>
      <c r="K109" s="42" t="str">
        <f t="shared" si="3"/>
        <v>OK</v>
      </c>
      <c r="L109" s="31"/>
      <c r="M109" s="31">
        <v>10</v>
      </c>
      <c r="N109" s="31"/>
      <c r="O109" s="31"/>
      <c r="P109" s="31"/>
      <c r="Q109" s="31"/>
      <c r="R109" s="31"/>
      <c r="S109" s="31"/>
      <c r="T109" s="31"/>
      <c r="U109" s="31"/>
      <c r="V109" s="31"/>
      <c r="W109" s="31"/>
      <c r="X109" s="60"/>
      <c r="Y109" s="60"/>
      <c r="Z109" s="60"/>
      <c r="AA109" s="60"/>
      <c r="AB109" s="60"/>
      <c r="AC109" s="60"/>
    </row>
    <row r="110" spans="1:29" ht="30" customHeight="1" x14ac:dyDescent="0.25">
      <c r="A110" s="166"/>
      <c r="B110" s="71">
        <v>107</v>
      </c>
      <c r="C110" s="169"/>
      <c r="D110" s="75" t="s">
        <v>151</v>
      </c>
      <c r="E110" s="72" t="s">
        <v>194</v>
      </c>
      <c r="F110" s="72" t="s">
        <v>38</v>
      </c>
      <c r="G110" s="72" t="s">
        <v>44</v>
      </c>
      <c r="H110" s="56">
        <v>2.34</v>
      </c>
      <c r="I110" s="32"/>
      <c r="J110" s="41">
        <f t="shared" si="2"/>
        <v>0</v>
      </c>
      <c r="K110" s="42" t="str">
        <f t="shared" si="3"/>
        <v>OK</v>
      </c>
      <c r="L110" s="31"/>
      <c r="M110" s="31"/>
      <c r="N110" s="31"/>
      <c r="O110" s="31"/>
      <c r="P110" s="31"/>
      <c r="Q110" s="31"/>
      <c r="R110" s="31"/>
      <c r="S110" s="31"/>
      <c r="T110" s="31"/>
      <c r="U110" s="31"/>
      <c r="V110" s="31"/>
      <c r="W110" s="31"/>
      <c r="X110" s="60"/>
      <c r="Y110" s="60"/>
      <c r="Z110" s="60"/>
      <c r="AA110" s="60"/>
      <c r="AB110" s="60"/>
      <c r="AC110" s="60"/>
    </row>
    <row r="111" spans="1:29" ht="30" customHeight="1" x14ac:dyDescent="0.25">
      <c r="A111" s="166"/>
      <c r="B111" s="71">
        <v>108</v>
      </c>
      <c r="C111" s="169"/>
      <c r="D111" s="75" t="s">
        <v>152</v>
      </c>
      <c r="E111" s="72" t="s">
        <v>194</v>
      </c>
      <c r="F111" s="72" t="s">
        <v>38</v>
      </c>
      <c r="G111" s="72" t="s">
        <v>44</v>
      </c>
      <c r="H111" s="56">
        <v>6.98</v>
      </c>
      <c r="I111" s="32">
        <v>10</v>
      </c>
      <c r="J111" s="41">
        <f t="shared" si="2"/>
        <v>10</v>
      </c>
      <c r="K111" s="42" t="str">
        <f t="shared" si="3"/>
        <v>OK</v>
      </c>
      <c r="L111" s="31"/>
      <c r="M111" s="31"/>
      <c r="N111" s="31"/>
      <c r="O111" s="31"/>
      <c r="P111" s="31"/>
      <c r="Q111" s="31"/>
      <c r="R111" s="31"/>
      <c r="S111" s="31"/>
      <c r="T111" s="31"/>
      <c r="U111" s="31"/>
      <c r="V111" s="31"/>
      <c r="W111" s="31"/>
      <c r="X111" s="60"/>
      <c r="Y111" s="60"/>
      <c r="Z111" s="60"/>
      <c r="AA111" s="60"/>
      <c r="AB111" s="60"/>
      <c r="AC111" s="60"/>
    </row>
    <row r="112" spans="1:29" ht="30" customHeight="1" x14ac:dyDescent="0.25">
      <c r="A112" s="166"/>
      <c r="B112" s="71">
        <v>109</v>
      </c>
      <c r="C112" s="169"/>
      <c r="D112" s="75" t="s">
        <v>153</v>
      </c>
      <c r="E112" s="72" t="s">
        <v>194</v>
      </c>
      <c r="F112" s="72" t="s">
        <v>38</v>
      </c>
      <c r="G112" s="72" t="s">
        <v>44</v>
      </c>
      <c r="H112" s="56">
        <v>7.74</v>
      </c>
      <c r="I112" s="32">
        <v>10</v>
      </c>
      <c r="J112" s="41">
        <f t="shared" si="2"/>
        <v>10</v>
      </c>
      <c r="K112" s="42" t="str">
        <f t="shared" si="3"/>
        <v>OK</v>
      </c>
      <c r="L112" s="31"/>
      <c r="M112" s="31"/>
      <c r="N112" s="31"/>
      <c r="O112" s="31"/>
      <c r="P112" s="31"/>
      <c r="Q112" s="31"/>
      <c r="R112" s="31"/>
      <c r="S112" s="31"/>
      <c r="T112" s="31"/>
      <c r="U112" s="31"/>
      <c r="V112" s="31"/>
      <c r="W112" s="31"/>
      <c r="X112" s="60"/>
      <c r="Y112" s="60"/>
      <c r="Z112" s="60"/>
      <c r="AA112" s="60"/>
      <c r="AB112" s="60"/>
      <c r="AC112" s="60"/>
    </row>
    <row r="113" spans="1:29" ht="30" customHeight="1" x14ac:dyDescent="0.25">
      <c r="A113" s="166"/>
      <c r="B113" s="71">
        <v>110</v>
      </c>
      <c r="C113" s="169"/>
      <c r="D113" s="75" t="s">
        <v>696</v>
      </c>
      <c r="E113" s="72" t="s">
        <v>194</v>
      </c>
      <c r="F113" s="72" t="s">
        <v>38</v>
      </c>
      <c r="G113" s="72" t="s">
        <v>44</v>
      </c>
      <c r="H113" s="56">
        <v>2.65</v>
      </c>
      <c r="I113" s="32">
        <v>10</v>
      </c>
      <c r="J113" s="41">
        <f t="shared" si="2"/>
        <v>0</v>
      </c>
      <c r="K113" s="42" t="str">
        <f t="shared" si="3"/>
        <v>OK</v>
      </c>
      <c r="L113" s="31"/>
      <c r="M113" s="31">
        <v>10</v>
      </c>
      <c r="N113" s="31"/>
      <c r="O113" s="31"/>
      <c r="P113" s="31"/>
      <c r="Q113" s="31"/>
      <c r="R113" s="31"/>
      <c r="S113" s="31"/>
      <c r="T113" s="31"/>
      <c r="U113" s="31"/>
      <c r="V113" s="31"/>
      <c r="W113" s="31"/>
      <c r="X113" s="60"/>
      <c r="Y113" s="60"/>
      <c r="Z113" s="60"/>
      <c r="AA113" s="60"/>
      <c r="AB113" s="60"/>
      <c r="AC113" s="60"/>
    </row>
    <row r="114" spans="1:29" ht="30" customHeight="1" x14ac:dyDescent="0.25">
      <c r="A114" s="166"/>
      <c r="B114" s="71">
        <v>111</v>
      </c>
      <c r="C114" s="169"/>
      <c r="D114" s="75" t="s">
        <v>154</v>
      </c>
      <c r="E114" s="72" t="s">
        <v>143</v>
      </c>
      <c r="F114" s="72" t="s">
        <v>155</v>
      </c>
      <c r="G114" s="72" t="s">
        <v>44</v>
      </c>
      <c r="H114" s="56">
        <v>9.5</v>
      </c>
      <c r="I114" s="32"/>
      <c r="J114" s="41">
        <f t="shared" si="2"/>
        <v>0</v>
      </c>
      <c r="K114" s="42" t="str">
        <f t="shared" si="3"/>
        <v>OK</v>
      </c>
      <c r="L114" s="31"/>
      <c r="M114" s="31"/>
      <c r="N114" s="31"/>
      <c r="O114" s="31"/>
      <c r="P114" s="31"/>
      <c r="Q114" s="31"/>
      <c r="R114" s="31"/>
      <c r="S114" s="31"/>
      <c r="T114" s="31"/>
      <c r="U114" s="31"/>
      <c r="V114" s="31"/>
      <c r="W114" s="31"/>
      <c r="X114" s="60"/>
      <c r="Y114" s="60"/>
      <c r="Z114" s="60"/>
      <c r="AA114" s="60"/>
      <c r="AB114" s="60"/>
      <c r="AC114" s="60"/>
    </row>
    <row r="115" spans="1:29" ht="30" customHeight="1" x14ac:dyDescent="0.25">
      <c r="A115" s="166"/>
      <c r="B115" s="71">
        <v>112</v>
      </c>
      <c r="C115" s="169"/>
      <c r="D115" s="75" t="s">
        <v>156</v>
      </c>
      <c r="E115" s="72" t="s">
        <v>143</v>
      </c>
      <c r="F115" s="72" t="s">
        <v>38</v>
      </c>
      <c r="G115" s="72" t="s">
        <v>44</v>
      </c>
      <c r="H115" s="56">
        <v>9.5</v>
      </c>
      <c r="I115" s="32">
        <v>10</v>
      </c>
      <c r="J115" s="41">
        <f t="shared" si="2"/>
        <v>0</v>
      </c>
      <c r="K115" s="42" t="str">
        <f t="shared" si="3"/>
        <v>OK</v>
      </c>
      <c r="L115" s="31"/>
      <c r="M115" s="31"/>
      <c r="N115" s="31"/>
      <c r="O115" s="31"/>
      <c r="P115" s="31"/>
      <c r="Q115" s="31"/>
      <c r="R115" s="31"/>
      <c r="S115" s="31"/>
      <c r="T115" s="31"/>
      <c r="U115" s="31"/>
      <c r="V115" s="31">
        <v>10</v>
      </c>
      <c r="W115" s="31"/>
      <c r="X115" s="60"/>
      <c r="Y115" s="60"/>
      <c r="Z115" s="60"/>
      <c r="AA115" s="60"/>
      <c r="AB115" s="60"/>
      <c r="AC115" s="60"/>
    </row>
    <row r="116" spans="1:29" ht="30" customHeight="1" x14ac:dyDescent="0.25">
      <c r="A116" s="166"/>
      <c r="B116" s="71">
        <v>113</v>
      </c>
      <c r="C116" s="169"/>
      <c r="D116" s="75" t="s">
        <v>157</v>
      </c>
      <c r="E116" s="72" t="s">
        <v>188</v>
      </c>
      <c r="F116" s="72" t="s">
        <v>38</v>
      </c>
      <c r="G116" s="72" t="s">
        <v>44</v>
      </c>
      <c r="H116" s="56">
        <v>49</v>
      </c>
      <c r="I116" s="32">
        <v>10</v>
      </c>
      <c r="J116" s="41">
        <f t="shared" si="2"/>
        <v>5</v>
      </c>
      <c r="K116" s="42" t="str">
        <f t="shared" si="3"/>
        <v>OK</v>
      </c>
      <c r="L116" s="31"/>
      <c r="M116" s="31"/>
      <c r="N116" s="31"/>
      <c r="O116" s="31"/>
      <c r="P116" s="31"/>
      <c r="Q116" s="31"/>
      <c r="R116" s="31"/>
      <c r="S116" s="31"/>
      <c r="T116" s="31"/>
      <c r="U116" s="31"/>
      <c r="V116" s="31">
        <v>5</v>
      </c>
      <c r="W116" s="31"/>
      <c r="X116" s="60"/>
      <c r="Y116" s="60"/>
      <c r="Z116" s="60"/>
      <c r="AA116" s="60"/>
      <c r="AB116" s="60"/>
      <c r="AC116" s="60"/>
    </row>
    <row r="117" spans="1:29" ht="30" customHeight="1" x14ac:dyDescent="0.25">
      <c r="A117" s="166"/>
      <c r="B117" s="71">
        <v>114</v>
      </c>
      <c r="C117" s="169"/>
      <c r="D117" s="75" t="s">
        <v>159</v>
      </c>
      <c r="E117" s="72" t="s">
        <v>188</v>
      </c>
      <c r="F117" s="72" t="s">
        <v>38</v>
      </c>
      <c r="G117" s="72" t="s">
        <v>44</v>
      </c>
      <c r="H117" s="56">
        <v>10</v>
      </c>
      <c r="I117" s="32"/>
      <c r="J117" s="41">
        <f t="shared" si="2"/>
        <v>0</v>
      </c>
      <c r="K117" s="42" t="str">
        <f t="shared" si="3"/>
        <v>OK</v>
      </c>
      <c r="L117" s="31"/>
      <c r="M117" s="31"/>
      <c r="N117" s="31"/>
      <c r="O117" s="31"/>
      <c r="P117" s="31"/>
      <c r="Q117" s="31"/>
      <c r="R117" s="31"/>
      <c r="S117" s="31"/>
      <c r="T117" s="31"/>
      <c r="U117" s="31"/>
      <c r="V117" s="31"/>
      <c r="W117" s="31"/>
      <c r="X117" s="60"/>
      <c r="Y117" s="60"/>
      <c r="Z117" s="60"/>
      <c r="AA117" s="60"/>
      <c r="AB117" s="60"/>
      <c r="AC117" s="60"/>
    </row>
    <row r="118" spans="1:29" ht="30" customHeight="1" x14ac:dyDescent="0.25">
      <c r="A118" s="166"/>
      <c r="B118" s="73">
        <v>115</v>
      </c>
      <c r="C118" s="169"/>
      <c r="D118" s="75" t="s">
        <v>622</v>
      </c>
      <c r="E118" s="72" t="s">
        <v>697</v>
      </c>
      <c r="F118" s="72" t="s">
        <v>623</v>
      </c>
      <c r="G118" s="72" t="s">
        <v>44</v>
      </c>
      <c r="H118" s="56">
        <v>4</v>
      </c>
      <c r="I118" s="32"/>
      <c r="J118" s="41">
        <f t="shared" si="2"/>
        <v>0</v>
      </c>
      <c r="K118" s="42" t="str">
        <f t="shared" si="3"/>
        <v>OK</v>
      </c>
      <c r="L118" s="31"/>
      <c r="M118" s="31"/>
      <c r="N118" s="31"/>
      <c r="O118" s="31"/>
      <c r="P118" s="31"/>
      <c r="Q118" s="31"/>
      <c r="R118" s="31"/>
      <c r="S118" s="31"/>
      <c r="T118" s="31"/>
      <c r="U118" s="31"/>
      <c r="V118" s="31"/>
      <c r="W118" s="31"/>
      <c r="X118" s="60"/>
      <c r="Y118" s="60"/>
      <c r="Z118" s="60"/>
      <c r="AA118" s="60"/>
      <c r="AB118" s="60"/>
      <c r="AC118" s="60"/>
    </row>
    <row r="119" spans="1:29" ht="30" customHeight="1" x14ac:dyDescent="0.25">
      <c r="A119" s="166"/>
      <c r="B119" s="71">
        <v>116</v>
      </c>
      <c r="C119" s="169"/>
      <c r="D119" s="75" t="s">
        <v>160</v>
      </c>
      <c r="E119" s="72" t="s">
        <v>143</v>
      </c>
      <c r="F119" s="72" t="s">
        <v>144</v>
      </c>
      <c r="G119" s="72" t="s">
        <v>44</v>
      </c>
      <c r="H119" s="56">
        <v>39.9</v>
      </c>
      <c r="I119" s="32">
        <v>5</v>
      </c>
      <c r="J119" s="41">
        <f t="shared" si="2"/>
        <v>5</v>
      </c>
      <c r="K119" s="42" t="str">
        <f t="shared" si="3"/>
        <v>OK</v>
      </c>
      <c r="L119" s="31"/>
      <c r="M119" s="31"/>
      <c r="N119" s="31"/>
      <c r="O119" s="31"/>
      <c r="P119" s="31"/>
      <c r="Q119" s="31"/>
      <c r="R119" s="31"/>
      <c r="S119" s="31"/>
      <c r="T119" s="31"/>
      <c r="U119" s="31"/>
      <c r="V119" s="31"/>
      <c r="W119" s="31"/>
      <c r="X119" s="60"/>
      <c r="Y119" s="60"/>
      <c r="Z119" s="60"/>
      <c r="AA119" s="60"/>
      <c r="AB119" s="60"/>
      <c r="AC119" s="60"/>
    </row>
    <row r="120" spans="1:29" ht="30" customHeight="1" x14ac:dyDescent="0.25">
      <c r="A120" s="166"/>
      <c r="B120" s="71">
        <v>117</v>
      </c>
      <c r="C120" s="169"/>
      <c r="D120" s="75" t="s">
        <v>162</v>
      </c>
      <c r="E120" s="72" t="s">
        <v>166</v>
      </c>
      <c r="F120" s="72" t="s">
        <v>164</v>
      </c>
      <c r="G120" s="72" t="s">
        <v>44</v>
      </c>
      <c r="H120" s="56">
        <v>260</v>
      </c>
      <c r="I120" s="32">
        <v>12</v>
      </c>
      <c r="J120" s="41">
        <f t="shared" si="2"/>
        <v>2</v>
      </c>
      <c r="K120" s="42" t="str">
        <f t="shared" si="3"/>
        <v>OK</v>
      </c>
      <c r="L120" s="31"/>
      <c r="M120" s="31"/>
      <c r="N120" s="31"/>
      <c r="O120" s="31"/>
      <c r="P120" s="31"/>
      <c r="Q120" s="31"/>
      <c r="R120" s="31"/>
      <c r="S120" s="31"/>
      <c r="T120" s="31"/>
      <c r="U120" s="31"/>
      <c r="V120" s="31">
        <v>10</v>
      </c>
      <c r="W120" s="31"/>
      <c r="X120" s="60"/>
      <c r="Y120" s="60"/>
      <c r="Z120" s="60"/>
      <c r="AA120" s="60"/>
      <c r="AB120" s="60"/>
      <c r="AC120" s="60"/>
    </row>
    <row r="121" spans="1:29" ht="30" customHeight="1" x14ac:dyDescent="0.25">
      <c r="A121" s="166"/>
      <c r="B121" s="71">
        <v>118</v>
      </c>
      <c r="C121" s="169"/>
      <c r="D121" s="75" t="s">
        <v>165</v>
      </c>
      <c r="E121" s="72" t="s">
        <v>166</v>
      </c>
      <c r="F121" s="72" t="s">
        <v>164</v>
      </c>
      <c r="G121" s="72" t="s">
        <v>44</v>
      </c>
      <c r="H121" s="56">
        <v>236</v>
      </c>
      <c r="I121" s="32">
        <v>12</v>
      </c>
      <c r="J121" s="41">
        <f t="shared" si="2"/>
        <v>0</v>
      </c>
      <c r="K121" s="42" t="str">
        <f t="shared" si="3"/>
        <v>OK</v>
      </c>
      <c r="L121" s="31"/>
      <c r="M121" s="31">
        <v>10</v>
      </c>
      <c r="N121" s="31"/>
      <c r="O121" s="31"/>
      <c r="P121" s="31"/>
      <c r="Q121" s="31"/>
      <c r="R121" s="31"/>
      <c r="S121" s="31"/>
      <c r="T121" s="31"/>
      <c r="U121" s="31"/>
      <c r="V121" s="31">
        <v>2</v>
      </c>
      <c r="W121" s="31"/>
      <c r="X121" s="60"/>
      <c r="Y121" s="60"/>
      <c r="Z121" s="60"/>
      <c r="AA121" s="60"/>
      <c r="AB121" s="60"/>
      <c r="AC121" s="60"/>
    </row>
    <row r="122" spans="1:29" ht="30" customHeight="1" x14ac:dyDescent="0.25">
      <c r="A122" s="166"/>
      <c r="B122" s="71">
        <v>119</v>
      </c>
      <c r="C122" s="169"/>
      <c r="D122" s="75" t="s">
        <v>167</v>
      </c>
      <c r="E122" s="72" t="s">
        <v>166</v>
      </c>
      <c r="F122" s="72" t="s">
        <v>164</v>
      </c>
      <c r="G122" s="72" t="s">
        <v>44</v>
      </c>
      <c r="H122" s="56">
        <v>253</v>
      </c>
      <c r="I122" s="32">
        <v>3</v>
      </c>
      <c r="J122" s="41">
        <f t="shared" si="2"/>
        <v>0</v>
      </c>
      <c r="K122" s="42" t="str">
        <f t="shared" si="3"/>
        <v>OK</v>
      </c>
      <c r="L122" s="31"/>
      <c r="M122" s="31">
        <v>3</v>
      </c>
      <c r="N122" s="31"/>
      <c r="O122" s="31"/>
      <c r="P122" s="31"/>
      <c r="Q122" s="31"/>
      <c r="R122" s="31"/>
      <c r="S122" s="31"/>
      <c r="T122" s="31"/>
      <c r="U122" s="31"/>
      <c r="V122" s="31"/>
      <c r="W122" s="31"/>
      <c r="X122" s="60"/>
      <c r="Y122" s="60"/>
      <c r="Z122" s="60"/>
      <c r="AA122" s="60"/>
      <c r="AB122" s="60"/>
      <c r="AC122" s="60"/>
    </row>
    <row r="123" spans="1:29" ht="30" customHeight="1" x14ac:dyDescent="0.25">
      <c r="A123" s="166"/>
      <c r="B123" s="71">
        <v>120</v>
      </c>
      <c r="C123" s="169"/>
      <c r="D123" s="75" t="s">
        <v>168</v>
      </c>
      <c r="E123" s="72" t="s">
        <v>698</v>
      </c>
      <c r="F123" s="72" t="s">
        <v>164</v>
      </c>
      <c r="G123" s="72" t="s">
        <v>44</v>
      </c>
      <c r="H123" s="56">
        <v>265</v>
      </c>
      <c r="I123" s="32">
        <v>2</v>
      </c>
      <c r="J123" s="41">
        <f t="shared" si="2"/>
        <v>2</v>
      </c>
      <c r="K123" s="42" t="str">
        <f t="shared" si="3"/>
        <v>OK</v>
      </c>
      <c r="L123" s="31"/>
      <c r="M123" s="31"/>
      <c r="N123" s="31"/>
      <c r="O123" s="31"/>
      <c r="P123" s="31"/>
      <c r="Q123" s="31"/>
      <c r="R123" s="31"/>
      <c r="S123" s="31"/>
      <c r="T123" s="31"/>
      <c r="U123" s="31"/>
      <c r="V123" s="31"/>
      <c r="W123" s="31"/>
      <c r="X123" s="60"/>
      <c r="Y123" s="60"/>
      <c r="Z123" s="60"/>
      <c r="AA123" s="60"/>
      <c r="AB123" s="60"/>
      <c r="AC123" s="60"/>
    </row>
    <row r="124" spans="1:29" ht="30" customHeight="1" x14ac:dyDescent="0.25">
      <c r="A124" s="166"/>
      <c r="B124" s="71">
        <v>121</v>
      </c>
      <c r="C124" s="169"/>
      <c r="D124" s="75" t="s">
        <v>170</v>
      </c>
      <c r="E124" s="72" t="s">
        <v>143</v>
      </c>
      <c r="F124" s="72" t="s">
        <v>164</v>
      </c>
      <c r="G124" s="72" t="s">
        <v>44</v>
      </c>
      <c r="H124" s="56">
        <v>49</v>
      </c>
      <c r="I124" s="32"/>
      <c r="J124" s="41">
        <f t="shared" si="2"/>
        <v>0</v>
      </c>
      <c r="K124" s="42" t="str">
        <f t="shared" si="3"/>
        <v>OK</v>
      </c>
      <c r="L124" s="31"/>
      <c r="M124" s="31"/>
      <c r="N124" s="31"/>
      <c r="O124" s="31"/>
      <c r="P124" s="31"/>
      <c r="Q124" s="31"/>
      <c r="R124" s="31"/>
      <c r="S124" s="31"/>
      <c r="T124" s="31"/>
      <c r="U124" s="31"/>
      <c r="V124" s="31"/>
      <c r="W124" s="31"/>
      <c r="X124" s="60"/>
      <c r="Y124" s="60"/>
      <c r="Z124" s="60"/>
      <c r="AA124" s="60"/>
      <c r="AB124" s="60"/>
      <c r="AC124" s="60"/>
    </row>
    <row r="125" spans="1:29" ht="30" customHeight="1" x14ac:dyDescent="0.25">
      <c r="A125" s="166"/>
      <c r="B125" s="71">
        <v>122</v>
      </c>
      <c r="C125" s="169"/>
      <c r="D125" s="75" t="s">
        <v>171</v>
      </c>
      <c r="E125" s="72" t="s">
        <v>699</v>
      </c>
      <c r="F125" s="72" t="s">
        <v>164</v>
      </c>
      <c r="G125" s="72" t="s">
        <v>44</v>
      </c>
      <c r="H125" s="56">
        <v>195</v>
      </c>
      <c r="I125" s="32">
        <v>10</v>
      </c>
      <c r="J125" s="41">
        <f t="shared" si="2"/>
        <v>10</v>
      </c>
      <c r="K125" s="42" t="str">
        <f t="shared" si="3"/>
        <v>OK</v>
      </c>
      <c r="L125" s="31"/>
      <c r="M125" s="31"/>
      <c r="N125" s="31"/>
      <c r="O125" s="31"/>
      <c r="P125" s="31"/>
      <c r="Q125" s="31"/>
      <c r="R125" s="31"/>
      <c r="S125" s="31"/>
      <c r="T125" s="31"/>
      <c r="U125" s="31"/>
      <c r="V125" s="31"/>
      <c r="W125" s="31"/>
      <c r="X125" s="60"/>
      <c r="Y125" s="60"/>
      <c r="Z125" s="60"/>
      <c r="AA125" s="60"/>
      <c r="AB125" s="60"/>
      <c r="AC125" s="60"/>
    </row>
    <row r="126" spans="1:29" ht="30" customHeight="1" x14ac:dyDescent="0.25">
      <c r="A126" s="166"/>
      <c r="B126" s="71">
        <v>123</v>
      </c>
      <c r="C126" s="169"/>
      <c r="D126" s="75" t="s">
        <v>173</v>
      </c>
      <c r="E126" s="72" t="s">
        <v>699</v>
      </c>
      <c r="F126" s="72" t="s">
        <v>164</v>
      </c>
      <c r="G126" s="72" t="s">
        <v>44</v>
      </c>
      <c r="H126" s="56">
        <v>250</v>
      </c>
      <c r="I126" s="32"/>
      <c r="J126" s="41">
        <f t="shared" si="2"/>
        <v>0</v>
      </c>
      <c r="K126" s="42" t="str">
        <f t="shared" si="3"/>
        <v>OK</v>
      </c>
      <c r="L126" s="31"/>
      <c r="M126" s="31"/>
      <c r="N126" s="31"/>
      <c r="O126" s="31"/>
      <c r="P126" s="31"/>
      <c r="Q126" s="31"/>
      <c r="R126" s="31"/>
      <c r="S126" s="31"/>
      <c r="T126" s="31"/>
      <c r="U126" s="31"/>
      <c r="V126" s="31"/>
      <c r="W126" s="31"/>
      <c r="X126" s="60"/>
      <c r="Y126" s="60"/>
      <c r="Z126" s="60"/>
      <c r="AA126" s="60"/>
      <c r="AB126" s="60"/>
      <c r="AC126" s="60"/>
    </row>
    <row r="127" spans="1:29" ht="30" customHeight="1" x14ac:dyDescent="0.25">
      <c r="A127" s="166"/>
      <c r="B127" s="71">
        <v>124</v>
      </c>
      <c r="C127" s="169"/>
      <c r="D127" s="75" t="s">
        <v>174</v>
      </c>
      <c r="E127" s="72" t="s">
        <v>143</v>
      </c>
      <c r="F127" s="72" t="s">
        <v>176</v>
      </c>
      <c r="G127" s="72" t="s">
        <v>44</v>
      </c>
      <c r="H127" s="56">
        <v>15</v>
      </c>
      <c r="I127" s="32"/>
      <c r="J127" s="41">
        <f t="shared" si="2"/>
        <v>0</v>
      </c>
      <c r="K127" s="42" t="str">
        <f t="shared" si="3"/>
        <v>OK</v>
      </c>
      <c r="L127" s="31"/>
      <c r="M127" s="31"/>
      <c r="N127" s="31"/>
      <c r="O127" s="31"/>
      <c r="P127" s="31"/>
      <c r="Q127" s="31"/>
      <c r="R127" s="31"/>
      <c r="S127" s="31"/>
      <c r="T127" s="31"/>
      <c r="U127" s="31"/>
      <c r="V127" s="31"/>
      <c r="W127" s="31"/>
      <c r="X127" s="60"/>
      <c r="Y127" s="60"/>
      <c r="Z127" s="60"/>
      <c r="AA127" s="60"/>
      <c r="AB127" s="60"/>
      <c r="AC127" s="60"/>
    </row>
    <row r="128" spans="1:29" ht="30" customHeight="1" x14ac:dyDescent="0.25">
      <c r="A128" s="166"/>
      <c r="B128" s="71">
        <v>125</v>
      </c>
      <c r="C128" s="169"/>
      <c r="D128" s="75" t="s">
        <v>177</v>
      </c>
      <c r="E128" s="72" t="s">
        <v>699</v>
      </c>
      <c r="F128" s="72" t="s">
        <v>164</v>
      </c>
      <c r="G128" s="72" t="s">
        <v>44</v>
      </c>
      <c r="H128" s="56">
        <v>220</v>
      </c>
      <c r="I128" s="32"/>
      <c r="J128" s="41">
        <f t="shared" si="2"/>
        <v>0</v>
      </c>
      <c r="K128" s="42" t="str">
        <f t="shared" si="3"/>
        <v>OK</v>
      </c>
      <c r="L128" s="31"/>
      <c r="M128" s="31"/>
      <c r="N128" s="31"/>
      <c r="O128" s="31"/>
      <c r="P128" s="31"/>
      <c r="Q128" s="31"/>
      <c r="R128" s="31"/>
      <c r="S128" s="31"/>
      <c r="T128" s="31"/>
      <c r="U128" s="31"/>
      <c r="V128" s="31"/>
      <c r="W128" s="31"/>
      <c r="X128" s="60"/>
      <c r="Y128" s="60"/>
      <c r="Z128" s="60"/>
      <c r="AA128" s="60"/>
      <c r="AB128" s="60"/>
      <c r="AC128" s="60"/>
    </row>
    <row r="129" spans="1:29" ht="30" customHeight="1" x14ac:dyDescent="0.25">
      <c r="A129" s="166"/>
      <c r="B129" s="71">
        <v>126</v>
      </c>
      <c r="C129" s="169"/>
      <c r="D129" s="75" t="s">
        <v>178</v>
      </c>
      <c r="E129" s="72" t="s">
        <v>699</v>
      </c>
      <c r="F129" s="72" t="s">
        <v>164</v>
      </c>
      <c r="G129" s="72" t="s">
        <v>44</v>
      </c>
      <c r="H129" s="56">
        <v>195</v>
      </c>
      <c r="I129" s="32">
        <v>5</v>
      </c>
      <c r="J129" s="41">
        <f t="shared" si="2"/>
        <v>5</v>
      </c>
      <c r="K129" s="42" t="str">
        <f t="shared" si="3"/>
        <v>OK</v>
      </c>
      <c r="L129" s="31"/>
      <c r="M129" s="31"/>
      <c r="N129" s="31"/>
      <c r="O129" s="31"/>
      <c r="P129" s="31"/>
      <c r="Q129" s="31"/>
      <c r="R129" s="31"/>
      <c r="S129" s="31"/>
      <c r="T129" s="31"/>
      <c r="U129" s="31"/>
      <c r="V129" s="31"/>
      <c r="W129" s="31"/>
      <c r="X129" s="60"/>
      <c r="Y129" s="60"/>
      <c r="Z129" s="60"/>
      <c r="AA129" s="60"/>
      <c r="AB129" s="60"/>
      <c r="AC129" s="60"/>
    </row>
    <row r="130" spans="1:29" ht="30" customHeight="1" x14ac:dyDescent="0.25">
      <c r="A130" s="166"/>
      <c r="B130" s="71">
        <v>127</v>
      </c>
      <c r="C130" s="169"/>
      <c r="D130" s="75" t="s">
        <v>179</v>
      </c>
      <c r="E130" s="72" t="s">
        <v>143</v>
      </c>
      <c r="F130" s="72" t="s">
        <v>164</v>
      </c>
      <c r="G130" s="72" t="s">
        <v>44</v>
      </c>
      <c r="H130" s="56">
        <v>170</v>
      </c>
      <c r="I130" s="32">
        <v>5</v>
      </c>
      <c r="J130" s="41">
        <f t="shared" si="2"/>
        <v>0</v>
      </c>
      <c r="K130" s="42" t="str">
        <f t="shared" si="3"/>
        <v>OK</v>
      </c>
      <c r="L130" s="31"/>
      <c r="M130" s="31">
        <v>2</v>
      </c>
      <c r="N130" s="31"/>
      <c r="O130" s="31"/>
      <c r="P130" s="31"/>
      <c r="Q130" s="31"/>
      <c r="R130" s="31"/>
      <c r="S130" s="31"/>
      <c r="T130" s="31"/>
      <c r="U130" s="31"/>
      <c r="V130" s="31">
        <v>3</v>
      </c>
      <c r="W130" s="31"/>
      <c r="X130" s="60"/>
      <c r="Y130" s="60"/>
      <c r="Z130" s="60"/>
      <c r="AA130" s="60"/>
      <c r="AB130" s="60"/>
      <c r="AC130" s="60"/>
    </row>
    <row r="131" spans="1:29" ht="30" customHeight="1" x14ac:dyDescent="0.25">
      <c r="A131" s="166"/>
      <c r="B131" s="71">
        <v>128</v>
      </c>
      <c r="C131" s="169"/>
      <c r="D131" s="75" t="s">
        <v>180</v>
      </c>
      <c r="E131" s="72" t="s">
        <v>143</v>
      </c>
      <c r="F131" s="72" t="s">
        <v>144</v>
      </c>
      <c r="G131" s="72" t="s">
        <v>44</v>
      </c>
      <c r="H131" s="56">
        <v>35</v>
      </c>
      <c r="I131" s="32">
        <v>5</v>
      </c>
      <c r="J131" s="41">
        <f t="shared" si="2"/>
        <v>5</v>
      </c>
      <c r="K131" s="42" t="str">
        <f t="shared" si="3"/>
        <v>OK</v>
      </c>
      <c r="L131" s="31"/>
      <c r="M131" s="31"/>
      <c r="N131" s="31"/>
      <c r="O131" s="31"/>
      <c r="P131" s="31"/>
      <c r="Q131" s="31"/>
      <c r="R131" s="31"/>
      <c r="S131" s="31"/>
      <c r="T131" s="31"/>
      <c r="U131" s="31"/>
      <c r="V131" s="31"/>
      <c r="W131" s="31"/>
      <c r="X131" s="60"/>
      <c r="Y131" s="60"/>
      <c r="Z131" s="60"/>
      <c r="AA131" s="60"/>
      <c r="AB131" s="60"/>
      <c r="AC131" s="60"/>
    </row>
    <row r="132" spans="1:29" ht="30" customHeight="1" x14ac:dyDescent="0.25">
      <c r="A132" s="166"/>
      <c r="B132" s="71">
        <v>129</v>
      </c>
      <c r="C132" s="169"/>
      <c r="D132" s="75" t="s">
        <v>181</v>
      </c>
      <c r="E132" s="72" t="s">
        <v>699</v>
      </c>
      <c r="F132" s="72" t="s">
        <v>144</v>
      </c>
      <c r="G132" s="72" t="s">
        <v>44</v>
      </c>
      <c r="H132" s="56">
        <v>58</v>
      </c>
      <c r="I132" s="32">
        <v>5</v>
      </c>
      <c r="J132" s="41">
        <f t="shared" si="2"/>
        <v>5</v>
      </c>
      <c r="K132" s="42" t="str">
        <f t="shared" si="3"/>
        <v>OK</v>
      </c>
      <c r="L132" s="31"/>
      <c r="M132" s="31"/>
      <c r="N132" s="31"/>
      <c r="O132" s="31"/>
      <c r="P132" s="31"/>
      <c r="Q132" s="31"/>
      <c r="R132" s="31"/>
      <c r="S132" s="31"/>
      <c r="T132" s="31"/>
      <c r="U132" s="31"/>
      <c r="V132" s="31"/>
      <c r="W132" s="31"/>
      <c r="X132" s="60"/>
      <c r="Y132" s="60"/>
      <c r="Z132" s="60"/>
      <c r="AA132" s="60"/>
      <c r="AB132" s="60"/>
      <c r="AC132" s="60"/>
    </row>
    <row r="133" spans="1:29" ht="30" customHeight="1" x14ac:dyDescent="0.25">
      <c r="A133" s="166"/>
      <c r="B133" s="71">
        <v>130</v>
      </c>
      <c r="C133" s="169"/>
      <c r="D133" s="75" t="s">
        <v>182</v>
      </c>
      <c r="E133" s="72" t="s">
        <v>172</v>
      </c>
      <c r="F133" s="72" t="s">
        <v>144</v>
      </c>
      <c r="G133" s="72" t="s">
        <v>44</v>
      </c>
      <c r="H133" s="56">
        <v>49.9</v>
      </c>
      <c r="I133" s="32">
        <v>5</v>
      </c>
      <c r="J133" s="41">
        <f t="shared" ref="J133:J196" si="4">I133-(SUM(L133:AC133))</f>
        <v>0</v>
      </c>
      <c r="K133" s="42" t="str">
        <f t="shared" ref="K133:K196" si="5">IF(J133&lt;0,"ATENÇÃO","OK")</f>
        <v>OK</v>
      </c>
      <c r="L133" s="31"/>
      <c r="M133" s="31"/>
      <c r="N133" s="31"/>
      <c r="O133" s="31"/>
      <c r="P133" s="31"/>
      <c r="Q133" s="31"/>
      <c r="R133" s="31"/>
      <c r="S133" s="31"/>
      <c r="T133" s="31"/>
      <c r="U133" s="31"/>
      <c r="V133" s="31">
        <v>5</v>
      </c>
      <c r="W133" s="31"/>
      <c r="X133" s="60"/>
      <c r="Y133" s="60"/>
      <c r="Z133" s="60"/>
      <c r="AA133" s="60"/>
      <c r="AB133" s="60"/>
      <c r="AC133" s="60"/>
    </row>
    <row r="134" spans="1:29" ht="30" customHeight="1" x14ac:dyDescent="0.25">
      <c r="A134" s="166"/>
      <c r="B134" s="71">
        <v>131</v>
      </c>
      <c r="C134" s="169"/>
      <c r="D134" s="75" t="s">
        <v>183</v>
      </c>
      <c r="E134" s="72" t="s">
        <v>143</v>
      </c>
      <c r="F134" s="72" t="s">
        <v>144</v>
      </c>
      <c r="G134" s="72" t="s">
        <v>44</v>
      </c>
      <c r="H134" s="56">
        <v>59</v>
      </c>
      <c r="I134" s="32">
        <v>5</v>
      </c>
      <c r="J134" s="41">
        <f t="shared" si="4"/>
        <v>5</v>
      </c>
      <c r="K134" s="42" t="str">
        <f t="shared" si="5"/>
        <v>OK</v>
      </c>
      <c r="L134" s="31"/>
      <c r="M134" s="31"/>
      <c r="N134" s="31"/>
      <c r="O134" s="31"/>
      <c r="P134" s="31"/>
      <c r="Q134" s="31"/>
      <c r="R134" s="31"/>
      <c r="S134" s="31"/>
      <c r="T134" s="31"/>
      <c r="U134" s="31"/>
      <c r="V134" s="31"/>
      <c r="W134" s="31"/>
      <c r="X134" s="60"/>
      <c r="Y134" s="60"/>
      <c r="Z134" s="60"/>
      <c r="AA134" s="60"/>
      <c r="AB134" s="60"/>
      <c r="AC134" s="60"/>
    </row>
    <row r="135" spans="1:29" ht="30" customHeight="1" x14ac:dyDescent="0.25">
      <c r="A135" s="166"/>
      <c r="B135" s="71">
        <v>132</v>
      </c>
      <c r="C135" s="169"/>
      <c r="D135" s="75" t="s">
        <v>184</v>
      </c>
      <c r="E135" s="72" t="s">
        <v>172</v>
      </c>
      <c r="F135" s="72" t="s">
        <v>144</v>
      </c>
      <c r="G135" s="72" t="s">
        <v>44</v>
      </c>
      <c r="H135" s="56">
        <v>49.9</v>
      </c>
      <c r="I135" s="32">
        <v>30</v>
      </c>
      <c r="J135" s="41">
        <f t="shared" si="4"/>
        <v>0</v>
      </c>
      <c r="K135" s="42" t="str">
        <f t="shared" si="5"/>
        <v>OK</v>
      </c>
      <c r="L135" s="31"/>
      <c r="M135" s="31">
        <v>2</v>
      </c>
      <c r="N135" s="31"/>
      <c r="O135" s="31"/>
      <c r="P135" s="31"/>
      <c r="Q135" s="31"/>
      <c r="R135" s="31"/>
      <c r="S135" s="31"/>
      <c r="T135" s="31"/>
      <c r="U135" s="31"/>
      <c r="V135" s="31">
        <v>28</v>
      </c>
      <c r="W135" s="31"/>
      <c r="X135" s="60"/>
      <c r="Y135" s="60"/>
      <c r="Z135" s="60"/>
      <c r="AA135" s="60"/>
      <c r="AB135" s="60"/>
      <c r="AC135" s="60"/>
    </row>
    <row r="136" spans="1:29" ht="30" customHeight="1" x14ac:dyDescent="0.25">
      <c r="A136" s="166"/>
      <c r="B136" s="71">
        <v>133</v>
      </c>
      <c r="C136" s="169"/>
      <c r="D136" s="75" t="s">
        <v>185</v>
      </c>
      <c r="E136" s="72" t="s">
        <v>172</v>
      </c>
      <c r="F136" s="72" t="s">
        <v>176</v>
      </c>
      <c r="G136" s="72" t="s">
        <v>44</v>
      </c>
      <c r="H136" s="56">
        <v>199</v>
      </c>
      <c r="I136" s="32"/>
      <c r="J136" s="41">
        <f t="shared" si="4"/>
        <v>0</v>
      </c>
      <c r="K136" s="42" t="str">
        <f t="shared" si="5"/>
        <v>OK</v>
      </c>
      <c r="L136" s="31"/>
      <c r="M136" s="31"/>
      <c r="N136" s="31"/>
      <c r="O136" s="31"/>
      <c r="P136" s="31"/>
      <c r="Q136" s="31"/>
      <c r="R136" s="31"/>
      <c r="S136" s="31"/>
      <c r="T136" s="31"/>
      <c r="U136" s="31"/>
      <c r="V136" s="31"/>
      <c r="W136" s="31"/>
      <c r="X136" s="60"/>
      <c r="Y136" s="60"/>
      <c r="Z136" s="60"/>
      <c r="AA136" s="60"/>
      <c r="AB136" s="60"/>
      <c r="AC136" s="60"/>
    </row>
    <row r="137" spans="1:29" ht="30" customHeight="1" x14ac:dyDescent="0.25">
      <c r="A137" s="166"/>
      <c r="B137" s="71">
        <v>134</v>
      </c>
      <c r="C137" s="169"/>
      <c r="D137" s="75" t="s">
        <v>186</v>
      </c>
      <c r="E137" s="72" t="s">
        <v>143</v>
      </c>
      <c r="F137" s="72" t="s">
        <v>38</v>
      </c>
      <c r="G137" s="72" t="s">
        <v>44</v>
      </c>
      <c r="H137" s="56">
        <v>12</v>
      </c>
      <c r="I137" s="32">
        <f>10+5</f>
        <v>15</v>
      </c>
      <c r="J137" s="41">
        <f t="shared" si="4"/>
        <v>15</v>
      </c>
      <c r="K137" s="42" t="str">
        <f t="shared" si="5"/>
        <v>OK</v>
      </c>
      <c r="L137" s="31"/>
      <c r="M137" s="31"/>
      <c r="N137" s="31"/>
      <c r="O137" s="31"/>
      <c r="P137" s="31"/>
      <c r="Q137" s="31"/>
      <c r="R137" s="31"/>
      <c r="S137" s="31"/>
      <c r="T137" s="31"/>
      <c r="U137" s="31"/>
      <c r="V137" s="31"/>
      <c r="W137" s="31"/>
      <c r="X137" s="60"/>
      <c r="Y137" s="60"/>
      <c r="Z137" s="60"/>
      <c r="AA137" s="60"/>
      <c r="AB137" s="60"/>
      <c r="AC137" s="60"/>
    </row>
    <row r="138" spans="1:29" ht="30" customHeight="1" x14ac:dyDescent="0.25">
      <c r="A138" s="166"/>
      <c r="B138" s="73">
        <v>135</v>
      </c>
      <c r="C138" s="169"/>
      <c r="D138" s="75" t="s">
        <v>187</v>
      </c>
      <c r="E138" s="72" t="s">
        <v>239</v>
      </c>
      <c r="F138" s="72" t="s">
        <v>38</v>
      </c>
      <c r="G138" s="72" t="s">
        <v>44</v>
      </c>
      <c r="H138" s="56">
        <v>15</v>
      </c>
      <c r="I138" s="32"/>
      <c r="J138" s="41">
        <f t="shared" si="4"/>
        <v>0</v>
      </c>
      <c r="K138" s="42" t="str">
        <f t="shared" si="5"/>
        <v>OK</v>
      </c>
      <c r="L138" s="31"/>
      <c r="M138" s="31"/>
      <c r="N138" s="31"/>
      <c r="O138" s="31"/>
      <c r="P138" s="31"/>
      <c r="Q138" s="31"/>
      <c r="R138" s="31"/>
      <c r="S138" s="31"/>
      <c r="T138" s="31"/>
      <c r="U138" s="31"/>
      <c r="V138" s="31"/>
      <c r="W138" s="31"/>
      <c r="X138" s="60"/>
      <c r="Y138" s="60"/>
      <c r="Z138" s="60"/>
      <c r="AA138" s="60"/>
      <c r="AB138" s="60"/>
      <c r="AC138" s="60"/>
    </row>
    <row r="139" spans="1:29" ht="30" customHeight="1" x14ac:dyDescent="0.25">
      <c r="A139" s="166"/>
      <c r="B139" s="71">
        <v>136</v>
      </c>
      <c r="C139" s="169"/>
      <c r="D139" s="74" t="s">
        <v>700</v>
      </c>
      <c r="E139" s="86" t="s">
        <v>188</v>
      </c>
      <c r="F139" s="72" t="s">
        <v>123</v>
      </c>
      <c r="G139" s="73"/>
      <c r="H139" s="56">
        <v>220</v>
      </c>
      <c r="I139" s="32"/>
      <c r="J139" s="41">
        <f t="shared" si="4"/>
        <v>0</v>
      </c>
      <c r="K139" s="42" t="str">
        <f t="shared" si="5"/>
        <v>OK</v>
      </c>
      <c r="L139" s="31"/>
      <c r="M139" s="31"/>
      <c r="N139" s="31"/>
      <c r="O139" s="31"/>
      <c r="P139" s="31"/>
      <c r="Q139" s="31"/>
      <c r="R139" s="31"/>
      <c r="S139" s="31"/>
      <c r="T139" s="31"/>
      <c r="U139" s="31"/>
      <c r="V139" s="31"/>
      <c r="W139" s="31"/>
      <c r="X139" s="60"/>
      <c r="Y139" s="60"/>
      <c r="Z139" s="60"/>
      <c r="AA139" s="60"/>
      <c r="AB139" s="60"/>
      <c r="AC139" s="60"/>
    </row>
    <row r="140" spans="1:29" ht="30" customHeight="1" x14ac:dyDescent="0.25">
      <c r="A140" s="166"/>
      <c r="B140" s="71">
        <v>137</v>
      </c>
      <c r="C140" s="169"/>
      <c r="D140" s="75" t="s">
        <v>701</v>
      </c>
      <c r="E140" s="86" t="s">
        <v>188</v>
      </c>
      <c r="F140" s="72" t="s">
        <v>123</v>
      </c>
      <c r="G140" s="73"/>
      <c r="H140" s="56">
        <v>220</v>
      </c>
      <c r="I140" s="32"/>
      <c r="J140" s="41">
        <f t="shared" si="4"/>
        <v>0</v>
      </c>
      <c r="K140" s="42" t="str">
        <f t="shared" si="5"/>
        <v>OK</v>
      </c>
      <c r="L140" s="31"/>
      <c r="M140" s="31"/>
      <c r="N140" s="31"/>
      <c r="O140" s="31"/>
      <c r="P140" s="31"/>
      <c r="Q140" s="31"/>
      <c r="R140" s="31"/>
      <c r="S140" s="31"/>
      <c r="T140" s="31"/>
      <c r="U140" s="31"/>
      <c r="V140" s="31"/>
      <c r="W140" s="31"/>
      <c r="X140" s="60"/>
      <c r="Y140" s="60"/>
      <c r="Z140" s="60"/>
      <c r="AA140" s="60"/>
      <c r="AB140" s="60"/>
      <c r="AC140" s="60"/>
    </row>
    <row r="141" spans="1:29" ht="30" customHeight="1" x14ac:dyDescent="0.25">
      <c r="A141" s="166"/>
      <c r="B141" s="71">
        <v>138</v>
      </c>
      <c r="C141" s="169"/>
      <c r="D141" s="75" t="s">
        <v>702</v>
      </c>
      <c r="E141" s="86" t="s">
        <v>188</v>
      </c>
      <c r="F141" s="72" t="s">
        <v>123</v>
      </c>
      <c r="G141" s="73"/>
      <c r="H141" s="56">
        <v>220</v>
      </c>
      <c r="I141" s="32"/>
      <c r="J141" s="41">
        <f t="shared" si="4"/>
        <v>0</v>
      </c>
      <c r="K141" s="42" t="str">
        <f t="shared" si="5"/>
        <v>OK</v>
      </c>
      <c r="L141" s="31"/>
      <c r="M141" s="31"/>
      <c r="N141" s="31"/>
      <c r="O141" s="31"/>
      <c r="P141" s="31"/>
      <c r="Q141" s="31"/>
      <c r="R141" s="31"/>
      <c r="S141" s="31"/>
      <c r="T141" s="31"/>
      <c r="U141" s="31"/>
      <c r="V141" s="31"/>
      <c r="W141" s="31"/>
      <c r="X141" s="60"/>
      <c r="Y141" s="60"/>
      <c r="Z141" s="60"/>
      <c r="AA141" s="60"/>
      <c r="AB141" s="60"/>
      <c r="AC141" s="60"/>
    </row>
    <row r="142" spans="1:29" ht="30" customHeight="1" x14ac:dyDescent="0.25">
      <c r="A142" s="166"/>
      <c r="B142" s="71">
        <v>139</v>
      </c>
      <c r="C142" s="169"/>
      <c r="D142" s="75" t="s">
        <v>703</v>
      </c>
      <c r="E142" s="86" t="s">
        <v>188</v>
      </c>
      <c r="F142" s="72" t="s">
        <v>123</v>
      </c>
      <c r="G142" s="73"/>
      <c r="H142" s="56">
        <v>210</v>
      </c>
      <c r="I142" s="32">
        <v>5</v>
      </c>
      <c r="J142" s="41">
        <f t="shared" si="4"/>
        <v>3</v>
      </c>
      <c r="K142" s="42" t="str">
        <f t="shared" si="5"/>
        <v>OK</v>
      </c>
      <c r="L142" s="31"/>
      <c r="M142" s="31"/>
      <c r="N142" s="31"/>
      <c r="O142" s="31"/>
      <c r="P142" s="31"/>
      <c r="Q142" s="31"/>
      <c r="R142" s="31"/>
      <c r="S142" s="31"/>
      <c r="T142" s="31"/>
      <c r="U142" s="31"/>
      <c r="V142" s="31">
        <v>2</v>
      </c>
      <c r="W142" s="31"/>
      <c r="X142" s="60"/>
      <c r="Y142" s="60"/>
      <c r="Z142" s="60"/>
      <c r="AA142" s="60"/>
      <c r="AB142" s="60"/>
      <c r="AC142" s="60"/>
    </row>
    <row r="143" spans="1:29" ht="30" customHeight="1" x14ac:dyDescent="0.25">
      <c r="A143" s="166"/>
      <c r="B143" s="71">
        <v>140</v>
      </c>
      <c r="C143" s="169"/>
      <c r="D143" s="75" t="s">
        <v>704</v>
      </c>
      <c r="E143" s="86" t="s">
        <v>188</v>
      </c>
      <c r="F143" s="72" t="s">
        <v>123</v>
      </c>
      <c r="G143" s="73"/>
      <c r="H143" s="56">
        <v>180</v>
      </c>
      <c r="I143" s="32"/>
      <c r="J143" s="41">
        <f t="shared" si="4"/>
        <v>0</v>
      </c>
      <c r="K143" s="42" t="str">
        <f t="shared" si="5"/>
        <v>OK</v>
      </c>
      <c r="L143" s="31"/>
      <c r="M143" s="31"/>
      <c r="N143" s="31"/>
      <c r="O143" s="31"/>
      <c r="P143" s="31"/>
      <c r="Q143" s="31"/>
      <c r="R143" s="31"/>
      <c r="S143" s="31"/>
      <c r="T143" s="31"/>
      <c r="U143" s="31"/>
      <c r="V143" s="31"/>
      <c r="W143" s="31"/>
      <c r="X143" s="60"/>
      <c r="Y143" s="60"/>
      <c r="Z143" s="60"/>
      <c r="AA143" s="60"/>
      <c r="AB143" s="60"/>
      <c r="AC143" s="60"/>
    </row>
    <row r="144" spans="1:29" ht="30" customHeight="1" x14ac:dyDescent="0.25">
      <c r="A144" s="166"/>
      <c r="B144" s="71">
        <v>141</v>
      </c>
      <c r="C144" s="169"/>
      <c r="D144" s="75" t="s">
        <v>705</v>
      </c>
      <c r="E144" s="86" t="s">
        <v>188</v>
      </c>
      <c r="F144" s="72" t="s">
        <v>123</v>
      </c>
      <c r="G144" s="73"/>
      <c r="H144" s="56">
        <v>250</v>
      </c>
      <c r="I144" s="32"/>
      <c r="J144" s="41">
        <f t="shared" si="4"/>
        <v>0</v>
      </c>
      <c r="K144" s="42" t="str">
        <f t="shared" si="5"/>
        <v>OK</v>
      </c>
      <c r="L144" s="31"/>
      <c r="M144" s="31"/>
      <c r="N144" s="31"/>
      <c r="O144" s="31"/>
      <c r="P144" s="31"/>
      <c r="Q144" s="31"/>
      <c r="R144" s="31"/>
      <c r="S144" s="31"/>
      <c r="T144" s="31"/>
      <c r="U144" s="31"/>
      <c r="V144" s="31"/>
      <c r="W144" s="31"/>
      <c r="X144" s="60"/>
      <c r="Y144" s="60"/>
      <c r="Z144" s="60"/>
      <c r="AA144" s="60"/>
      <c r="AB144" s="60"/>
      <c r="AC144" s="60"/>
    </row>
    <row r="145" spans="1:29" ht="30" customHeight="1" x14ac:dyDescent="0.25">
      <c r="A145" s="166"/>
      <c r="B145" s="73">
        <v>142</v>
      </c>
      <c r="C145" s="169"/>
      <c r="D145" s="75" t="s">
        <v>628</v>
      </c>
      <c r="E145" s="72" t="s">
        <v>172</v>
      </c>
      <c r="F145" s="72" t="s">
        <v>629</v>
      </c>
      <c r="G145" s="72" t="s">
        <v>44</v>
      </c>
      <c r="H145" s="56">
        <v>120</v>
      </c>
      <c r="I145" s="32">
        <v>5</v>
      </c>
      <c r="J145" s="41">
        <f t="shared" si="4"/>
        <v>5</v>
      </c>
      <c r="K145" s="42" t="str">
        <f t="shared" si="5"/>
        <v>OK</v>
      </c>
      <c r="L145" s="31"/>
      <c r="M145" s="31"/>
      <c r="N145" s="31"/>
      <c r="O145" s="31"/>
      <c r="P145" s="31"/>
      <c r="Q145" s="31"/>
      <c r="R145" s="31"/>
      <c r="S145" s="31"/>
      <c r="T145" s="31"/>
      <c r="U145" s="31"/>
      <c r="V145" s="31"/>
      <c r="W145" s="31"/>
      <c r="X145" s="60"/>
      <c r="Y145" s="60"/>
      <c r="Z145" s="60"/>
      <c r="AA145" s="60"/>
      <c r="AB145" s="60"/>
      <c r="AC145" s="60"/>
    </row>
    <row r="146" spans="1:29" ht="30" customHeight="1" x14ac:dyDescent="0.25">
      <c r="A146" s="166"/>
      <c r="B146" s="73">
        <v>143</v>
      </c>
      <c r="C146" s="169"/>
      <c r="D146" s="75" t="s">
        <v>630</v>
      </c>
      <c r="E146" s="72" t="s">
        <v>143</v>
      </c>
      <c r="F146" s="72" t="s">
        <v>631</v>
      </c>
      <c r="G146" s="72" t="s">
        <v>44</v>
      </c>
      <c r="H146" s="56">
        <v>12</v>
      </c>
      <c r="I146" s="32"/>
      <c r="J146" s="41">
        <f t="shared" si="4"/>
        <v>0</v>
      </c>
      <c r="K146" s="42" t="str">
        <f t="shared" si="5"/>
        <v>OK</v>
      </c>
      <c r="L146" s="31"/>
      <c r="M146" s="31"/>
      <c r="N146" s="31"/>
      <c r="O146" s="31"/>
      <c r="P146" s="31"/>
      <c r="Q146" s="31"/>
      <c r="R146" s="31"/>
      <c r="S146" s="31"/>
      <c r="T146" s="31"/>
      <c r="U146" s="31"/>
      <c r="V146" s="31"/>
      <c r="W146" s="31"/>
      <c r="X146" s="60"/>
      <c r="Y146" s="60"/>
      <c r="Z146" s="60"/>
      <c r="AA146" s="60"/>
      <c r="AB146" s="60"/>
      <c r="AC146" s="60"/>
    </row>
    <row r="147" spans="1:29" ht="30" customHeight="1" x14ac:dyDescent="0.25">
      <c r="A147" s="166"/>
      <c r="B147" s="73">
        <v>144</v>
      </c>
      <c r="C147" s="169"/>
      <c r="D147" s="75" t="s">
        <v>632</v>
      </c>
      <c r="E147" s="72" t="s">
        <v>143</v>
      </c>
      <c r="F147" s="72" t="s">
        <v>629</v>
      </c>
      <c r="G147" s="72" t="s">
        <v>44</v>
      </c>
      <c r="H147" s="56">
        <v>49</v>
      </c>
      <c r="I147" s="32"/>
      <c r="J147" s="41">
        <f t="shared" si="4"/>
        <v>0</v>
      </c>
      <c r="K147" s="42" t="str">
        <f t="shared" si="5"/>
        <v>OK</v>
      </c>
      <c r="L147" s="31"/>
      <c r="M147" s="31"/>
      <c r="N147" s="31"/>
      <c r="O147" s="31"/>
      <c r="P147" s="31"/>
      <c r="Q147" s="31"/>
      <c r="R147" s="31"/>
      <c r="S147" s="31"/>
      <c r="T147" s="31"/>
      <c r="U147" s="31"/>
      <c r="V147" s="31"/>
      <c r="W147" s="31"/>
      <c r="X147" s="60"/>
      <c r="Y147" s="60"/>
      <c r="Z147" s="60"/>
      <c r="AA147" s="60"/>
      <c r="AB147" s="60"/>
      <c r="AC147" s="60"/>
    </row>
    <row r="148" spans="1:29" ht="30" customHeight="1" x14ac:dyDescent="0.25">
      <c r="A148" s="166"/>
      <c r="B148" s="73">
        <v>145</v>
      </c>
      <c r="C148" s="169"/>
      <c r="D148" s="75" t="s">
        <v>633</v>
      </c>
      <c r="E148" s="72" t="s">
        <v>194</v>
      </c>
      <c r="F148" s="72" t="s">
        <v>336</v>
      </c>
      <c r="G148" s="72" t="s">
        <v>44</v>
      </c>
      <c r="H148" s="56">
        <v>4.1900000000000004</v>
      </c>
      <c r="I148" s="32"/>
      <c r="J148" s="41">
        <f t="shared" si="4"/>
        <v>0</v>
      </c>
      <c r="K148" s="42" t="str">
        <f t="shared" si="5"/>
        <v>OK</v>
      </c>
      <c r="L148" s="31"/>
      <c r="M148" s="31"/>
      <c r="N148" s="31"/>
      <c r="O148" s="31"/>
      <c r="P148" s="31"/>
      <c r="Q148" s="31"/>
      <c r="R148" s="31"/>
      <c r="S148" s="31"/>
      <c r="T148" s="31"/>
      <c r="U148" s="31"/>
      <c r="V148" s="31"/>
      <c r="W148" s="31"/>
      <c r="X148" s="60"/>
      <c r="Y148" s="60"/>
      <c r="Z148" s="60"/>
      <c r="AA148" s="60"/>
      <c r="AB148" s="60"/>
      <c r="AC148" s="60"/>
    </row>
    <row r="149" spans="1:29" ht="30" customHeight="1" x14ac:dyDescent="0.25">
      <c r="A149" s="166"/>
      <c r="B149" s="73">
        <v>146</v>
      </c>
      <c r="C149" s="169"/>
      <c r="D149" s="75" t="s">
        <v>189</v>
      </c>
      <c r="E149" s="72" t="s">
        <v>706</v>
      </c>
      <c r="F149" s="72" t="s">
        <v>38</v>
      </c>
      <c r="G149" s="72" t="s">
        <v>44</v>
      </c>
      <c r="H149" s="56">
        <v>11</v>
      </c>
      <c r="I149" s="32"/>
      <c r="J149" s="41">
        <f t="shared" si="4"/>
        <v>0</v>
      </c>
      <c r="K149" s="42" t="str">
        <f t="shared" si="5"/>
        <v>OK</v>
      </c>
      <c r="L149" s="31"/>
      <c r="M149" s="31"/>
      <c r="N149" s="31"/>
      <c r="O149" s="31"/>
      <c r="P149" s="31"/>
      <c r="Q149" s="31"/>
      <c r="R149" s="31"/>
      <c r="S149" s="31"/>
      <c r="T149" s="31"/>
      <c r="U149" s="31"/>
      <c r="V149" s="31"/>
      <c r="W149" s="31"/>
      <c r="X149" s="60"/>
      <c r="Y149" s="60"/>
      <c r="Z149" s="60"/>
      <c r="AA149" s="60"/>
      <c r="AB149" s="60"/>
      <c r="AC149" s="60"/>
    </row>
    <row r="150" spans="1:29" ht="30" customHeight="1" x14ac:dyDescent="0.25">
      <c r="A150" s="166"/>
      <c r="B150" s="73">
        <v>147</v>
      </c>
      <c r="C150" s="169"/>
      <c r="D150" s="75" t="s">
        <v>191</v>
      </c>
      <c r="E150" s="72" t="s">
        <v>707</v>
      </c>
      <c r="F150" s="72" t="s">
        <v>38</v>
      </c>
      <c r="G150" s="72" t="s">
        <v>44</v>
      </c>
      <c r="H150" s="56">
        <v>430.92</v>
      </c>
      <c r="I150" s="32"/>
      <c r="J150" s="41">
        <f t="shared" si="4"/>
        <v>0</v>
      </c>
      <c r="K150" s="42" t="str">
        <f t="shared" si="5"/>
        <v>OK</v>
      </c>
      <c r="L150" s="31"/>
      <c r="M150" s="31"/>
      <c r="N150" s="31"/>
      <c r="O150" s="31"/>
      <c r="P150" s="31"/>
      <c r="Q150" s="31"/>
      <c r="R150" s="31"/>
      <c r="S150" s="31"/>
      <c r="T150" s="31"/>
      <c r="U150" s="31"/>
      <c r="V150" s="31"/>
      <c r="W150" s="31"/>
      <c r="X150" s="60"/>
      <c r="Y150" s="60"/>
      <c r="Z150" s="60"/>
      <c r="AA150" s="60"/>
      <c r="AB150" s="60"/>
      <c r="AC150" s="60"/>
    </row>
    <row r="151" spans="1:29" ht="30" customHeight="1" x14ac:dyDescent="0.25">
      <c r="A151" s="166"/>
      <c r="B151" s="71">
        <v>148</v>
      </c>
      <c r="C151" s="169"/>
      <c r="D151" s="75" t="s">
        <v>193</v>
      </c>
      <c r="E151" s="72" t="s">
        <v>194</v>
      </c>
      <c r="F151" s="72" t="s">
        <v>38</v>
      </c>
      <c r="G151" s="72" t="s">
        <v>44</v>
      </c>
      <c r="H151" s="56">
        <v>0.84</v>
      </c>
      <c r="I151" s="32"/>
      <c r="J151" s="41">
        <f t="shared" si="4"/>
        <v>0</v>
      </c>
      <c r="K151" s="42" t="str">
        <f t="shared" si="5"/>
        <v>OK</v>
      </c>
      <c r="L151" s="31"/>
      <c r="M151" s="31"/>
      <c r="N151" s="31"/>
      <c r="O151" s="31"/>
      <c r="P151" s="31"/>
      <c r="Q151" s="31"/>
      <c r="R151" s="31"/>
      <c r="S151" s="31"/>
      <c r="T151" s="31"/>
      <c r="U151" s="31"/>
      <c r="V151" s="31"/>
      <c r="W151" s="31"/>
      <c r="X151" s="60"/>
      <c r="Y151" s="60"/>
      <c r="Z151" s="60"/>
      <c r="AA151" s="60"/>
      <c r="AB151" s="60"/>
      <c r="AC151" s="60"/>
    </row>
    <row r="152" spans="1:29" ht="30" customHeight="1" x14ac:dyDescent="0.25">
      <c r="A152" s="166"/>
      <c r="B152" s="71">
        <v>149</v>
      </c>
      <c r="C152" s="169"/>
      <c r="D152" s="75" t="s">
        <v>195</v>
      </c>
      <c r="E152" s="72" t="s">
        <v>194</v>
      </c>
      <c r="F152" s="72" t="s">
        <v>38</v>
      </c>
      <c r="G152" s="72" t="s">
        <v>44</v>
      </c>
      <c r="H152" s="56">
        <v>1.8</v>
      </c>
      <c r="I152" s="32"/>
      <c r="J152" s="41">
        <f t="shared" si="4"/>
        <v>0</v>
      </c>
      <c r="K152" s="42" t="str">
        <f t="shared" si="5"/>
        <v>OK</v>
      </c>
      <c r="L152" s="31"/>
      <c r="M152" s="31"/>
      <c r="N152" s="31"/>
      <c r="O152" s="31"/>
      <c r="P152" s="31"/>
      <c r="Q152" s="31"/>
      <c r="R152" s="31"/>
      <c r="S152" s="31"/>
      <c r="T152" s="31"/>
      <c r="U152" s="31"/>
      <c r="V152" s="31"/>
      <c r="W152" s="31"/>
      <c r="X152" s="60"/>
      <c r="Y152" s="60"/>
      <c r="Z152" s="60"/>
      <c r="AA152" s="60"/>
      <c r="AB152" s="60"/>
      <c r="AC152" s="60"/>
    </row>
    <row r="153" spans="1:29" ht="30" customHeight="1" x14ac:dyDescent="0.25">
      <c r="A153" s="166"/>
      <c r="B153" s="71">
        <v>150</v>
      </c>
      <c r="C153" s="169"/>
      <c r="D153" s="75" t="s">
        <v>196</v>
      </c>
      <c r="E153" s="72" t="s">
        <v>194</v>
      </c>
      <c r="F153" s="72" t="s">
        <v>38</v>
      </c>
      <c r="G153" s="72" t="s">
        <v>44</v>
      </c>
      <c r="H153" s="56">
        <v>3.38</v>
      </c>
      <c r="I153" s="32"/>
      <c r="J153" s="41">
        <f t="shared" si="4"/>
        <v>0</v>
      </c>
      <c r="K153" s="42" t="str">
        <f t="shared" si="5"/>
        <v>OK</v>
      </c>
      <c r="L153" s="31"/>
      <c r="M153" s="31"/>
      <c r="N153" s="31"/>
      <c r="O153" s="31"/>
      <c r="P153" s="31"/>
      <c r="Q153" s="31"/>
      <c r="R153" s="31"/>
      <c r="S153" s="31"/>
      <c r="T153" s="31"/>
      <c r="U153" s="31"/>
      <c r="V153" s="31"/>
      <c r="W153" s="31"/>
      <c r="X153" s="60"/>
      <c r="Y153" s="60"/>
      <c r="Z153" s="60"/>
      <c r="AA153" s="60"/>
      <c r="AB153" s="60"/>
      <c r="AC153" s="60"/>
    </row>
    <row r="154" spans="1:29" ht="30" customHeight="1" x14ac:dyDescent="0.25">
      <c r="A154" s="166"/>
      <c r="B154" s="71">
        <v>151</v>
      </c>
      <c r="C154" s="169"/>
      <c r="D154" s="75" t="s">
        <v>197</v>
      </c>
      <c r="E154" s="72" t="s">
        <v>143</v>
      </c>
      <c r="F154" s="72" t="s">
        <v>176</v>
      </c>
      <c r="G154" s="72" t="s">
        <v>44</v>
      </c>
      <c r="H154" s="56">
        <v>11</v>
      </c>
      <c r="I154" s="32"/>
      <c r="J154" s="41">
        <f t="shared" si="4"/>
        <v>0</v>
      </c>
      <c r="K154" s="42" t="str">
        <f t="shared" si="5"/>
        <v>OK</v>
      </c>
      <c r="L154" s="31"/>
      <c r="M154" s="31"/>
      <c r="N154" s="31"/>
      <c r="O154" s="31"/>
      <c r="P154" s="31"/>
      <c r="Q154" s="31"/>
      <c r="R154" s="31"/>
      <c r="S154" s="31"/>
      <c r="T154" s="31"/>
      <c r="U154" s="31"/>
      <c r="V154" s="31"/>
      <c r="W154" s="31"/>
      <c r="X154" s="60"/>
      <c r="Y154" s="60"/>
      <c r="Z154" s="60"/>
      <c r="AA154" s="60"/>
      <c r="AB154" s="60"/>
      <c r="AC154" s="60"/>
    </row>
    <row r="155" spans="1:29" ht="30" customHeight="1" x14ac:dyDescent="0.25">
      <c r="A155" s="167"/>
      <c r="B155" s="71">
        <v>152</v>
      </c>
      <c r="C155" s="170"/>
      <c r="D155" s="82" t="s">
        <v>199</v>
      </c>
      <c r="E155" s="34" t="s">
        <v>143</v>
      </c>
      <c r="F155" s="72" t="s">
        <v>155</v>
      </c>
      <c r="G155" s="72" t="s">
        <v>44</v>
      </c>
      <c r="H155" s="56">
        <v>15.99</v>
      </c>
      <c r="I155" s="32"/>
      <c r="J155" s="41">
        <f t="shared" si="4"/>
        <v>0</v>
      </c>
      <c r="K155" s="42" t="str">
        <f t="shared" si="5"/>
        <v>OK</v>
      </c>
      <c r="L155" s="31"/>
      <c r="M155" s="31"/>
      <c r="N155" s="31"/>
      <c r="O155" s="31"/>
      <c r="P155" s="31"/>
      <c r="Q155" s="31"/>
      <c r="R155" s="31"/>
      <c r="S155" s="31"/>
      <c r="T155" s="31"/>
      <c r="U155" s="31"/>
      <c r="V155" s="31"/>
      <c r="W155" s="31"/>
      <c r="X155" s="60"/>
      <c r="Y155" s="60"/>
      <c r="Z155" s="60"/>
      <c r="AA155" s="60"/>
      <c r="AB155" s="60"/>
      <c r="AC155" s="60"/>
    </row>
    <row r="156" spans="1:29" ht="30" customHeight="1" x14ac:dyDescent="0.25">
      <c r="A156" s="171">
        <v>3</v>
      </c>
      <c r="B156" s="76">
        <v>153</v>
      </c>
      <c r="C156" s="174" t="s">
        <v>684</v>
      </c>
      <c r="D156" s="80" t="s">
        <v>200</v>
      </c>
      <c r="E156" s="87" t="s">
        <v>37</v>
      </c>
      <c r="F156" s="69" t="s">
        <v>201</v>
      </c>
      <c r="G156" s="69" t="s">
        <v>44</v>
      </c>
      <c r="H156" s="54">
        <v>15.98</v>
      </c>
      <c r="I156" s="32"/>
      <c r="J156" s="41">
        <f t="shared" si="4"/>
        <v>0</v>
      </c>
      <c r="K156" s="42" t="str">
        <f t="shared" si="5"/>
        <v>OK</v>
      </c>
      <c r="L156" s="31"/>
      <c r="M156" s="31"/>
      <c r="N156" s="31"/>
      <c r="O156" s="31"/>
      <c r="P156" s="31"/>
      <c r="Q156" s="31"/>
      <c r="R156" s="31"/>
      <c r="S156" s="31"/>
      <c r="T156" s="31"/>
      <c r="U156" s="31"/>
      <c r="V156" s="31"/>
      <c r="W156" s="31"/>
      <c r="X156" s="60"/>
      <c r="Y156" s="60"/>
      <c r="Z156" s="60"/>
      <c r="AA156" s="60"/>
      <c r="AB156" s="60"/>
      <c r="AC156" s="60"/>
    </row>
    <row r="157" spans="1:29" ht="30" customHeight="1" x14ac:dyDescent="0.25">
      <c r="A157" s="172"/>
      <c r="B157" s="70">
        <v>154</v>
      </c>
      <c r="C157" s="175"/>
      <c r="D157" s="80" t="s">
        <v>662</v>
      </c>
      <c r="E157" s="87" t="s">
        <v>37</v>
      </c>
      <c r="F157" s="69" t="s">
        <v>627</v>
      </c>
      <c r="G157" s="69" t="s">
        <v>44</v>
      </c>
      <c r="H157" s="54">
        <v>17.559999999999999</v>
      </c>
      <c r="I157" s="32">
        <f>2</f>
        <v>2</v>
      </c>
      <c r="J157" s="41">
        <f t="shared" si="4"/>
        <v>2</v>
      </c>
      <c r="K157" s="42" t="str">
        <f t="shared" si="5"/>
        <v>OK</v>
      </c>
      <c r="L157" s="31"/>
      <c r="M157" s="31"/>
      <c r="N157" s="31"/>
      <c r="O157" s="31"/>
      <c r="P157" s="31"/>
      <c r="Q157" s="31"/>
      <c r="R157" s="31"/>
      <c r="S157" s="31"/>
      <c r="T157" s="31"/>
      <c r="U157" s="31"/>
      <c r="V157" s="31"/>
      <c r="W157" s="31"/>
      <c r="X157" s="60"/>
      <c r="Y157" s="60"/>
      <c r="Z157" s="60"/>
      <c r="AA157" s="60"/>
      <c r="AB157" s="60"/>
      <c r="AC157" s="60"/>
    </row>
    <row r="158" spans="1:29" ht="30" customHeight="1" x14ac:dyDescent="0.25">
      <c r="A158" s="172"/>
      <c r="B158" s="70">
        <v>155</v>
      </c>
      <c r="C158" s="175"/>
      <c r="D158" s="80" t="s">
        <v>666</v>
      </c>
      <c r="E158" s="87" t="s">
        <v>37</v>
      </c>
      <c r="F158" s="69" t="s">
        <v>336</v>
      </c>
      <c r="G158" s="69" t="s">
        <v>44</v>
      </c>
      <c r="H158" s="54">
        <v>5.84</v>
      </c>
      <c r="I158" s="32"/>
      <c r="J158" s="41">
        <f t="shared" si="4"/>
        <v>0</v>
      </c>
      <c r="K158" s="42" t="str">
        <f t="shared" si="5"/>
        <v>OK</v>
      </c>
      <c r="L158" s="31"/>
      <c r="M158" s="31"/>
      <c r="N158" s="31"/>
      <c r="O158" s="31"/>
      <c r="P158" s="31"/>
      <c r="Q158" s="31"/>
      <c r="R158" s="31"/>
      <c r="S158" s="31"/>
      <c r="T158" s="31"/>
      <c r="U158" s="31"/>
      <c r="V158" s="31"/>
      <c r="W158" s="31"/>
      <c r="X158" s="60"/>
      <c r="Y158" s="60"/>
      <c r="Z158" s="60"/>
      <c r="AA158" s="60"/>
      <c r="AB158" s="60"/>
      <c r="AC158" s="60"/>
    </row>
    <row r="159" spans="1:29" ht="30" customHeight="1" x14ac:dyDescent="0.25">
      <c r="A159" s="172"/>
      <c r="B159" s="70">
        <v>156</v>
      </c>
      <c r="C159" s="175"/>
      <c r="D159" s="80" t="s">
        <v>659</v>
      </c>
      <c r="E159" s="87" t="s">
        <v>37</v>
      </c>
      <c r="F159" s="69" t="s">
        <v>623</v>
      </c>
      <c r="G159" s="69" t="s">
        <v>44</v>
      </c>
      <c r="H159" s="54">
        <v>12.08</v>
      </c>
      <c r="I159" s="32"/>
      <c r="J159" s="41">
        <f t="shared" si="4"/>
        <v>0</v>
      </c>
      <c r="K159" s="42" t="str">
        <f t="shared" si="5"/>
        <v>OK</v>
      </c>
      <c r="L159" s="31"/>
      <c r="M159" s="31"/>
      <c r="N159" s="31"/>
      <c r="O159" s="31"/>
      <c r="P159" s="31"/>
      <c r="Q159" s="31"/>
      <c r="R159" s="31"/>
      <c r="S159" s="31"/>
      <c r="T159" s="31"/>
      <c r="U159" s="31"/>
      <c r="V159" s="31"/>
      <c r="W159" s="31"/>
      <c r="X159" s="60"/>
      <c r="Y159" s="60"/>
      <c r="Z159" s="60"/>
      <c r="AA159" s="60"/>
      <c r="AB159" s="60"/>
      <c r="AC159" s="60"/>
    </row>
    <row r="160" spans="1:29" ht="30" customHeight="1" x14ac:dyDescent="0.25">
      <c r="A160" s="172"/>
      <c r="B160" s="76">
        <v>157</v>
      </c>
      <c r="C160" s="175"/>
      <c r="D160" s="80" t="s">
        <v>202</v>
      </c>
      <c r="E160" s="87" t="s">
        <v>37</v>
      </c>
      <c r="F160" s="69" t="s">
        <v>38</v>
      </c>
      <c r="G160" s="69" t="s">
        <v>44</v>
      </c>
      <c r="H160" s="54">
        <v>17.63</v>
      </c>
      <c r="I160" s="32">
        <v>5</v>
      </c>
      <c r="J160" s="41">
        <f t="shared" si="4"/>
        <v>0</v>
      </c>
      <c r="K160" s="42" t="str">
        <f t="shared" si="5"/>
        <v>OK</v>
      </c>
      <c r="L160" s="31">
        <v>5</v>
      </c>
      <c r="M160" s="31"/>
      <c r="N160" s="31"/>
      <c r="O160" s="31"/>
      <c r="P160" s="31"/>
      <c r="Q160" s="31"/>
      <c r="R160" s="31"/>
      <c r="S160" s="31"/>
      <c r="T160" s="31"/>
      <c r="U160" s="31"/>
      <c r="V160" s="31"/>
      <c r="W160" s="31"/>
      <c r="X160" s="60"/>
      <c r="Y160" s="60"/>
      <c r="Z160" s="60"/>
      <c r="AA160" s="60"/>
      <c r="AB160" s="60"/>
      <c r="AC160" s="60"/>
    </row>
    <row r="161" spans="1:29" ht="30" customHeight="1" x14ac:dyDescent="0.25">
      <c r="A161" s="172"/>
      <c r="B161" s="76">
        <v>158</v>
      </c>
      <c r="C161" s="175"/>
      <c r="D161" s="80" t="s">
        <v>204</v>
      </c>
      <c r="E161" s="87" t="s">
        <v>114</v>
      </c>
      <c r="F161" s="69" t="s">
        <v>38</v>
      </c>
      <c r="G161" s="69" t="s">
        <v>44</v>
      </c>
      <c r="H161" s="54">
        <v>71.14</v>
      </c>
      <c r="I161" s="32"/>
      <c r="J161" s="41">
        <f t="shared" si="4"/>
        <v>0</v>
      </c>
      <c r="K161" s="42" t="str">
        <f t="shared" si="5"/>
        <v>OK</v>
      </c>
      <c r="L161" s="31"/>
      <c r="M161" s="31"/>
      <c r="N161" s="31"/>
      <c r="O161" s="31"/>
      <c r="P161" s="31"/>
      <c r="Q161" s="31"/>
      <c r="R161" s="31"/>
      <c r="S161" s="31"/>
      <c r="T161" s="31"/>
      <c r="U161" s="31"/>
      <c r="V161" s="31"/>
      <c r="W161" s="31"/>
      <c r="X161" s="60"/>
      <c r="Y161" s="60"/>
      <c r="Z161" s="60"/>
      <c r="AA161" s="60"/>
      <c r="AB161" s="60"/>
      <c r="AC161" s="60"/>
    </row>
    <row r="162" spans="1:29" ht="30" customHeight="1" x14ac:dyDescent="0.25">
      <c r="A162" s="172"/>
      <c r="B162" s="76">
        <v>159</v>
      </c>
      <c r="C162" s="175"/>
      <c r="D162" s="80" t="s">
        <v>205</v>
      </c>
      <c r="E162" s="87" t="s">
        <v>37</v>
      </c>
      <c r="F162" s="69" t="s">
        <v>33</v>
      </c>
      <c r="G162" s="69" t="s">
        <v>44</v>
      </c>
      <c r="H162" s="54">
        <v>11.14</v>
      </c>
      <c r="I162" s="32">
        <v>5</v>
      </c>
      <c r="J162" s="41">
        <f t="shared" si="4"/>
        <v>5</v>
      </c>
      <c r="K162" s="42" t="str">
        <f t="shared" si="5"/>
        <v>OK</v>
      </c>
      <c r="L162" s="31"/>
      <c r="M162" s="31"/>
      <c r="N162" s="31"/>
      <c r="O162" s="31"/>
      <c r="P162" s="31"/>
      <c r="Q162" s="31"/>
      <c r="R162" s="31"/>
      <c r="S162" s="31"/>
      <c r="T162" s="31"/>
      <c r="U162" s="31"/>
      <c r="V162" s="31"/>
      <c r="W162" s="31"/>
      <c r="X162" s="60"/>
      <c r="Y162" s="60"/>
      <c r="Z162" s="60"/>
      <c r="AA162" s="60"/>
      <c r="AB162" s="60"/>
      <c r="AC162" s="60"/>
    </row>
    <row r="163" spans="1:29" ht="30" customHeight="1" x14ac:dyDescent="0.25">
      <c r="A163" s="172"/>
      <c r="B163" s="70">
        <v>160</v>
      </c>
      <c r="C163" s="175"/>
      <c r="D163" s="80" t="s">
        <v>634</v>
      </c>
      <c r="E163" s="87" t="s">
        <v>708</v>
      </c>
      <c r="F163" s="69" t="s">
        <v>336</v>
      </c>
      <c r="G163" s="69" t="s">
        <v>44</v>
      </c>
      <c r="H163" s="54">
        <v>3.78</v>
      </c>
      <c r="I163" s="32">
        <v>20</v>
      </c>
      <c r="J163" s="41">
        <f t="shared" si="4"/>
        <v>20</v>
      </c>
      <c r="K163" s="42" t="str">
        <f t="shared" si="5"/>
        <v>OK</v>
      </c>
      <c r="L163" s="31"/>
      <c r="M163" s="31"/>
      <c r="N163" s="31"/>
      <c r="O163" s="31"/>
      <c r="P163" s="31"/>
      <c r="Q163" s="31"/>
      <c r="R163" s="31"/>
      <c r="S163" s="31"/>
      <c r="T163" s="31"/>
      <c r="U163" s="31"/>
      <c r="V163" s="31"/>
      <c r="W163" s="31"/>
      <c r="X163" s="60"/>
      <c r="Y163" s="60"/>
      <c r="Z163" s="60"/>
      <c r="AA163" s="60"/>
      <c r="AB163" s="60"/>
      <c r="AC163" s="60"/>
    </row>
    <row r="164" spans="1:29" ht="30" customHeight="1" x14ac:dyDescent="0.25">
      <c r="A164" s="172"/>
      <c r="B164" s="76">
        <v>161</v>
      </c>
      <c r="C164" s="175"/>
      <c r="D164" s="80" t="s">
        <v>206</v>
      </c>
      <c r="E164" s="87" t="s">
        <v>37</v>
      </c>
      <c r="F164" s="69" t="s">
        <v>38</v>
      </c>
      <c r="G164" s="69" t="s">
        <v>44</v>
      </c>
      <c r="H164" s="54">
        <v>1.35</v>
      </c>
      <c r="I164" s="32"/>
      <c r="J164" s="41">
        <f t="shared" si="4"/>
        <v>0</v>
      </c>
      <c r="K164" s="42" t="str">
        <f t="shared" si="5"/>
        <v>OK</v>
      </c>
      <c r="L164" s="31"/>
      <c r="M164" s="31"/>
      <c r="N164" s="31"/>
      <c r="O164" s="31"/>
      <c r="P164" s="31"/>
      <c r="Q164" s="31"/>
      <c r="R164" s="31"/>
      <c r="S164" s="31"/>
      <c r="T164" s="31"/>
      <c r="U164" s="31"/>
      <c r="V164" s="31"/>
      <c r="W164" s="31"/>
      <c r="X164" s="60"/>
      <c r="Y164" s="60"/>
      <c r="Z164" s="60"/>
      <c r="AA164" s="60"/>
      <c r="AB164" s="60"/>
      <c r="AC164" s="60"/>
    </row>
    <row r="165" spans="1:29" ht="30" customHeight="1" x14ac:dyDescent="0.25">
      <c r="A165" s="172"/>
      <c r="B165" s="76">
        <v>162</v>
      </c>
      <c r="C165" s="175"/>
      <c r="D165" s="80" t="s">
        <v>207</v>
      </c>
      <c r="E165" s="87" t="s">
        <v>37</v>
      </c>
      <c r="F165" s="69" t="s">
        <v>208</v>
      </c>
      <c r="G165" s="69" t="s">
        <v>44</v>
      </c>
      <c r="H165" s="54">
        <v>2.63</v>
      </c>
      <c r="I165" s="32"/>
      <c r="J165" s="41">
        <f t="shared" si="4"/>
        <v>0</v>
      </c>
      <c r="K165" s="42" t="str">
        <f t="shared" si="5"/>
        <v>OK</v>
      </c>
      <c r="L165" s="31"/>
      <c r="M165" s="31"/>
      <c r="N165" s="31"/>
      <c r="O165" s="31"/>
      <c r="P165" s="31"/>
      <c r="Q165" s="31"/>
      <c r="R165" s="31"/>
      <c r="S165" s="31"/>
      <c r="T165" s="31"/>
      <c r="U165" s="31"/>
      <c r="V165" s="31"/>
      <c r="W165" s="31"/>
      <c r="X165" s="60"/>
      <c r="Y165" s="60"/>
      <c r="Z165" s="60"/>
      <c r="AA165" s="60"/>
      <c r="AB165" s="60"/>
      <c r="AC165" s="60"/>
    </row>
    <row r="166" spans="1:29" ht="30" customHeight="1" x14ac:dyDescent="0.25">
      <c r="A166" s="172"/>
      <c r="B166" s="76">
        <v>163</v>
      </c>
      <c r="C166" s="175"/>
      <c r="D166" s="80" t="s">
        <v>209</v>
      </c>
      <c r="E166" s="87" t="s">
        <v>210</v>
      </c>
      <c r="F166" s="69" t="s">
        <v>38</v>
      </c>
      <c r="G166" s="69" t="s">
        <v>44</v>
      </c>
      <c r="H166" s="54">
        <v>12.08</v>
      </c>
      <c r="I166" s="32">
        <v>20</v>
      </c>
      <c r="J166" s="41">
        <f t="shared" si="4"/>
        <v>0</v>
      </c>
      <c r="K166" s="42" t="str">
        <f t="shared" si="5"/>
        <v>OK</v>
      </c>
      <c r="L166" s="31">
        <v>20</v>
      </c>
      <c r="M166" s="31"/>
      <c r="N166" s="31"/>
      <c r="O166" s="31"/>
      <c r="P166" s="31"/>
      <c r="Q166" s="31"/>
      <c r="R166" s="31"/>
      <c r="S166" s="31"/>
      <c r="T166" s="31"/>
      <c r="U166" s="31"/>
      <c r="V166" s="31"/>
      <c r="W166" s="31"/>
      <c r="X166" s="60"/>
      <c r="Y166" s="60"/>
      <c r="Z166" s="60"/>
      <c r="AA166" s="60"/>
      <c r="AB166" s="60"/>
      <c r="AC166" s="60"/>
    </row>
    <row r="167" spans="1:29" ht="30" customHeight="1" x14ac:dyDescent="0.25">
      <c r="A167" s="172"/>
      <c r="B167" s="76">
        <v>164</v>
      </c>
      <c r="C167" s="175"/>
      <c r="D167" s="80" t="s">
        <v>709</v>
      </c>
      <c r="E167" s="87">
        <v>954</v>
      </c>
      <c r="F167" s="69" t="s">
        <v>38</v>
      </c>
      <c r="G167" s="69" t="s">
        <v>44</v>
      </c>
      <c r="H167" s="54">
        <v>59.58</v>
      </c>
      <c r="I167" s="32">
        <f>3</f>
        <v>3</v>
      </c>
      <c r="J167" s="41">
        <f t="shared" si="4"/>
        <v>3</v>
      </c>
      <c r="K167" s="42" t="str">
        <f t="shared" si="5"/>
        <v>OK</v>
      </c>
      <c r="L167" s="31"/>
      <c r="M167" s="31"/>
      <c r="N167" s="31"/>
      <c r="O167" s="31"/>
      <c r="P167" s="31"/>
      <c r="Q167" s="31"/>
      <c r="R167" s="31"/>
      <c r="S167" s="31"/>
      <c r="T167" s="31"/>
      <c r="U167" s="31"/>
      <c r="V167" s="31"/>
      <c r="W167" s="31"/>
      <c r="X167" s="60"/>
      <c r="Y167" s="60"/>
      <c r="Z167" s="60"/>
      <c r="AA167" s="60"/>
      <c r="AB167" s="60"/>
      <c r="AC167" s="60"/>
    </row>
    <row r="168" spans="1:29" ht="30" customHeight="1" x14ac:dyDescent="0.25">
      <c r="A168" s="172"/>
      <c r="B168" s="76">
        <v>165</v>
      </c>
      <c r="C168" s="175"/>
      <c r="D168" s="80" t="s">
        <v>211</v>
      </c>
      <c r="E168" s="87" t="s">
        <v>710</v>
      </c>
      <c r="F168" s="69" t="s">
        <v>38</v>
      </c>
      <c r="G168" s="69" t="s">
        <v>44</v>
      </c>
      <c r="H168" s="54">
        <v>23.94</v>
      </c>
      <c r="I168" s="32"/>
      <c r="J168" s="41">
        <f t="shared" si="4"/>
        <v>0</v>
      </c>
      <c r="K168" s="42" t="str">
        <f t="shared" si="5"/>
        <v>OK</v>
      </c>
      <c r="L168" s="31"/>
      <c r="M168" s="31"/>
      <c r="N168" s="31"/>
      <c r="O168" s="31"/>
      <c r="P168" s="31"/>
      <c r="Q168" s="31"/>
      <c r="R168" s="31"/>
      <c r="S168" s="31"/>
      <c r="T168" s="31"/>
      <c r="U168" s="31"/>
      <c r="V168" s="31"/>
      <c r="W168" s="31"/>
      <c r="X168" s="60"/>
      <c r="Y168" s="60"/>
      <c r="Z168" s="60"/>
      <c r="AA168" s="60"/>
      <c r="AB168" s="60"/>
      <c r="AC168" s="60"/>
    </row>
    <row r="169" spans="1:29" ht="30" customHeight="1" x14ac:dyDescent="0.25">
      <c r="A169" s="172"/>
      <c r="B169" s="76">
        <v>166</v>
      </c>
      <c r="C169" s="175"/>
      <c r="D169" s="80" t="s">
        <v>212</v>
      </c>
      <c r="E169" s="87" t="s">
        <v>711</v>
      </c>
      <c r="F169" s="69" t="s">
        <v>214</v>
      </c>
      <c r="G169" s="69" t="s">
        <v>44</v>
      </c>
      <c r="H169" s="54">
        <v>4.0199999999999996</v>
      </c>
      <c r="I169" s="32"/>
      <c r="J169" s="41">
        <f t="shared" si="4"/>
        <v>0</v>
      </c>
      <c r="K169" s="42" t="str">
        <f t="shared" si="5"/>
        <v>OK</v>
      </c>
      <c r="L169" s="31"/>
      <c r="M169" s="31"/>
      <c r="N169" s="31"/>
      <c r="O169" s="31"/>
      <c r="P169" s="31"/>
      <c r="Q169" s="31"/>
      <c r="R169" s="31"/>
      <c r="S169" s="31"/>
      <c r="T169" s="31"/>
      <c r="U169" s="31"/>
      <c r="V169" s="31"/>
      <c r="W169" s="31"/>
      <c r="X169" s="60"/>
      <c r="Y169" s="60"/>
      <c r="Z169" s="60"/>
      <c r="AA169" s="60"/>
      <c r="AB169" s="60"/>
      <c r="AC169" s="60"/>
    </row>
    <row r="170" spans="1:29" ht="30" customHeight="1" x14ac:dyDescent="0.25">
      <c r="A170" s="172"/>
      <c r="B170" s="76">
        <v>167</v>
      </c>
      <c r="C170" s="175"/>
      <c r="D170" s="80" t="s">
        <v>215</v>
      </c>
      <c r="E170" s="87" t="s">
        <v>712</v>
      </c>
      <c r="F170" s="69" t="s">
        <v>38</v>
      </c>
      <c r="G170" s="69" t="s">
        <v>44</v>
      </c>
      <c r="H170" s="54">
        <v>7.38</v>
      </c>
      <c r="I170" s="32">
        <v>20</v>
      </c>
      <c r="J170" s="41">
        <f t="shared" si="4"/>
        <v>20</v>
      </c>
      <c r="K170" s="42" t="str">
        <f t="shared" si="5"/>
        <v>OK</v>
      </c>
      <c r="L170" s="31"/>
      <c r="M170" s="31"/>
      <c r="N170" s="31"/>
      <c r="O170" s="31"/>
      <c r="P170" s="31"/>
      <c r="Q170" s="31"/>
      <c r="R170" s="31"/>
      <c r="S170" s="31"/>
      <c r="T170" s="31"/>
      <c r="U170" s="31"/>
      <c r="V170" s="31"/>
      <c r="W170" s="31"/>
      <c r="X170" s="60"/>
      <c r="Y170" s="60"/>
      <c r="Z170" s="60"/>
      <c r="AA170" s="60"/>
      <c r="AB170" s="60"/>
      <c r="AC170" s="60"/>
    </row>
    <row r="171" spans="1:29" ht="30" customHeight="1" x14ac:dyDescent="0.25">
      <c r="A171" s="172"/>
      <c r="B171" s="76">
        <v>168</v>
      </c>
      <c r="C171" s="175"/>
      <c r="D171" s="77" t="s">
        <v>713</v>
      </c>
      <c r="E171" s="88" t="s">
        <v>37</v>
      </c>
      <c r="F171" s="69" t="s">
        <v>638</v>
      </c>
      <c r="G171" s="70"/>
      <c r="H171" s="54">
        <v>6.2</v>
      </c>
      <c r="I171" s="32">
        <v>20</v>
      </c>
      <c r="J171" s="41">
        <f t="shared" si="4"/>
        <v>0</v>
      </c>
      <c r="K171" s="42" t="str">
        <f t="shared" si="5"/>
        <v>OK</v>
      </c>
      <c r="L171" s="31">
        <v>20</v>
      </c>
      <c r="M171" s="31"/>
      <c r="N171" s="31"/>
      <c r="O171" s="31"/>
      <c r="P171" s="31"/>
      <c r="Q171" s="31"/>
      <c r="R171" s="31"/>
      <c r="S171" s="31"/>
      <c r="T171" s="31"/>
      <c r="U171" s="31"/>
      <c r="V171" s="31"/>
      <c r="W171" s="31"/>
      <c r="X171" s="60"/>
      <c r="Y171" s="60"/>
      <c r="Z171" s="60"/>
      <c r="AA171" s="60"/>
      <c r="AB171" s="60"/>
      <c r="AC171" s="60"/>
    </row>
    <row r="172" spans="1:29" ht="30" customHeight="1" x14ac:dyDescent="0.25">
      <c r="A172" s="172"/>
      <c r="B172" s="76">
        <v>169</v>
      </c>
      <c r="C172" s="175"/>
      <c r="D172" s="77" t="s">
        <v>714</v>
      </c>
      <c r="E172" s="87" t="s">
        <v>715</v>
      </c>
      <c r="F172" s="69" t="s">
        <v>336</v>
      </c>
      <c r="G172" s="70"/>
      <c r="H172" s="54">
        <v>17.72</v>
      </c>
      <c r="I172" s="32">
        <v>10</v>
      </c>
      <c r="J172" s="41">
        <f t="shared" si="4"/>
        <v>0</v>
      </c>
      <c r="K172" s="42" t="str">
        <f t="shared" si="5"/>
        <v>OK</v>
      </c>
      <c r="L172" s="31">
        <v>10</v>
      </c>
      <c r="M172" s="31"/>
      <c r="N172" s="31"/>
      <c r="O172" s="31"/>
      <c r="P172" s="31"/>
      <c r="Q172" s="31"/>
      <c r="R172" s="31"/>
      <c r="S172" s="31"/>
      <c r="T172" s="31"/>
      <c r="U172" s="31"/>
      <c r="V172" s="31"/>
      <c r="W172" s="31"/>
      <c r="X172" s="60"/>
      <c r="Y172" s="60"/>
      <c r="Z172" s="60"/>
      <c r="AA172" s="60"/>
      <c r="AB172" s="60"/>
      <c r="AC172" s="60"/>
    </row>
    <row r="173" spans="1:29" ht="30" customHeight="1" x14ac:dyDescent="0.25">
      <c r="A173" s="172"/>
      <c r="B173" s="76">
        <v>170</v>
      </c>
      <c r="C173" s="175"/>
      <c r="D173" s="77" t="s">
        <v>716</v>
      </c>
      <c r="E173" s="87" t="s">
        <v>210</v>
      </c>
      <c r="F173" s="69" t="s">
        <v>717</v>
      </c>
      <c r="G173" s="70"/>
      <c r="H173" s="54">
        <v>26.66</v>
      </c>
      <c r="I173" s="32"/>
      <c r="J173" s="41">
        <f t="shared" si="4"/>
        <v>0</v>
      </c>
      <c r="K173" s="42" t="str">
        <f t="shared" si="5"/>
        <v>OK</v>
      </c>
      <c r="L173" s="31"/>
      <c r="M173" s="31"/>
      <c r="N173" s="31"/>
      <c r="O173" s="31"/>
      <c r="P173" s="31"/>
      <c r="Q173" s="31"/>
      <c r="R173" s="31"/>
      <c r="S173" s="31"/>
      <c r="T173" s="31"/>
      <c r="U173" s="31"/>
      <c r="V173" s="31"/>
      <c r="W173" s="31"/>
      <c r="X173" s="60"/>
      <c r="Y173" s="60"/>
      <c r="Z173" s="60"/>
      <c r="AA173" s="60"/>
      <c r="AB173" s="60"/>
      <c r="AC173" s="60"/>
    </row>
    <row r="174" spans="1:29" ht="30" customHeight="1" x14ac:dyDescent="0.25">
      <c r="A174" s="172"/>
      <c r="B174" s="76">
        <v>171</v>
      </c>
      <c r="C174" s="175"/>
      <c r="D174" s="80" t="s">
        <v>216</v>
      </c>
      <c r="E174" s="87" t="s">
        <v>217</v>
      </c>
      <c r="F174" s="69" t="s">
        <v>38</v>
      </c>
      <c r="G174" s="69" t="s">
        <v>44</v>
      </c>
      <c r="H174" s="54">
        <v>6.23</v>
      </c>
      <c r="I174" s="32"/>
      <c r="J174" s="41">
        <f t="shared" si="4"/>
        <v>0</v>
      </c>
      <c r="K174" s="42" t="str">
        <f t="shared" si="5"/>
        <v>OK</v>
      </c>
      <c r="L174" s="31"/>
      <c r="M174" s="31"/>
      <c r="N174" s="31"/>
      <c r="O174" s="31"/>
      <c r="P174" s="31"/>
      <c r="Q174" s="31"/>
      <c r="R174" s="31"/>
      <c r="S174" s="31"/>
      <c r="T174" s="31"/>
      <c r="U174" s="31"/>
      <c r="V174" s="31"/>
      <c r="W174" s="31"/>
      <c r="X174" s="60"/>
      <c r="Y174" s="60"/>
      <c r="Z174" s="60"/>
      <c r="AA174" s="60"/>
      <c r="AB174" s="60"/>
      <c r="AC174" s="60"/>
    </row>
    <row r="175" spans="1:29" ht="30" customHeight="1" x14ac:dyDescent="0.25">
      <c r="A175" s="172"/>
      <c r="B175" s="76">
        <v>172</v>
      </c>
      <c r="C175" s="175"/>
      <c r="D175" s="80" t="s">
        <v>218</v>
      </c>
      <c r="E175" s="87" t="s">
        <v>37</v>
      </c>
      <c r="F175" s="69" t="s">
        <v>50</v>
      </c>
      <c r="G175" s="69" t="s">
        <v>44</v>
      </c>
      <c r="H175" s="54">
        <v>17.93</v>
      </c>
      <c r="I175" s="32">
        <v>1</v>
      </c>
      <c r="J175" s="41">
        <f t="shared" si="4"/>
        <v>0</v>
      </c>
      <c r="K175" s="42" t="str">
        <f t="shared" si="5"/>
        <v>OK</v>
      </c>
      <c r="L175" s="31">
        <v>1</v>
      </c>
      <c r="M175" s="31"/>
      <c r="N175" s="31"/>
      <c r="O175" s="31"/>
      <c r="P175" s="31"/>
      <c r="Q175" s="31"/>
      <c r="R175" s="31"/>
      <c r="S175" s="31"/>
      <c r="T175" s="31"/>
      <c r="U175" s="31"/>
      <c r="V175" s="31"/>
      <c r="W175" s="31"/>
      <c r="X175" s="60"/>
      <c r="Y175" s="60"/>
      <c r="Z175" s="60"/>
      <c r="AA175" s="60"/>
      <c r="AB175" s="60"/>
      <c r="AC175" s="60"/>
    </row>
    <row r="176" spans="1:29" ht="30" customHeight="1" x14ac:dyDescent="0.25">
      <c r="A176" s="172"/>
      <c r="B176" s="76">
        <v>173</v>
      </c>
      <c r="C176" s="175"/>
      <c r="D176" s="80" t="s">
        <v>219</v>
      </c>
      <c r="E176" s="87" t="s">
        <v>220</v>
      </c>
      <c r="F176" s="69" t="s">
        <v>38</v>
      </c>
      <c r="G176" s="69" t="s">
        <v>44</v>
      </c>
      <c r="H176" s="54">
        <v>11.05</v>
      </c>
      <c r="I176" s="32">
        <v>5</v>
      </c>
      <c r="J176" s="41">
        <f t="shared" si="4"/>
        <v>0</v>
      </c>
      <c r="K176" s="42" t="str">
        <f t="shared" si="5"/>
        <v>OK</v>
      </c>
      <c r="L176" s="31">
        <v>5</v>
      </c>
      <c r="M176" s="31"/>
      <c r="N176" s="31"/>
      <c r="O176" s="31"/>
      <c r="P176" s="31"/>
      <c r="Q176" s="31"/>
      <c r="R176" s="31"/>
      <c r="S176" s="31"/>
      <c r="T176" s="31"/>
      <c r="U176" s="31"/>
      <c r="V176" s="31"/>
      <c r="W176" s="31"/>
      <c r="X176" s="60"/>
      <c r="Y176" s="60"/>
      <c r="Z176" s="60"/>
      <c r="AA176" s="60"/>
      <c r="AB176" s="60"/>
      <c r="AC176" s="60"/>
    </row>
    <row r="177" spans="1:29" ht="30" customHeight="1" x14ac:dyDescent="0.25">
      <c r="A177" s="172"/>
      <c r="B177" s="76">
        <v>174</v>
      </c>
      <c r="C177" s="175"/>
      <c r="D177" s="80" t="s">
        <v>221</v>
      </c>
      <c r="E177" s="87" t="s">
        <v>210</v>
      </c>
      <c r="F177" s="69" t="s">
        <v>38</v>
      </c>
      <c r="G177" s="69" t="s">
        <v>44</v>
      </c>
      <c r="H177" s="54">
        <v>7.55</v>
      </c>
      <c r="I177" s="32">
        <v>10</v>
      </c>
      <c r="J177" s="41">
        <f t="shared" si="4"/>
        <v>5</v>
      </c>
      <c r="K177" s="42" t="str">
        <f t="shared" si="5"/>
        <v>OK</v>
      </c>
      <c r="L177" s="31">
        <v>5</v>
      </c>
      <c r="M177" s="31"/>
      <c r="N177" s="31"/>
      <c r="O177" s="31"/>
      <c r="P177" s="31"/>
      <c r="Q177" s="31"/>
      <c r="R177" s="31"/>
      <c r="S177" s="31"/>
      <c r="T177" s="31"/>
      <c r="U177" s="31"/>
      <c r="V177" s="31"/>
      <c r="W177" s="31"/>
      <c r="X177" s="60"/>
      <c r="Y177" s="60"/>
      <c r="Z177" s="60"/>
      <c r="AA177" s="60"/>
      <c r="AB177" s="60"/>
      <c r="AC177" s="60"/>
    </row>
    <row r="178" spans="1:29" ht="30" customHeight="1" x14ac:dyDescent="0.25">
      <c r="A178" s="172"/>
      <c r="B178" s="76">
        <v>175</v>
      </c>
      <c r="C178" s="175"/>
      <c r="D178" s="80" t="s">
        <v>718</v>
      </c>
      <c r="E178" s="87" t="s">
        <v>210</v>
      </c>
      <c r="F178" s="69" t="s">
        <v>38</v>
      </c>
      <c r="G178" s="69" t="s">
        <v>44</v>
      </c>
      <c r="H178" s="54">
        <v>5.65</v>
      </c>
      <c r="I178" s="32"/>
      <c r="J178" s="41">
        <f t="shared" si="4"/>
        <v>0</v>
      </c>
      <c r="K178" s="42" t="str">
        <f t="shared" si="5"/>
        <v>OK</v>
      </c>
      <c r="L178" s="31"/>
      <c r="M178" s="31"/>
      <c r="N178" s="31"/>
      <c r="O178" s="31"/>
      <c r="P178" s="31"/>
      <c r="Q178" s="31"/>
      <c r="R178" s="31"/>
      <c r="S178" s="31"/>
      <c r="T178" s="31"/>
      <c r="U178" s="31"/>
      <c r="V178" s="31"/>
      <c r="W178" s="31"/>
      <c r="X178" s="60"/>
      <c r="Y178" s="60"/>
      <c r="Z178" s="60"/>
      <c r="AA178" s="60"/>
      <c r="AB178" s="60"/>
      <c r="AC178" s="60"/>
    </row>
    <row r="179" spans="1:29" ht="30" customHeight="1" x14ac:dyDescent="0.25">
      <c r="A179" s="172"/>
      <c r="B179" s="76">
        <v>176</v>
      </c>
      <c r="C179" s="175"/>
      <c r="D179" s="80" t="s">
        <v>222</v>
      </c>
      <c r="E179" s="87" t="s">
        <v>223</v>
      </c>
      <c r="F179" s="69" t="s">
        <v>38</v>
      </c>
      <c r="G179" s="69" t="s">
        <v>44</v>
      </c>
      <c r="H179" s="54">
        <v>2.2200000000000002</v>
      </c>
      <c r="I179" s="32">
        <v>20</v>
      </c>
      <c r="J179" s="41">
        <f t="shared" si="4"/>
        <v>20</v>
      </c>
      <c r="K179" s="42" t="str">
        <f t="shared" si="5"/>
        <v>OK</v>
      </c>
      <c r="L179" s="31"/>
      <c r="M179" s="31"/>
      <c r="N179" s="31"/>
      <c r="O179" s="31"/>
      <c r="P179" s="31"/>
      <c r="Q179" s="31"/>
      <c r="R179" s="31"/>
      <c r="S179" s="31"/>
      <c r="T179" s="31"/>
      <c r="U179" s="31"/>
      <c r="V179" s="31"/>
      <c r="W179" s="31"/>
      <c r="X179" s="60"/>
      <c r="Y179" s="60"/>
      <c r="Z179" s="60"/>
      <c r="AA179" s="60"/>
      <c r="AB179" s="60"/>
      <c r="AC179" s="60"/>
    </row>
    <row r="180" spans="1:29" ht="30" customHeight="1" x14ac:dyDescent="0.25">
      <c r="A180" s="172"/>
      <c r="B180" s="76">
        <v>177</v>
      </c>
      <c r="C180" s="175"/>
      <c r="D180" s="80" t="s">
        <v>224</v>
      </c>
      <c r="E180" s="87" t="s">
        <v>719</v>
      </c>
      <c r="F180" s="69" t="s">
        <v>38</v>
      </c>
      <c r="G180" s="69" t="s">
        <v>44</v>
      </c>
      <c r="H180" s="54">
        <v>35.25</v>
      </c>
      <c r="I180" s="32">
        <v>10</v>
      </c>
      <c r="J180" s="41">
        <f t="shared" si="4"/>
        <v>0</v>
      </c>
      <c r="K180" s="42" t="str">
        <f t="shared" si="5"/>
        <v>OK</v>
      </c>
      <c r="L180" s="31">
        <v>2</v>
      </c>
      <c r="M180" s="31"/>
      <c r="N180" s="31"/>
      <c r="O180" s="31"/>
      <c r="P180" s="31"/>
      <c r="Q180" s="31"/>
      <c r="R180" s="31"/>
      <c r="S180" s="31"/>
      <c r="T180" s="31"/>
      <c r="U180" s="31">
        <v>8</v>
      </c>
      <c r="V180" s="31"/>
      <c r="W180" s="31"/>
      <c r="X180" s="60"/>
      <c r="Y180" s="60"/>
      <c r="Z180" s="60"/>
      <c r="AA180" s="60"/>
      <c r="AB180" s="60"/>
      <c r="AC180" s="60"/>
    </row>
    <row r="181" spans="1:29" ht="30" customHeight="1" x14ac:dyDescent="0.25">
      <c r="A181" s="172"/>
      <c r="B181" s="76">
        <v>178</v>
      </c>
      <c r="C181" s="175"/>
      <c r="D181" s="80" t="s">
        <v>225</v>
      </c>
      <c r="E181" s="87" t="s">
        <v>37</v>
      </c>
      <c r="F181" s="69" t="s">
        <v>33</v>
      </c>
      <c r="G181" s="69" t="s">
        <v>44</v>
      </c>
      <c r="H181" s="54">
        <v>14.29</v>
      </c>
      <c r="I181" s="32">
        <v>2</v>
      </c>
      <c r="J181" s="41">
        <f t="shared" si="4"/>
        <v>2</v>
      </c>
      <c r="K181" s="42" t="str">
        <f t="shared" si="5"/>
        <v>OK</v>
      </c>
      <c r="L181" s="31"/>
      <c r="M181" s="31"/>
      <c r="N181" s="31"/>
      <c r="O181" s="31"/>
      <c r="P181" s="31"/>
      <c r="Q181" s="31"/>
      <c r="R181" s="31"/>
      <c r="S181" s="31"/>
      <c r="T181" s="31"/>
      <c r="U181" s="31"/>
      <c r="V181" s="31"/>
      <c r="W181" s="31"/>
      <c r="X181" s="60"/>
      <c r="Y181" s="60"/>
      <c r="Z181" s="60"/>
      <c r="AA181" s="60"/>
      <c r="AB181" s="60"/>
      <c r="AC181" s="60"/>
    </row>
    <row r="182" spans="1:29" ht="30" customHeight="1" x14ac:dyDescent="0.25">
      <c r="A182" s="172"/>
      <c r="B182" s="76">
        <v>179</v>
      </c>
      <c r="C182" s="175"/>
      <c r="D182" s="80" t="s">
        <v>226</v>
      </c>
      <c r="E182" s="87" t="s">
        <v>227</v>
      </c>
      <c r="F182" s="69" t="s">
        <v>34</v>
      </c>
      <c r="G182" s="69" t="s">
        <v>44</v>
      </c>
      <c r="H182" s="54">
        <v>8.7100000000000009</v>
      </c>
      <c r="I182" s="32">
        <f>5+1</f>
        <v>6</v>
      </c>
      <c r="J182" s="41">
        <f t="shared" si="4"/>
        <v>1</v>
      </c>
      <c r="K182" s="42" t="str">
        <f t="shared" si="5"/>
        <v>OK</v>
      </c>
      <c r="L182" s="31">
        <v>5</v>
      </c>
      <c r="M182" s="31"/>
      <c r="N182" s="31"/>
      <c r="O182" s="31"/>
      <c r="P182" s="31"/>
      <c r="Q182" s="31"/>
      <c r="R182" s="31"/>
      <c r="S182" s="31"/>
      <c r="T182" s="31"/>
      <c r="U182" s="31"/>
      <c r="V182" s="31"/>
      <c r="W182" s="31"/>
      <c r="X182" s="60"/>
      <c r="Y182" s="60"/>
      <c r="Z182" s="60"/>
      <c r="AA182" s="60"/>
      <c r="AB182" s="60"/>
      <c r="AC182" s="60"/>
    </row>
    <row r="183" spans="1:29" ht="30" customHeight="1" x14ac:dyDescent="0.25">
      <c r="A183" s="172"/>
      <c r="B183" s="76">
        <v>180</v>
      </c>
      <c r="C183" s="175"/>
      <c r="D183" s="80" t="s">
        <v>228</v>
      </c>
      <c r="E183" s="87" t="s">
        <v>227</v>
      </c>
      <c r="F183" s="69" t="s">
        <v>34</v>
      </c>
      <c r="G183" s="69" t="s">
        <v>44</v>
      </c>
      <c r="H183" s="54">
        <v>18.36</v>
      </c>
      <c r="I183" s="32">
        <f>5+1</f>
        <v>6</v>
      </c>
      <c r="J183" s="41">
        <f t="shared" si="4"/>
        <v>1</v>
      </c>
      <c r="K183" s="42" t="str">
        <f t="shared" si="5"/>
        <v>OK</v>
      </c>
      <c r="L183" s="31">
        <v>5</v>
      </c>
      <c r="M183" s="31"/>
      <c r="N183" s="31"/>
      <c r="O183" s="31"/>
      <c r="P183" s="31"/>
      <c r="Q183" s="31"/>
      <c r="R183" s="31"/>
      <c r="S183" s="31"/>
      <c r="T183" s="31"/>
      <c r="U183" s="31"/>
      <c r="V183" s="31"/>
      <c r="W183" s="31"/>
      <c r="X183" s="60"/>
      <c r="Y183" s="60"/>
      <c r="Z183" s="60"/>
      <c r="AA183" s="60"/>
      <c r="AB183" s="60"/>
      <c r="AC183" s="60"/>
    </row>
    <row r="184" spans="1:29" ht="30" customHeight="1" x14ac:dyDescent="0.25">
      <c r="A184" s="172"/>
      <c r="B184" s="69">
        <v>181</v>
      </c>
      <c r="C184" s="175"/>
      <c r="D184" s="80" t="s">
        <v>720</v>
      </c>
      <c r="E184" s="87" t="s">
        <v>227</v>
      </c>
      <c r="F184" s="69" t="s">
        <v>34</v>
      </c>
      <c r="G184" s="69" t="s">
        <v>44</v>
      </c>
      <c r="H184" s="54">
        <v>13.23</v>
      </c>
      <c r="I184" s="32"/>
      <c r="J184" s="41">
        <f t="shared" si="4"/>
        <v>0</v>
      </c>
      <c r="K184" s="42" t="str">
        <f t="shared" si="5"/>
        <v>OK</v>
      </c>
      <c r="L184" s="31"/>
      <c r="M184" s="31"/>
      <c r="N184" s="31"/>
      <c r="O184" s="31"/>
      <c r="P184" s="31"/>
      <c r="Q184" s="31"/>
      <c r="R184" s="31"/>
      <c r="S184" s="31"/>
      <c r="T184" s="31"/>
      <c r="U184" s="31"/>
      <c r="V184" s="31"/>
      <c r="W184" s="31"/>
      <c r="X184" s="60"/>
      <c r="Y184" s="60"/>
      <c r="Z184" s="60"/>
      <c r="AA184" s="60"/>
      <c r="AB184" s="60"/>
      <c r="AC184" s="60"/>
    </row>
    <row r="185" spans="1:29" ht="30" customHeight="1" x14ac:dyDescent="0.25">
      <c r="A185" s="172"/>
      <c r="B185" s="70">
        <v>182</v>
      </c>
      <c r="C185" s="175"/>
      <c r="D185" s="80" t="s">
        <v>639</v>
      </c>
      <c r="E185" s="87" t="s">
        <v>721</v>
      </c>
      <c r="F185" s="69" t="s">
        <v>640</v>
      </c>
      <c r="G185" s="69" t="s">
        <v>44</v>
      </c>
      <c r="H185" s="54">
        <v>16.100000000000001</v>
      </c>
      <c r="I185" s="32">
        <v>50</v>
      </c>
      <c r="J185" s="41">
        <f t="shared" si="4"/>
        <v>0</v>
      </c>
      <c r="K185" s="42" t="str">
        <f t="shared" si="5"/>
        <v>OK</v>
      </c>
      <c r="L185" s="31"/>
      <c r="M185" s="31"/>
      <c r="N185" s="31"/>
      <c r="O185" s="31"/>
      <c r="P185" s="31"/>
      <c r="Q185" s="31"/>
      <c r="R185" s="31"/>
      <c r="S185" s="31"/>
      <c r="T185" s="31"/>
      <c r="U185" s="31">
        <v>50</v>
      </c>
      <c r="V185" s="31"/>
      <c r="W185" s="31"/>
      <c r="X185" s="60"/>
      <c r="Y185" s="60"/>
      <c r="Z185" s="60"/>
      <c r="AA185" s="60"/>
      <c r="AB185" s="60"/>
      <c r="AC185" s="60"/>
    </row>
    <row r="186" spans="1:29" ht="30" customHeight="1" x14ac:dyDescent="0.25">
      <c r="A186" s="172"/>
      <c r="B186" s="70">
        <v>183</v>
      </c>
      <c r="C186" s="175"/>
      <c r="D186" s="80" t="s">
        <v>652</v>
      </c>
      <c r="E186" s="87" t="s">
        <v>722</v>
      </c>
      <c r="F186" s="69" t="s">
        <v>336</v>
      </c>
      <c r="G186" s="69" t="s">
        <v>44</v>
      </c>
      <c r="H186" s="54">
        <v>193.38</v>
      </c>
      <c r="I186" s="32">
        <v>5</v>
      </c>
      <c r="J186" s="41">
        <f t="shared" si="4"/>
        <v>3</v>
      </c>
      <c r="K186" s="42" t="str">
        <f t="shared" si="5"/>
        <v>OK</v>
      </c>
      <c r="L186" s="31">
        <v>2</v>
      </c>
      <c r="M186" s="31"/>
      <c r="N186" s="31"/>
      <c r="O186" s="31"/>
      <c r="P186" s="31"/>
      <c r="Q186" s="31"/>
      <c r="R186" s="31"/>
      <c r="S186" s="31"/>
      <c r="T186" s="31"/>
      <c r="U186" s="31"/>
      <c r="V186" s="31"/>
      <c r="W186" s="31"/>
      <c r="X186" s="60"/>
      <c r="Y186" s="60"/>
      <c r="Z186" s="60"/>
      <c r="AA186" s="60"/>
      <c r="AB186" s="60"/>
      <c r="AC186" s="60"/>
    </row>
    <row r="187" spans="1:29" ht="30" customHeight="1" x14ac:dyDescent="0.25">
      <c r="A187" s="172"/>
      <c r="B187" s="76">
        <v>184</v>
      </c>
      <c r="C187" s="175"/>
      <c r="D187" s="77" t="s">
        <v>723</v>
      </c>
      <c r="E187" s="87" t="s">
        <v>722</v>
      </c>
      <c r="F187" s="69" t="s">
        <v>724</v>
      </c>
      <c r="G187" s="69" t="s">
        <v>44</v>
      </c>
      <c r="H187" s="54">
        <v>2060</v>
      </c>
      <c r="I187" s="32">
        <v>1</v>
      </c>
      <c r="J187" s="41">
        <f t="shared" si="4"/>
        <v>1</v>
      </c>
      <c r="K187" s="42" t="str">
        <f t="shared" si="5"/>
        <v>OK</v>
      </c>
      <c r="L187" s="31"/>
      <c r="M187" s="31"/>
      <c r="N187" s="31"/>
      <c r="O187" s="31"/>
      <c r="P187" s="31"/>
      <c r="Q187" s="31"/>
      <c r="R187" s="31"/>
      <c r="S187" s="31"/>
      <c r="T187" s="31"/>
      <c r="U187" s="31"/>
      <c r="V187" s="31"/>
      <c r="W187" s="31"/>
      <c r="X187" s="60"/>
      <c r="Y187" s="60"/>
      <c r="Z187" s="60"/>
      <c r="AA187" s="60"/>
      <c r="AB187" s="60"/>
      <c r="AC187" s="60"/>
    </row>
    <row r="188" spans="1:29" ht="30" customHeight="1" x14ac:dyDescent="0.25">
      <c r="A188" s="173"/>
      <c r="B188" s="76">
        <v>185</v>
      </c>
      <c r="C188" s="176"/>
      <c r="D188" s="77" t="s">
        <v>725</v>
      </c>
      <c r="E188" s="88" t="s">
        <v>726</v>
      </c>
      <c r="F188" s="69" t="s">
        <v>727</v>
      </c>
      <c r="G188" s="69" t="s">
        <v>39</v>
      </c>
      <c r="H188" s="54">
        <v>699.95</v>
      </c>
      <c r="I188" s="32"/>
      <c r="J188" s="41">
        <f t="shared" si="4"/>
        <v>0</v>
      </c>
      <c r="K188" s="42" t="str">
        <f t="shared" si="5"/>
        <v>OK</v>
      </c>
      <c r="L188" s="31"/>
      <c r="M188" s="31"/>
      <c r="N188" s="31"/>
      <c r="O188" s="31"/>
      <c r="P188" s="31"/>
      <c r="Q188" s="31"/>
      <c r="R188" s="31"/>
      <c r="S188" s="31"/>
      <c r="T188" s="31"/>
      <c r="U188" s="31"/>
      <c r="V188" s="31"/>
      <c r="W188" s="31"/>
      <c r="X188" s="60"/>
      <c r="Y188" s="60"/>
      <c r="Z188" s="60"/>
      <c r="AA188" s="60"/>
      <c r="AB188" s="60"/>
      <c r="AC188" s="60"/>
    </row>
    <row r="189" spans="1:29" ht="30" customHeight="1" x14ac:dyDescent="0.25">
      <c r="A189" s="165">
        <v>4</v>
      </c>
      <c r="B189" s="71">
        <v>186</v>
      </c>
      <c r="C189" s="168" t="s">
        <v>684</v>
      </c>
      <c r="D189" s="75" t="s">
        <v>230</v>
      </c>
      <c r="E189" s="72" t="s">
        <v>710</v>
      </c>
      <c r="F189" s="72" t="s">
        <v>38</v>
      </c>
      <c r="G189" s="72" t="s">
        <v>232</v>
      </c>
      <c r="H189" s="56">
        <v>9.7899999999999991</v>
      </c>
      <c r="I189" s="32">
        <f>10+3</f>
        <v>13</v>
      </c>
      <c r="J189" s="41">
        <f t="shared" si="4"/>
        <v>13</v>
      </c>
      <c r="K189" s="42" t="str">
        <f t="shared" si="5"/>
        <v>OK</v>
      </c>
      <c r="L189" s="31"/>
      <c r="M189" s="31"/>
      <c r="N189" s="31"/>
      <c r="O189" s="31"/>
      <c r="P189" s="31"/>
      <c r="Q189" s="31"/>
      <c r="R189" s="31"/>
      <c r="S189" s="31"/>
      <c r="T189" s="31"/>
      <c r="U189" s="31"/>
      <c r="V189" s="31"/>
      <c r="W189" s="31"/>
      <c r="X189" s="60"/>
      <c r="Y189" s="60"/>
      <c r="Z189" s="60"/>
      <c r="AA189" s="60"/>
      <c r="AB189" s="60"/>
      <c r="AC189" s="60"/>
    </row>
    <row r="190" spans="1:29" ht="30" customHeight="1" x14ac:dyDescent="0.25">
      <c r="A190" s="166"/>
      <c r="B190" s="71">
        <v>187</v>
      </c>
      <c r="C190" s="169"/>
      <c r="D190" s="75" t="s">
        <v>233</v>
      </c>
      <c r="E190" s="72" t="s">
        <v>728</v>
      </c>
      <c r="F190" s="72" t="s">
        <v>38</v>
      </c>
      <c r="G190" s="72" t="s">
        <v>232</v>
      </c>
      <c r="H190" s="56">
        <v>1.2</v>
      </c>
      <c r="I190" s="32">
        <f>5</f>
        <v>5</v>
      </c>
      <c r="J190" s="41">
        <f t="shared" si="4"/>
        <v>5</v>
      </c>
      <c r="K190" s="42" t="str">
        <f t="shared" si="5"/>
        <v>OK</v>
      </c>
      <c r="L190" s="31"/>
      <c r="M190" s="31"/>
      <c r="N190" s="31"/>
      <c r="O190" s="31"/>
      <c r="P190" s="31"/>
      <c r="Q190" s="31"/>
      <c r="R190" s="31"/>
      <c r="S190" s="31"/>
      <c r="T190" s="31"/>
      <c r="U190" s="31"/>
      <c r="V190" s="31"/>
      <c r="W190" s="31"/>
      <c r="X190" s="60"/>
      <c r="Y190" s="60"/>
      <c r="Z190" s="60"/>
      <c r="AA190" s="60"/>
      <c r="AB190" s="60"/>
      <c r="AC190" s="60"/>
    </row>
    <row r="191" spans="1:29" ht="30" customHeight="1" x14ac:dyDescent="0.25">
      <c r="A191" s="166"/>
      <c r="B191" s="71">
        <v>188</v>
      </c>
      <c r="C191" s="169"/>
      <c r="D191" s="75" t="s">
        <v>234</v>
      </c>
      <c r="E191" s="72" t="s">
        <v>729</v>
      </c>
      <c r="F191" s="72" t="s">
        <v>38</v>
      </c>
      <c r="G191" s="72" t="s">
        <v>232</v>
      </c>
      <c r="H191" s="56">
        <v>29.03</v>
      </c>
      <c r="I191" s="32"/>
      <c r="J191" s="41">
        <f t="shared" si="4"/>
        <v>0</v>
      </c>
      <c r="K191" s="42" t="str">
        <f t="shared" si="5"/>
        <v>OK</v>
      </c>
      <c r="L191" s="31"/>
      <c r="M191" s="31"/>
      <c r="N191" s="31"/>
      <c r="O191" s="31"/>
      <c r="P191" s="31"/>
      <c r="Q191" s="31"/>
      <c r="R191" s="31"/>
      <c r="S191" s="31"/>
      <c r="T191" s="31"/>
      <c r="U191" s="31"/>
      <c r="V191" s="31"/>
      <c r="W191" s="31"/>
      <c r="X191" s="60"/>
      <c r="Y191" s="60"/>
      <c r="Z191" s="60"/>
      <c r="AA191" s="60"/>
      <c r="AB191" s="60"/>
      <c r="AC191" s="60"/>
    </row>
    <row r="192" spans="1:29" ht="30" customHeight="1" x14ac:dyDescent="0.25">
      <c r="A192" s="166"/>
      <c r="B192" s="71">
        <v>189</v>
      </c>
      <c r="C192" s="169"/>
      <c r="D192" s="75" t="s">
        <v>236</v>
      </c>
      <c r="E192" s="72" t="s">
        <v>729</v>
      </c>
      <c r="F192" s="72" t="s">
        <v>38</v>
      </c>
      <c r="G192" s="72" t="s">
        <v>232</v>
      </c>
      <c r="H192" s="56">
        <v>11.71</v>
      </c>
      <c r="I192" s="32"/>
      <c r="J192" s="41">
        <f t="shared" si="4"/>
        <v>0</v>
      </c>
      <c r="K192" s="42" t="str">
        <f t="shared" si="5"/>
        <v>OK</v>
      </c>
      <c r="L192" s="31"/>
      <c r="M192" s="31"/>
      <c r="N192" s="31"/>
      <c r="O192" s="31"/>
      <c r="P192" s="31"/>
      <c r="Q192" s="31"/>
      <c r="R192" s="31"/>
      <c r="S192" s="31"/>
      <c r="T192" s="31"/>
      <c r="U192" s="31"/>
      <c r="V192" s="31"/>
      <c r="W192" s="31"/>
      <c r="X192" s="60"/>
      <c r="Y192" s="60"/>
      <c r="Z192" s="60"/>
      <c r="AA192" s="60"/>
      <c r="AB192" s="60"/>
      <c r="AC192" s="60"/>
    </row>
    <row r="193" spans="1:29" ht="30" customHeight="1" x14ac:dyDescent="0.25">
      <c r="A193" s="166"/>
      <c r="B193" s="71">
        <v>190</v>
      </c>
      <c r="C193" s="169"/>
      <c r="D193" s="75" t="s">
        <v>238</v>
      </c>
      <c r="E193" s="72" t="s">
        <v>730</v>
      </c>
      <c r="F193" s="72" t="s">
        <v>38</v>
      </c>
      <c r="G193" s="72" t="s">
        <v>232</v>
      </c>
      <c r="H193" s="56">
        <v>9.23</v>
      </c>
      <c r="I193" s="32">
        <v>2</v>
      </c>
      <c r="J193" s="41">
        <f t="shared" si="4"/>
        <v>0</v>
      </c>
      <c r="K193" s="42" t="str">
        <f t="shared" si="5"/>
        <v>OK</v>
      </c>
      <c r="L193" s="31"/>
      <c r="M193" s="31"/>
      <c r="N193" s="31"/>
      <c r="O193" s="31"/>
      <c r="P193" s="31"/>
      <c r="Q193" s="31"/>
      <c r="R193" s="31"/>
      <c r="S193" s="31"/>
      <c r="T193" s="31"/>
      <c r="U193" s="31">
        <v>2</v>
      </c>
      <c r="V193" s="31"/>
      <c r="W193" s="31"/>
      <c r="X193" s="60"/>
      <c r="Y193" s="60"/>
      <c r="Z193" s="60"/>
      <c r="AA193" s="60"/>
      <c r="AB193" s="60"/>
      <c r="AC193" s="60"/>
    </row>
    <row r="194" spans="1:29" ht="30" customHeight="1" x14ac:dyDescent="0.25">
      <c r="A194" s="166"/>
      <c r="B194" s="71">
        <v>191</v>
      </c>
      <c r="C194" s="169"/>
      <c r="D194" s="75" t="s">
        <v>240</v>
      </c>
      <c r="E194" s="72" t="s">
        <v>730</v>
      </c>
      <c r="F194" s="72" t="s">
        <v>38</v>
      </c>
      <c r="G194" s="72" t="s">
        <v>232</v>
      </c>
      <c r="H194" s="56">
        <v>13.29</v>
      </c>
      <c r="I194" s="32"/>
      <c r="J194" s="41">
        <f t="shared" si="4"/>
        <v>0</v>
      </c>
      <c r="K194" s="42" t="str">
        <f t="shared" si="5"/>
        <v>OK</v>
      </c>
      <c r="L194" s="31"/>
      <c r="M194" s="31"/>
      <c r="N194" s="31"/>
      <c r="O194" s="31"/>
      <c r="P194" s="31"/>
      <c r="Q194" s="31"/>
      <c r="R194" s="31"/>
      <c r="S194" s="31"/>
      <c r="T194" s="31"/>
      <c r="U194" s="31"/>
      <c r="V194" s="31"/>
      <c r="W194" s="31"/>
      <c r="X194" s="60"/>
      <c r="Y194" s="60"/>
      <c r="Z194" s="60"/>
      <c r="AA194" s="60"/>
      <c r="AB194" s="60"/>
      <c r="AC194" s="60"/>
    </row>
    <row r="195" spans="1:29" ht="30" customHeight="1" x14ac:dyDescent="0.25">
      <c r="A195" s="166"/>
      <c r="B195" s="71">
        <v>192</v>
      </c>
      <c r="C195" s="169"/>
      <c r="D195" s="75" t="s">
        <v>241</v>
      </c>
      <c r="E195" s="72" t="s">
        <v>730</v>
      </c>
      <c r="F195" s="72" t="s">
        <v>38</v>
      </c>
      <c r="G195" s="72" t="s">
        <v>232</v>
      </c>
      <c r="H195" s="56">
        <v>7.37</v>
      </c>
      <c r="I195" s="32"/>
      <c r="J195" s="41">
        <f t="shared" si="4"/>
        <v>0</v>
      </c>
      <c r="K195" s="42" t="str">
        <f t="shared" si="5"/>
        <v>OK</v>
      </c>
      <c r="L195" s="31"/>
      <c r="M195" s="31"/>
      <c r="N195" s="31"/>
      <c r="O195" s="31"/>
      <c r="P195" s="31"/>
      <c r="Q195" s="31"/>
      <c r="R195" s="31"/>
      <c r="S195" s="31"/>
      <c r="T195" s="31"/>
      <c r="U195" s="31"/>
      <c r="V195" s="31"/>
      <c r="W195" s="31"/>
      <c r="X195" s="60"/>
      <c r="Y195" s="60"/>
      <c r="Z195" s="60"/>
      <c r="AA195" s="60"/>
      <c r="AB195" s="60"/>
      <c r="AC195" s="60"/>
    </row>
    <row r="196" spans="1:29" ht="30" customHeight="1" x14ac:dyDescent="0.25">
      <c r="A196" s="166"/>
      <c r="B196" s="71">
        <v>193</v>
      </c>
      <c r="C196" s="169"/>
      <c r="D196" s="75" t="s">
        <v>242</v>
      </c>
      <c r="E196" s="72" t="s">
        <v>730</v>
      </c>
      <c r="F196" s="72" t="s">
        <v>38</v>
      </c>
      <c r="G196" s="72" t="s">
        <v>232</v>
      </c>
      <c r="H196" s="56">
        <v>6.83</v>
      </c>
      <c r="I196" s="32"/>
      <c r="J196" s="41">
        <f t="shared" si="4"/>
        <v>0</v>
      </c>
      <c r="K196" s="42" t="str">
        <f t="shared" si="5"/>
        <v>OK</v>
      </c>
      <c r="L196" s="31"/>
      <c r="M196" s="31"/>
      <c r="N196" s="31"/>
      <c r="O196" s="31"/>
      <c r="P196" s="31"/>
      <c r="Q196" s="31"/>
      <c r="R196" s="31"/>
      <c r="S196" s="31"/>
      <c r="T196" s="31"/>
      <c r="U196" s="31"/>
      <c r="V196" s="31"/>
      <c r="W196" s="31"/>
      <c r="X196" s="60"/>
      <c r="Y196" s="60"/>
      <c r="Z196" s="60"/>
      <c r="AA196" s="60"/>
      <c r="AB196" s="60"/>
      <c r="AC196" s="60"/>
    </row>
    <row r="197" spans="1:29" ht="30" customHeight="1" x14ac:dyDescent="0.25">
      <c r="A197" s="166"/>
      <c r="B197" s="71">
        <v>194</v>
      </c>
      <c r="C197" s="169"/>
      <c r="D197" s="75" t="s">
        <v>243</v>
      </c>
      <c r="E197" s="72" t="s">
        <v>726</v>
      </c>
      <c r="F197" s="72" t="s">
        <v>38</v>
      </c>
      <c r="G197" s="72" t="s">
        <v>232</v>
      </c>
      <c r="H197" s="56">
        <v>21.86</v>
      </c>
      <c r="I197" s="32">
        <v>5</v>
      </c>
      <c r="J197" s="41">
        <f t="shared" ref="J197:J260" si="6">I197-(SUM(L197:AC197))</f>
        <v>3</v>
      </c>
      <c r="K197" s="42" t="str">
        <f t="shared" ref="K197:K260" si="7">IF(J197&lt;0,"ATENÇÃO","OK")</f>
        <v>OK</v>
      </c>
      <c r="L197" s="31">
        <v>2</v>
      </c>
      <c r="M197" s="31"/>
      <c r="N197" s="31"/>
      <c r="O197" s="31"/>
      <c r="P197" s="31"/>
      <c r="Q197" s="31"/>
      <c r="R197" s="31"/>
      <c r="S197" s="31"/>
      <c r="T197" s="31"/>
      <c r="U197" s="31"/>
      <c r="V197" s="31"/>
      <c r="W197" s="31"/>
      <c r="X197" s="60"/>
      <c r="Y197" s="60"/>
      <c r="Z197" s="60"/>
      <c r="AA197" s="60"/>
      <c r="AB197" s="60"/>
      <c r="AC197" s="60"/>
    </row>
    <row r="198" spans="1:29" ht="30" customHeight="1" x14ac:dyDescent="0.25">
      <c r="A198" s="166"/>
      <c r="B198" s="71">
        <v>195</v>
      </c>
      <c r="C198" s="169"/>
      <c r="D198" s="75" t="s">
        <v>245</v>
      </c>
      <c r="E198" s="72" t="s">
        <v>726</v>
      </c>
      <c r="F198" s="72" t="s">
        <v>38</v>
      </c>
      <c r="G198" s="72" t="s">
        <v>232</v>
      </c>
      <c r="H198" s="56">
        <v>26.83</v>
      </c>
      <c r="I198" s="32"/>
      <c r="J198" s="41">
        <f t="shared" si="6"/>
        <v>0</v>
      </c>
      <c r="K198" s="42" t="str">
        <f t="shared" si="7"/>
        <v>OK</v>
      </c>
      <c r="L198" s="31"/>
      <c r="M198" s="31"/>
      <c r="N198" s="31"/>
      <c r="O198" s="31"/>
      <c r="P198" s="31"/>
      <c r="Q198" s="31"/>
      <c r="R198" s="31"/>
      <c r="S198" s="31"/>
      <c r="T198" s="31"/>
      <c r="U198" s="31"/>
      <c r="V198" s="31"/>
      <c r="W198" s="31"/>
      <c r="X198" s="60"/>
      <c r="Y198" s="60"/>
      <c r="Z198" s="60"/>
      <c r="AA198" s="60"/>
      <c r="AB198" s="60"/>
      <c r="AC198" s="60"/>
    </row>
    <row r="199" spans="1:29" ht="30" customHeight="1" x14ac:dyDescent="0.25">
      <c r="A199" s="166"/>
      <c r="B199" s="71">
        <v>196</v>
      </c>
      <c r="C199" s="169"/>
      <c r="D199" s="75" t="s">
        <v>246</v>
      </c>
      <c r="E199" s="72" t="s">
        <v>726</v>
      </c>
      <c r="F199" s="72" t="s">
        <v>38</v>
      </c>
      <c r="G199" s="72" t="s">
        <v>232</v>
      </c>
      <c r="H199" s="56">
        <v>23.48</v>
      </c>
      <c r="I199" s="32"/>
      <c r="J199" s="41">
        <f t="shared" si="6"/>
        <v>0</v>
      </c>
      <c r="K199" s="42" t="str">
        <f t="shared" si="7"/>
        <v>OK</v>
      </c>
      <c r="L199" s="31"/>
      <c r="M199" s="31"/>
      <c r="N199" s="31"/>
      <c r="O199" s="31"/>
      <c r="P199" s="31"/>
      <c r="Q199" s="31"/>
      <c r="R199" s="31"/>
      <c r="S199" s="31"/>
      <c r="T199" s="31"/>
      <c r="U199" s="31"/>
      <c r="V199" s="31"/>
      <c r="W199" s="31"/>
      <c r="X199" s="60"/>
      <c r="Y199" s="60"/>
      <c r="Z199" s="60"/>
      <c r="AA199" s="60"/>
      <c r="AB199" s="60"/>
      <c r="AC199" s="60"/>
    </row>
    <row r="200" spans="1:29" ht="30" customHeight="1" x14ac:dyDescent="0.25">
      <c r="A200" s="166"/>
      <c r="B200" s="71">
        <v>197</v>
      </c>
      <c r="C200" s="169"/>
      <c r="D200" s="75" t="s">
        <v>247</v>
      </c>
      <c r="E200" s="72" t="s">
        <v>114</v>
      </c>
      <c r="F200" s="72" t="s">
        <v>38</v>
      </c>
      <c r="G200" s="72" t="s">
        <v>232</v>
      </c>
      <c r="H200" s="56">
        <v>6.83</v>
      </c>
      <c r="I200" s="32">
        <v>5</v>
      </c>
      <c r="J200" s="41">
        <f t="shared" si="6"/>
        <v>5</v>
      </c>
      <c r="K200" s="42" t="str">
        <f t="shared" si="7"/>
        <v>OK</v>
      </c>
      <c r="L200" s="31"/>
      <c r="M200" s="31"/>
      <c r="N200" s="31"/>
      <c r="O200" s="31"/>
      <c r="P200" s="31"/>
      <c r="Q200" s="31"/>
      <c r="R200" s="31"/>
      <c r="S200" s="31"/>
      <c r="T200" s="31"/>
      <c r="U200" s="31"/>
      <c r="V200" s="31"/>
      <c r="W200" s="31"/>
      <c r="X200" s="60"/>
      <c r="Y200" s="60"/>
      <c r="Z200" s="60"/>
      <c r="AA200" s="60"/>
      <c r="AB200" s="60"/>
      <c r="AC200" s="60"/>
    </row>
    <row r="201" spans="1:29" ht="30" customHeight="1" x14ac:dyDescent="0.25">
      <c r="A201" s="166"/>
      <c r="B201" s="71">
        <v>198</v>
      </c>
      <c r="C201" s="169"/>
      <c r="D201" s="75" t="s">
        <v>248</v>
      </c>
      <c r="E201" s="72" t="s">
        <v>729</v>
      </c>
      <c r="F201" s="72" t="s">
        <v>38</v>
      </c>
      <c r="G201" s="72" t="s">
        <v>232</v>
      </c>
      <c r="H201" s="56">
        <v>14.58</v>
      </c>
      <c r="I201" s="32">
        <v>5</v>
      </c>
      <c r="J201" s="41">
        <f t="shared" si="6"/>
        <v>5</v>
      </c>
      <c r="K201" s="42" t="str">
        <f t="shared" si="7"/>
        <v>OK</v>
      </c>
      <c r="L201" s="31"/>
      <c r="M201" s="31"/>
      <c r="N201" s="31"/>
      <c r="O201" s="31"/>
      <c r="P201" s="31"/>
      <c r="Q201" s="31"/>
      <c r="R201" s="31"/>
      <c r="S201" s="31"/>
      <c r="T201" s="31"/>
      <c r="U201" s="31"/>
      <c r="V201" s="31"/>
      <c r="W201" s="31"/>
      <c r="X201" s="60"/>
      <c r="Y201" s="60"/>
      <c r="Z201" s="60"/>
      <c r="AA201" s="60"/>
      <c r="AB201" s="60"/>
      <c r="AC201" s="60"/>
    </row>
    <row r="202" spans="1:29" ht="30" customHeight="1" x14ac:dyDescent="0.25">
      <c r="A202" s="166"/>
      <c r="B202" s="71">
        <v>199</v>
      </c>
      <c r="C202" s="169"/>
      <c r="D202" s="82" t="s">
        <v>249</v>
      </c>
      <c r="E202" s="34" t="s">
        <v>729</v>
      </c>
      <c r="F202" s="72" t="s">
        <v>38</v>
      </c>
      <c r="G202" s="72" t="s">
        <v>232</v>
      </c>
      <c r="H202" s="56">
        <v>12.36</v>
      </c>
      <c r="I202" s="32">
        <v>5</v>
      </c>
      <c r="J202" s="41">
        <f t="shared" si="6"/>
        <v>5</v>
      </c>
      <c r="K202" s="42" t="str">
        <f t="shared" si="7"/>
        <v>OK</v>
      </c>
      <c r="L202" s="31"/>
      <c r="M202" s="31"/>
      <c r="N202" s="31"/>
      <c r="O202" s="31"/>
      <c r="P202" s="31"/>
      <c r="Q202" s="31"/>
      <c r="R202" s="31"/>
      <c r="S202" s="31"/>
      <c r="T202" s="31"/>
      <c r="U202" s="31"/>
      <c r="V202" s="31"/>
      <c r="W202" s="31"/>
      <c r="X202" s="60"/>
      <c r="Y202" s="60"/>
      <c r="Z202" s="60"/>
      <c r="AA202" s="60"/>
      <c r="AB202" s="60"/>
      <c r="AC202" s="60"/>
    </row>
    <row r="203" spans="1:29" ht="30" customHeight="1" x14ac:dyDescent="0.25">
      <c r="A203" s="166"/>
      <c r="B203" s="71">
        <v>200</v>
      </c>
      <c r="C203" s="169"/>
      <c r="D203" s="75" t="s">
        <v>250</v>
      </c>
      <c r="E203" s="72" t="s">
        <v>729</v>
      </c>
      <c r="F203" s="72" t="s">
        <v>38</v>
      </c>
      <c r="G203" s="72" t="s">
        <v>232</v>
      </c>
      <c r="H203" s="56">
        <v>17.559999999999999</v>
      </c>
      <c r="I203" s="32">
        <v>5</v>
      </c>
      <c r="J203" s="41">
        <f t="shared" si="6"/>
        <v>5</v>
      </c>
      <c r="K203" s="42" t="str">
        <f t="shared" si="7"/>
        <v>OK</v>
      </c>
      <c r="L203" s="31"/>
      <c r="M203" s="31"/>
      <c r="N203" s="31"/>
      <c r="O203" s="31"/>
      <c r="P203" s="31"/>
      <c r="Q203" s="31"/>
      <c r="R203" s="31"/>
      <c r="S203" s="31"/>
      <c r="T203" s="31"/>
      <c r="U203" s="31"/>
      <c r="V203" s="31"/>
      <c r="W203" s="31"/>
      <c r="X203" s="60"/>
      <c r="Y203" s="60"/>
      <c r="Z203" s="60"/>
      <c r="AA203" s="60"/>
      <c r="AB203" s="60"/>
      <c r="AC203" s="60"/>
    </row>
    <row r="204" spans="1:29" ht="30" customHeight="1" x14ac:dyDescent="0.25">
      <c r="A204" s="166"/>
      <c r="B204" s="71">
        <v>201</v>
      </c>
      <c r="C204" s="169"/>
      <c r="D204" s="75" t="s">
        <v>252</v>
      </c>
      <c r="E204" s="72" t="s">
        <v>729</v>
      </c>
      <c r="F204" s="72" t="s">
        <v>38</v>
      </c>
      <c r="G204" s="72" t="s">
        <v>232</v>
      </c>
      <c r="H204" s="56">
        <v>9.59</v>
      </c>
      <c r="I204" s="32">
        <v>5</v>
      </c>
      <c r="J204" s="41">
        <f t="shared" si="6"/>
        <v>5</v>
      </c>
      <c r="K204" s="42" t="str">
        <f t="shared" si="7"/>
        <v>OK</v>
      </c>
      <c r="L204" s="31"/>
      <c r="M204" s="31"/>
      <c r="N204" s="31"/>
      <c r="O204" s="31"/>
      <c r="P204" s="31"/>
      <c r="Q204" s="31"/>
      <c r="R204" s="31"/>
      <c r="S204" s="31"/>
      <c r="T204" s="31"/>
      <c r="U204" s="31"/>
      <c r="V204" s="31"/>
      <c r="W204" s="31"/>
      <c r="X204" s="60"/>
      <c r="Y204" s="60"/>
      <c r="Z204" s="60"/>
      <c r="AA204" s="60"/>
      <c r="AB204" s="60"/>
      <c r="AC204" s="60"/>
    </row>
    <row r="205" spans="1:29" ht="30" customHeight="1" x14ac:dyDescent="0.25">
      <c r="A205" s="166"/>
      <c r="B205" s="71">
        <v>202</v>
      </c>
      <c r="C205" s="169"/>
      <c r="D205" s="75" t="s">
        <v>253</v>
      </c>
      <c r="E205" s="72" t="s">
        <v>729</v>
      </c>
      <c r="F205" s="72" t="s">
        <v>38</v>
      </c>
      <c r="G205" s="72" t="s">
        <v>232</v>
      </c>
      <c r="H205" s="56">
        <v>21.26</v>
      </c>
      <c r="I205" s="32"/>
      <c r="J205" s="41">
        <f t="shared" si="6"/>
        <v>0</v>
      </c>
      <c r="K205" s="42" t="str">
        <f t="shared" si="7"/>
        <v>OK</v>
      </c>
      <c r="L205" s="31"/>
      <c r="M205" s="31"/>
      <c r="N205" s="31"/>
      <c r="O205" s="31"/>
      <c r="P205" s="31"/>
      <c r="Q205" s="31"/>
      <c r="R205" s="31"/>
      <c r="S205" s="31"/>
      <c r="T205" s="31"/>
      <c r="U205" s="31"/>
      <c r="V205" s="31"/>
      <c r="W205" s="31"/>
      <c r="X205" s="60"/>
      <c r="Y205" s="60"/>
      <c r="Z205" s="60"/>
      <c r="AA205" s="60"/>
      <c r="AB205" s="60"/>
      <c r="AC205" s="60"/>
    </row>
    <row r="206" spans="1:29" ht="30" customHeight="1" x14ac:dyDescent="0.25">
      <c r="A206" s="166"/>
      <c r="B206" s="71">
        <v>203</v>
      </c>
      <c r="C206" s="169"/>
      <c r="D206" s="75" t="s">
        <v>254</v>
      </c>
      <c r="E206" s="72" t="s">
        <v>729</v>
      </c>
      <c r="F206" s="72" t="s">
        <v>38</v>
      </c>
      <c r="G206" s="72" t="s">
        <v>232</v>
      </c>
      <c r="H206" s="56">
        <v>13.5</v>
      </c>
      <c r="I206" s="32"/>
      <c r="J206" s="41">
        <f t="shared" si="6"/>
        <v>0</v>
      </c>
      <c r="K206" s="42" t="str">
        <f t="shared" si="7"/>
        <v>OK</v>
      </c>
      <c r="L206" s="31"/>
      <c r="M206" s="31"/>
      <c r="N206" s="31"/>
      <c r="O206" s="31"/>
      <c r="P206" s="31"/>
      <c r="Q206" s="31"/>
      <c r="R206" s="31"/>
      <c r="S206" s="31"/>
      <c r="T206" s="31"/>
      <c r="U206" s="31"/>
      <c r="V206" s="31"/>
      <c r="W206" s="31"/>
      <c r="X206" s="60"/>
      <c r="Y206" s="60"/>
      <c r="Z206" s="60"/>
      <c r="AA206" s="60"/>
      <c r="AB206" s="60"/>
      <c r="AC206" s="60"/>
    </row>
    <row r="207" spans="1:29" ht="30" customHeight="1" x14ac:dyDescent="0.25">
      <c r="A207" s="166"/>
      <c r="B207" s="71">
        <v>204</v>
      </c>
      <c r="C207" s="169"/>
      <c r="D207" s="75" t="s">
        <v>255</v>
      </c>
      <c r="E207" s="72" t="s">
        <v>729</v>
      </c>
      <c r="F207" s="72" t="s">
        <v>38</v>
      </c>
      <c r="G207" s="72" t="s">
        <v>232</v>
      </c>
      <c r="H207" s="56">
        <v>21.26</v>
      </c>
      <c r="I207" s="32"/>
      <c r="J207" s="41">
        <f t="shared" si="6"/>
        <v>0</v>
      </c>
      <c r="K207" s="42" t="str">
        <f t="shared" si="7"/>
        <v>OK</v>
      </c>
      <c r="L207" s="31"/>
      <c r="M207" s="31"/>
      <c r="N207" s="31"/>
      <c r="O207" s="31"/>
      <c r="P207" s="31"/>
      <c r="Q207" s="31"/>
      <c r="R207" s="31"/>
      <c r="S207" s="31"/>
      <c r="T207" s="31"/>
      <c r="U207" s="31"/>
      <c r="V207" s="31"/>
      <c r="W207" s="31"/>
      <c r="X207" s="60"/>
      <c r="Y207" s="60"/>
      <c r="Z207" s="60"/>
      <c r="AA207" s="60"/>
      <c r="AB207" s="60"/>
      <c r="AC207" s="60"/>
    </row>
    <row r="208" spans="1:29" ht="30" customHeight="1" x14ac:dyDescent="0.25">
      <c r="A208" s="166"/>
      <c r="B208" s="71">
        <v>205</v>
      </c>
      <c r="C208" s="169"/>
      <c r="D208" s="75" t="s">
        <v>256</v>
      </c>
      <c r="E208" s="72" t="s">
        <v>729</v>
      </c>
      <c r="F208" s="72" t="s">
        <v>38</v>
      </c>
      <c r="G208" s="72" t="s">
        <v>232</v>
      </c>
      <c r="H208" s="56">
        <v>19.64</v>
      </c>
      <c r="I208" s="32"/>
      <c r="J208" s="41">
        <f t="shared" si="6"/>
        <v>0</v>
      </c>
      <c r="K208" s="42" t="str">
        <f t="shared" si="7"/>
        <v>OK</v>
      </c>
      <c r="L208" s="31"/>
      <c r="M208" s="31"/>
      <c r="N208" s="31"/>
      <c r="O208" s="31"/>
      <c r="P208" s="31"/>
      <c r="Q208" s="31"/>
      <c r="R208" s="31"/>
      <c r="S208" s="31"/>
      <c r="T208" s="31"/>
      <c r="U208" s="31"/>
      <c r="V208" s="31"/>
      <c r="W208" s="31"/>
      <c r="X208" s="60"/>
      <c r="Y208" s="60"/>
      <c r="Z208" s="60"/>
      <c r="AA208" s="60"/>
      <c r="AB208" s="60"/>
      <c r="AC208" s="60"/>
    </row>
    <row r="209" spans="1:29" ht="30" customHeight="1" x14ac:dyDescent="0.25">
      <c r="A209" s="166"/>
      <c r="B209" s="71">
        <v>206</v>
      </c>
      <c r="C209" s="169"/>
      <c r="D209" s="75" t="s">
        <v>257</v>
      </c>
      <c r="E209" s="72" t="s">
        <v>726</v>
      </c>
      <c r="F209" s="72" t="s">
        <v>38</v>
      </c>
      <c r="G209" s="72" t="s">
        <v>232</v>
      </c>
      <c r="H209" s="56">
        <v>46.54</v>
      </c>
      <c r="I209" s="32"/>
      <c r="J209" s="41">
        <f t="shared" si="6"/>
        <v>0</v>
      </c>
      <c r="K209" s="42" t="str">
        <f t="shared" si="7"/>
        <v>OK</v>
      </c>
      <c r="L209" s="31"/>
      <c r="M209" s="31"/>
      <c r="N209" s="31"/>
      <c r="O209" s="31"/>
      <c r="P209" s="31"/>
      <c r="Q209" s="31"/>
      <c r="R209" s="31"/>
      <c r="S209" s="31"/>
      <c r="T209" s="31"/>
      <c r="U209" s="31"/>
      <c r="V209" s="31"/>
      <c r="W209" s="31"/>
      <c r="X209" s="60"/>
      <c r="Y209" s="60"/>
      <c r="Z209" s="60"/>
      <c r="AA209" s="60"/>
      <c r="AB209" s="60"/>
      <c r="AC209" s="60"/>
    </row>
    <row r="210" spans="1:29" ht="30" customHeight="1" x14ac:dyDescent="0.25">
      <c r="A210" s="166"/>
      <c r="B210" s="71">
        <v>207</v>
      </c>
      <c r="C210" s="169"/>
      <c r="D210" s="75" t="s">
        <v>258</v>
      </c>
      <c r="E210" s="72" t="s">
        <v>726</v>
      </c>
      <c r="F210" s="72" t="s">
        <v>38</v>
      </c>
      <c r="G210" s="72" t="s">
        <v>232</v>
      </c>
      <c r="H210" s="56">
        <v>33.75</v>
      </c>
      <c r="I210" s="32"/>
      <c r="J210" s="41">
        <f t="shared" si="6"/>
        <v>0</v>
      </c>
      <c r="K210" s="42" t="str">
        <f t="shared" si="7"/>
        <v>OK</v>
      </c>
      <c r="L210" s="31"/>
      <c r="M210" s="31"/>
      <c r="N210" s="31"/>
      <c r="O210" s="31"/>
      <c r="P210" s="31"/>
      <c r="Q210" s="31"/>
      <c r="R210" s="31"/>
      <c r="S210" s="31"/>
      <c r="T210" s="31"/>
      <c r="U210" s="31"/>
      <c r="V210" s="31"/>
      <c r="W210" s="31"/>
      <c r="X210" s="60"/>
      <c r="Y210" s="60"/>
      <c r="Z210" s="60"/>
      <c r="AA210" s="60"/>
      <c r="AB210" s="60"/>
      <c r="AC210" s="60"/>
    </row>
    <row r="211" spans="1:29" ht="30" customHeight="1" x14ac:dyDescent="0.25">
      <c r="A211" s="166"/>
      <c r="B211" s="71">
        <v>208</v>
      </c>
      <c r="C211" s="169"/>
      <c r="D211" s="75" t="s">
        <v>259</v>
      </c>
      <c r="E211" s="72" t="s">
        <v>726</v>
      </c>
      <c r="F211" s="72" t="s">
        <v>38</v>
      </c>
      <c r="G211" s="72" t="s">
        <v>232</v>
      </c>
      <c r="H211" s="56">
        <v>51.32</v>
      </c>
      <c r="I211" s="32"/>
      <c r="J211" s="41">
        <f t="shared" si="6"/>
        <v>0</v>
      </c>
      <c r="K211" s="42" t="str">
        <f t="shared" si="7"/>
        <v>OK</v>
      </c>
      <c r="L211" s="31"/>
      <c r="M211" s="31"/>
      <c r="N211" s="31"/>
      <c r="O211" s="31"/>
      <c r="P211" s="31"/>
      <c r="Q211" s="31"/>
      <c r="R211" s="31"/>
      <c r="S211" s="31"/>
      <c r="T211" s="31"/>
      <c r="U211" s="31"/>
      <c r="V211" s="31"/>
      <c r="W211" s="31"/>
      <c r="X211" s="60"/>
      <c r="Y211" s="60"/>
      <c r="Z211" s="60"/>
      <c r="AA211" s="60"/>
      <c r="AB211" s="60"/>
      <c r="AC211" s="60"/>
    </row>
    <row r="212" spans="1:29" ht="30" customHeight="1" x14ac:dyDescent="0.25">
      <c r="A212" s="166"/>
      <c r="B212" s="71">
        <v>209</v>
      </c>
      <c r="C212" s="169"/>
      <c r="D212" s="75" t="s">
        <v>260</v>
      </c>
      <c r="E212" s="72" t="s">
        <v>231</v>
      </c>
      <c r="F212" s="72" t="s">
        <v>38</v>
      </c>
      <c r="G212" s="72" t="s">
        <v>232</v>
      </c>
      <c r="H212" s="56">
        <v>29.7</v>
      </c>
      <c r="I212" s="32"/>
      <c r="J212" s="41">
        <f t="shared" si="6"/>
        <v>0</v>
      </c>
      <c r="K212" s="42" t="str">
        <f t="shared" si="7"/>
        <v>OK</v>
      </c>
      <c r="L212" s="31"/>
      <c r="M212" s="31"/>
      <c r="N212" s="31"/>
      <c r="O212" s="31"/>
      <c r="P212" s="31"/>
      <c r="Q212" s="31"/>
      <c r="R212" s="31"/>
      <c r="S212" s="31"/>
      <c r="T212" s="31"/>
      <c r="U212" s="31"/>
      <c r="V212" s="31"/>
      <c r="W212" s="31"/>
      <c r="X212" s="60"/>
      <c r="Y212" s="60"/>
      <c r="Z212" s="60"/>
      <c r="AA212" s="60"/>
      <c r="AB212" s="60"/>
      <c r="AC212" s="60"/>
    </row>
    <row r="213" spans="1:29" ht="30" customHeight="1" x14ac:dyDescent="0.25">
      <c r="A213" s="166"/>
      <c r="B213" s="71">
        <v>210</v>
      </c>
      <c r="C213" s="169"/>
      <c r="D213" s="75" t="s">
        <v>261</v>
      </c>
      <c r="E213" s="72" t="s">
        <v>231</v>
      </c>
      <c r="F213" s="72" t="s">
        <v>38</v>
      </c>
      <c r="G213" s="72" t="s">
        <v>232</v>
      </c>
      <c r="H213" s="56">
        <v>26.24</v>
      </c>
      <c r="I213" s="32"/>
      <c r="J213" s="41">
        <f t="shared" si="6"/>
        <v>0</v>
      </c>
      <c r="K213" s="42" t="str">
        <f t="shared" si="7"/>
        <v>OK</v>
      </c>
      <c r="L213" s="31"/>
      <c r="M213" s="31"/>
      <c r="N213" s="31"/>
      <c r="O213" s="31"/>
      <c r="P213" s="31"/>
      <c r="Q213" s="31"/>
      <c r="R213" s="31"/>
      <c r="S213" s="31"/>
      <c r="T213" s="31"/>
      <c r="U213" s="31"/>
      <c r="V213" s="31"/>
      <c r="W213" s="31"/>
      <c r="X213" s="60"/>
      <c r="Y213" s="60"/>
      <c r="Z213" s="60"/>
      <c r="AA213" s="60"/>
      <c r="AB213" s="60"/>
      <c r="AC213" s="60"/>
    </row>
    <row r="214" spans="1:29" ht="30" customHeight="1" x14ac:dyDescent="0.25">
      <c r="A214" s="166"/>
      <c r="B214" s="71">
        <v>211</v>
      </c>
      <c r="C214" s="169"/>
      <c r="D214" s="75" t="s">
        <v>262</v>
      </c>
      <c r="E214" s="72" t="s">
        <v>731</v>
      </c>
      <c r="F214" s="72" t="s">
        <v>38</v>
      </c>
      <c r="G214" s="72" t="s">
        <v>232</v>
      </c>
      <c r="H214" s="56">
        <v>7.4</v>
      </c>
      <c r="I214" s="32"/>
      <c r="J214" s="41">
        <f t="shared" si="6"/>
        <v>0</v>
      </c>
      <c r="K214" s="42" t="str">
        <f t="shared" si="7"/>
        <v>OK</v>
      </c>
      <c r="L214" s="31"/>
      <c r="M214" s="31"/>
      <c r="N214" s="31"/>
      <c r="O214" s="31"/>
      <c r="P214" s="31"/>
      <c r="Q214" s="31"/>
      <c r="R214" s="31"/>
      <c r="S214" s="31"/>
      <c r="T214" s="31"/>
      <c r="U214" s="31"/>
      <c r="V214" s="31"/>
      <c r="W214" s="31"/>
      <c r="X214" s="60"/>
      <c r="Y214" s="60"/>
      <c r="Z214" s="60"/>
      <c r="AA214" s="60"/>
      <c r="AB214" s="60"/>
      <c r="AC214" s="60"/>
    </row>
    <row r="215" spans="1:29" ht="30" customHeight="1" x14ac:dyDescent="0.25">
      <c r="A215" s="166"/>
      <c r="B215" s="71">
        <v>212</v>
      </c>
      <c r="C215" s="169"/>
      <c r="D215" s="75" t="s">
        <v>263</v>
      </c>
      <c r="E215" s="72" t="s">
        <v>728</v>
      </c>
      <c r="F215" s="72" t="s">
        <v>38</v>
      </c>
      <c r="G215" s="72" t="s">
        <v>232</v>
      </c>
      <c r="H215" s="56">
        <v>20.48</v>
      </c>
      <c r="I215" s="32"/>
      <c r="J215" s="41">
        <f t="shared" si="6"/>
        <v>0</v>
      </c>
      <c r="K215" s="42" t="str">
        <f t="shared" si="7"/>
        <v>OK</v>
      </c>
      <c r="L215" s="31"/>
      <c r="M215" s="31"/>
      <c r="N215" s="31"/>
      <c r="O215" s="31"/>
      <c r="P215" s="31"/>
      <c r="Q215" s="31"/>
      <c r="R215" s="31"/>
      <c r="S215" s="31"/>
      <c r="T215" s="31"/>
      <c r="U215" s="31"/>
      <c r="V215" s="31"/>
      <c r="W215" s="31"/>
      <c r="X215" s="60"/>
      <c r="Y215" s="60"/>
      <c r="Z215" s="60"/>
      <c r="AA215" s="60"/>
      <c r="AB215" s="60"/>
      <c r="AC215" s="60"/>
    </row>
    <row r="216" spans="1:29" ht="30" customHeight="1" x14ac:dyDescent="0.25">
      <c r="A216" s="166"/>
      <c r="B216" s="71">
        <v>213</v>
      </c>
      <c r="C216" s="169"/>
      <c r="D216" s="75" t="s">
        <v>264</v>
      </c>
      <c r="E216" s="72" t="s">
        <v>231</v>
      </c>
      <c r="F216" s="72" t="s">
        <v>38</v>
      </c>
      <c r="G216" s="72" t="s">
        <v>232</v>
      </c>
      <c r="H216" s="56">
        <v>19.73</v>
      </c>
      <c r="I216" s="32"/>
      <c r="J216" s="41">
        <f t="shared" si="6"/>
        <v>0</v>
      </c>
      <c r="K216" s="42" t="str">
        <f t="shared" si="7"/>
        <v>OK</v>
      </c>
      <c r="L216" s="31"/>
      <c r="M216" s="31"/>
      <c r="N216" s="31"/>
      <c r="O216" s="31"/>
      <c r="P216" s="31"/>
      <c r="Q216" s="31"/>
      <c r="R216" s="31"/>
      <c r="S216" s="31"/>
      <c r="T216" s="31"/>
      <c r="U216" s="31"/>
      <c r="V216" s="31"/>
      <c r="W216" s="31"/>
      <c r="X216" s="60"/>
      <c r="Y216" s="60"/>
      <c r="Z216" s="60"/>
      <c r="AA216" s="60"/>
      <c r="AB216" s="60"/>
      <c r="AC216" s="60"/>
    </row>
    <row r="217" spans="1:29" ht="30" customHeight="1" x14ac:dyDescent="0.25">
      <c r="A217" s="166"/>
      <c r="B217" s="71">
        <v>214</v>
      </c>
      <c r="C217" s="169"/>
      <c r="D217" s="75" t="s">
        <v>265</v>
      </c>
      <c r="E217" s="72" t="s">
        <v>231</v>
      </c>
      <c r="F217" s="72" t="s">
        <v>38</v>
      </c>
      <c r="G217" s="72" t="s">
        <v>232</v>
      </c>
      <c r="H217" s="56">
        <v>16.32</v>
      </c>
      <c r="I217" s="32"/>
      <c r="J217" s="41">
        <f t="shared" si="6"/>
        <v>0</v>
      </c>
      <c r="K217" s="42" t="str">
        <f t="shared" si="7"/>
        <v>OK</v>
      </c>
      <c r="L217" s="31"/>
      <c r="M217" s="31"/>
      <c r="N217" s="31"/>
      <c r="O217" s="31"/>
      <c r="P217" s="31"/>
      <c r="Q217" s="31"/>
      <c r="R217" s="31"/>
      <c r="S217" s="31"/>
      <c r="T217" s="31"/>
      <c r="U217" s="31"/>
      <c r="V217" s="31"/>
      <c r="W217" s="31"/>
      <c r="X217" s="60"/>
      <c r="Y217" s="60"/>
      <c r="Z217" s="60"/>
      <c r="AA217" s="60"/>
      <c r="AB217" s="60"/>
      <c r="AC217" s="60"/>
    </row>
    <row r="218" spans="1:29" ht="30" customHeight="1" x14ac:dyDescent="0.25">
      <c r="A218" s="166"/>
      <c r="B218" s="71">
        <v>215</v>
      </c>
      <c r="C218" s="169"/>
      <c r="D218" s="75" t="s">
        <v>266</v>
      </c>
      <c r="E218" s="72" t="s">
        <v>231</v>
      </c>
      <c r="F218" s="72" t="s">
        <v>38</v>
      </c>
      <c r="G218" s="72" t="s">
        <v>232</v>
      </c>
      <c r="H218" s="56">
        <v>34.82</v>
      </c>
      <c r="I218" s="32"/>
      <c r="J218" s="41">
        <f t="shared" si="6"/>
        <v>0</v>
      </c>
      <c r="K218" s="42" t="str">
        <f t="shared" si="7"/>
        <v>OK</v>
      </c>
      <c r="L218" s="31"/>
      <c r="M218" s="31"/>
      <c r="N218" s="31"/>
      <c r="O218" s="31"/>
      <c r="P218" s="31"/>
      <c r="Q218" s="31"/>
      <c r="R218" s="31"/>
      <c r="S218" s="31"/>
      <c r="T218" s="31"/>
      <c r="U218" s="31"/>
      <c r="V218" s="31"/>
      <c r="W218" s="31"/>
      <c r="X218" s="60"/>
      <c r="Y218" s="60"/>
      <c r="Z218" s="60"/>
      <c r="AA218" s="60"/>
      <c r="AB218" s="60"/>
      <c r="AC218" s="60"/>
    </row>
    <row r="219" spans="1:29" ht="30" customHeight="1" x14ac:dyDescent="0.25">
      <c r="A219" s="166"/>
      <c r="B219" s="71">
        <v>216</v>
      </c>
      <c r="C219" s="169"/>
      <c r="D219" s="75" t="s">
        <v>267</v>
      </c>
      <c r="E219" s="72" t="s">
        <v>231</v>
      </c>
      <c r="F219" s="72" t="s">
        <v>38</v>
      </c>
      <c r="G219" s="72" t="s">
        <v>232</v>
      </c>
      <c r="H219" s="56">
        <v>15.32</v>
      </c>
      <c r="I219" s="32"/>
      <c r="J219" s="41">
        <f t="shared" si="6"/>
        <v>0</v>
      </c>
      <c r="K219" s="42" t="str">
        <f t="shared" si="7"/>
        <v>OK</v>
      </c>
      <c r="L219" s="31"/>
      <c r="M219" s="31"/>
      <c r="N219" s="31"/>
      <c r="O219" s="31"/>
      <c r="P219" s="31"/>
      <c r="Q219" s="31"/>
      <c r="R219" s="31"/>
      <c r="S219" s="31"/>
      <c r="T219" s="31"/>
      <c r="U219" s="31"/>
      <c r="V219" s="31"/>
      <c r="W219" s="31"/>
      <c r="X219" s="60"/>
      <c r="Y219" s="60"/>
      <c r="Z219" s="60"/>
      <c r="AA219" s="60"/>
      <c r="AB219" s="60"/>
      <c r="AC219" s="60"/>
    </row>
    <row r="220" spans="1:29" ht="30" customHeight="1" x14ac:dyDescent="0.25">
      <c r="A220" s="166"/>
      <c r="B220" s="71">
        <v>217</v>
      </c>
      <c r="C220" s="169"/>
      <c r="D220" s="75" t="s">
        <v>268</v>
      </c>
      <c r="E220" s="72" t="s">
        <v>726</v>
      </c>
      <c r="F220" s="72" t="s">
        <v>38</v>
      </c>
      <c r="G220" s="72" t="s">
        <v>232</v>
      </c>
      <c r="H220" s="56">
        <v>24.25</v>
      </c>
      <c r="I220" s="32"/>
      <c r="J220" s="41">
        <f t="shared" si="6"/>
        <v>0</v>
      </c>
      <c r="K220" s="42" t="str">
        <f t="shared" si="7"/>
        <v>OK</v>
      </c>
      <c r="L220" s="31"/>
      <c r="M220" s="31"/>
      <c r="N220" s="31"/>
      <c r="O220" s="31"/>
      <c r="P220" s="31"/>
      <c r="Q220" s="31"/>
      <c r="R220" s="31"/>
      <c r="S220" s="31"/>
      <c r="T220" s="31"/>
      <c r="U220" s="31"/>
      <c r="V220" s="31"/>
      <c r="W220" s="31"/>
      <c r="X220" s="60"/>
      <c r="Y220" s="60"/>
      <c r="Z220" s="60"/>
      <c r="AA220" s="60"/>
      <c r="AB220" s="60"/>
      <c r="AC220" s="60"/>
    </row>
    <row r="221" spans="1:29" ht="30" customHeight="1" x14ac:dyDescent="0.25">
      <c r="A221" s="166"/>
      <c r="B221" s="71">
        <v>218</v>
      </c>
      <c r="C221" s="169"/>
      <c r="D221" s="75" t="s">
        <v>269</v>
      </c>
      <c r="E221" s="72" t="s">
        <v>726</v>
      </c>
      <c r="F221" s="72" t="s">
        <v>38</v>
      </c>
      <c r="G221" s="72" t="s">
        <v>232</v>
      </c>
      <c r="H221" s="56">
        <v>64.540000000000006</v>
      </c>
      <c r="I221" s="32"/>
      <c r="J221" s="41">
        <f t="shared" si="6"/>
        <v>0</v>
      </c>
      <c r="K221" s="42" t="str">
        <f t="shared" si="7"/>
        <v>OK</v>
      </c>
      <c r="L221" s="31"/>
      <c r="M221" s="31"/>
      <c r="N221" s="31"/>
      <c r="O221" s="31"/>
      <c r="P221" s="31"/>
      <c r="Q221" s="31"/>
      <c r="R221" s="31"/>
      <c r="S221" s="31"/>
      <c r="T221" s="31"/>
      <c r="U221" s="31"/>
      <c r="V221" s="31"/>
      <c r="W221" s="31"/>
      <c r="X221" s="60"/>
      <c r="Y221" s="60"/>
      <c r="Z221" s="60"/>
      <c r="AA221" s="60"/>
      <c r="AB221" s="60"/>
      <c r="AC221" s="60"/>
    </row>
    <row r="222" spans="1:29" ht="30" customHeight="1" x14ac:dyDescent="0.25">
      <c r="A222" s="166"/>
      <c r="B222" s="71">
        <v>219</v>
      </c>
      <c r="C222" s="169"/>
      <c r="D222" s="75" t="s">
        <v>270</v>
      </c>
      <c r="E222" s="72" t="s">
        <v>726</v>
      </c>
      <c r="F222" s="72" t="s">
        <v>38</v>
      </c>
      <c r="G222" s="72" t="s">
        <v>44</v>
      </c>
      <c r="H222" s="56">
        <v>106.74</v>
      </c>
      <c r="I222" s="32"/>
      <c r="J222" s="41">
        <f t="shared" si="6"/>
        <v>0</v>
      </c>
      <c r="K222" s="42" t="str">
        <f t="shared" si="7"/>
        <v>OK</v>
      </c>
      <c r="L222" s="31"/>
      <c r="M222" s="31"/>
      <c r="N222" s="31"/>
      <c r="O222" s="31"/>
      <c r="P222" s="31"/>
      <c r="Q222" s="31"/>
      <c r="R222" s="31"/>
      <c r="S222" s="31"/>
      <c r="T222" s="31"/>
      <c r="U222" s="31"/>
      <c r="V222" s="31"/>
      <c r="W222" s="31"/>
      <c r="X222" s="60"/>
      <c r="Y222" s="60"/>
      <c r="Z222" s="60"/>
      <c r="AA222" s="60"/>
      <c r="AB222" s="60"/>
      <c r="AC222" s="60"/>
    </row>
    <row r="223" spans="1:29" ht="30" customHeight="1" x14ac:dyDescent="0.25">
      <c r="A223" s="166"/>
      <c r="B223" s="71">
        <v>220</v>
      </c>
      <c r="C223" s="169"/>
      <c r="D223" s="75" t="s">
        <v>271</v>
      </c>
      <c r="E223" s="72" t="s">
        <v>726</v>
      </c>
      <c r="F223" s="72" t="s">
        <v>38</v>
      </c>
      <c r="G223" s="72" t="s">
        <v>232</v>
      </c>
      <c r="H223" s="56">
        <v>19.39</v>
      </c>
      <c r="I223" s="32"/>
      <c r="J223" s="41">
        <f t="shared" si="6"/>
        <v>0</v>
      </c>
      <c r="K223" s="42" t="str">
        <f t="shared" si="7"/>
        <v>OK</v>
      </c>
      <c r="L223" s="31"/>
      <c r="M223" s="31"/>
      <c r="N223" s="31"/>
      <c r="O223" s="31"/>
      <c r="P223" s="31"/>
      <c r="Q223" s="31"/>
      <c r="R223" s="31"/>
      <c r="S223" s="31"/>
      <c r="T223" s="31"/>
      <c r="U223" s="31"/>
      <c r="V223" s="31"/>
      <c r="W223" s="31"/>
      <c r="X223" s="60"/>
      <c r="Y223" s="60"/>
      <c r="Z223" s="60"/>
      <c r="AA223" s="60"/>
      <c r="AB223" s="60"/>
      <c r="AC223" s="60"/>
    </row>
    <row r="224" spans="1:29" ht="30" customHeight="1" x14ac:dyDescent="0.25">
      <c r="A224" s="166"/>
      <c r="B224" s="71">
        <v>221</v>
      </c>
      <c r="C224" s="169"/>
      <c r="D224" s="75" t="s">
        <v>273</v>
      </c>
      <c r="E224" s="72" t="s">
        <v>729</v>
      </c>
      <c r="F224" s="72" t="s">
        <v>38</v>
      </c>
      <c r="G224" s="72" t="s">
        <v>232</v>
      </c>
      <c r="H224" s="56">
        <v>14.17</v>
      </c>
      <c r="I224" s="32"/>
      <c r="J224" s="41">
        <f t="shared" si="6"/>
        <v>0</v>
      </c>
      <c r="K224" s="42" t="str">
        <f t="shared" si="7"/>
        <v>OK</v>
      </c>
      <c r="L224" s="31"/>
      <c r="M224" s="31"/>
      <c r="N224" s="31"/>
      <c r="O224" s="31"/>
      <c r="P224" s="31"/>
      <c r="Q224" s="31"/>
      <c r="R224" s="31"/>
      <c r="S224" s="31"/>
      <c r="T224" s="31"/>
      <c r="U224" s="31"/>
      <c r="V224" s="31"/>
      <c r="W224" s="31"/>
      <c r="X224" s="60"/>
      <c r="Y224" s="60"/>
      <c r="Z224" s="60"/>
      <c r="AA224" s="60"/>
      <c r="AB224" s="60"/>
      <c r="AC224" s="60"/>
    </row>
    <row r="225" spans="1:29" ht="30" customHeight="1" x14ac:dyDescent="0.25">
      <c r="A225" s="166"/>
      <c r="B225" s="71">
        <v>222</v>
      </c>
      <c r="C225" s="169"/>
      <c r="D225" s="75" t="s">
        <v>274</v>
      </c>
      <c r="E225" s="72" t="s">
        <v>729</v>
      </c>
      <c r="F225" s="72" t="s">
        <v>38</v>
      </c>
      <c r="G225" s="72" t="s">
        <v>232</v>
      </c>
      <c r="H225" s="56">
        <v>17.260000000000002</v>
      </c>
      <c r="I225" s="32"/>
      <c r="J225" s="41">
        <f t="shared" si="6"/>
        <v>0</v>
      </c>
      <c r="K225" s="42" t="str">
        <f t="shared" si="7"/>
        <v>OK</v>
      </c>
      <c r="L225" s="31"/>
      <c r="M225" s="31"/>
      <c r="N225" s="31"/>
      <c r="O225" s="31"/>
      <c r="P225" s="31"/>
      <c r="Q225" s="31"/>
      <c r="R225" s="31"/>
      <c r="S225" s="31"/>
      <c r="T225" s="31"/>
      <c r="U225" s="31"/>
      <c r="V225" s="31"/>
      <c r="W225" s="31"/>
      <c r="X225" s="60"/>
      <c r="Y225" s="60"/>
      <c r="Z225" s="60"/>
      <c r="AA225" s="60"/>
      <c r="AB225" s="60"/>
      <c r="AC225" s="60"/>
    </row>
    <row r="226" spans="1:29" ht="30" customHeight="1" x14ac:dyDescent="0.25">
      <c r="A226" s="166"/>
      <c r="B226" s="73">
        <v>223</v>
      </c>
      <c r="C226" s="169"/>
      <c r="D226" s="75" t="s">
        <v>656</v>
      </c>
      <c r="E226" s="72" t="s">
        <v>729</v>
      </c>
      <c r="F226" s="72" t="s">
        <v>336</v>
      </c>
      <c r="G226" s="72" t="s">
        <v>232</v>
      </c>
      <c r="H226" s="56">
        <v>18.02</v>
      </c>
      <c r="I226" s="32"/>
      <c r="J226" s="41">
        <f t="shared" si="6"/>
        <v>0</v>
      </c>
      <c r="K226" s="42" t="str">
        <f t="shared" si="7"/>
        <v>OK</v>
      </c>
      <c r="L226" s="31"/>
      <c r="M226" s="31"/>
      <c r="N226" s="31"/>
      <c r="O226" s="31"/>
      <c r="P226" s="31"/>
      <c r="Q226" s="31"/>
      <c r="R226" s="31"/>
      <c r="S226" s="31"/>
      <c r="T226" s="31"/>
      <c r="U226" s="31"/>
      <c r="V226" s="31"/>
      <c r="W226" s="31"/>
      <c r="X226" s="60"/>
      <c r="Y226" s="60"/>
      <c r="Z226" s="60"/>
      <c r="AA226" s="60"/>
      <c r="AB226" s="60"/>
      <c r="AC226" s="60"/>
    </row>
    <row r="227" spans="1:29" ht="30" customHeight="1" x14ac:dyDescent="0.25">
      <c r="A227" s="166"/>
      <c r="B227" s="71">
        <v>224</v>
      </c>
      <c r="C227" s="169"/>
      <c r="D227" s="75" t="s">
        <v>275</v>
      </c>
      <c r="E227" s="72" t="s">
        <v>726</v>
      </c>
      <c r="F227" s="72" t="s">
        <v>38</v>
      </c>
      <c r="G227" s="72" t="s">
        <v>232</v>
      </c>
      <c r="H227" s="56">
        <v>22.93</v>
      </c>
      <c r="I227" s="32">
        <v>5</v>
      </c>
      <c r="J227" s="41">
        <f t="shared" si="6"/>
        <v>2</v>
      </c>
      <c r="K227" s="42" t="str">
        <f t="shared" si="7"/>
        <v>OK</v>
      </c>
      <c r="L227" s="31">
        <v>1</v>
      </c>
      <c r="M227" s="31"/>
      <c r="N227" s="31"/>
      <c r="O227" s="31"/>
      <c r="P227" s="31"/>
      <c r="Q227" s="31"/>
      <c r="R227" s="31"/>
      <c r="S227" s="31"/>
      <c r="T227" s="31"/>
      <c r="U227" s="31">
        <v>2</v>
      </c>
      <c r="V227" s="31"/>
      <c r="W227" s="31"/>
      <c r="X227" s="60"/>
      <c r="Y227" s="60"/>
      <c r="Z227" s="60"/>
      <c r="AA227" s="60"/>
      <c r="AB227" s="60"/>
      <c r="AC227" s="60"/>
    </row>
    <row r="228" spans="1:29" ht="30" customHeight="1" x14ac:dyDescent="0.25">
      <c r="A228" s="166"/>
      <c r="B228" s="71">
        <v>225</v>
      </c>
      <c r="C228" s="169"/>
      <c r="D228" s="75" t="s">
        <v>276</v>
      </c>
      <c r="E228" s="72" t="s">
        <v>726</v>
      </c>
      <c r="F228" s="72" t="s">
        <v>38</v>
      </c>
      <c r="G228" s="72" t="s">
        <v>232</v>
      </c>
      <c r="H228" s="56">
        <v>47.76</v>
      </c>
      <c r="I228" s="32">
        <v>1</v>
      </c>
      <c r="J228" s="41">
        <f t="shared" si="6"/>
        <v>1</v>
      </c>
      <c r="K228" s="42" t="str">
        <f t="shared" si="7"/>
        <v>OK</v>
      </c>
      <c r="L228" s="31"/>
      <c r="M228" s="31"/>
      <c r="N228" s="31"/>
      <c r="O228" s="31"/>
      <c r="P228" s="31"/>
      <c r="Q228" s="31"/>
      <c r="R228" s="31"/>
      <c r="S228" s="31"/>
      <c r="T228" s="31"/>
      <c r="U228" s="31"/>
      <c r="V228" s="31"/>
      <c r="W228" s="31"/>
      <c r="X228" s="60"/>
      <c r="Y228" s="60"/>
      <c r="Z228" s="60"/>
      <c r="AA228" s="60"/>
      <c r="AB228" s="60"/>
      <c r="AC228" s="60"/>
    </row>
    <row r="229" spans="1:29" ht="30" customHeight="1" x14ac:dyDescent="0.25">
      <c r="A229" s="166"/>
      <c r="B229" s="71">
        <v>226</v>
      </c>
      <c r="C229" s="169"/>
      <c r="D229" s="75" t="s">
        <v>277</v>
      </c>
      <c r="E229" s="72" t="s">
        <v>731</v>
      </c>
      <c r="F229" s="72" t="s">
        <v>38</v>
      </c>
      <c r="G229" s="72" t="s">
        <v>232</v>
      </c>
      <c r="H229" s="56">
        <v>34.770000000000003</v>
      </c>
      <c r="I229" s="32"/>
      <c r="J229" s="41">
        <f t="shared" si="6"/>
        <v>0</v>
      </c>
      <c r="K229" s="42" t="str">
        <f t="shared" si="7"/>
        <v>OK</v>
      </c>
      <c r="L229" s="31"/>
      <c r="M229" s="31"/>
      <c r="N229" s="31"/>
      <c r="O229" s="31"/>
      <c r="P229" s="31"/>
      <c r="Q229" s="31"/>
      <c r="R229" s="31"/>
      <c r="S229" s="31"/>
      <c r="T229" s="31"/>
      <c r="U229" s="31"/>
      <c r="V229" s="31"/>
      <c r="W229" s="31"/>
      <c r="X229" s="60"/>
      <c r="Y229" s="60"/>
      <c r="Z229" s="60"/>
      <c r="AA229" s="60"/>
      <c r="AB229" s="60"/>
      <c r="AC229" s="60"/>
    </row>
    <row r="230" spans="1:29" ht="30" customHeight="1" x14ac:dyDescent="0.25">
      <c r="A230" s="166"/>
      <c r="B230" s="71">
        <v>227</v>
      </c>
      <c r="C230" s="169"/>
      <c r="D230" s="75" t="s">
        <v>278</v>
      </c>
      <c r="E230" s="72" t="s">
        <v>731</v>
      </c>
      <c r="F230" s="72" t="s">
        <v>38</v>
      </c>
      <c r="G230" s="72" t="s">
        <v>232</v>
      </c>
      <c r="H230" s="56">
        <v>38.89</v>
      </c>
      <c r="I230" s="32"/>
      <c r="J230" s="41">
        <f t="shared" si="6"/>
        <v>0</v>
      </c>
      <c r="K230" s="42" t="str">
        <f t="shared" si="7"/>
        <v>OK</v>
      </c>
      <c r="L230" s="31"/>
      <c r="M230" s="31"/>
      <c r="N230" s="31"/>
      <c r="O230" s="31"/>
      <c r="P230" s="31"/>
      <c r="Q230" s="31"/>
      <c r="R230" s="31"/>
      <c r="S230" s="31"/>
      <c r="T230" s="31"/>
      <c r="U230" s="31"/>
      <c r="V230" s="31"/>
      <c r="W230" s="31"/>
      <c r="X230" s="60"/>
      <c r="Y230" s="60"/>
      <c r="Z230" s="60"/>
      <c r="AA230" s="60"/>
      <c r="AB230" s="60"/>
      <c r="AC230" s="60"/>
    </row>
    <row r="231" spans="1:29" ht="30" customHeight="1" x14ac:dyDescent="0.25">
      <c r="A231" s="166"/>
      <c r="B231" s="71">
        <v>228</v>
      </c>
      <c r="C231" s="169"/>
      <c r="D231" s="75" t="s">
        <v>279</v>
      </c>
      <c r="E231" s="72" t="s">
        <v>731</v>
      </c>
      <c r="F231" s="72" t="s">
        <v>38</v>
      </c>
      <c r="G231" s="72" t="s">
        <v>232</v>
      </c>
      <c r="H231" s="56">
        <v>62.09</v>
      </c>
      <c r="I231" s="32"/>
      <c r="J231" s="41">
        <f t="shared" si="6"/>
        <v>0</v>
      </c>
      <c r="K231" s="42" t="str">
        <f t="shared" si="7"/>
        <v>OK</v>
      </c>
      <c r="L231" s="31"/>
      <c r="M231" s="31"/>
      <c r="N231" s="31"/>
      <c r="O231" s="31"/>
      <c r="P231" s="31"/>
      <c r="Q231" s="31"/>
      <c r="R231" s="31"/>
      <c r="S231" s="31"/>
      <c r="T231" s="31"/>
      <c r="U231" s="31"/>
      <c r="V231" s="31"/>
      <c r="W231" s="31"/>
      <c r="X231" s="60"/>
      <c r="Y231" s="60"/>
      <c r="Z231" s="60"/>
      <c r="AA231" s="60"/>
      <c r="AB231" s="60"/>
      <c r="AC231" s="60"/>
    </row>
    <row r="232" spans="1:29" ht="30" customHeight="1" x14ac:dyDescent="0.25">
      <c r="A232" s="166"/>
      <c r="B232" s="71">
        <v>229</v>
      </c>
      <c r="C232" s="169"/>
      <c r="D232" s="75" t="s">
        <v>280</v>
      </c>
      <c r="E232" s="72" t="s">
        <v>729</v>
      </c>
      <c r="F232" s="72" t="s">
        <v>38</v>
      </c>
      <c r="G232" s="72" t="s">
        <v>232</v>
      </c>
      <c r="H232" s="56">
        <v>10.92</v>
      </c>
      <c r="I232" s="32"/>
      <c r="J232" s="41">
        <f t="shared" si="6"/>
        <v>0</v>
      </c>
      <c r="K232" s="42" t="str">
        <f t="shared" si="7"/>
        <v>OK</v>
      </c>
      <c r="L232" s="31"/>
      <c r="M232" s="31"/>
      <c r="N232" s="31"/>
      <c r="O232" s="31"/>
      <c r="P232" s="31"/>
      <c r="Q232" s="31"/>
      <c r="R232" s="31"/>
      <c r="S232" s="31"/>
      <c r="T232" s="31"/>
      <c r="U232" s="31"/>
      <c r="V232" s="31"/>
      <c r="W232" s="31"/>
      <c r="X232" s="60"/>
      <c r="Y232" s="60"/>
      <c r="Z232" s="60"/>
      <c r="AA232" s="60"/>
      <c r="AB232" s="60"/>
      <c r="AC232" s="60"/>
    </row>
    <row r="233" spans="1:29" ht="30" customHeight="1" x14ac:dyDescent="0.25">
      <c r="A233" s="166"/>
      <c r="B233" s="73">
        <v>230</v>
      </c>
      <c r="C233" s="169"/>
      <c r="D233" s="75" t="s">
        <v>281</v>
      </c>
      <c r="E233" s="72" t="s">
        <v>729</v>
      </c>
      <c r="F233" s="72" t="s">
        <v>38</v>
      </c>
      <c r="G233" s="72" t="s">
        <v>232</v>
      </c>
      <c r="H233" s="56">
        <v>60.58</v>
      </c>
      <c r="I233" s="32"/>
      <c r="J233" s="41">
        <f t="shared" si="6"/>
        <v>0</v>
      </c>
      <c r="K233" s="42" t="str">
        <f t="shared" si="7"/>
        <v>OK</v>
      </c>
      <c r="L233" s="31"/>
      <c r="M233" s="31"/>
      <c r="N233" s="31"/>
      <c r="O233" s="31"/>
      <c r="P233" s="31"/>
      <c r="Q233" s="31"/>
      <c r="R233" s="31"/>
      <c r="S233" s="31"/>
      <c r="T233" s="31"/>
      <c r="U233" s="31"/>
      <c r="V233" s="31"/>
      <c r="W233" s="31"/>
      <c r="X233" s="60"/>
      <c r="Y233" s="60"/>
      <c r="Z233" s="60"/>
      <c r="AA233" s="60"/>
      <c r="AB233" s="60"/>
      <c r="AC233" s="60"/>
    </row>
    <row r="234" spans="1:29" ht="30" customHeight="1" x14ac:dyDescent="0.25">
      <c r="A234" s="166"/>
      <c r="B234" s="73">
        <v>231</v>
      </c>
      <c r="C234" s="169"/>
      <c r="D234" s="75" t="s">
        <v>283</v>
      </c>
      <c r="E234" s="72" t="s">
        <v>732</v>
      </c>
      <c r="F234" s="72" t="s">
        <v>38</v>
      </c>
      <c r="G234" s="72" t="s">
        <v>232</v>
      </c>
      <c r="H234" s="56">
        <v>142.84</v>
      </c>
      <c r="I234" s="32">
        <v>2</v>
      </c>
      <c r="J234" s="41">
        <f t="shared" si="6"/>
        <v>1</v>
      </c>
      <c r="K234" s="42" t="str">
        <f t="shared" si="7"/>
        <v>OK</v>
      </c>
      <c r="L234" s="31">
        <v>1</v>
      </c>
      <c r="M234" s="31"/>
      <c r="N234" s="31"/>
      <c r="O234" s="31"/>
      <c r="P234" s="31"/>
      <c r="Q234" s="31"/>
      <c r="R234" s="31"/>
      <c r="S234" s="31"/>
      <c r="T234" s="31"/>
      <c r="U234" s="31"/>
      <c r="V234" s="31"/>
      <c r="W234" s="31"/>
      <c r="X234" s="60"/>
      <c r="Y234" s="60"/>
      <c r="Z234" s="60"/>
      <c r="AA234" s="60"/>
      <c r="AB234" s="60"/>
      <c r="AC234" s="60"/>
    </row>
    <row r="235" spans="1:29" ht="30" customHeight="1" x14ac:dyDescent="0.25">
      <c r="A235" s="166"/>
      <c r="B235" s="73">
        <v>232</v>
      </c>
      <c r="C235" s="169"/>
      <c r="D235" s="75" t="s">
        <v>285</v>
      </c>
      <c r="E235" s="72" t="s">
        <v>710</v>
      </c>
      <c r="F235" s="72" t="s">
        <v>38</v>
      </c>
      <c r="G235" s="72" t="s">
        <v>232</v>
      </c>
      <c r="H235" s="56">
        <v>60.19</v>
      </c>
      <c r="I235" s="32"/>
      <c r="J235" s="41">
        <f t="shared" si="6"/>
        <v>0</v>
      </c>
      <c r="K235" s="42" t="str">
        <f t="shared" si="7"/>
        <v>OK</v>
      </c>
      <c r="L235" s="31"/>
      <c r="M235" s="31"/>
      <c r="N235" s="31"/>
      <c r="O235" s="31"/>
      <c r="P235" s="31"/>
      <c r="Q235" s="31"/>
      <c r="R235" s="31"/>
      <c r="S235" s="31"/>
      <c r="T235" s="31"/>
      <c r="U235" s="31"/>
      <c r="V235" s="31"/>
      <c r="W235" s="31"/>
      <c r="X235" s="60"/>
      <c r="Y235" s="60"/>
      <c r="Z235" s="60"/>
      <c r="AA235" s="60"/>
      <c r="AB235" s="60"/>
      <c r="AC235" s="60"/>
    </row>
    <row r="236" spans="1:29" ht="30" customHeight="1" x14ac:dyDescent="0.25">
      <c r="A236" s="166"/>
      <c r="B236" s="73">
        <v>233</v>
      </c>
      <c r="C236" s="169"/>
      <c r="D236" s="75" t="s">
        <v>667</v>
      </c>
      <c r="E236" s="72" t="s">
        <v>732</v>
      </c>
      <c r="F236" s="72" t="s">
        <v>336</v>
      </c>
      <c r="G236" s="72" t="s">
        <v>232</v>
      </c>
      <c r="H236" s="56">
        <v>343.96</v>
      </c>
      <c r="I236" s="32">
        <v>1</v>
      </c>
      <c r="J236" s="41">
        <f t="shared" si="6"/>
        <v>1</v>
      </c>
      <c r="K236" s="42" t="str">
        <f t="shared" si="7"/>
        <v>OK</v>
      </c>
      <c r="L236" s="31"/>
      <c r="M236" s="31"/>
      <c r="N236" s="31"/>
      <c r="O236" s="31"/>
      <c r="P236" s="31"/>
      <c r="Q236" s="31"/>
      <c r="R236" s="31"/>
      <c r="S236" s="31"/>
      <c r="T236" s="31"/>
      <c r="U236" s="31"/>
      <c r="V236" s="31"/>
      <c r="W236" s="31"/>
      <c r="X236" s="60"/>
      <c r="Y236" s="60"/>
      <c r="Z236" s="60"/>
      <c r="AA236" s="60"/>
      <c r="AB236" s="60"/>
      <c r="AC236" s="60"/>
    </row>
    <row r="237" spans="1:29" ht="30" customHeight="1" x14ac:dyDescent="0.25">
      <c r="A237" s="166"/>
      <c r="B237" s="73">
        <v>234</v>
      </c>
      <c r="C237" s="169"/>
      <c r="D237" s="75" t="s">
        <v>668</v>
      </c>
      <c r="E237" s="72" t="s">
        <v>732</v>
      </c>
      <c r="F237" s="72" t="s">
        <v>336</v>
      </c>
      <c r="G237" s="72" t="s">
        <v>232</v>
      </c>
      <c r="H237" s="56">
        <v>486.15</v>
      </c>
      <c r="I237" s="32"/>
      <c r="J237" s="41">
        <f t="shared" si="6"/>
        <v>0</v>
      </c>
      <c r="K237" s="42" t="str">
        <f t="shared" si="7"/>
        <v>OK</v>
      </c>
      <c r="L237" s="31"/>
      <c r="M237" s="31"/>
      <c r="N237" s="31"/>
      <c r="O237" s="31"/>
      <c r="P237" s="31"/>
      <c r="Q237" s="31"/>
      <c r="R237" s="31"/>
      <c r="S237" s="31"/>
      <c r="T237" s="31"/>
      <c r="U237" s="31"/>
      <c r="V237" s="31"/>
      <c r="W237" s="31"/>
      <c r="X237" s="60"/>
      <c r="Y237" s="60"/>
      <c r="Z237" s="60"/>
      <c r="AA237" s="60"/>
      <c r="AB237" s="60"/>
      <c r="AC237" s="60"/>
    </row>
    <row r="238" spans="1:29" ht="30" customHeight="1" x14ac:dyDescent="0.25">
      <c r="A238" s="166"/>
      <c r="B238" s="71">
        <v>235</v>
      </c>
      <c r="C238" s="169"/>
      <c r="D238" s="75" t="s">
        <v>287</v>
      </c>
      <c r="E238" s="72" t="s">
        <v>231</v>
      </c>
      <c r="F238" s="72" t="s">
        <v>38</v>
      </c>
      <c r="G238" s="72" t="s">
        <v>232</v>
      </c>
      <c r="H238" s="56">
        <v>21.89</v>
      </c>
      <c r="I238" s="32"/>
      <c r="J238" s="41">
        <f t="shared" si="6"/>
        <v>0</v>
      </c>
      <c r="K238" s="42" t="str">
        <f t="shared" si="7"/>
        <v>OK</v>
      </c>
      <c r="L238" s="31"/>
      <c r="M238" s="31"/>
      <c r="N238" s="31"/>
      <c r="O238" s="31"/>
      <c r="P238" s="31"/>
      <c r="Q238" s="31"/>
      <c r="R238" s="31"/>
      <c r="S238" s="31"/>
      <c r="T238" s="31"/>
      <c r="U238" s="31"/>
      <c r="V238" s="31"/>
      <c r="W238" s="31"/>
      <c r="X238" s="60"/>
      <c r="Y238" s="60"/>
      <c r="Z238" s="60"/>
      <c r="AA238" s="60"/>
      <c r="AB238" s="60"/>
      <c r="AC238" s="60"/>
    </row>
    <row r="239" spans="1:29" ht="30" customHeight="1" x14ac:dyDescent="0.25">
      <c r="A239" s="166"/>
      <c r="B239" s="71">
        <v>236</v>
      </c>
      <c r="C239" s="169"/>
      <c r="D239" s="75" t="s">
        <v>289</v>
      </c>
      <c r="E239" s="72" t="s">
        <v>231</v>
      </c>
      <c r="F239" s="72" t="s">
        <v>38</v>
      </c>
      <c r="G239" s="72" t="s">
        <v>232</v>
      </c>
      <c r="H239" s="56">
        <v>35.840000000000003</v>
      </c>
      <c r="I239" s="32"/>
      <c r="J239" s="41">
        <f t="shared" si="6"/>
        <v>0</v>
      </c>
      <c r="K239" s="42" t="str">
        <f t="shared" si="7"/>
        <v>OK</v>
      </c>
      <c r="L239" s="31"/>
      <c r="M239" s="31"/>
      <c r="N239" s="31"/>
      <c r="O239" s="31"/>
      <c r="P239" s="31"/>
      <c r="Q239" s="31"/>
      <c r="R239" s="31"/>
      <c r="S239" s="31"/>
      <c r="T239" s="31"/>
      <c r="U239" s="31"/>
      <c r="V239" s="31"/>
      <c r="W239" s="31"/>
      <c r="X239" s="60"/>
      <c r="Y239" s="60"/>
      <c r="Z239" s="60"/>
      <c r="AA239" s="60"/>
      <c r="AB239" s="60"/>
      <c r="AC239" s="60"/>
    </row>
    <row r="240" spans="1:29" ht="30" customHeight="1" x14ac:dyDescent="0.25">
      <c r="A240" s="166"/>
      <c r="B240" s="71">
        <v>237</v>
      </c>
      <c r="C240" s="169"/>
      <c r="D240" s="75" t="s">
        <v>290</v>
      </c>
      <c r="E240" s="72" t="s">
        <v>231</v>
      </c>
      <c r="F240" s="72" t="s">
        <v>38</v>
      </c>
      <c r="G240" s="72" t="s">
        <v>232</v>
      </c>
      <c r="H240" s="56">
        <v>19.579999999999998</v>
      </c>
      <c r="I240" s="32"/>
      <c r="J240" s="41">
        <f t="shared" si="6"/>
        <v>0</v>
      </c>
      <c r="K240" s="42" t="str">
        <f t="shared" si="7"/>
        <v>OK</v>
      </c>
      <c r="L240" s="31"/>
      <c r="M240" s="31"/>
      <c r="N240" s="31"/>
      <c r="O240" s="31"/>
      <c r="P240" s="31"/>
      <c r="Q240" s="31"/>
      <c r="R240" s="31"/>
      <c r="S240" s="31"/>
      <c r="T240" s="31"/>
      <c r="U240" s="31"/>
      <c r="V240" s="31"/>
      <c r="W240" s="31"/>
      <c r="X240" s="60"/>
      <c r="Y240" s="60"/>
      <c r="Z240" s="60"/>
      <c r="AA240" s="60"/>
      <c r="AB240" s="60"/>
      <c r="AC240" s="60"/>
    </row>
    <row r="241" spans="1:29" ht="30" customHeight="1" x14ac:dyDescent="0.25">
      <c r="A241" s="166"/>
      <c r="B241" s="71">
        <v>238</v>
      </c>
      <c r="C241" s="169"/>
      <c r="D241" s="75" t="s">
        <v>291</v>
      </c>
      <c r="E241" s="72" t="s">
        <v>231</v>
      </c>
      <c r="F241" s="72" t="s">
        <v>38</v>
      </c>
      <c r="G241" s="72" t="s">
        <v>232</v>
      </c>
      <c r="H241" s="56">
        <v>42.52</v>
      </c>
      <c r="I241" s="32"/>
      <c r="J241" s="41">
        <f t="shared" si="6"/>
        <v>0</v>
      </c>
      <c r="K241" s="42" t="str">
        <f t="shared" si="7"/>
        <v>OK</v>
      </c>
      <c r="L241" s="31"/>
      <c r="M241" s="31"/>
      <c r="N241" s="31"/>
      <c r="O241" s="31"/>
      <c r="P241" s="31"/>
      <c r="Q241" s="31"/>
      <c r="R241" s="31"/>
      <c r="S241" s="31"/>
      <c r="T241" s="31"/>
      <c r="U241" s="31"/>
      <c r="V241" s="31"/>
      <c r="W241" s="31"/>
      <c r="X241" s="60"/>
      <c r="Y241" s="60"/>
      <c r="Z241" s="60"/>
      <c r="AA241" s="60"/>
      <c r="AB241" s="60"/>
      <c r="AC241" s="60"/>
    </row>
    <row r="242" spans="1:29" ht="30" customHeight="1" x14ac:dyDescent="0.25">
      <c r="A242" s="166"/>
      <c r="B242" s="71">
        <v>239</v>
      </c>
      <c r="C242" s="169"/>
      <c r="D242" s="75" t="s">
        <v>293</v>
      </c>
      <c r="E242" s="72" t="s">
        <v>231</v>
      </c>
      <c r="F242" s="72" t="s">
        <v>38</v>
      </c>
      <c r="G242" s="72" t="s">
        <v>232</v>
      </c>
      <c r="H242" s="56">
        <v>41.19</v>
      </c>
      <c r="I242" s="32"/>
      <c r="J242" s="41">
        <f t="shared" si="6"/>
        <v>0</v>
      </c>
      <c r="K242" s="42" t="str">
        <f t="shared" si="7"/>
        <v>OK</v>
      </c>
      <c r="L242" s="31"/>
      <c r="M242" s="31"/>
      <c r="N242" s="31"/>
      <c r="O242" s="31"/>
      <c r="P242" s="31"/>
      <c r="Q242" s="31"/>
      <c r="R242" s="31"/>
      <c r="S242" s="31"/>
      <c r="T242" s="31"/>
      <c r="U242" s="31"/>
      <c r="V242" s="31"/>
      <c r="W242" s="31"/>
      <c r="X242" s="60"/>
      <c r="Y242" s="60"/>
      <c r="Z242" s="60"/>
      <c r="AA242" s="60"/>
      <c r="AB242" s="60"/>
      <c r="AC242" s="60"/>
    </row>
    <row r="243" spans="1:29" ht="30" customHeight="1" x14ac:dyDescent="0.25">
      <c r="A243" s="166"/>
      <c r="B243" s="71">
        <v>240</v>
      </c>
      <c r="C243" s="169"/>
      <c r="D243" s="75" t="s">
        <v>295</v>
      </c>
      <c r="E243" s="72" t="s">
        <v>710</v>
      </c>
      <c r="F243" s="72" t="s">
        <v>38</v>
      </c>
      <c r="G243" s="72" t="s">
        <v>232</v>
      </c>
      <c r="H243" s="56">
        <v>59.1</v>
      </c>
      <c r="I243" s="32"/>
      <c r="J243" s="41">
        <f t="shared" si="6"/>
        <v>0</v>
      </c>
      <c r="K243" s="42" t="str">
        <f t="shared" si="7"/>
        <v>OK</v>
      </c>
      <c r="L243" s="31"/>
      <c r="M243" s="31"/>
      <c r="N243" s="31"/>
      <c r="O243" s="31"/>
      <c r="P243" s="31"/>
      <c r="Q243" s="31"/>
      <c r="R243" s="31"/>
      <c r="S243" s="31"/>
      <c r="T243" s="31"/>
      <c r="U243" s="31"/>
      <c r="V243" s="31"/>
      <c r="W243" s="31"/>
      <c r="X243" s="60"/>
      <c r="Y243" s="60"/>
      <c r="Z243" s="60"/>
      <c r="AA243" s="60"/>
      <c r="AB243" s="60"/>
      <c r="AC243" s="60"/>
    </row>
    <row r="244" spans="1:29" ht="30" customHeight="1" x14ac:dyDescent="0.25">
      <c r="A244" s="166"/>
      <c r="B244" s="71">
        <v>241</v>
      </c>
      <c r="C244" s="169"/>
      <c r="D244" s="75" t="s">
        <v>297</v>
      </c>
      <c r="E244" s="72" t="s">
        <v>729</v>
      </c>
      <c r="F244" s="72" t="s">
        <v>38</v>
      </c>
      <c r="G244" s="72" t="s">
        <v>232</v>
      </c>
      <c r="H244" s="56">
        <v>38.520000000000003</v>
      </c>
      <c r="I244" s="32"/>
      <c r="J244" s="41">
        <f t="shared" si="6"/>
        <v>0</v>
      </c>
      <c r="K244" s="42" t="str">
        <f t="shared" si="7"/>
        <v>OK</v>
      </c>
      <c r="L244" s="31"/>
      <c r="M244" s="31"/>
      <c r="N244" s="31"/>
      <c r="O244" s="31"/>
      <c r="P244" s="31"/>
      <c r="Q244" s="31"/>
      <c r="R244" s="31"/>
      <c r="S244" s="31"/>
      <c r="T244" s="31"/>
      <c r="U244" s="31"/>
      <c r="V244" s="31"/>
      <c r="W244" s="31"/>
      <c r="X244" s="60"/>
      <c r="Y244" s="60"/>
      <c r="Z244" s="60"/>
      <c r="AA244" s="60"/>
      <c r="AB244" s="60"/>
      <c r="AC244" s="60"/>
    </row>
    <row r="245" spans="1:29" ht="30" customHeight="1" x14ac:dyDescent="0.25">
      <c r="A245" s="166"/>
      <c r="B245" s="71">
        <v>242</v>
      </c>
      <c r="C245" s="169"/>
      <c r="D245" s="75" t="s">
        <v>298</v>
      </c>
      <c r="E245" s="72" t="s">
        <v>726</v>
      </c>
      <c r="F245" s="72" t="s">
        <v>38</v>
      </c>
      <c r="G245" s="72" t="s">
        <v>232</v>
      </c>
      <c r="H245" s="56">
        <v>13.52</v>
      </c>
      <c r="I245" s="32"/>
      <c r="J245" s="41">
        <f t="shared" si="6"/>
        <v>0</v>
      </c>
      <c r="K245" s="42" t="str">
        <f t="shared" si="7"/>
        <v>OK</v>
      </c>
      <c r="L245" s="31"/>
      <c r="M245" s="31"/>
      <c r="N245" s="31"/>
      <c r="O245" s="31"/>
      <c r="P245" s="31"/>
      <c r="Q245" s="31"/>
      <c r="R245" s="31"/>
      <c r="S245" s="31"/>
      <c r="T245" s="31"/>
      <c r="U245" s="31"/>
      <c r="V245" s="31"/>
      <c r="W245" s="31"/>
      <c r="X245" s="60"/>
      <c r="Y245" s="60"/>
      <c r="Z245" s="60"/>
      <c r="AA245" s="60"/>
      <c r="AB245" s="60"/>
      <c r="AC245" s="60"/>
    </row>
    <row r="246" spans="1:29" ht="30" customHeight="1" x14ac:dyDescent="0.25">
      <c r="A246" s="166"/>
      <c r="B246" s="73">
        <v>243</v>
      </c>
      <c r="C246" s="169"/>
      <c r="D246" s="75" t="s">
        <v>621</v>
      </c>
      <c r="E246" s="72" t="s">
        <v>729</v>
      </c>
      <c r="F246" s="72" t="s">
        <v>336</v>
      </c>
      <c r="G246" s="72" t="s">
        <v>232</v>
      </c>
      <c r="H246" s="56">
        <v>60.86</v>
      </c>
      <c r="I246" s="32"/>
      <c r="J246" s="41">
        <f t="shared" si="6"/>
        <v>0</v>
      </c>
      <c r="K246" s="42" t="str">
        <f t="shared" si="7"/>
        <v>OK</v>
      </c>
      <c r="L246" s="31"/>
      <c r="M246" s="31"/>
      <c r="N246" s="31"/>
      <c r="O246" s="31"/>
      <c r="P246" s="31"/>
      <c r="Q246" s="31"/>
      <c r="R246" s="31"/>
      <c r="S246" s="31"/>
      <c r="T246" s="31"/>
      <c r="U246" s="31"/>
      <c r="V246" s="31"/>
      <c r="W246" s="31"/>
      <c r="X246" s="60"/>
      <c r="Y246" s="60"/>
      <c r="Z246" s="60"/>
      <c r="AA246" s="60"/>
      <c r="AB246" s="60"/>
      <c r="AC246" s="60"/>
    </row>
    <row r="247" spans="1:29" ht="30" customHeight="1" x14ac:dyDescent="0.25">
      <c r="A247" s="166"/>
      <c r="B247" s="73">
        <v>244</v>
      </c>
      <c r="C247" s="169"/>
      <c r="D247" s="75" t="s">
        <v>646</v>
      </c>
      <c r="E247" s="72" t="s">
        <v>726</v>
      </c>
      <c r="F247" s="72" t="s">
        <v>336</v>
      </c>
      <c r="G247" s="72" t="s">
        <v>232</v>
      </c>
      <c r="H247" s="56">
        <v>65.84</v>
      </c>
      <c r="I247" s="32"/>
      <c r="J247" s="41">
        <f t="shared" si="6"/>
        <v>0</v>
      </c>
      <c r="K247" s="42" t="str">
        <f t="shared" si="7"/>
        <v>OK</v>
      </c>
      <c r="L247" s="31"/>
      <c r="M247" s="31"/>
      <c r="N247" s="31"/>
      <c r="O247" s="31"/>
      <c r="P247" s="31"/>
      <c r="Q247" s="31"/>
      <c r="R247" s="31"/>
      <c r="S247" s="31"/>
      <c r="T247" s="31"/>
      <c r="U247" s="31"/>
      <c r="V247" s="31"/>
      <c r="W247" s="31"/>
      <c r="X247" s="60"/>
      <c r="Y247" s="60"/>
      <c r="Z247" s="60"/>
      <c r="AA247" s="60"/>
      <c r="AB247" s="60"/>
      <c r="AC247" s="60"/>
    </row>
    <row r="248" spans="1:29" ht="30" customHeight="1" x14ac:dyDescent="0.25">
      <c r="A248" s="166"/>
      <c r="B248" s="73">
        <v>245</v>
      </c>
      <c r="C248" s="169"/>
      <c r="D248" s="75" t="s">
        <v>647</v>
      </c>
      <c r="E248" s="72" t="s">
        <v>726</v>
      </c>
      <c r="F248" s="72" t="s">
        <v>336</v>
      </c>
      <c r="G248" s="72" t="s">
        <v>232</v>
      </c>
      <c r="H248" s="56">
        <v>30.24</v>
      </c>
      <c r="I248" s="32"/>
      <c r="J248" s="41">
        <f t="shared" si="6"/>
        <v>0</v>
      </c>
      <c r="K248" s="42" t="str">
        <f t="shared" si="7"/>
        <v>OK</v>
      </c>
      <c r="L248" s="31"/>
      <c r="M248" s="31"/>
      <c r="N248" s="31"/>
      <c r="O248" s="31"/>
      <c r="P248" s="31"/>
      <c r="Q248" s="31"/>
      <c r="R248" s="31"/>
      <c r="S248" s="31"/>
      <c r="T248" s="31"/>
      <c r="U248" s="31"/>
      <c r="V248" s="31"/>
      <c r="W248" s="31"/>
      <c r="X248" s="60"/>
      <c r="Y248" s="60"/>
      <c r="Z248" s="60"/>
      <c r="AA248" s="60"/>
      <c r="AB248" s="60"/>
      <c r="AC248" s="60"/>
    </row>
    <row r="249" spans="1:29" ht="30" customHeight="1" x14ac:dyDescent="0.25">
      <c r="A249" s="166"/>
      <c r="B249" s="73">
        <v>246</v>
      </c>
      <c r="C249" s="169"/>
      <c r="D249" s="75" t="s">
        <v>624</v>
      </c>
      <c r="E249" s="72" t="s">
        <v>731</v>
      </c>
      <c r="F249" s="72" t="s">
        <v>336</v>
      </c>
      <c r="G249" s="72" t="s">
        <v>232</v>
      </c>
      <c r="H249" s="56">
        <v>5.55</v>
      </c>
      <c r="I249" s="32"/>
      <c r="J249" s="41">
        <f t="shared" si="6"/>
        <v>0</v>
      </c>
      <c r="K249" s="42" t="str">
        <f t="shared" si="7"/>
        <v>OK</v>
      </c>
      <c r="L249" s="31"/>
      <c r="M249" s="31"/>
      <c r="N249" s="31"/>
      <c r="O249" s="31"/>
      <c r="P249" s="31"/>
      <c r="Q249" s="31"/>
      <c r="R249" s="31"/>
      <c r="S249" s="31"/>
      <c r="T249" s="31"/>
      <c r="U249" s="31"/>
      <c r="V249" s="31"/>
      <c r="W249" s="31"/>
      <c r="X249" s="60"/>
      <c r="Y249" s="60"/>
      <c r="Z249" s="60"/>
      <c r="AA249" s="60"/>
      <c r="AB249" s="60"/>
      <c r="AC249" s="60"/>
    </row>
    <row r="250" spans="1:29" ht="30" customHeight="1" x14ac:dyDescent="0.25">
      <c r="A250" s="166"/>
      <c r="B250" s="73">
        <v>247</v>
      </c>
      <c r="C250" s="169"/>
      <c r="D250" s="75" t="s">
        <v>645</v>
      </c>
      <c r="E250" s="72" t="s">
        <v>726</v>
      </c>
      <c r="F250" s="72" t="s">
        <v>336</v>
      </c>
      <c r="G250" s="72" t="s">
        <v>232</v>
      </c>
      <c r="H250" s="56">
        <v>9.76</v>
      </c>
      <c r="I250" s="32"/>
      <c r="J250" s="41">
        <f t="shared" si="6"/>
        <v>0</v>
      </c>
      <c r="K250" s="42" t="str">
        <f t="shared" si="7"/>
        <v>OK</v>
      </c>
      <c r="L250" s="31"/>
      <c r="M250" s="31"/>
      <c r="N250" s="31"/>
      <c r="O250" s="31"/>
      <c r="P250" s="31"/>
      <c r="Q250" s="31"/>
      <c r="R250" s="31"/>
      <c r="S250" s="31"/>
      <c r="T250" s="31"/>
      <c r="U250" s="31"/>
      <c r="V250" s="31"/>
      <c r="W250" s="31"/>
      <c r="X250" s="60"/>
      <c r="Y250" s="60"/>
      <c r="Z250" s="60"/>
      <c r="AA250" s="60"/>
      <c r="AB250" s="60"/>
      <c r="AC250" s="60"/>
    </row>
    <row r="251" spans="1:29" ht="30" customHeight="1" x14ac:dyDescent="0.25">
      <c r="A251" s="166"/>
      <c r="B251" s="73">
        <v>248</v>
      </c>
      <c r="C251" s="169"/>
      <c r="D251" s="75" t="s">
        <v>648</v>
      </c>
      <c r="E251" s="72" t="s">
        <v>731</v>
      </c>
      <c r="F251" s="72" t="s">
        <v>336</v>
      </c>
      <c r="G251" s="72" t="s">
        <v>232</v>
      </c>
      <c r="H251" s="56">
        <v>44.16</v>
      </c>
      <c r="I251" s="32"/>
      <c r="J251" s="41">
        <f t="shared" si="6"/>
        <v>0</v>
      </c>
      <c r="K251" s="42" t="str">
        <f t="shared" si="7"/>
        <v>OK</v>
      </c>
      <c r="L251" s="31"/>
      <c r="M251" s="31"/>
      <c r="N251" s="31"/>
      <c r="O251" s="31"/>
      <c r="P251" s="31"/>
      <c r="Q251" s="31"/>
      <c r="R251" s="31"/>
      <c r="S251" s="31"/>
      <c r="T251" s="31"/>
      <c r="U251" s="31"/>
      <c r="V251" s="31"/>
      <c r="W251" s="31"/>
      <c r="X251" s="60"/>
      <c r="Y251" s="60"/>
      <c r="Z251" s="60"/>
      <c r="AA251" s="60"/>
      <c r="AB251" s="60"/>
      <c r="AC251" s="60"/>
    </row>
    <row r="252" spans="1:29" ht="30" customHeight="1" x14ac:dyDescent="0.25">
      <c r="A252" s="166"/>
      <c r="B252" s="73">
        <v>249</v>
      </c>
      <c r="C252" s="169"/>
      <c r="D252" s="75" t="s">
        <v>733</v>
      </c>
      <c r="E252" s="72" t="s">
        <v>231</v>
      </c>
      <c r="F252" s="72" t="s">
        <v>336</v>
      </c>
      <c r="G252" s="72" t="s">
        <v>232</v>
      </c>
      <c r="H252" s="56">
        <v>36.840000000000003</v>
      </c>
      <c r="I252" s="32"/>
      <c r="J252" s="41">
        <f t="shared" si="6"/>
        <v>0</v>
      </c>
      <c r="K252" s="42" t="str">
        <f t="shared" si="7"/>
        <v>OK</v>
      </c>
      <c r="L252" s="31"/>
      <c r="M252" s="31"/>
      <c r="N252" s="31"/>
      <c r="O252" s="31"/>
      <c r="P252" s="31"/>
      <c r="Q252" s="31"/>
      <c r="R252" s="31"/>
      <c r="S252" s="31"/>
      <c r="T252" s="31"/>
      <c r="U252" s="31"/>
      <c r="V252" s="31"/>
      <c r="W252" s="31"/>
      <c r="X252" s="60"/>
      <c r="Y252" s="60"/>
      <c r="Z252" s="60"/>
      <c r="AA252" s="60"/>
      <c r="AB252" s="60"/>
      <c r="AC252" s="60"/>
    </row>
    <row r="253" spans="1:29" ht="30" customHeight="1" x14ac:dyDescent="0.25">
      <c r="A253" s="166"/>
      <c r="B253" s="73">
        <v>250</v>
      </c>
      <c r="C253" s="169"/>
      <c r="D253" s="75" t="s">
        <v>734</v>
      </c>
      <c r="E253" s="72" t="s">
        <v>726</v>
      </c>
      <c r="F253" s="72" t="s">
        <v>336</v>
      </c>
      <c r="G253" s="72" t="s">
        <v>232</v>
      </c>
      <c r="H253" s="56">
        <v>39.32</v>
      </c>
      <c r="I253" s="32"/>
      <c r="J253" s="41">
        <f t="shared" si="6"/>
        <v>0</v>
      </c>
      <c r="K253" s="42" t="str">
        <f t="shared" si="7"/>
        <v>OK</v>
      </c>
      <c r="L253" s="31"/>
      <c r="M253" s="31"/>
      <c r="N253" s="31"/>
      <c r="O253" s="31"/>
      <c r="P253" s="31"/>
      <c r="Q253" s="31"/>
      <c r="R253" s="31"/>
      <c r="S253" s="31"/>
      <c r="T253" s="31"/>
      <c r="U253" s="31"/>
      <c r="V253" s="31"/>
      <c r="W253" s="31"/>
      <c r="X253" s="60"/>
      <c r="Y253" s="60"/>
      <c r="Z253" s="60"/>
      <c r="AA253" s="60"/>
      <c r="AB253" s="60"/>
      <c r="AC253" s="60"/>
    </row>
    <row r="254" spans="1:29" ht="30" customHeight="1" x14ac:dyDescent="0.25">
      <c r="A254" s="166"/>
      <c r="B254" s="73">
        <v>251</v>
      </c>
      <c r="C254" s="169"/>
      <c r="D254" s="75" t="s">
        <v>649</v>
      </c>
      <c r="E254" s="72" t="s">
        <v>735</v>
      </c>
      <c r="F254" s="72" t="s">
        <v>336</v>
      </c>
      <c r="G254" s="72" t="s">
        <v>232</v>
      </c>
      <c r="H254" s="56">
        <v>22.02</v>
      </c>
      <c r="I254" s="32"/>
      <c r="J254" s="41">
        <f t="shared" si="6"/>
        <v>0</v>
      </c>
      <c r="K254" s="42" t="str">
        <f t="shared" si="7"/>
        <v>OK</v>
      </c>
      <c r="L254" s="31"/>
      <c r="M254" s="31"/>
      <c r="N254" s="31"/>
      <c r="O254" s="31"/>
      <c r="P254" s="31"/>
      <c r="Q254" s="31"/>
      <c r="R254" s="31"/>
      <c r="S254" s="31"/>
      <c r="T254" s="31"/>
      <c r="U254" s="31"/>
      <c r="V254" s="31"/>
      <c r="W254" s="31"/>
      <c r="X254" s="60"/>
      <c r="Y254" s="60"/>
      <c r="Z254" s="60"/>
      <c r="AA254" s="60"/>
      <c r="AB254" s="60"/>
      <c r="AC254" s="60"/>
    </row>
    <row r="255" spans="1:29" ht="30" customHeight="1" x14ac:dyDescent="0.25">
      <c r="A255" s="166"/>
      <c r="B255" s="73">
        <v>252</v>
      </c>
      <c r="C255" s="169"/>
      <c r="D255" s="75" t="s">
        <v>650</v>
      </c>
      <c r="E255" s="72" t="s">
        <v>730</v>
      </c>
      <c r="F255" s="72" t="s">
        <v>336</v>
      </c>
      <c r="G255" s="72" t="s">
        <v>44</v>
      </c>
      <c r="H255" s="56">
        <v>13.98</v>
      </c>
      <c r="I255" s="32"/>
      <c r="J255" s="41">
        <f t="shared" si="6"/>
        <v>0</v>
      </c>
      <c r="K255" s="42" t="str">
        <f t="shared" si="7"/>
        <v>OK</v>
      </c>
      <c r="L255" s="31"/>
      <c r="M255" s="31"/>
      <c r="N255" s="31"/>
      <c r="O255" s="31"/>
      <c r="P255" s="31"/>
      <c r="Q255" s="31"/>
      <c r="R255" s="31"/>
      <c r="S255" s="31"/>
      <c r="T255" s="31"/>
      <c r="U255" s="31"/>
      <c r="V255" s="31"/>
      <c r="W255" s="31"/>
      <c r="X255" s="60"/>
      <c r="Y255" s="60"/>
      <c r="Z255" s="60"/>
      <c r="AA255" s="60"/>
      <c r="AB255" s="60"/>
      <c r="AC255" s="60"/>
    </row>
    <row r="256" spans="1:29" ht="30" customHeight="1" x14ac:dyDescent="0.25">
      <c r="A256" s="166"/>
      <c r="B256" s="73">
        <v>253</v>
      </c>
      <c r="C256" s="169"/>
      <c r="D256" s="75" t="s">
        <v>651</v>
      </c>
      <c r="E256" s="72" t="s">
        <v>726</v>
      </c>
      <c r="F256" s="72" t="s">
        <v>336</v>
      </c>
      <c r="G256" s="72" t="s">
        <v>232</v>
      </c>
      <c r="H256" s="56">
        <v>25.96</v>
      </c>
      <c r="I256" s="32"/>
      <c r="J256" s="41">
        <f t="shared" si="6"/>
        <v>0</v>
      </c>
      <c r="K256" s="42" t="str">
        <f t="shared" si="7"/>
        <v>OK</v>
      </c>
      <c r="L256" s="31"/>
      <c r="M256" s="31"/>
      <c r="N256" s="31"/>
      <c r="O256" s="31"/>
      <c r="P256" s="31"/>
      <c r="Q256" s="31"/>
      <c r="R256" s="31"/>
      <c r="S256" s="31"/>
      <c r="T256" s="31"/>
      <c r="U256" s="31"/>
      <c r="V256" s="31"/>
      <c r="W256" s="31"/>
      <c r="X256" s="60"/>
      <c r="Y256" s="60"/>
      <c r="Z256" s="60"/>
      <c r="AA256" s="60"/>
      <c r="AB256" s="60"/>
      <c r="AC256" s="60"/>
    </row>
    <row r="257" spans="1:29" ht="30" customHeight="1" x14ac:dyDescent="0.25">
      <c r="A257" s="167"/>
      <c r="B257" s="73">
        <v>254</v>
      </c>
      <c r="C257" s="170"/>
      <c r="D257" s="75" t="s">
        <v>653</v>
      </c>
      <c r="E257" s="72" t="s">
        <v>729</v>
      </c>
      <c r="F257" s="72" t="s">
        <v>336</v>
      </c>
      <c r="G257" s="72" t="s">
        <v>232</v>
      </c>
      <c r="H257" s="56">
        <v>86.3</v>
      </c>
      <c r="I257" s="32"/>
      <c r="J257" s="41">
        <f t="shared" si="6"/>
        <v>0</v>
      </c>
      <c r="K257" s="42" t="str">
        <f t="shared" si="7"/>
        <v>OK</v>
      </c>
      <c r="L257" s="31"/>
      <c r="M257" s="31"/>
      <c r="N257" s="31"/>
      <c r="O257" s="31"/>
      <c r="P257" s="31"/>
      <c r="Q257" s="31"/>
      <c r="R257" s="31"/>
      <c r="S257" s="31"/>
      <c r="T257" s="31"/>
      <c r="U257" s="31"/>
      <c r="V257" s="31"/>
      <c r="W257" s="31"/>
      <c r="X257" s="60"/>
      <c r="Y257" s="60"/>
      <c r="Z257" s="60"/>
      <c r="AA257" s="60"/>
      <c r="AB257" s="60"/>
      <c r="AC257" s="60"/>
    </row>
    <row r="258" spans="1:29" ht="30" customHeight="1" x14ac:dyDescent="0.25">
      <c r="A258" s="171">
        <v>5</v>
      </c>
      <c r="B258" s="76">
        <v>255</v>
      </c>
      <c r="C258" s="174" t="s">
        <v>736</v>
      </c>
      <c r="D258" s="80" t="s">
        <v>299</v>
      </c>
      <c r="E258" s="69" t="s">
        <v>737</v>
      </c>
      <c r="F258" s="69" t="s">
        <v>301</v>
      </c>
      <c r="G258" s="69" t="s">
        <v>44</v>
      </c>
      <c r="H258" s="54">
        <v>96.15</v>
      </c>
      <c r="I258" s="32"/>
      <c r="J258" s="41">
        <f t="shared" si="6"/>
        <v>0</v>
      </c>
      <c r="K258" s="42" t="str">
        <f t="shared" si="7"/>
        <v>OK</v>
      </c>
      <c r="L258" s="31"/>
      <c r="M258" s="31"/>
      <c r="N258" s="31"/>
      <c r="O258" s="31"/>
      <c r="P258" s="31"/>
      <c r="Q258" s="31"/>
      <c r="R258" s="31"/>
      <c r="S258" s="31"/>
      <c r="T258" s="31"/>
      <c r="U258" s="31"/>
      <c r="V258" s="31"/>
      <c r="W258" s="31"/>
      <c r="X258" s="60"/>
      <c r="Y258" s="60"/>
      <c r="Z258" s="60"/>
      <c r="AA258" s="60"/>
      <c r="AB258" s="60"/>
      <c r="AC258" s="60"/>
    </row>
    <row r="259" spans="1:29" ht="30" customHeight="1" x14ac:dyDescent="0.25">
      <c r="A259" s="172"/>
      <c r="B259" s="76">
        <v>256</v>
      </c>
      <c r="C259" s="175"/>
      <c r="D259" s="80" t="s">
        <v>302</v>
      </c>
      <c r="E259" s="69" t="s">
        <v>737</v>
      </c>
      <c r="F259" s="69" t="s">
        <v>301</v>
      </c>
      <c r="G259" s="69" t="s">
        <v>44</v>
      </c>
      <c r="H259" s="54">
        <v>79.91</v>
      </c>
      <c r="I259" s="32"/>
      <c r="J259" s="41">
        <f t="shared" si="6"/>
        <v>0</v>
      </c>
      <c r="K259" s="42" t="str">
        <f t="shared" si="7"/>
        <v>OK</v>
      </c>
      <c r="L259" s="31"/>
      <c r="M259" s="31"/>
      <c r="N259" s="31"/>
      <c r="O259" s="31"/>
      <c r="P259" s="31"/>
      <c r="Q259" s="31"/>
      <c r="R259" s="31"/>
      <c r="S259" s="31"/>
      <c r="T259" s="31"/>
      <c r="U259" s="31"/>
      <c r="V259" s="31"/>
      <c r="W259" s="31"/>
      <c r="X259" s="60"/>
      <c r="Y259" s="60"/>
      <c r="Z259" s="60"/>
      <c r="AA259" s="60"/>
      <c r="AB259" s="60"/>
      <c r="AC259" s="60"/>
    </row>
    <row r="260" spans="1:29" ht="30" customHeight="1" x14ac:dyDescent="0.25">
      <c r="A260" s="172"/>
      <c r="B260" s="76">
        <v>257</v>
      </c>
      <c r="C260" s="175"/>
      <c r="D260" s="80" t="s">
        <v>303</v>
      </c>
      <c r="E260" s="69" t="s">
        <v>737</v>
      </c>
      <c r="F260" s="69" t="s">
        <v>301</v>
      </c>
      <c r="G260" s="69" t="s">
        <v>44</v>
      </c>
      <c r="H260" s="54">
        <v>72.44</v>
      </c>
      <c r="I260" s="32">
        <f>5</f>
        <v>5</v>
      </c>
      <c r="J260" s="41">
        <f t="shared" si="6"/>
        <v>0</v>
      </c>
      <c r="K260" s="42" t="str">
        <f t="shared" si="7"/>
        <v>OK</v>
      </c>
      <c r="L260" s="31"/>
      <c r="M260" s="31"/>
      <c r="N260" s="31"/>
      <c r="O260" s="31"/>
      <c r="P260" s="131">
        <f>5-5</f>
        <v>0</v>
      </c>
      <c r="Q260" s="31">
        <v>5</v>
      </c>
      <c r="R260" s="31"/>
      <c r="S260" s="31"/>
      <c r="T260" s="31"/>
      <c r="U260" s="31"/>
      <c r="V260" s="31"/>
      <c r="W260" s="31"/>
      <c r="X260" s="60"/>
      <c r="Y260" s="60"/>
      <c r="Z260" s="60"/>
      <c r="AA260" s="60"/>
      <c r="AB260" s="60"/>
      <c r="AC260" s="60"/>
    </row>
    <row r="261" spans="1:29" ht="30" customHeight="1" x14ac:dyDescent="0.25">
      <c r="A261" s="172"/>
      <c r="B261" s="70">
        <v>258</v>
      </c>
      <c r="C261" s="175"/>
      <c r="D261" s="80" t="s">
        <v>643</v>
      </c>
      <c r="E261" s="69" t="s">
        <v>738</v>
      </c>
      <c r="F261" s="69" t="s">
        <v>644</v>
      </c>
      <c r="G261" s="69" t="s">
        <v>44</v>
      </c>
      <c r="H261" s="54">
        <v>23.25</v>
      </c>
      <c r="I261" s="32"/>
      <c r="J261" s="41">
        <f t="shared" ref="J261:J324" si="8">I261-(SUM(L261:AC261))</f>
        <v>0</v>
      </c>
      <c r="K261" s="42" t="str">
        <f t="shared" ref="K261:K324" si="9">IF(J261&lt;0,"ATENÇÃO","OK")</f>
        <v>OK</v>
      </c>
      <c r="L261" s="31"/>
      <c r="M261" s="31"/>
      <c r="N261" s="31"/>
      <c r="O261" s="31"/>
      <c r="P261" s="31"/>
      <c r="Q261" s="31"/>
      <c r="R261" s="31"/>
      <c r="S261" s="31"/>
      <c r="T261" s="31"/>
      <c r="U261" s="31"/>
      <c r="V261" s="31"/>
      <c r="W261" s="31"/>
      <c r="X261" s="60"/>
      <c r="Y261" s="60"/>
      <c r="Z261" s="60"/>
      <c r="AA261" s="60"/>
      <c r="AB261" s="60"/>
      <c r="AC261" s="60"/>
    </row>
    <row r="262" spans="1:29" ht="30" customHeight="1" x14ac:dyDescent="0.25">
      <c r="A262" s="172"/>
      <c r="B262" s="76">
        <v>259</v>
      </c>
      <c r="C262" s="175"/>
      <c r="D262" s="80" t="s">
        <v>304</v>
      </c>
      <c r="E262" s="69" t="s">
        <v>737</v>
      </c>
      <c r="F262" s="69" t="s">
        <v>306</v>
      </c>
      <c r="G262" s="69" t="s">
        <v>44</v>
      </c>
      <c r="H262" s="54">
        <v>12.21</v>
      </c>
      <c r="I262" s="32">
        <v>100</v>
      </c>
      <c r="J262" s="41">
        <f t="shared" si="8"/>
        <v>95</v>
      </c>
      <c r="K262" s="42" t="str">
        <f t="shared" si="9"/>
        <v>OK</v>
      </c>
      <c r="L262" s="31"/>
      <c r="M262" s="31"/>
      <c r="N262" s="31">
        <v>5</v>
      </c>
      <c r="O262" s="31"/>
      <c r="P262" s="31"/>
      <c r="Q262" s="31"/>
      <c r="R262" s="31"/>
      <c r="S262" s="31"/>
      <c r="T262" s="31"/>
      <c r="U262" s="31"/>
      <c r="V262" s="31"/>
      <c r="W262" s="31"/>
      <c r="X262" s="60"/>
      <c r="Y262" s="60"/>
      <c r="Z262" s="60"/>
      <c r="AA262" s="60"/>
      <c r="AB262" s="60"/>
      <c r="AC262" s="60"/>
    </row>
    <row r="263" spans="1:29" ht="30" customHeight="1" x14ac:dyDescent="0.25">
      <c r="A263" s="172"/>
      <c r="B263" s="76">
        <v>260</v>
      </c>
      <c r="C263" s="175"/>
      <c r="D263" s="80" t="s">
        <v>307</v>
      </c>
      <c r="E263" s="69" t="s">
        <v>737</v>
      </c>
      <c r="F263" s="69" t="s">
        <v>306</v>
      </c>
      <c r="G263" s="69" t="s">
        <v>44</v>
      </c>
      <c r="H263" s="54">
        <v>4.63</v>
      </c>
      <c r="I263" s="32"/>
      <c r="J263" s="41">
        <f t="shared" si="8"/>
        <v>0</v>
      </c>
      <c r="K263" s="42" t="str">
        <f t="shared" si="9"/>
        <v>OK</v>
      </c>
      <c r="L263" s="31"/>
      <c r="M263" s="31"/>
      <c r="N263" s="31"/>
      <c r="O263" s="31"/>
      <c r="P263" s="31"/>
      <c r="Q263" s="31"/>
      <c r="R263" s="31"/>
      <c r="S263" s="31"/>
      <c r="T263" s="31"/>
      <c r="U263" s="31"/>
      <c r="V263" s="31"/>
      <c r="W263" s="31"/>
      <c r="X263" s="60"/>
      <c r="Y263" s="60"/>
      <c r="Z263" s="60"/>
      <c r="AA263" s="60"/>
      <c r="AB263" s="60"/>
      <c r="AC263" s="60"/>
    </row>
    <row r="264" spans="1:29" ht="30" customHeight="1" x14ac:dyDescent="0.25">
      <c r="A264" s="172"/>
      <c r="B264" s="76">
        <v>261</v>
      </c>
      <c r="C264" s="175"/>
      <c r="D264" s="80" t="s">
        <v>308</v>
      </c>
      <c r="E264" s="69" t="s">
        <v>737</v>
      </c>
      <c r="F264" s="69" t="s">
        <v>301</v>
      </c>
      <c r="G264" s="69" t="s">
        <v>44</v>
      </c>
      <c r="H264" s="54">
        <v>71.16</v>
      </c>
      <c r="I264" s="32"/>
      <c r="J264" s="41">
        <f t="shared" si="8"/>
        <v>0</v>
      </c>
      <c r="K264" s="42" t="str">
        <f t="shared" si="9"/>
        <v>OK</v>
      </c>
      <c r="L264" s="31"/>
      <c r="M264" s="31"/>
      <c r="N264" s="31"/>
      <c r="O264" s="31"/>
      <c r="P264" s="31"/>
      <c r="Q264" s="31"/>
      <c r="R264" s="31"/>
      <c r="S264" s="31"/>
      <c r="T264" s="31"/>
      <c r="U264" s="31"/>
      <c r="V264" s="31"/>
      <c r="W264" s="31"/>
      <c r="X264" s="60"/>
      <c r="Y264" s="60"/>
      <c r="Z264" s="60"/>
      <c r="AA264" s="60"/>
      <c r="AB264" s="60"/>
      <c r="AC264" s="60"/>
    </row>
    <row r="265" spans="1:29" ht="30" customHeight="1" x14ac:dyDescent="0.25">
      <c r="A265" s="172"/>
      <c r="B265" s="70">
        <v>262</v>
      </c>
      <c r="C265" s="175"/>
      <c r="D265" s="81" t="s">
        <v>309</v>
      </c>
      <c r="E265" s="69" t="s">
        <v>737</v>
      </c>
      <c r="F265" s="69" t="s">
        <v>301</v>
      </c>
      <c r="G265" s="69" t="s">
        <v>44</v>
      </c>
      <c r="H265" s="54">
        <v>86.96</v>
      </c>
      <c r="I265" s="32">
        <v>15</v>
      </c>
      <c r="J265" s="41">
        <f t="shared" si="8"/>
        <v>15</v>
      </c>
      <c r="K265" s="42" t="str">
        <f t="shared" si="9"/>
        <v>OK</v>
      </c>
      <c r="L265" s="31"/>
      <c r="M265" s="31"/>
      <c r="N265" s="31"/>
      <c r="O265" s="31"/>
      <c r="P265" s="31"/>
      <c r="Q265" s="31"/>
      <c r="R265" s="31"/>
      <c r="S265" s="31"/>
      <c r="T265" s="31"/>
      <c r="U265" s="31"/>
      <c r="V265" s="31"/>
      <c r="W265" s="31"/>
      <c r="X265" s="60"/>
      <c r="Y265" s="60"/>
      <c r="Z265" s="60"/>
      <c r="AA265" s="60"/>
      <c r="AB265" s="60"/>
      <c r="AC265" s="60"/>
    </row>
    <row r="266" spans="1:29" ht="30" customHeight="1" x14ac:dyDescent="0.25">
      <c r="A266" s="172"/>
      <c r="B266" s="76">
        <v>263</v>
      </c>
      <c r="C266" s="175"/>
      <c r="D266" s="80" t="s">
        <v>310</v>
      </c>
      <c r="E266" s="69" t="s">
        <v>311</v>
      </c>
      <c r="F266" s="69" t="s">
        <v>306</v>
      </c>
      <c r="G266" s="69" t="s">
        <v>44</v>
      </c>
      <c r="H266" s="54">
        <v>9.8800000000000008</v>
      </c>
      <c r="I266" s="32">
        <v>10</v>
      </c>
      <c r="J266" s="41">
        <f t="shared" si="8"/>
        <v>5</v>
      </c>
      <c r="K266" s="42" t="str">
        <f t="shared" si="9"/>
        <v>OK</v>
      </c>
      <c r="L266" s="31"/>
      <c r="M266" s="31"/>
      <c r="N266" s="31">
        <v>5</v>
      </c>
      <c r="O266" s="31"/>
      <c r="P266" s="31"/>
      <c r="Q266" s="31"/>
      <c r="R266" s="31"/>
      <c r="S266" s="31"/>
      <c r="T266" s="31"/>
      <c r="U266" s="31"/>
      <c r="V266" s="31"/>
      <c r="W266" s="31"/>
      <c r="X266" s="60"/>
      <c r="Y266" s="60"/>
      <c r="Z266" s="60"/>
      <c r="AA266" s="60"/>
      <c r="AB266" s="60"/>
      <c r="AC266" s="60"/>
    </row>
    <row r="267" spans="1:29" ht="30" customHeight="1" x14ac:dyDescent="0.25">
      <c r="A267" s="172"/>
      <c r="B267" s="76">
        <v>264</v>
      </c>
      <c r="C267" s="175"/>
      <c r="D267" s="80" t="s">
        <v>312</v>
      </c>
      <c r="E267" s="69" t="s">
        <v>739</v>
      </c>
      <c r="F267" s="69" t="s">
        <v>306</v>
      </c>
      <c r="G267" s="69" t="s">
        <v>44</v>
      </c>
      <c r="H267" s="54">
        <v>19.18</v>
      </c>
      <c r="I267" s="32">
        <f>50</f>
        <v>50</v>
      </c>
      <c r="J267" s="41">
        <f t="shared" si="8"/>
        <v>30</v>
      </c>
      <c r="K267" s="42" t="str">
        <f t="shared" si="9"/>
        <v>OK</v>
      </c>
      <c r="L267" s="31"/>
      <c r="M267" s="31"/>
      <c r="N267" s="31">
        <v>10</v>
      </c>
      <c r="O267" s="31"/>
      <c r="P267" s="131">
        <f>10-10</f>
        <v>0</v>
      </c>
      <c r="Q267" s="31">
        <v>10</v>
      </c>
      <c r="R267" s="31"/>
      <c r="S267" s="31"/>
      <c r="T267" s="31"/>
      <c r="U267" s="31"/>
      <c r="V267" s="31"/>
      <c r="W267" s="31"/>
      <c r="X267" s="60"/>
      <c r="Y267" s="60"/>
      <c r="Z267" s="60"/>
      <c r="AA267" s="60"/>
      <c r="AB267" s="60"/>
      <c r="AC267" s="60"/>
    </row>
    <row r="268" spans="1:29" ht="30" customHeight="1" x14ac:dyDescent="0.25">
      <c r="A268" s="172"/>
      <c r="B268" s="76">
        <v>265</v>
      </c>
      <c r="C268" s="175"/>
      <c r="D268" s="80" t="s">
        <v>313</v>
      </c>
      <c r="E268" s="69" t="s">
        <v>314</v>
      </c>
      <c r="F268" s="69" t="s">
        <v>306</v>
      </c>
      <c r="G268" s="69" t="s">
        <v>44</v>
      </c>
      <c r="H268" s="54">
        <v>24.34</v>
      </c>
      <c r="I268" s="32">
        <f>50-10-10</f>
        <v>30</v>
      </c>
      <c r="J268" s="41">
        <f t="shared" si="8"/>
        <v>0</v>
      </c>
      <c r="K268" s="42" t="str">
        <f t="shared" si="9"/>
        <v>OK</v>
      </c>
      <c r="L268" s="31"/>
      <c r="M268" s="31"/>
      <c r="N268" s="31">
        <v>5</v>
      </c>
      <c r="O268" s="31"/>
      <c r="P268" s="131">
        <f>10-10</f>
        <v>0</v>
      </c>
      <c r="Q268" s="31">
        <v>10</v>
      </c>
      <c r="R268" s="31"/>
      <c r="S268" s="31"/>
      <c r="T268" s="31">
        <v>15</v>
      </c>
      <c r="U268" s="31"/>
      <c r="V268" s="31"/>
      <c r="W268" s="31"/>
      <c r="X268" s="60"/>
      <c r="Y268" s="60"/>
      <c r="Z268" s="60"/>
      <c r="AA268" s="60"/>
      <c r="AB268" s="60"/>
      <c r="AC268" s="60"/>
    </row>
    <row r="269" spans="1:29" ht="30" customHeight="1" x14ac:dyDescent="0.25">
      <c r="A269" s="172"/>
      <c r="B269" s="70">
        <v>266</v>
      </c>
      <c r="C269" s="175"/>
      <c r="D269" s="80" t="s">
        <v>315</v>
      </c>
      <c r="E269" s="69" t="s">
        <v>740</v>
      </c>
      <c r="F269" s="69" t="s">
        <v>38</v>
      </c>
      <c r="G269" s="69" t="s">
        <v>44</v>
      </c>
      <c r="H269" s="54">
        <v>23.18</v>
      </c>
      <c r="I269" s="32">
        <v>30</v>
      </c>
      <c r="J269" s="41">
        <f t="shared" si="8"/>
        <v>15</v>
      </c>
      <c r="K269" s="42" t="str">
        <f t="shared" si="9"/>
        <v>OK</v>
      </c>
      <c r="L269" s="31"/>
      <c r="M269" s="31"/>
      <c r="N269" s="31">
        <v>5</v>
      </c>
      <c r="O269" s="31"/>
      <c r="P269" s="31"/>
      <c r="Q269" s="31"/>
      <c r="R269" s="31"/>
      <c r="S269" s="31"/>
      <c r="T269" s="31">
        <v>10</v>
      </c>
      <c r="U269" s="31"/>
      <c r="V269" s="31"/>
      <c r="W269" s="31"/>
      <c r="X269" s="60"/>
      <c r="Y269" s="60"/>
      <c r="Z269" s="60"/>
      <c r="AA269" s="60"/>
      <c r="AB269" s="60"/>
      <c r="AC269" s="60"/>
    </row>
    <row r="270" spans="1:29" ht="30" customHeight="1" x14ac:dyDescent="0.25">
      <c r="A270" s="172"/>
      <c r="B270" s="76">
        <v>267</v>
      </c>
      <c r="C270" s="175"/>
      <c r="D270" s="80" t="s">
        <v>317</v>
      </c>
      <c r="E270" s="69" t="s">
        <v>741</v>
      </c>
      <c r="F270" s="69" t="s">
        <v>38</v>
      </c>
      <c r="G270" s="69" t="s">
        <v>44</v>
      </c>
      <c r="H270" s="54">
        <v>5.98</v>
      </c>
      <c r="I270" s="32"/>
      <c r="J270" s="41">
        <f t="shared" si="8"/>
        <v>0</v>
      </c>
      <c r="K270" s="42" t="str">
        <f t="shared" si="9"/>
        <v>OK</v>
      </c>
      <c r="L270" s="31"/>
      <c r="M270" s="31"/>
      <c r="N270" s="31"/>
      <c r="O270" s="31"/>
      <c r="P270" s="31"/>
      <c r="Q270" s="31"/>
      <c r="R270" s="31"/>
      <c r="S270" s="31"/>
      <c r="T270" s="31"/>
      <c r="U270" s="31"/>
      <c r="V270" s="31"/>
      <c r="W270" s="31"/>
      <c r="X270" s="60"/>
      <c r="Y270" s="60"/>
      <c r="Z270" s="60"/>
      <c r="AA270" s="60"/>
      <c r="AB270" s="60"/>
      <c r="AC270" s="60"/>
    </row>
    <row r="271" spans="1:29" ht="30" customHeight="1" x14ac:dyDescent="0.25">
      <c r="A271" s="172"/>
      <c r="B271" s="76">
        <v>268</v>
      </c>
      <c r="C271" s="175"/>
      <c r="D271" s="80" t="s">
        <v>319</v>
      </c>
      <c r="E271" s="69" t="s">
        <v>742</v>
      </c>
      <c r="F271" s="69" t="s">
        <v>321</v>
      </c>
      <c r="G271" s="69" t="s">
        <v>44</v>
      </c>
      <c r="H271" s="54">
        <v>26.97</v>
      </c>
      <c r="I271" s="32"/>
      <c r="J271" s="41">
        <f t="shared" si="8"/>
        <v>0</v>
      </c>
      <c r="K271" s="42" t="str">
        <f t="shared" si="9"/>
        <v>OK</v>
      </c>
      <c r="L271" s="31"/>
      <c r="M271" s="31"/>
      <c r="N271" s="31"/>
      <c r="O271" s="31"/>
      <c r="P271" s="31"/>
      <c r="Q271" s="31"/>
      <c r="R271" s="31"/>
      <c r="S271" s="31"/>
      <c r="T271" s="31"/>
      <c r="U271" s="31"/>
      <c r="V271" s="31"/>
      <c r="W271" s="31"/>
      <c r="X271" s="60"/>
      <c r="Y271" s="60"/>
      <c r="Z271" s="60"/>
      <c r="AA271" s="60"/>
      <c r="AB271" s="60"/>
      <c r="AC271" s="60"/>
    </row>
    <row r="272" spans="1:29" ht="30" customHeight="1" x14ac:dyDescent="0.25">
      <c r="A272" s="172"/>
      <c r="B272" s="76">
        <v>269</v>
      </c>
      <c r="C272" s="175"/>
      <c r="D272" s="80" t="s">
        <v>322</v>
      </c>
      <c r="E272" s="69" t="s">
        <v>743</v>
      </c>
      <c r="F272" s="69" t="s">
        <v>321</v>
      </c>
      <c r="G272" s="69" t="s">
        <v>44</v>
      </c>
      <c r="H272" s="54">
        <v>20.9</v>
      </c>
      <c r="I272" s="32">
        <f>100-100</f>
        <v>0</v>
      </c>
      <c r="J272" s="41">
        <f t="shared" si="8"/>
        <v>0</v>
      </c>
      <c r="K272" s="42" t="str">
        <f t="shared" si="9"/>
        <v>OK</v>
      </c>
      <c r="L272" s="31"/>
      <c r="M272" s="31"/>
      <c r="N272" s="31"/>
      <c r="O272" s="31"/>
      <c r="P272" s="31"/>
      <c r="Q272" s="31"/>
      <c r="R272" s="31"/>
      <c r="S272" s="31"/>
      <c r="T272" s="31"/>
      <c r="U272" s="31"/>
      <c r="V272" s="31"/>
      <c r="W272" s="31"/>
      <c r="X272" s="60"/>
      <c r="Y272" s="60"/>
      <c r="Z272" s="60"/>
      <c r="AA272" s="60"/>
      <c r="AB272" s="60"/>
      <c r="AC272" s="60"/>
    </row>
    <row r="273" spans="1:29" ht="30" customHeight="1" x14ac:dyDescent="0.25">
      <c r="A273" s="172"/>
      <c r="B273" s="76">
        <v>270</v>
      </c>
      <c r="C273" s="175"/>
      <c r="D273" s="80" t="s">
        <v>324</v>
      </c>
      <c r="E273" s="69" t="s">
        <v>739</v>
      </c>
      <c r="F273" s="69" t="s">
        <v>50</v>
      </c>
      <c r="G273" s="69" t="s">
        <v>44</v>
      </c>
      <c r="H273" s="54">
        <v>3.67</v>
      </c>
      <c r="I273" s="32">
        <f>50-35</f>
        <v>15</v>
      </c>
      <c r="J273" s="41">
        <f t="shared" si="8"/>
        <v>0</v>
      </c>
      <c r="K273" s="42" t="str">
        <f t="shared" si="9"/>
        <v>OK</v>
      </c>
      <c r="L273" s="31"/>
      <c r="M273" s="31"/>
      <c r="N273" s="31">
        <v>5</v>
      </c>
      <c r="O273" s="31"/>
      <c r="P273" s="31"/>
      <c r="Q273" s="31">
        <v>10</v>
      </c>
      <c r="R273" s="31"/>
      <c r="S273" s="31"/>
      <c r="T273" s="31"/>
      <c r="U273" s="31"/>
      <c r="V273" s="31"/>
      <c r="W273" s="31"/>
      <c r="X273" s="60"/>
      <c r="Y273" s="60"/>
      <c r="Z273" s="60"/>
      <c r="AA273" s="60"/>
      <c r="AB273" s="60"/>
      <c r="AC273" s="60"/>
    </row>
    <row r="274" spans="1:29" ht="30" customHeight="1" x14ac:dyDescent="0.25">
      <c r="A274" s="172"/>
      <c r="B274" s="76">
        <v>271</v>
      </c>
      <c r="C274" s="175"/>
      <c r="D274" s="80" t="s">
        <v>325</v>
      </c>
      <c r="E274" s="69" t="s">
        <v>744</v>
      </c>
      <c r="F274" s="69" t="s">
        <v>38</v>
      </c>
      <c r="G274" s="69" t="s">
        <v>44</v>
      </c>
      <c r="H274" s="54">
        <v>47.73</v>
      </c>
      <c r="I274" s="32"/>
      <c r="J274" s="41">
        <f t="shared" si="8"/>
        <v>0</v>
      </c>
      <c r="K274" s="42" t="str">
        <f t="shared" si="9"/>
        <v>OK</v>
      </c>
      <c r="L274" s="31"/>
      <c r="M274" s="31"/>
      <c r="N274" s="31"/>
      <c r="O274" s="31"/>
      <c r="P274" s="31"/>
      <c r="Q274" s="31"/>
      <c r="R274" s="31"/>
      <c r="S274" s="31"/>
      <c r="T274" s="31"/>
      <c r="U274" s="31"/>
      <c r="V274" s="31"/>
      <c r="W274" s="31"/>
      <c r="X274" s="60"/>
      <c r="Y274" s="60"/>
      <c r="Z274" s="60"/>
      <c r="AA274" s="60"/>
      <c r="AB274" s="60"/>
      <c r="AC274" s="60"/>
    </row>
    <row r="275" spans="1:29" ht="30" customHeight="1" x14ac:dyDescent="0.25">
      <c r="A275" s="172"/>
      <c r="B275" s="76">
        <v>272</v>
      </c>
      <c r="C275" s="175"/>
      <c r="D275" s="80" t="s">
        <v>327</v>
      </c>
      <c r="E275" s="69" t="s">
        <v>744</v>
      </c>
      <c r="F275" s="69" t="s">
        <v>38</v>
      </c>
      <c r="G275" s="69" t="s">
        <v>44</v>
      </c>
      <c r="H275" s="54">
        <v>50.1</v>
      </c>
      <c r="I275" s="32"/>
      <c r="J275" s="41">
        <f t="shared" si="8"/>
        <v>0</v>
      </c>
      <c r="K275" s="42" t="str">
        <f t="shared" si="9"/>
        <v>OK</v>
      </c>
      <c r="L275" s="31"/>
      <c r="M275" s="31"/>
      <c r="N275" s="31"/>
      <c r="O275" s="31"/>
      <c r="P275" s="31"/>
      <c r="Q275" s="31"/>
      <c r="R275" s="31"/>
      <c r="S275" s="31"/>
      <c r="T275" s="31"/>
      <c r="U275" s="31"/>
      <c r="V275" s="31"/>
      <c r="W275" s="31"/>
      <c r="X275" s="60"/>
      <c r="Y275" s="60"/>
      <c r="Z275" s="60"/>
      <c r="AA275" s="60"/>
      <c r="AB275" s="60"/>
      <c r="AC275" s="60"/>
    </row>
    <row r="276" spans="1:29" ht="30" customHeight="1" x14ac:dyDescent="0.25">
      <c r="A276" s="172"/>
      <c r="B276" s="76">
        <v>273</v>
      </c>
      <c r="C276" s="175"/>
      <c r="D276" s="80" t="s">
        <v>745</v>
      </c>
      <c r="E276" s="69" t="s">
        <v>746</v>
      </c>
      <c r="F276" s="69" t="s">
        <v>38</v>
      </c>
      <c r="G276" s="69" t="s">
        <v>44</v>
      </c>
      <c r="H276" s="54">
        <v>1.29</v>
      </c>
      <c r="I276" s="32"/>
      <c r="J276" s="41">
        <f t="shared" si="8"/>
        <v>0</v>
      </c>
      <c r="K276" s="42" t="str">
        <f t="shared" si="9"/>
        <v>OK</v>
      </c>
      <c r="L276" s="31"/>
      <c r="M276" s="31"/>
      <c r="N276" s="31"/>
      <c r="O276" s="31"/>
      <c r="P276" s="31"/>
      <c r="Q276" s="31"/>
      <c r="R276" s="31"/>
      <c r="S276" s="31"/>
      <c r="T276" s="31"/>
      <c r="U276" s="31"/>
      <c r="V276" s="31"/>
      <c r="W276" s="31"/>
      <c r="X276" s="60"/>
      <c r="Y276" s="60"/>
      <c r="Z276" s="60"/>
      <c r="AA276" s="60"/>
      <c r="AB276" s="60"/>
      <c r="AC276" s="60"/>
    </row>
    <row r="277" spans="1:29" ht="30" customHeight="1" x14ac:dyDescent="0.25">
      <c r="A277" s="172"/>
      <c r="B277" s="76">
        <v>274</v>
      </c>
      <c r="C277" s="175"/>
      <c r="D277" s="80" t="s">
        <v>329</v>
      </c>
      <c r="E277" s="69" t="s">
        <v>747</v>
      </c>
      <c r="F277" s="69" t="s">
        <v>38</v>
      </c>
      <c r="G277" s="69" t="s">
        <v>44</v>
      </c>
      <c r="H277" s="54">
        <v>0.44</v>
      </c>
      <c r="I277" s="32">
        <v>1000</v>
      </c>
      <c r="J277" s="41">
        <f t="shared" si="8"/>
        <v>500</v>
      </c>
      <c r="K277" s="42" t="str">
        <f t="shared" si="9"/>
        <v>OK</v>
      </c>
      <c r="L277" s="31"/>
      <c r="M277" s="31"/>
      <c r="N277" s="31">
        <v>500</v>
      </c>
      <c r="O277" s="31"/>
      <c r="P277" s="31"/>
      <c r="Q277" s="31"/>
      <c r="R277" s="31"/>
      <c r="S277" s="31"/>
      <c r="T277" s="31"/>
      <c r="U277" s="31"/>
      <c r="V277" s="31"/>
      <c r="W277" s="31"/>
      <c r="X277" s="60"/>
      <c r="Y277" s="60"/>
      <c r="Z277" s="60"/>
      <c r="AA277" s="60"/>
      <c r="AB277" s="60"/>
      <c r="AC277" s="60"/>
    </row>
    <row r="278" spans="1:29" ht="30" customHeight="1" x14ac:dyDescent="0.25">
      <c r="A278" s="172"/>
      <c r="B278" s="70">
        <v>275</v>
      </c>
      <c r="C278" s="175"/>
      <c r="D278" s="80" t="s">
        <v>330</v>
      </c>
      <c r="E278" s="69" t="s">
        <v>748</v>
      </c>
      <c r="F278" s="69" t="s">
        <v>321</v>
      </c>
      <c r="G278" s="69" t="s">
        <v>44</v>
      </c>
      <c r="H278" s="54">
        <v>111.53</v>
      </c>
      <c r="I278" s="32">
        <v>10</v>
      </c>
      <c r="J278" s="41">
        <f t="shared" si="8"/>
        <v>10</v>
      </c>
      <c r="K278" s="42" t="str">
        <f t="shared" si="9"/>
        <v>OK</v>
      </c>
      <c r="L278" s="31"/>
      <c r="M278" s="31"/>
      <c r="N278" s="31"/>
      <c r="O278" s="31"/>
      <c r="P278" s="31"/>
      <c r="Q278" s="31"/>
      <c r="R278" s="31"/>
      <c r="S278" s="31"/>
      <c r="T278" s="31"/>
      <c r="U278" s="31"/>
      <c r="V278" s="31"/>
      <c r="W278" s="31"/>
      <c r="X278" s="60"/>
      <c r="Y278" s="60"/>
      <c r="Z278" s="60"/>
      <c r="AA278" s="60"/>
      <c r="AB278" s="60"/>
      <c r="AC278" s="60"/>
    </row>
    <row r="279" spans="1:29" ht="30" customHeight="1" x14ac:dyDescent="0.25">
      <c r="A279" s="172"/>
      <c r="B279" s="76">
        <v>276</v>
      </c>
      <c r="C279" s="175"/>
      <c r="D279" s="81" t="s">
        <v>749</v>
      </c>
      <c r="E279" s="65" t="s">
        <v>750</v>
      </c>
      <c r="F279" s="48" t="s">
        <v>751</v>
      </c>
      <c r="G279" s="70" t="s">
        <v>44</v>
      </c>
      <c r="H279" s="54">
        <v>255.57</v>
      </c>
      <c r="I279" s="32"/>
      <c r="J279" s="41">
        <f t="shared" si="8"/>
        <v>0</v>
      </c>
      <c r="K279" s="42" t="str">
        <f t="shared" si="9"/>
        <v>OK</v>
      </c>
      <c r="L279" s="31"/>
      <c r="M279" s="31"/>
      <c r="N279" s="31"/>
      <c r="O279" s="31"/>
      <c r="P279" s="31"/>
      <c r="Q279" s="31"/>
      <c r="R279" s="31"/>
      <c r="S279" s="31"/>
      <c r="T279" s="31"/>
      <c r="U279" s="31"/>
      <c r="V279" s="31"/>
      <c r="W279" s="31"/>
      <c r="X279" s="60"/>
      <c r="Y279" s="60"/>
      <c r="Z279" s="60"/>
      <c r="AA279" s="60"/>
      <c r="AB279" s="60"/>
      <c r="AC279" s="60"/>
    </row>
    <row r="280" spans="1:29" ht="30" customHeight="1" x14ac:dyDescent="0.25">
      <c r="A280" s="172"/>
      <c r="B280" s="76">
        <v>277</v>
      </c>
      <c r="C280" s="175"/>
      <c r="D280" s="81" t="s">
        <v>752</v>
      </c>
      <c r="E280" s="65" t="s">
        <v>748</v>
      </c>
      <c r="F280" s="48" t="s">
        <v>751</v>
      </c>
      <c r="G280" s="70" t="s">
        <v>44</v>
      </c>
      <c r="H280" s="54">
        <v>203.37</v>
      </c>
      <c r="I280" s="32"/>
      <c r="J280" s="41">
        <f t="shared" si="8"/>
        <v>0</v>
      </c>
      <c r="K280" s="42" t="str">
        <f t="shared" si="9"/>
        <v>OK</v>
      </c>
      <c r="L280" s="31"/>
      <c r="M280" s="31"/>
      <c r="N280" s="31"/>
      <c r="O280" s="31"/>
      <c r="P280" s="31"/>
      <c r="Q280" s="31"/>
      <c r="R280" s="31"/>
      <c r="S280" s="31"/>
      <c r="T280" s="31"/>
      <c r="U280" s="31"/>
      <c r="V280" s="31"/>
      <c r="W280" s="31"/>
      <c r="X280" s="60"/>
      <c r="Y280" s="60"/>
      <c r="Z280" s="60"/>
      <c r="AA280" s="60"/>
      <c r="AB280" s="60"/>
      <c r="AC280" s="60"/>
    </row>
    <row r="281" spans="1:29" ht="30" customHeight="1" x14ac:dyDescent="0.25">
      <c r="A281" s="172"/>
      <c r="B281" s="76">
        <v>278</v>
      </c>
      <c r="C281" s="175"/>
      <c r="D281" s="81" t="s">
        <v>753</v>
      </c>
      <c r="E281" s="65" t="s">
        <v>748</v>
      </c>
      <c r="F281" s="48" t="s">
        <v>754</v>
      </c>
      <c r="G281" s="70" t="s">
        <v>755</v>
      </c>
      <c r="H281" s="54">
        <v>3.68</v>
      </c>
      <c r="I281" s="32"/>
      <c r="J281" s="41">
        <f t="shared" si="8"/>
        <v>0</v>
      </c>
      <c r="K281" s="42" t="str">
        <f t="shared" si="9"/>
        <v>OK</v>
      </c>
      <c r="L281" s="31"/>
      <c r="M281" s="31"/>
      <c r="N281" s="31"/>
      <c r="O281" s="31"/>
      <c r="P281" s="31"/>
      <c r="Q281" s="31"/>
      <c r="R281" s="31"/>
      <c r="S281" s="31"/>
      <c r="T281" s="31"/>
      <c r="U281" s="31"/>
      <c r="V281" s="31"/>
      <c r="W281" s="31"/>
      <c r="X281" s="60"/>
      <c r="Y281" s="60"/>
      <c r="Z281" s="60"/>
      <c r="AA281" s="60"/>
      <c r="AB281" s="60"/>
      <c r="AC281" s="60"/>
    </row>
    <row r="282" spans="1:29" ht="30" customHeight="1" x14ac:dyDescent="0.25">
      <c r="A282" s="172"/>
      <c r="B282" s="76">
        <v>279</v>
      </c>
      <c r="C282" s="175"/>
      <c r="D282" s="81" t="s">
        <v>756</v>
      </c>
      <c r="E282" s="65" t="s">
        <v>757</v>
      </c>
      <c r="F282" s="48" t="s">
        <v>336</v>
      </c>
      <c r="G282" s="70" t="s">
        <v>44</v>
      </c>
      <c r="H282" s="54">
        <v>84.95</v>
      </c>
      <c r="I282" s="32">
        <v>20</v>
      </c>
      <c r="J282" s="41">
        <f t="shared" si="8"/>
        <v>0</v>
      </c>
      <c r="K282" s="42" t="str">
        <f t="shared" si="9"/>
        <v>OK</v>
      </c>
      <c r="L282" s="31"/>
      <c r="M282" s="31"/>
      <c r="N282" s="31"/>
      <c r="O282" s="31"/>
      <c r="P282" s="31"/>
      <c r="Q282" s="31"/>
      <c r="R282" s="31"/>
      <c r="S282" s="31"/>
      <c r="T282" s="31">
        <v>20</v>
      </c>
      <c r="U282" s="31"/>
      <c r="V282" s="31"/>
      <c r="W282" s="31"/>
      <c r="X282" s="60"/>
      <c r="Y282" s="60"/>
      <c r="Z282" s="60"/>
      <c r="AA282" s="60"/>
      <c r="AB282" s="60"/>
      <c r="AC282" s="60"/>
    </row>
    <row r="283" spans="1:29" ht="30" customHeight="1" x14ac:dyDescent="0.25">
      <c r="A283" s="172"/>
      <c r="B283" s="76">
        <v>280</v>
      </c>
      <c r="C283" s="175"/>
      <c r="D283" s="81" t="s">
        <v>758</v>
      </c>
      <c r="E283" s="65" t="s">
        <v>757</v>
      </c>
      <c r="F283" s="48" t="s">
        <v>336</v>
      </c>
      <c r="G283" s="70" t="s">
        <v>44</v>
      </c>
      <c r="H283" s="54">
        <v>122.79</v>
      </c>
      <c r="I283" s="32">
        <v>20</v>
      </c>
      <c r="J283" s="41">
        <f t="shared" si="8"/>
        <v>0</v>
      </c>
      <c r="K283" s="42" t="str">
        <f t="shared" si="9"/>
        <v>OK</v>
      </c>
      <c r="L283" s="31"/>
      <c r="M283" s="31"/>
      <c r="N283" s="31">
        <v>20</v>
      </c>
      <c r="O283" s="31"/>
      <c r="P283" s="31"/>
      <c r="Q283" s="31"/>
      <c r="R283" s="31"/>
      <c r="S283" s="31"/>
      <c r="T283" s="31"/>
      <c r="U283" s="31"/>
      <c r="V283" s="31"/>
      <c r="W283" s="31"/>
      <c r="X283" s="60"/>
      <c r="Y283" s="60"/>
      <c r="Z283" s="60"/>
      <c r="AA283" s="60"/>
      <c r="AB283" s="60"/>
      <c r="AC283" s="60"/>
    </row>
    <row r="284" spans="1:29" ht="30" customHeight="1" x14ac:dyDescent="0.25">
      <c r="A284" s="172"/>
      <c r="B284" s="76">
        <v>281</v>
      </c>
      <c r="C284" s="175"/>
      <c r="D284" s="81" t="s">
        <v>759</v>
      </c>
      <c r="E284" s="65" t="s">
        <v>757</v>
      </c>
      <c r="F284" s="48" t="s">
        <v>336</v>
      </c>
      <c r="G284" s="70" t="s">
        <v>44</v>
      </c>
      <c r="H284" s="54">
        <v>38.6</v>
      </c>
      <c r="I284" s="32"/>
      <c r="J284" s="41">
        <f t="shared" si="8"/>
        <v>0</v>
      </c>
      <c r="K284" s="42" t="str">
        <f t="shared" si="9"/>
        <v>OK</v>
      </c>
      <c r="L284" s="31"/>
      <c r="M284" s="31"/>
      <c r="N284" s="31"/>
      <c r="O284" s="31"/>
      <c r="P284" s="31"/>
      <c r="Q284" s="31"/>
      <c r="R284" s="31"/>
      <c r="S284" s="31"/>
      <c r="T284" s="31"/>
      <c r="U284" s="31"/>
      <c r="V284" s="31"/>
      <c r="W284" s="31"/>
      <c r="X284" s="60"/>
      <c r="Y284" s="60"/>
      <c r="Z284" s="60"/>
      <c r="AA284" s="60"/>
      <c r="AB284" s="60"/>
      <c r="AC284" s="60"/>
    </row>
    <row r="285" spans="1:29" ht="30" customHeight="1" x14ac:dyDescent="0.25">
      <c r="A285" s="172"/>
      <c r="B285" s="76">
        <v>282</v>
      </c>
      <c r="C285" s="175"/>
      <c r="D285" s="81" t="s">
        <v>760</v>
      </c>
      <c r="E285" s="65" t="s">
        <v>757</v>
      </c>
      <c r="F285" s="48" t="s">
        <v>336</v>
      </c>
      <c r="G285" s="70" t="s">
        <v>44</v>
      </c>
      <c r="H285" s="54">
        <v>58.6</v>
      </c>
      <c r="I285" s="32">
        <v>20</v>
      </c>
      <c r="J285" s="41">
        <f t="shared" si="8"/>
        <v>0</v>
      </c>
      <c r="K285" s="42" t="str">
        <f t="shared" si="9"/>
        <v>OK</v>
      </c>
      <c r="L285" s="31"/>
      <c r="M285" s="31"/>
      <c r="N285" s="31">
        <v>20</v>
      </c>
      <c r="O285" s="31"/>
      <c r="P285" s="31"/>
      <c r="Q285" s="31"/>
      <c r="R285" s="31"/>
      <c r="S285" s="31"/>
      <c r="T285" s="31"/>
      <c r="U285" s="31"/>
      <c r="V285" s="31"/>
      <c r="W285" s="31"/>
      <c r="X285" s="60"/>
      <c r="Y285" s="60"/>
      <c r="Z285" s="60"/>
      <c r="AA285" s="60"/>
      <c r="AB285" s="60"/>
      <c r="AC285" s="60"/>
    </row>
    <row r="286" spans="1:29" ht="30" customHeight="1" x14ac:dyDescent="0.25">
      <c r="A286" s="172"/>
      <c r="B286" s="76">
        <v>283</v>
      </c>
      <c r="C286" s="175"/>
      <c r="D286" s="81" t="s">
        <v>761</v>
      </c>
      <c r="E286" s="65" t="s">
        <v>762</v>
      </c>
      <c r="F286" s="48" t="s">
        <v>336</v>
      </c>
      <c r="G286" s="70" t="s">
        <v>44</v>
      </c>
      <c r="H286" s="54">
        <v>9.24</v>
      </c>
      <c r="I286" s="32"/>
      <c r="J286" s="41">
        <f t="shared" si="8"/>
        <v>0</v>
      </c>
      <c r="K286" s="42" t="str">
        <f t="shared" si="9"/>
        <v>OK</v>
      </c>
      <c r="L286" s="31"/>
      <c r="M286" s="31"/>
      <c r="N286" s="31"/>
      <c r="O286" s="31"/>
      <c r="P286" s="31"/>
      <c r="Q286" s="31"/>
      <c r="R286" s="31"/>
      <c r="S286" s="31"/>
      <c r="T286" s="31"/>
      <c r="U286" s="31"/>
      <c r="V286" s="31"/>
      <c r="W286" s="31"/>
      <c r="X286" s="60"/>
      <c r="Y286" s="60"/>
      <c r="Z286" s="60"/>
      <c r="AA286" s="60"/>
      <c r="AB286" s="60"/>
      <c r="AC286" s="60"/>
    </row>
    <row r="287" spans="1:29" ht="30" customHeight="1" x14ac:dyDescent="0.25">
      <c r="A287" s="172"/>
      <c r="B287" s="76">
        <v>284</v>
      </c>
      <c r="C287" s="175"/>
      <c r="D287" s="81" t="s">
        <v>763</v>
      </c>
      <c r="E287" s="65" t="s">
        <v>764</v>
      </c>
      <c r="F287" s="48" t="s">
        <v>765</v>
      </c>
      <c r="G287" s="70" t="s">
        <v>44</v>
      </c>
      <c r="H287" s="54">
        <v>45.35</v>
      </c>
      <c r="I287" s="32">
        <v>50</v>
      </c>
      <c r="J287" s="41">
        <f t="shared" si="8"/>
        <v>0</v>
      </c>
      <c r="K287" s="42" t="str">
        <f t="shared" si="9"/>
        <v>OK</v>
      </c>
      <c r="L287" s="31"/>
      <c r="M287" s="31"/>
      <c r="N287" s="31">
        <v>30</v>
      </c>
      <c r="O287" s="31"/>
      <c r="P287" s="31"/>
      <c r="Q287" s="31"/>
      <c r="R287" s="31"/>
      <c r="S287" s="31"/>
      <c r="T287" s="31">
        <v>20</v>
      </c>
      <c r="U287" s="31"/>
      <c r="V287" s="31"/>
      <c r="W287" s="31"/>
      <c r="X287" s="60"/>
      <c r="Y287" s="60"/>
      <c r="Z287" s="60"/>
      <c r="AA287" s="60"/>
      <c r="AB287" s="60"/>
      <c r="AC287" s="60"/>
    </row>
    <row r="288" spans="1:29" ht="30" customHeight="1" x14ac:dyDescent="0.25">
      <c r="A288" s="172"/>
      <c r="B288" s="76">
        <v>285</v>
      </c>
      <c r="C288" s="175"/>
      <c r="D288" s="81" t="s">
        <v>766</v>
      </c>
      <c r="E288" s="65" t="s">
        <v>767</v>
      </c>
      <c r="F288" s="48" t="s">
        <v>38</v>
      </c>
      <c r="G288" s="70" t="s">
        <v>44</v>
      </c>
      <c r="H288" s="54">
        <v>61.65</v>
      </c>
      <c r="I288" s="32">
        <v>5</v>
      </c>
      <c r="J288" s="41">
        <f t="shared" si="8"/>
        <v>0</v>
      </c>
      <c r="K288" s="42" t="str">
        <f t="shared" si="9"/>
        <v>OK</v>
      </c>
      <c r="L288" s="31"/>
      <c r="M288" s="31"/>
      <c r="N288" s="31">
        <v>5</v>
      </c>
      <c r="O288" s="31"/>
      <c r="P288" s="31"/>
      <c r="Q288" s="31"/>
      <c r="R288" s="31"/>
      <c r="S288" s="31"/>
      <c r="T288" s="31"/>
      <c r="U288" s="31"/>
      <c r="V288" s="31"/>
      <c r="W288" s="31"/>
      <c r="X288" s="60"/>
      <c r="Y288" s="60"/>
      <c r="Z288" s="60"/>
      <c r="AA288" s="60"/>
      <c r="AB288" s="60"/>
      <c r="AC288" s="60"/>
    </row>
    <row r="289" spans="1:29" ht="30" customHeight="1" x14ac:dyDescent="0.25">
      <c r="A289" s="172"/>
      <c r="B289" s="76">
        <v>286</v>
      </c>
      <c r="C289" s="175"/>
      <c r="D289" s="81" t="s">
        <v>768</v>
      </c>
      <c r="E289" s="65" t="s">
        <v>767</v>
      </c>
      <c r="F289" s="48" t="s">
        <v>38</v>
      </c>
      <c r="G289" s="70" t="s">
        <v>44</v>
      </c>
      <c r="H289" s="54">
        <v>71.599999999999994</v>
      </c>
      <c r="I289" s="32">
        <v>5</v>
      </c>
      <c r="J289" s="41">
        <f t="shared" si="8"/>
        <v>0</v>
      </c>
      <c r="K289" s="42" t="str">
        <f t="shared" si="9"/>
        <v>OK</v>
      </c>
      <c r="L289" s="31"/>
      <c r="M289" s="31"/>
      <c r="N289" s="31">
        <v>5</v>
      </c>
      <c r="O289" s="31"/>
      <c r="P289" s="31"/>
      <c r="Q289" s="31"/>
      <c r="R289" s="31"/>
      <c r="S289" s="31"/>
      <c r="T289" s="31"/>
      <c r="U289" s="31"/>
      <c r="V289" s="31"/>
      <c r="W289" s="31"/>
      <c r="X289" s="60"/>
      <c r="Y289" s="60"/>
      <c r="Z289" s="60"/>
      <c r="AA289" s="60"/>
      <c r="AB289" s="60"/>
      <c r="AC289" s="60"/>
    </row>
    <row r="290" spans="1:29" ht="30" customHeight="1" x14ac:dyDescent="0.25">
      <c r="A290" s="172"/>
      <c r="B290" s="76">
        <v>287</v>
      </c>
      <c r="C290" s="175"/>
      <c r="D290" s="81" t="s">
        <v>769</v>
      </c>
      <c r="E290" s="65" t="s">
        <v>767</v>
      </c>
      <c r="F290" s="48" t="s">
        <v>38</v>
      </c>
      <c r="G290" s="70" t="s">
        <v>44</v>
      </c>
      <c r="H290" s="54">
        <v>101.41</v>
      </c>
      <c r="I290" s="32">
        <v>2</v>
      </c>
      <c r="J290" s="41">
        <f t="shared" si="8"/>
        <v>0</v>
      </c>
      <c r="K290" s="42" t="str">
        <f t="shared" si="9"/>
        <v>OK</v>
      </c>
      <c r="L290" s="31"/>
      <c r="M290" s="31"/>
      <c r="N290" s="31">
        <v>2</v>
      </c>
      <c r="O290" s="31"/>
      <c r="P290" s="31"/>
      <c r="Q290" s="31"/>
      <c r="R290" s="31"/>
      <c r="S290" s="31"/>
      <c r="T290" s="31"/>
      <c r="U290" s="31"/>
      <c r="V290" s="31"/>
      <c r="W290" s="31"/>
      <c r="X290" s="60"/>
      <c r="Y290" s="60"/>
      <c r="Z290" s="60"/>
      <c r="AA290" s="60"/>
      <c r="AB290" s="60"/>
      <c r="AC290" s="60"/>
    </row>
    <row r="291" spans="1:29" ht="30" customHeight="1" x14ac:dyDescent="0.25">
      <c r="A291" s="172"/>
      <c r="B291" s="76">
        <v>288</v>
      </c>
      <c r="C291" s="175"/>
      <c r="D291" s="81" t="s">
        <v>770</v>
      </c>
      <c r="E291" s="65" t="s">
        <v>771</v>
      </c>
      <c r="F291" s="48" t="s">
        <v>38</v>
      </c>
      <c r="G291" s="70" t="s">
        <v>44</v>
      </c>
      <c r="H291" s="54">
        <v>40.770000000000003</v>
      </c>
      <c r="I291" s="32">
        <v>50</v>
      </c>
      <c r="J291" s="41">
        <f t="shared" si="8"/>
        <v>0</v>
      </c>
      <c r="K291" s="42" t="str">
        <f t="shared" si="9"/>
        <v>OK</v>
      </c>
      <c r="L291" s="31"/>
      <c r="M291" s="31"/>
      <c r="N291" s="31">
        <v>50</v>
      </c>
      <c r="O291" s="31"/>
      <c r="P291" s="31"/>
      <c r="Q291" s="31"/>
      <c r="R291" s="31"/>
      <c r="S291" s="31"/>
      <c r="T291" s="31"/>
      <c r="U291" s="31"/>
      <c r="V291" s="31"/>
      <c r="W291" s="31"/>
      <c r="X291" s="60"/>
      <c r="Y291" s="60"/>
      <c r="Z291" s="60"/>
      <c r="AA291" s="60"/>
      <c r="AB291" s="60"/>
      <c r="AC291" s="60"/>
    </row>
    <row r="292" spans="1:29" ht="30" customHeight="1" x14ac:dyDescent="0.25">
      <c r="A292" s="172"/>
      <c r="B292" s="76">
        <v>289</v>
      </c>
      <c r="C292" s="175"/>
      <c r="D292" s="81" t="s">
        <v>772</v>
      </c>
      <c r="E292" s="65" t="s">
        <v>773</v>
      </c>
      <c r="F292" s="65" t="s">
        <v>774</v>
      </c>
      <c r="G292" s="70" t="s">
        <v>44</v>
      </c>
      <c r="H292" s="54">
        <v>27.07</v>
      </c>
      <c r="I292" s="32">
        <v>30</v>
      </c>
      <c r="J292" s="41">
        <f t="shared" si="8"/>
        <v>20</v>
      </c>
      <c r="K292" s="42" t="str">
        <f t="shared" si="9"/>
        <v>OK</v>
      </c>
      <c r="L292" s="31"/>
      <c r="M292" s="31"/>
      <c r="N292" s="31">
        <v>10</v>
      </c>
      <c r="O292" s="31"/>
      <c r="P292" s="31"/>
      <c r="Q292" s="31"/>
      <c r="R292" s="31"/>
      <c r="S292" s="31"/>
      <c r="T292" s="31"/>
      <c r="U292" s="31"/>
      <c r="V292" s="31"/>
      <c r="W292" s="31"/>
      <c r="X292" s="60"/>
      <c r="Y292" s="60"/>
      <c r="Z292" s="60"/>
      <c r="AA292" s="60"/>
      <c r="AB292" s="60"/>
      <c r="AC292" s="60"/>
    </row>
    <row r="293" spans="1:29" ht="30" customHeight="1" x14ac:dyDescent="0.25">
      <c r="A293" s="172"/>
      <c r="B293" s="70">
        <v>290</v>
      </c>
      <c r="C293" s="175"/>
      <c r="D293" s="80" t="s">
        <v>332</v>
      </c>
      <c r="E293" s="69" t="s">
        <v>775</v>
      </c>
      <c r="F293" s="69" t="s">
        <v>38</v>
      </c>
      <c r="G293" s="69" t="s">
        <v>44</v>
      </c>
      <c r="H293" s="54">
        <v>5.85</v>
      </c>
      <c r="I293" s="32">
        <v>50</v>
      </c>
      <c r="J293" s="41">
        <f t="shared" si="8"/>
        <v>50</v>
      </c>
      <c r="K293" s="42" t="str">
        <f t="shared" si="9"/>
        <v>OK</v>
      </c>
      <c r="L293" s="31"/>
      <c r="M293" s="31"/>
      <c r="N293" s="31"/>
      <c r="O293" s="31"/>
      <c r="P293" s="31"/>
      <c r="Q293" s="31"/>
      <c r="R293" s="31"/>
      <c r="S293" s="31"/>
      <c r="T293" s="31"/>
      <c r="U293" s="31"/>
      <c r="V293" s="31"/>
      <c r="W293" s="31"/>
      <c r="X293" s="60"/>
      <c r="Y293" s="60"/>
      <c r="Z293" s="60"/>
      <c r="AA293" s="60"/>
      <c r="AB293" s="60"/>
      <c r="AC293" s="60"/>
    </row>
    <row r="294" spans="1:29" ht="30" customHeight="1" x14ac:dyDescent="0.25">
      <c r="A294" s="172"/>
      <c r="B294" s="70">
        <v>291</v>
      </c>
      <c r="C294" s="175"/>
      <c r="D294" s="80" t="s">
        <v>334</v>
      </c>
      <c r="E294" s="69" t="s">
        <v>775</v>
      </c>
      <c r="F294" s="69" t="s">
        <v>38</v>
      </c>
      <c r="G294" s="69" t="s">
        <v>44</v>
      </c>
      <c r="H294" s="54">
        <v>5.89</v>
      </c>
      <c r="I294" s="32">
        <v>50</v>
      </c>
      <c r="J294" s="41">
        <f t="shared" si="8"/>
        <v>50</v>
      </c>
      <c r="K294" s="42" t="str">
        <f t="shared" si="9"/>
        <v>OK</v>
      </c>
      <c r="L294" s="31"/>
      <c r="M294" s="31"/>
      <c r="N294" s="31"/>
      <c r="O294" s="31"/>
      <c r="P294" s="31"/>
      <c r="Q294" s="31"/>
      <c r="R294" s="31"/>
      <c r="S294" s="31"/>
      <c r="T294" s="31"/>
      <c r="U294" s="31"/>
      <c r="V294" s="31"/>
      <c r="W294" s="31"/>
      <c r="X294" s="60"/>
      <c r="Y294" s="60"/>
      <c r="Z294" s="60"/>
      <c r="AA294" s="60"/>
      <c r="AB294" s="60"/>
      <c r="AC294" s="60"/>
    </row>
    <row r="295" spans="1:29" ht="30" customHeight="1" x14ac:dyDescent="0.25">
      <c r="A295" s="172"/>
      <c r="B295" s="70">
        <v>292</v>
      </c>
      <c r="C295" s="175"/>
      <c r="D295" s="80" t="s">
        <v>335</v>
      </c>
      <c r="E295" s="69" t="s">
        <v>775</v>
      </c>
      <c r="F295" s="69" t="s">
        <v>336</v>
      </c>
      <c r="G295" s="69" t="s">
        <v>44</v>
      </c>
      <c r="H295" s="54">
        <v>5.93</v>
      </c>
      <c r="I295" s="32">
        <v>50</v>
      </c>
      <c r="J295" s="41">
        <f t="shared" si="8"/>
        <v>50</v>
      </c>
      <c r="K295" s="42" t="str">
        <f t="shared" si="9"/>
        <v>OK</v>
      </c>
      <c r="L295" s="31"/>
      <c r="M295" s="31"/>
      <c r="N295" s="31"/>
      <c r="O295" s="31"/>
      <c r="P295" s="31"/>
      <c r="Q295" s="31"/>
      <c r="R295" s="31"/>
      <c r="S295" s="31"/>
      <c r="T295" s="31"/>
      <c r="U295" s="31"/>
      <c r="V295" s="31"/>
      <c r="W295" s="31"/>
      <c r="X295" s="60"/>
      <c r="Y295" s="60"/>
      <c r="Z295" s="60"/>
      <c r="AA295" s="60"/>
      <c r="AB295" s="60"/>
      <c r="AC295" s="60"/>
    </row>
    <row r="296" spans="1:29" ht="30" customHeight="1" x14ac:dyDescent="0.25">
      <c r="A296" s="172"/>
      <c r="B296" s="69">
        <v>293</v>
      </c>
      <c r="C296" s="175"/>
      <c r="D296" s="80" t="s">
        <v>337</v>
      </c>
      <c r="E296" s="69" t="s">
        <v>757</v>
      </c>
      <c r="F296" s="69" t="s">
        <v>123</v>
      </c>
      <c r="G296" s="69" t="s">
        <v>44</v>
      </c>
      <c r="H296" s="54">
        <v>66.3</v>
      </c>
      <c r="I296" s="32">
        <v>50</v>
      </c>
      <c r="J296" s="41">
        <f t="shared" si="8"/>
        <v>0</v>
      </c>
      <c r="K296" s="42" t="str">
        <f t="shared" si="9"/>
        <v>OK</v>
      </c>
      <c r="L296" s="31"/>
      <c r="M296" s="31"/>
      <c r="N296" s="31">
        <v>20</v>
      </c>
      <c r="O296" s="31"/>
      <c r="P296" s="31"/>
      <c r="Q296" s="31"/>
      <c r="R296" s="31"/>
      <c r="S296" s="31"/>
      <c r="T296" s="31">
        <v>30</v>
      </c>
      <c r="U296" s="31"/>
      <c r="V296" s="31"/>
      <c r="W296" s="31"/>
      <c r="X296" s="60"/>
      <c r="Y296" s="60"/>
      <c r="Z296" s="60"/>
      <c r="AA296" s="60"/>
      <c r="AB296" s="60"/>
      <c r="AC296" s="60"/>
    </row>
    <row r="297" spans="1:29" ht="30" customHeight="1" x14ac:dyDescent="0.25">
      <c r="A297" s="172"/>
      <c r="B297" s="69">
        <v>294</v>
      </c>
      <c r="C297" s="175"/>
      <c r="D297" s="80" t="s">
        <v>339</v>
      </c>
      <c r="E297" s="69" t="s">
        <v>757</v>
      </c>
      <c r="F297" s="69" t="s">
        <v>123</v>
      </c>
      <c r="G297" s="69" t="s">
        <v>44</v>
      </c>
      <c r="H297" s="54">
        <v>70.87</v>
      </c>
      <c r="I297" s="32">
        <v>20</v>
      </c>
      <c r="J297" s="41">
        <f t="shared" si="8"/>
        <v>0</v>
      </c>
      <c r="K297" s="42" t="str">
        <f t="shared" si="9"/>
        <v>OK</v>
      </c>
      <c r="L297" s="31"/>
      <c r="M297" s="31"/>
      <c r="N297" s="31">
        <v>20</v>
      </c>
      <c r="O297" s="31"/>
      <c r="P297" s="31"/>
      <c r="Q297" s="31"/>
      <c r="R297" s="31"/>
      <c r="S297" s="31"/>
      <c r="T297" s="31"/>
      <c r="U297" s="31"/>
      <c r="V297" s="31"/>
      <c r="W297" s="31"/>
      <c r="X297" s="60"/>
      <c r="Y297" s="60"/>
      <c r="Z297" s="60"/>
      <c r="AA297" s="60"/>
      <c r="AB297" s="60"/>
      <c r="AC297" s="60"/>
    </row>
    <row r="298" spans="1:29" ht="30" customHeight="1" x14ac:dyDescent="0.25">
      <c r="A298" s="172"/>
      <c r="B298" s="70">
        <v>295</v>
      </c>
      <c r="C298" s="175"/>
      <c r="D298" s="80" t="s">
        <v>340</v>
      </c>
      <c r="E298" s="69" t="s">
        <v>757</v>
      </c>
      <c r="F298" s="69" t="s">
        <v>123</v>
      </c>
      <c r="G298" s="69" t="s">
        <v>44</v>
      </c>
      <c r="H298" s="54">
        <v>97.78</v>
      </c>
      <c r="I298" s="32">
        <v>50</v>
      </c>
      <c r="J298" s="41">
        <f t="shared" si="8"/>
        <v>10</v>
      </c>
      <c r="K298" s="42" t="str">
        <f t="shared" si="9"/>
        <v>OK</v>
      </c>
      <c r="L298" s="31"/>
      <c r="M298" s="31"/>
      <c r="N298" s="31">
        <v>20</v>
      </c>
      <c r="O298" s="31"/>
      <c r="P298" s="31"/>
      <c r="Q298" s="31"/>
      <c r="R298" s="31"/>
      <c r="S298" s="31"/>
      <c r="T298" s="31">
        <v>20</v>
      </c>
      <c r="U298" s="31"/>
      <c r="V298" s="31"/>
      <c r="W298" s="31"/>
      <c r="X298" s="60"/>
      <c r="Y298" s="60"/>
      <c r="Z298" s="60"/>
      <c r="AA298" s="60"/>
      <c r="AB298" s="60"/>
      <c r="AC298" s="60"/>
    </row>
    <row r="299" spans="1:29" ht="30" customHeight="1" x14ac:dyDescent="0.25">
      <c r="A299" s="172"/>
      <c r="B299" s="69">
        <v>296</v>
      </c>
      <c r="C299" s="175"/>
      <c r="D299" s="80" t="s">
        <v>341</v>
      </c>
      <c r="E299" s="69" t="s">
        <v>776</v>
      </c>
      <c r="F299" s="69" t="s">
        <v>343</v>
      </c>
      <c r="G299" s="69" t="s">
        <v>44</v>
      </c>
      <c r="H299" s="54">
        <v>32.520000000000003</v>
      </c>
      <c r="I299" s="32">
        <v>50</v>
      </c>
      <c r="J299" s="41">
        <f t="shared" si="8"/>
        <v>50</v>
      </c>
      <c r="K299" s="42" t="str">
        <f t="shared" si="9"/>
        <v>OK</v>
      </c>
      <c r="L299" s="31"/>
      <c r="M299" s="31"/>
      <c r="N299" s="31"/>
      <c r="O299" s="31"/>
      <c r="P299" s="31"/>
      <c r="Q299" s="31"/>
      <c r="R299" s="31"/>
      <c r="S299" s="31"/>
      <c r="T299" s="31"/>
      <c r="U299" s="31"/>
      <c r="V299" s="31"/>
      <c r="W299" s="31"/>
      <c r="X299" s="60"/>
      <c r="Y299" s="60"/>
      <c r="Z299" s="60"/>
      <c r="AA299" s="60"/>
      <c r="AB299" s="60"/>
      <c r="AC299" s="60"/>
    </row>
    <row r="300" spans="1:29" ht="30" customHeight="1" x14ac:dyDescent="0.25">
      <c r="A300" s="173"/>
      <c r="B300" s="69">
        <v>297</v>
      </c>
      <c r="C300" s="176"/>
      <c r="D300" s="80" t="s">
        <v>344</v>
      </c>
      <c r="E300" s="69" t="s">
        <v>776</v>
      </c>
      <c r="F300" s="69" t="s">
        <v>343</v>
      </c>
      <c r="G300" s="69" t="s">
        <v>44</v>
      </c>
      <c r="H300" s="54">
        <v>41.15</v>
      </c>
      <c r="I300" s="32">
        <v>50</v>
      </c>
      <c r="J300" s="41">
        <f t="shared" si="8"/>
        <v>50</v>
      </c>
      <c r="K300" s="42" t="str">
        <f t="shared" si="9"/>
        <v>OK</v>
      </c>
      <c r="L300" s="31"/>
      <c r="M300" s="31"/>
      <c r="N300" s="31"/>
      <c r="O300" s="31"/>
      <c r="P300" s="31"/>
      <c r="Q300" s="31"/>
      <c r="R300" s="31"/>
      <c r="S300" s="31"/>
      <c r="T300" s="31"/>
      <c r="U300" s="31"/>
      <c r="V300" s="31"/>
      <c r="W300" s="31"/>
      <c r="X300" s="60"/>
      <c r="Y300" s="60"/>
      <c r="Z300" s="60"/>
      <c r="AA300" s="60"/>
      <c r="AB300" s="60"/>
      <c r="AC300" s="60"/>
    </row>
    <row r="301" spans="1:29" ht="30" customHeight="1" x14ac:dyDescent="0.25">
      <c r="A301" s="165">
        <v>7</v>
      </c>
      <c r="B301" s="71">
        <v>345</v>
      </c>
      <c r="C301" s="168" t="s">
        <v>695</v>
      </c>
      <c r="D301" s="75" t="s">
        <v>777</v>
      </c>
      <c r="E301" s="72" t="s">
        <v>778</v>
      </c>
      <c r="F301" s="72" t="s">
        <v>38</v>
      </c>
      <c r="G301" s="72" t="s">
        <v>44</v>
      </c>
      <c r="H301" s="56">
        <v>23.8</v>
      </c>
      <c r="I301" s="32"/>
      <c r="J301" s="41">
        <f t="shared" si="8"/>
        <v>0</v>
      </c>
      <c r="K301" s="42" t="str">
        <f t="shared" si="9"/>
        <v>OK</v>
      </c>
      <c r="L301" s="31"/>
      <c r="M301" s="31"/>
      <c r="N301" s="31"/>
      <c r="O301" s="31"/>
      <c r="P301" s="31"/>
      <c r="Q301" s="31"/>
      <c r="R301" s="31"/>
      <c r="S301" s="31"/>
      <c r="T301" s="31"/>
      <c r="U301" s="31"/>
      <c r="V301" s="31"/>
      <c r="W301" s="31"/>
      <c r="X301" s="60"/>
      <c r="Y301" s="60"/>
      <c r="Z301" s="60"/>
      <c r="AA301" s="60"/>
      <c r="AB301" s="60"/>
      <c r="AC301" s="60"/>
    </row>
    <row r="302" spans="1:29" ht="30" customHeight="1" x14ac:dyDescent="0.25">
      <c r="A302" s="166"/>
      <c r="B302" s="71">
        <v>346</v>
      </c>
      <c r="C302" s="169"/>
      <c r="D302" s="75" t="s">
        <v>352</v>
      </c>
      <c r="E302" s="72" t="s">
        <v>351</v>
      </c>
      <c r="F302" s="72" t="s">
        <v>38</v>
      </c>
      <c r="G302" s="72" t="s">
        <v>44</v>
      </c>
      <c r="H302" s="56">
        <v>36.5</v>
      </c>
      <c r="I302" s="32">
        <v>50</v>
      </c>
      <c r="J302" s="41">
        <f t="shared" si="8"/>
        <v>0</v>
      </c>
      <c r="K302" s="42" t="str">
        <f t="shared" si="9"/>
        <v>OK</v>
      </c>
      <c r="L302" s="31"/>
      <c r="M302" s="31">
        <v>20</v>
      </c>
      <c r="N302" s="31"/>
      <c r="O302" s="31"/>
      <c r="P302" s="31"/>
      <c r="Q302" s="31"/>
      <c r="R302" s="31"/>
      <c r="S302" s="31"/>
      <c r="T302" s="31"/>
      <c r="U302" s="31"/>
      <c r="V302" s="31">
        <v>30</v>
      </c>
      <c r="W302" s="31"/>
      <c r="X302" s="60"/>
      <c r="Y302" s="60"/>
      <c r="Z302" s="60"/>
      <c r="AA302" s="60"/>
      <c r="AB302" s="60"/>
      <c r="AC302" s="60"/>
    </row>
    <row r="303" spans="1:29" ht="30" customHeight="1" x14ac:dyDescent="0.25">
      <c r="A303" s="166"/>
      <c r="B303" s="71">
        <v>347</v>
      </c>
      <c r="C303" s="169"/>
      <c r="D303" s="75" t="s">
        <v>353</v>
      </c>
      <c r="E303" s="99" t="s">
        <v>779</v>
      </c>
      <c r="F303" s="72" t="s">
        <v>38</v>
      </c>
      <c r="G303" s="72"/>
      <c r="H303" s="56">
        <v>85.97</v>
      </c>
      <c r="I303" s="32"/>
      <c r="J303" s="41">
        <f t="shared" si="8"/>
        <v>0</v>
      </c>
      <c r="K303" s="42" t="str">
        <f t="shared" si="9"/>
        <v>OK</v>
      </c>
      <c r="L303" s="31"/>
      <c r="M303" s="31"/>
      <c r="N303" s="31"/>
      <c r="O303" s="31"/>
      <c r="P303" s="31"/>
      <c r="Q303" s="31"/>
      <c r="R303" s="31"/>
      <c r="S303" s="31"/>
      <c r="T303" s="31"/>
      <c r="U303" s="31"/>
      <c r="V303" s="31"/>
      <c r="W303" s="31"/>
      <c r="X303" s="60"/>
      <c r="Y303" s="60"/>
      <c r="Z303" s="60"/>
      <c r="AA303" s="60"/>
      <c r="AB303" s="60"/>
      <c r="AC303" s="60"/>
    </row>
    <row r="304" spans="1:29" ht="30" customHeight="1" x14ac:dyDescent="0.25">
      <c r="A304" s="166"/>
      <c r="B304" s="71">
        <v>348</v>
      </c>
      <c r="C304" s="169"/>
      <c r="D304" s="75" t="s">
        <v>354</v>
      </c>
      <c r="E304" s="99" t="s">
        <v>355</v>
      </c>
      <c r="F304" s="72" t="s">
        <v>38</v>
      </c>
      <c r="G304" s="72" t="s">
        <v>44</v>
      </c>
      <c r="H304" s="56">
        <v>17.96</v>
      </c>
      <c r="I304" s="32">
        <v>50</v>
      </c>
      <c r="J304" s="41">
        <f t="shared" si="8"/>
        <v>30</v>
      </c>
      <c r="K304" s="42" t="str">
        <f t="shared" si="9"/>
        <v>OK</v>
      </c>
      <c r="L304" s="31"/>
      <c r="M304" s="31"/>
      <c r="N304" s="31"/>
      <c r="O304" s="31"/>
      <c r="P304" s="31"/>
      <c r="Q304" s="31"/>
      <c r="R304" s="31"/>
      <c r="S304" s="31"/>
      <c r="T304" s="31"/>
      <c r="U304" s="31"/>
      <c r="V304" s="31">
        <v>20</v>
      </c>
      <c r="W304" s="31"/>
      <c r="X304" s="60"/>
      <c r="Y304" s="60"/>
      <c r="Z304" s="60"/>
      <c r="AA304" s="60"/>
      <c r="AB304" s="60"/>
      <c r="AC304" s="60"/>
    </row>
    <row r="305" spans="1:29" ht="30" customHeight="1" x14ac:dyDescent="0.25">
      <c r="A305" s="166"/>
      <c r="B305" s="71">
        <v>349</v>
      </c>
      <c r="C305" s="169"/>
      <c r="D305" s="75" t="s">
        <v>356</v>
      </c>
      <c r="E305" s="99" t="s">
        <v>355</v>
      </c>
      <c r="F305" s="72" t="s">
        <v>38</v>
      </c>
      <c r="G305" s="72" t="s">
        <v>44</v>
      </c>
      <c r="H305" s="56">
        <v>24.33</v>
      </c>
      <c r="I305" s="32">
        <v>50</v>
      </c>
      <c r="J305" s="41">
        <f t="shared" si="8"/>
        <v>30</v>
      </c>
      <c r="K305" s="42" t="str">
        <f t="shared" si="9"/>
        <v>OK</v>
      </c>
      <c r="L305" s="31"/>
      <c r="M305" s="31"/>
      <c r="N305" s="31"/>
      <c r="O305" s="31"/>
      <c r="P305" s="31"/>
      <c r="Q305" s="31"/>
      <c r="R305" s="31"/>
      <c r="S305" s="31"/>
      <c r="T305" s="31"/>
      <c r="U305" s="31"/>
      <c r="V305" s="31">
        <v>20</v>
      </c>
      <c r="W305" s="31"/>
      <c r="X305" s="60"/>
      <c r="Y305" s="60"/>
      <c r="Z305" s="60"/>
      <c r="AA305" s="60"/>
      <c r="AB305" s="60"/>
      <c r="AC305" s="60"/>
    </row>
    <row r="306" spans="1:29" ht="30" customHeight="1" x14ac:dyDescent="0.25">
      <c r="A306" s="166"/>
      <c r="B306" s="71">
        <v>350</v>
      </c>
      <c r="C306" s="169"/>
      <c r="D306" s="75" t="s">
        <v>780</v>
      </c>
      <c r="E306" s="99" t="s">
        <v>355</v>
      </c>
      <c r="F306" s="72" t="s">
        <v>38</v>
      </c>
      <c r="G306" s="72" t="s">
        <v>44</v>
      </c>
      <c r="H306" s="56">
        <v>67</v>
      </c>
      <c r="I306" s="32">
        <v>50</v>
      </c>
      <c r="J306" s="41">
        <f t="shared" si="8"/>
        <v>20</v>
      </c>
      <c r="K306" s="42" t="str">
        <f t="shared" si="9"/>
        <v>OK</v>
      </c>
      <c r="L306" s="31"/>
      <c r="M306" s="31">
        <v>10</v>
      </c>
      <c r="N306" s="31"/>
      <c r="O306" s="31"/>
      <c r="P306" s="31"/>
      <c r="Q306" s="31"/>
      <c r="R306" s="31"/>
      <c r="S306" s="31"/>
      <c r="T306" s="31"/>
      <c r="U306" s="31"/>
      <c r="V306" s="31">
        <v>20</v>
      </c>
      <c r="W306" s="31"/>
      <c r="X306" s="60"/>
      <c r="Y306" s="60"/>
      <c r="Z306" s="60"/>
      <c r="AA306" s="60"/>
      <c r="AB306" s="60"/>
      <c r="AC306" s="60"/>
    </row>
    <row r="307" spans="1:29" ht="30" customHeight="1" x14ac:dyDescent="0.25">
      <c r="A307" s="166"/>
      <c r="B307" s="71">
        <v>351</v>
      </c>
      <c r="C307" s="169"/>
      <c r="D307" s="75" t="s">
        <v>357</v>
      </c>
      <c r="E307" s="99" t="s">
        <v>355</v>
      </c>
      <c r="F307" s="72" t="s">
        <v>38</v>
      </c>
      <c r="G307" s="72" t="s">
        <v>44</v>
      </c>
      <c r="H307" s="56">
        <v>48.5</v>
      </c>
      <c r="I307" s="32"/>
      <c r="J307" s="41">
        <f t="shared" si="8"/>
        <v>0</v>
      </c>
      <c r="K307" s="42" t="str">
        <f t="shared" si="9"/>
        <v>OK</v>
      </c>
      <c r="L307" s="31"/>
      <c r="M307" s="31"/>
      <c r="N307" s="31"/>
      <c r="O307" s="31"/>
      <c r="P307" s="31"/>
      <c r="Q307" s="31"/>
      <c r="R307" s="31"/>
      <c r="S307" s="31"/>
      <c r="T307" s="31"/>
      <c r="U307" s="31"/>
      <c r="V307" s="31"/>
      <c r="W307" s="31"/>
      <c r="X307" s="60"/>
      <c r="Y307" s="60"/>
      <c r="Z307" s="60"/>
      <c r="AA307" s="60"/>
      <c r="AB307" s="60"/>
      <c r="AC307" s="60"/>
    </row>
    <row r="308" spans="1:29" ht="30" customHeight="1" x14ac:dyDescent="0.25">
      <c r="A308" s="166"/>
      <c r="B308" s="71">
        <v>352</v>
      </c>
      <c r="C308" s="169"/>
      <c r="D308" s="75" t="s">
        <v>359</v>
      </c>
      <c r="E308" s="99" t="s">
        <v>355</v>
      </c>
      <c r="F308" s="72" t="s">
        <v>38</v>
      </c>
      <c r="G308" s="72" t="s">
        <v>44</v>
      </c>
      <c r="H308" s="56">
        <v>45.3</v>
      </c>
      <c r="I308" s="32"/>
      <c r="J308" s="41">
        <f t="shared" si="8"/>
        <v>0</v>
      </c>
      <c r="K308" s="42" t="str">
        <f t="shared" si="9"/>
        <v>OK</v>
      </c>
      <c r="L308" s="31"/>
      <c r="M308" s="31"/>
      <c r="N308" s="31"/>
      <c r="O308" s="31"/>
      <c r="P308" s="31"/>
      <c r="Q308" s="31"/>
      <c r="R308" s="31"/>
      <c r="S308" s="31"/>
      <c r="T308" s="31"/>
      <c r="U308" s="31"/>
      <c r="V308" s="31"/>
      <c r="W308" s="31"/>
      <c r="X308" s="60"/>
      <c r="Y308" s="60"/>
      <c r="Z308" s="60"/>
      <c r="AA308" s="60"/>
      <c r="AB308" s="60"/>
      <c r="AC308" s="60"/>
    </row>
    <row r="309" spans="1:29" ht="30" customHeight="1" x14ac:dyDescent="0.25">
      <c r="A309" s="166"/>
      <c r="B309" s="71">
        <v>353</v>
      </c>
      <c r="C309" s="169"/>
      <c r="D309" s="75" t="s">
        <v>360</v>
      </c>
      <c r="E309" s="99" t="s">
        <v>781</v>
      </c>
      <c r="F309" s="72" t="s">
        <v>38</v>
      </c>
      <c r="G309" s="72" t="s">
        <v>44</v>
      </c>
      <c r="H309" s="56">
        <v>34.25</v>
      </c>
      <c r="I309" s="32"/>
      <c r="J309" s="41">
        <f t="shared" si="8"/>
        <v>0</v>
      </c>
      <c r="K309" s="42" t="str">
        <f t="shared" si="9"/>
        <v>OK</v>
      </c>
      <c r="L309" s="31"/>
      <c r="M309" s="31"/>
      <c r="N309" s="31"/>
      <c r="O309" s="31"/>
      <c r="P309" s="31"/>
      <c r="Q309" s="31"/>
      <c r="R309" s="31"/>
      <c r="S309" s="31"/>
      <c r="T309" s="31"/>
      <c r="U309" s="31"/>
      <c r="V309" s="31"/>
      <c r="W309" s="31"/>
      <c r="X309" s="60"/>
      <c r="Y309" s="60"/>
      <c r="Z309" s="60"/>
      <c r="AA309" s="60"/>
      <c r="AB309" s="60"/>
      <c r="AC309" s="60"/>
    </row>
    <row r="310" spans="1:29" ht="30" customHeight="1" x14ac:dyDescent="0.25">
      <c r="A310" s="166"/>
      <c r="B310" s="71">
        <v>354</v>
      </c>
      <c r="C310" s="169"/>
      <c r="D310" s="75" t="s">
        <v>361</v>
      </c>
      <c r="E310" s="99" t="s">
        <v>355</v>
      </c>
      <c r="F310" s="72"/>
      <c r="G310" s="72" t="s">
        <v>44</v>
      </c>
      <c r="H310" s="56">
        <v>59.2</v>
      </c>
      <c r="I310" s="32"/>
      <c r="J310" s="41">
        <f t="shared" si="8"/>
        <v>0</v>
      </c>
      <c r="K310" s="42" t="str">
        <f t="shared" si="9"/>
        <v>OK</v>
      </c>
      <c r="L310" s="31"/>
      <c r="M310" s="31"/>
      <c r="N310" s="31"/>
      <c r="O310" s="31"/>
      <c r="P310" s="31"/>
      <c r="Q310" s="31"/>
      <c r="R310" s="31"/>
      <c r="S310" s="31"/>
      <c r="T310" s="31"/>
      <c r="U310" s="31"/>
      <c r="V310" s="31"/>
      <c r="W310" s="31"/>
      <c r="X310" s="60"/>
      <c r="Y310" s="60"/>
      <c r="Z310" s="60"/>
      <c r="AA310" s="60"/>
      <c r="AB310" s="60"/>
      <c r="AC310" s="60"/>
    </row>
    <row r="311" spans="1:29" ht="30" customHeight="1" x14ac:dyDescent="0.25">
      <c r="A311" s="166"/>
      <c r="B311" s="71">
        <v>355</v>
      </c>
      <c r="C311" s="169"/>
      <c r="D311" s="75" t="s">
        <v>362</v>
      </c>
      <c r="E311" s="72" t="s">
        <v>782</v>
      </c>
      <c r="F311" s="72" t="s">
        <v>38</v>
      </c>
      <c r="G311" s="72" t="s">
        <v>44</v>
      </c>
      <c r="H311" s="56">
        <v>5.5</v>
      </c>
      <c r="I311" s="32">
        <v>50</v>
      </c>
      <c r="J311" s="41">
        <f t="shared" si="8"/>
        <v>0</v>
      </c>
      <c r="K311" s="42" t="str">
        <f t="shared" si="9"/>
        <v>OK</v>
      </c>
      <c r="L311" s="31"/>
      <c r="M311" s="31">
        <v>50</v>
      </c>
      <c r="N311" s="31"/>
      <c r="O311" s="31"/>
      <c r="P311" s="31"/>
      <c r="Q311" s="31"/>
      <c r="R311" s="31"/>
      <c r="S311" s="31"/>
      <c r="T311" s="31"/>
      <c r="U311" s="31"/>
      <c r="V311" s="31"/>
      <c r="W311" s="31"/>
      <c r="X311" s="60"/>
      <c r="Y311" s="60"/>
      <c r="Z311" s="60"/>
      <c r="AA311" s="60"/>
      <c r="AB311" s="60"/>
      <c r="AC311" s="60"/>
    </row>
    <row r="312" spans="1:29" ht="30" customHeight="1" x14ac:dyDescent="0.25">
      <c r="A312" s="166"/>
      <c r="B312" s="73">
        <v>356</v>
      </c>
      <c r="C312" s="169"/>
      <c r="D312" s="75" t="s">
        <v>363</v>
      </c>
      <c r="E312" s="72" t="s">
        <v>783</v>
      </c>
      <c r="F312" s="72" t="s">
        <v>38</v>
      </c>
      <c r="G312" s="72" t="s">
        <v>44</v>
      </c>
      <c r="H312" s="56">
        <v>61.5</v>
      </c>
      <c r="I312" s="32">
        <v>1</v>
      </c>
      <c r="J312" s="41">
        <f t="shared" si="8"/>
        <v>0</v>
      </c>
      <c r="K312" s="42" t="str">
        <f t="shared" si="9"/>
        <v>OK</v>
      </c>
      <c r="L312" s="31"/>
      <c r="M312" s="31"/>
      <c r="N312" s="31"/>
      <c r="O312" s="31"/>
      <c r="P312" s="31"/>
      <c r="Q312" s="31"/>
      <c r="R312" s="31"/>
      <c r="S312" s="31"/>
      <c r="T312" s="31"/>
      <c r="U312" s="31"/>
      <c r="V312" s="31">
        <v>1</v>
      </c>
      <c r="W312" s="31"/>
      <c r="X312" s="60"/>
      <c r="Y312" s="60"/>
      <c r="Z312" s="60"/>
      <c r="AA312" s="60"/>
      <c r="AB312" s="60"/>
      <c r="AC312" s="60"/>
    </row>
    <row r="313" spans="1:29" ht="30" customHeight="1" x14ac:dyDescent="0.25">
      <c r="A313" s="166"/>
      <c r="B313" s="73">
        <v>357</v>
      </c>
      <c r="C313" s="169"/>
      <c r="D313" s="75" t="s">
        <v>365</v>
      </c>
      <c r="E313" s="72" t="s">
        <v>237</v>
      </c>
      <c r="F313" s="72" t="s">
        <v>4</v>
      </c>
      <c r="G313" s="72" t="s">
        <v>44</v>
      </c>
      <c r="H313" s="56">
        <v>57</v>
      </c>
      <c r="I313" s="32">
        <v>5</v>
      </c>
      <c r="J313" s="41">
        <f t="shared" si="8"/>
        <v>0</v>
      </c>
      <c r="K313" s="42" t="str">
        <f t="shared" si="9"/>
        <v>OK</v>
      </c>
      <c r="L313" s="31"/>
      <c r="M313" s="31">
        <v>5</v>
      </c>
      <c r="N313" s="31"/>
      <c r="O313" s="31"/>
      <c r="P313" s="31"/>
      <c r="Q313" s="31"/>
      <c r="R313" s="31"/>
      <c r="S313" s="31"/>
      <c r="T313" s="31"/>
      <c r="U313" s="31"/>
      <c r="V313" s="31"/>
      <c r="W313" s="31"/>
      <c r="X313" s="60"/>
      <c r="Y313" s="60"/>
      <c r="Z313" s="60"/>
      <c r="AA313" s="60"/>
      <c r="AB313" s="60"/>
      <c r="AC313" s="60"/>
    </row>
    <row r="314" spans="1:29" ht="30" customHeight="1" x14ac:dyDescent="0.25">
      <c r="A314" s="166"/>
      <c r="B314" s="73">
        <v>358</v>
      </c>
      <c r="C314" s="169"/>
      <c r="D314" s="75" t="s">
        <v>642</v>
      </c>
      <c r="E314" s="72" t="s">
        <v>784</v>
      </c>
      <c r="F314" s="72" t="s">
        <v>640</v>
      </c>
      <c r="G314" s="72" t="s">
        <v>44</v>
      </c>
      <c r="H314" s="56">
        <v>1.9</v>
      </c>
      <c r="I314" s="32">
        <v>20</v>
      </c>
      <c r="J314" s="41">
        <f t="shared" si="8"/>
        <v>0</v>
      </c>
      <c r="K314" s="42" t="str">
        <f t="shared" si="9"/>
        <v>OK</v>
      </c>
      <c r="L314" s="31"/>
      <c r="M314" s="31"/>
      <c r="N314" s="31"/>
      <c r="O314" s="31"/>
      <c r="P314" s="31"/>
      <c r="Q314" s="31"/>
      <c r="R314" s="31"/>
      <c r="S314" s="31"/>
      <c r="T314" s="31"/>
      <c r="U314" s="31"/>
      <c r="V314" s="31">
        <v>20</v>
      </c>
      <c r="W314" s="31"/>
      <c r="X314" s="60"/>
      <c r="Y314" s="60"/>
      <c r="Z314" s="60"/>
      <c r="AA314" s="60"/>
      <c r="AB314" s="60"/>
      <c r="AC314" s="60"/>
    </row>
    <row r="315" spans="1:29" ht="30" customHeight="1" x14ac:dyDescent="0.25">
      <c r="A315" s="166"/>
      <c r="B315" s="71">
        <v>359</v>
      </c>
      <c r="C315" s="169"/>
      <c r="D315" s="75" t="s">
        <v>785</v>
      </c>
      <c r="E315" s="72" t="s">
        <v>355</v>
      </c>
      <c r="F315" s="72" t="s">
        <v>38</v>
      </c>
      <c r="G315" s="72" t="s">
        <v>44</v>
      </c>
      <c r="H315" s="56">
        <v>43</v>
      </c>
      <c r="I315" s="32">
        <v>10</v>
      </c>
      <c r="J315" s="41">
        <f t="shared" si="8"/>
        <v>0</v>
      </c>
      <c r="K315" s="42" t="str">
        <f t="shared" si="9"/>
        <v>OK</v>
      </c>
      <c r="L315" s="31"/>
      <c r="M315" s="31"/>
      <c r="N315" s="31"/>
      <c r="O315" s="31"/>
      <c r="P315" s="31"/>
      <c r="Q315" s="31"/>
      <c r="R315" s="31"/>
      <c r="S315" s="31"/>
      <c r="T315" s="31"/>
      <c r="U315" s="31"/>
      <c r="V315" s="31">
        <v>10</v>
      </c>
      <c r="W315" s="31"/>
      <c r="X315" s="60"/>
      <c r="Y315" s="60"/>
      <c r="Z315" s="60"/>
      <c r="AA315" s="60"/>
      <c r="AB315" s="60"/>
      <c r="AC315" s="60"/>
    </row>
    <row r="316" spans="1:29" ht="30" customHeight="1" x14ac:dyDescent="0.25">
      <c r="A316" s="166"/>
      <c r="B316" s="71">
        <v>360</v>
      </c>
      <c r="C316" s="169"/>
      <c r="D316" s="75" t="s">
        <v>367</v>
      </c>
      <c r="E316" s="72" t="s">
        <v>786</v>
      </c>
      <c r="F316" s="72" t="s">
        <v>38</v>
      </c>
      <c r="G316" s="72" t="s">
        <v>44</v>
      </c>
      <c r="H316" s="56">
        <v>55</v>
      </c>
      <c r="I316" s="32"/>
      <c r="J316" s="41">
        <f t="shared" si="8"/>
        <v>0</v>
      </c>
      <c r="K316" s="42" t="str">
        <f t="shared" si="9"/>
        <v>OK</v>
      </c>
      <c r="L316" s="31"/>
      <c r="M316" s="31"/>
      <c r="N316" s="31"/>
      <c r="O316" s="31"/>
      <c r="P316" s="31"/>
      <c r="Q316" s="31"/>
      <c r="R316" s="31"/>
      <c r="S316" s="31"/>
      <c r="T316" s="31"/>
      <c r="U316" s="31"/>
      <c r="V316" s="31"/>
      <c r="W316" s="31"/>
      <c r="X316" s="60"/>
      <c r="Y316" s="60"/>
      <c r="Z316" s="60"/>
      <c r="AA316" s="60"/>
      <c r="AB316" s="60"/>
      <c r="AC316" s="60"/>
    </row>
    <row r="317" spans="1:29" ht="30" customHeight="1" x14ac:dyDescent="0.25">
      <c r="A317" s="166"/>
      <c r="B317" s="71">
        <v>361</v>
      </c>
      <c r="C317" s="169"/>
      <c r="D317" s="75" t="s">
        <v>368</v>
      </c>
      <c r="E317" s="72" t="s">
        <v>787</v>
      </c>
      <c r="F317" s="72" t="s">
        <v>38</v>
      </c>
      <c r="G317" s="72" t="s">
        <v>44</v>
      </c>
      <c r="H317" s="56">
        <v>86.3</v>
      </c>
      <c r="I317" s="32"/>
      <c r="J317" s="41">
        <f t="shared" si="8"/>
        <v>0</v>
      </c>
      <c r="K317" s="42" t="str">
        <f t="shared" si="9"/>
        <v>OK</v>
      </c>
      <c r="L317" s="31"/>
      <c r="M317" s="31"/>
      <c r="N317" s="31"/>
      <c r="O317" s="31"/>
      <c r="P317" s="31"/>
      <c r="Q317" s="31"/>
      <c r="R317" s="31"/>
      <c r="S317" s="31"/>
      <c r="T317" s="31"/>
      <c r="U317" s="31"/>
      <c r="V317" s="31"/>
      <c r="W317" s="31"/>
      <c r="X317" s="60"/>
      <c r="Y317" s="60"/>
      <c r="Z317" s="60"/>
      <c r="AA317" s="60"/>
      <c r="AB317" s="60"/>
      <c r="AC317" s="60"/>
    </row>
    <row r="318" spans="1:29" ht="30" customHeight="1" x14ac:dyDescent="0.25">
      <c r="A318" s="166"/>
      <c r="B318" s="71">
        <v>362</v>
      </c>
      <c r="C318" s="169"/>
      <c r="D318" s="75" t="s">
        <v>369</v>
      </c>
      <c r="E318" s="72" t="s">
        <v>787</v>
      </c>
      <c r="F318" s="72" t="s">
        <v>38</v>
      </c>
      <c r="G318" s="72" t="s">
        <v>44</v>
      </c>
      <c r="H318" s="56">
        <v>86.31</v>
      </c>
      <c r="I318" s="32"/>
      <c r="J318" s="41">
        <f t="shared" si="8"/>
        <v>0</v>
      </c>
      <c r="K318" s="42" t="str">
        <f t="shared" si="9"/>
        <v>OK</v>
      </c>
      <c r="L318" s="31"/>
      <c r="M318" s="31"/>
      <c r="N318" s="31"/>
      <c r="O318" s="31"/>
      <c r="P318" s="31"/>
      <c r="Q318" s="31"/>
      <c r="R318" s="31"/>
      <c r="S318" s="31"/>
      <c r="T318" s="31"/>
      <c r="U318" s="31"/>
      <c r="V318" s="31"/>
      <c r="W318" s="31"/>
      <c r="X318" s="60"/>
      <c r="Y318" s="60"/>
      <c r="Z318" s="60"/>
      <c r="AA318" s="60"/>
      <c r="AB318" s="60"/>
      <c r="AC318" s="60"/>
    </row>
    <row r="319" spans="1:29" ht="30" customHeight="1" x14ac:dyDescent="0.25">
      <c r="A319" s="166"/>
      <c r="B319" s="71">
        <v>363</v>
      </c>
      <c r="C319" s="169"/>
      <c r="D319" s="75" t="s">
        <v>370</v>
      </c>
      <c r="E319" s="72" t="s">
        <v>787</v>
      </c>
      <c r="F319" s="72" t="s">
        <v>38</v>
      </c>
      <c r="G319" s="72" t="s">
        <v>44</v>
      </c>
      <c r="H319" s="56">
        <v>86.31</v>
      </c>
      <c r="I319" s="32"/>
      <c r="J319" s="41">
        <f t="shared" si="8"/>
        <v>0</v>
      </c>
      <c r="K319" s="42" t="str">
        <f t="shared" si="9"/>
        <v>OK</v>
      </c>
      <c r="L319" s="31"/>
      <c r="M319" s="31"/>
      <c r="N319" s="31"/>
      <c r="O319" s="31"/>
      <c r="P319" s="31"/>
      <c r="Q319" s="31"/>
      <c r="R319" s="31"/>
      <c r="S319" s="31"/>
      <c r="T319" s="31"/>
      <c r="U319" s="31"/>
      <c r="V319" s="31"/>
      <c r="W319" s="31"/>
      <c r="X319" s="60"/>
      <c r="Y319" s="60"/>
      <c r="Z319" s="60"/>
      <c r="AA319" s="60"/>
      <c r="AB319" s="60"/>
      <c r="AC319" s="60"/>
    </row>
    <row r="320" spans="1:29" ht="30" customHeight="1" x14ac:dyDescent="0.25">
      <c r="A320" s="166"/>
      <c r="B320" s="71">
        <v>364</v>
      </c>
      <c r="C320" s="169"/>
      <c r="D320" s="75" t="s">
        <v>371</v>
      </c>
      <c r="E320" s="72" t="s">
        <v>373</v>
      </c>
      <c r="F320" s="72" t="s">
        <v>38</v>
      </c>
      <c r="G320" s="72" t="s">
        <v>44</v>
      </c>
      <c r="H320" s="56">
        <v>6</v>
      </c>
      <c r="I320" s="32">
        <v>20</v>
      </c>
      <c r="J320" s="41">
        <f t="shared" si="8"/>
        <v>0</v>
      </c>
      <c r="K320" s="42" t="str">
        <f t="shared" si="9"/>
        <v>OK</v>
      </c>
      <c r="L320" s="31"/>
      <c r="M320" s="31">
        <v>20</v>
      </c>
      <c r="N320" s="31"/>
      <c r="O320" s="31"/>
      <c r="P320" s="31"/>
      <c r="Q320" s="31"/>
      <c r="R320" s="31"/>
      <c r="S320" s="31"/>
      <c r="T320" s="31"/>
      <c r="U320" s="31"/>
      <c r="V320" s="31"/>
      <c r="W320" s="31"/>
      <c r="X320" s="60"/>
      <c r="Y320" s="60"/>
      <c r="Z320" s="60"/>
      <c r="AA320" s="60"/>
      <c r="AB320" s="60"/>
      <c r="AC320" s="60"/>
    </row>
    <row r="321" spans="1:29" ht="30" customHeight="1" x14ac:dyDescent="0.25">
      <c r="A321" s="166"/>
      <c r="B321" s="71">
        <v>365</v>
      </c>
      <c r="C321" s="169"/>
      <c r="D321" s="75" t="s">
        <v>372</v>
      </c>
      <c r="E321" s="72" t="s">
        <v>782</v>
      </c>
      <c r="F321" s="72" t="s">
        <v>38</v>
      </c>
      <c r="G321" s="72" t="s">
        <v>44</v>
      </c>
      <c r="H321" s="56">
        <v>2.6</v>
      </c>
      <c r="I321" s="32">
        <v>10</v>
      </c>
      <c r="J321" s="41">
        <f t="shared" si="8"/>
        <v>0</v>
      </c>
      <c r="K321" s="42" t="str">
        <f t="shared" si="9"/>
        <v>OK</v>
      </c>
      <c r="L321" s="31"/>
      <c r="M321" s="31">
        <v>10</v>
      </c>
      <c r="N321" s="31"/>
      <c r="O321" s="31"/>
      <c r="P321" s="31"/>
      <c r="Q321" s="31"/>
      <c r="R321" s="31"/>
      <c r="S321" s="31"/>
      <c r="T321" s="31"/>
      <c r="U321" s="31"/>
      <c r="V321" s="31"/>
      <c r="W321" s="31"/>
      <c r="X321" s="60"/>
      <c r="Y321" s="60"/>
      <c r="Z321" s="60"/>
      <c r="AA321" s="60"/>
      <c r="AB321" s="60"/>
      <c r="AC321" s="60"/>
    </row>
    <row r="322" spans="1:29" ht="30" customHeight="1" x14ac:dyDescent="0.25">
      <c r="A322" s="166"/>
      <c r="B322" s="71">
        <v>366</v>
      </c>
      <c r="C322" s="169"/>
      <c r="D322" s="75" t="s">
        <v>374</v>
      </c>
      <c r="E322" s="72" t="s">
        <v>782</v>
      </c>
      <c r="F322" s="72" t="s">
        <v>38</v>
      </c>
      <c r="G322" s="72" t="s">
        <v>44</v>
      </c>
      <c r="H322" s="56">
        <v>2.4900000000000002</v>
      </c>
      <c r="I322" s="32">
        <v>10</v>
      </c>
      <c r="J322" s="41">
        <f t="shared" si="8"/>
        <v>0</v>
      </c>
      <c r="K322" s="42" t="str">
        <f t="shared" si="9"/>
        <v>OK</v>
      </c>
      <c r="L322" s="31"/>
      <c r="M322" s="31">
        <v>10</v>
      </c>
      <c r="N322" s="31"/>
      <c r="O322" s="31"/>
      <c r="P322" s="31"/>
      <c r="Q322" s="31"/>
      <c r="R322" s="31"/>
      <c r="S322" s="31"/>
      <c r="T322" s="31"/>
      <c r="U322" s="31"/>
      <c r="V322" s="31"/>
      <c r="W322" s="31"/>
      <c r="X322" s="60"/>
      <c r="Y322" s="60"/>
      <c r="Z322" s="60"/>
      <c r="AA322" s="60"/>
      <c r="AB322" s="60"/>
      <c r="AC322" s="60"/>
    </row>
    <row r="323" spans="1:29" ht="30" customHeight="1" x14ac:dyDescent="0.25">
      <c r="A323" s="166"/>
      <c r="B323" s="72">
        <v>367</v>
      </c>
      <c r="C323" s="169"/>
      <c r="D323" s="75" t="s">
        <v>375</v>
      </c>
      <c r="E323" s="72" t="s">
        <v>239</v>
      </c>
      <c r="F323" s="72" t="s">
        <v>123</v>
      </c>
      <c r="G323" s="72" t="s">
        <v>44</v>
      </c>
      <c r="H323" s="56">
        <v>22</v>
      </c>
      <c r="I323" s="32">
        <v>10</v>
      </c>
      <c r="J323" s="41">
        <f t="shared" si="8"/>
        <v>10</v>
      </c>
      <c r="K323" s="42" t="str">
        <f t="shared" si="9"/>
        <v>OK</v>
      </c>
      <c r="L323" s="31"/>
      <c r="M323" s="31"/>
      <c r="N323" s="31"/>
      <c r="O323" s="31"/>
      <c r="P323" s="31"/>
      <c r="Q323" s="31"/>
      <c r="R323" s="31"/>
      <c r="S323" s="31"/>
      <c r="T323" s="31"/>
      <c r="U323" s="31"/>
      <c r="V323" s="31"/>
      <c r="W323" s="31"/>
      <c r="X323" s="60"/>
      <c r="Y323" s="60"/>
      <c r="Z323" s="60"/>
      <c r="AA323" s="60"/>
      <c r="AB323" s="60"/>
      <c r="AC323" s="60"/>
    </row>
    <row r="324" spans="1:29" ht="30" customHeight="1" x14ac:dyDescent="0.25">
      <c r="A324" s="166"/>
      <c r="B324" s="72">
        <v>368</v>
      </c>
      <c r="C324" s="169"/>
      <c r="D324" s="75" t="s">
        <v>376</v>
      </c>
      <c r="E324" s="72" t="s">
        <v>778</v>
      </c>
      <c r="F324" s="72" t="s">
        <v>123</v>
      </c>
      <c r="G324" s="72" t="s">
        <v>44</v>
      </c>
      <c r="H324" s="56">
        <v>6.5</v>
      </c>
      <c r="I324" s="32">
        <v>10</v>
      </c>
      <c r="J324" s="41">
        <f t="shared" si="8"/>
        <v>10</v>
      </c>
      <c r="K324" s="42" t="str">
        <f t="shared" si="9"/>
        <v>OK</v>
      </c>
      <c r="L324" s="31"/>
      <c r="M324" s="31"/>
      <c r="N324" s="31"/>
      <c r="O324" s="31"/>
      <c r="P324" s="31"/>
      <c r="Q324" s="31"/>
      <c r="R324" s="31"/>
      <c r="S324" s="31"/>
      <c r="T324" s="31"/>
      <c r="U324" s="31"/>
      <c r="V324" s="31"/>
      <c r="W324" s="31"/>
      <c r="X324" s="60"/>
      <c r="Y324" s="60"/>
      <c r="Z324" s="60"/>
      <c r="AA324" s="60"/>
      <c r="AB324" s="60"/>
      <c r="AC324" s="60"/>
    </row>
    <row r="325" spans="1:29" ht="30" customHeight="1" x14ac:dyDescent="0.25">
      <c r="A325" s="166"/>
      <c r="B325" s="72">
        <v>369</v>
      </c>
      <c r="C325" s="169"/>
      <c r="D325" s="75" t="s">
        <v>377</v>
      </c>
      <c r="E325" s="72" t="s">
        <v>788</v>
      </c>
      <c r="F325" s="72" t="s">
        <v>123</v>
      </c>
      <c r="G325" s="72" t="s">
        <v>44</v>
      </c>
      <c r="H325" s="56">
        <v>78</v>
      </c>
      <c r="I325" s="32"/>
      <c r="J325" s="41">
        <f t="shared" ref="J325:J388" si="10">I325-(SUM(L325:AC325))</f>
        <v>0</v>
      </c>
      <c r="K325" s="42" t="str">
        <f t="shared" ref="K325:K388" si="11">IF(J325&lt;0,"ATENÇÃO","OK")</f>
        <v>OK</v>
      </c>
      <c r="L325" s="31"/>
      <c r="M325" s="31"/>
      <c r="N325" s="31"/>
      <c r="O325" s="31"/>
      <c r="P325" s="31"/>
      <c r="Q325" s="31"/>
      <c r="R325" s="31"/>
      <c r="S325" s="31"/>
      <c r="T325" s="31"/>
      <c r="U325" s="31"/>
      <c r="V325" s="31"/>
      <c r="W325" s="31"/>
      <c r="X325" s="60"/>
      <c r="Y325" s="60"/>
      <c r="Z325" s="60"/>
      <c r="AA325" s="60"/>
      <c r="AB325" s="60"/>
      <c r="AC325" s="60"/>
    </row>
    <row r="326" spans="1:29" ht="30" customHeight="1" x14ac:dyDescent="0.25">
      <c r="A326" s="166"/>
      <c r="B326" s="72">
        <v>370</v>
      </c>
      <c r="C326" s="169"/>
      <c r="D326" s="75" t="s">
        <v>379</v>
      </c>
      <c r="E326" s="72" t="s">
        <v>788</v>
      </c>
      <c r="F326" s="72" t="s">
        <v>123</v>
      </c>
      <c r="G326" s="72" t="s">
        <v>44</v>
      </c>
      <c r="H326" s="56">
        <v>66</v>
      </c>
      <c r="I326" s="32"/>
      <c r="J326" s="41">
        <f t="shared" si="10"/>
        <v>0</v>
      </c>
      <c r="K326" s="42" t="str">
        <f t="shared" si="11"/>
        <v>OK</v>
      </c>
      <c r="L326" s="31"/>
      <c r="M326" s="31"/>
      <c r="N326" s="31"/>
      <c r="O326" s="31"/>
      <c r="P326" s="31"/>
      <c r="Q326" s="31"/>
      <c r="R326" s="31"/>
      <c r="S326" s="31"/>
      <c r="T326" s="31"/>
      <c r="U326" s="31"/>
      <c r="V326" s="31"/>
      <c r="W326" s="31"/>
      <c r="X326" s="60"/>
      <c r="Y326" s="60"/>
      <c r="Z326" s="60"/>
      <c r="AA326" s="60"/>
      <c r="AB326" s="60"/>
      <c r="AC326" s="60"/>
    </row>
    <row r="327" spans="1:29" ht="30" customHeight="1" x14ac:dyDescent="0.25">
      <c r="A327" s="166"/>
      <c r="B327" s="71">
        <v>371</v>
      </c>
      <c r="C327" s="169"/>
      <c r="D327" s="75" t="s">
        <v>380</v>
      </c>
      <c r="E327" s="72" t="s">
        <v>355</v>
      </c>
      <c r="F327" s="72" t="s">
        <v>38</v>
      </c>
      <c r="G327" s="72" t="s">
        <v>44</v>
      </c>
      <c r="H327" s="56">
        <v>56</v>
      </c>
      <c r="I327" s="32">
        <v>10</v>
      </c>
      <c r="J327" s="41">
        <f t="shared" si="10"/>
        <v>10</v>
      </c>
      <c r="K327" s="42" t="str">
        <f t="shared" si="11"/>
        <v>OK</v>
      </c>
      <c r="L327" s="31"/>
      <c r="M327" s="31"/>
      <c r="N327" s="31"/>
      <c r="O327" s="31"/>
      <c r="P327" s="31"/>
      <c r="Q327" s="31"/>
      <c r="R327" s="31"/>
      <c r="S327" s="31"/>
      <c r="T327" s="31"/>
      <c r="U327" s="31"/>
      <c r="V327" s="31"/>
      <c r="W327" s="31"/>
      <c r="X327" s="60"/>
      <c r="Y327" s="60"/>
      <c r="Z327" s="60"/>
      <c r="AA327" s="60"/>
      <c r="AB327" s="60"/>
      <c r="AC327" s="60"/>
    </row>
    <row r="328" spans="1:29" ht="30" customHeight="1" x14ac:dyDescent="0.25">
      <c r="A328" s="166"/>
      <c r="B328" s="71">
        <v>372</v>
      </c>
      <c r="C328" s="169"/>
      <c r="D328" s="75" t="s">
        <v>381</v>
      </c>
      <c r="E328" s="72" t="s">
        <v>789</v>
      </c>
      <c r="F328" s="72" t="s">
        <v>38</v>
      </c>
      <c r="G328" s="72" t="s">
        <v>44</v>
      </c>
      <c r="H328" s="56">
        <v>13.8</v>
      </c>
      <c r="I328" s="32"/>
      <c r="J328" s="41">
        <f t="shared" si="10"/>
        <v>0</v>
      </c>
      <c r="K328" s="42" t="str">
        <f t="shared" si="11"/>
        <v>OK</v>
      </c>
      <c r="L328" s="31"/>
      <c r="M328" s="31"/>
      <c r="N328" s="31"/>
      <c r="O328" s="31"/>
      <c r="P328" s="31"/>
      <c r="Q328" s="31"/>
      <c r="R328" s="31"/>
      <c r="S328" s="31"/>
      <c r="T328" s="31"/>
      <c r="U328" s="31"/>
      <c r="V328" s="31"/>
      <c r="W328" s="31"/>
      <c r="X328" s="60"/>
      <c r="Y328" s="60"/>
      <c r="Z328" s="60"/>
      <c r="AA328" s="60"/>
      <c r="AB328" s="60"/>
      <c r="AC328" s="60"/>
    </row>
    <row r="329" spans="1:29" ht="30" customHeight="1" x14ac:dyDescent="0.25">
      <c r="A329" s="166"/>
      <c r="B329" s="71">
        <v>373</v>
      </c>
      <c r="C329" s="169"/>
      <c r="D329" s="75" t="s">
        <v>383</v>
      </c>
      <c r="E329" s="72" t="s">
        <v>789</v>
      </c>
      <c r="F329" s="72" t="s">
        <v>38</v>
      </c>
      <c r="G329" s="72" t="s">
        <v>44</v>
      </c>
      <c r="H329" s="56">
        <v>15.8</v>
      </c>
      <c r="I329" s="32"/>
      <c r="J329" s="41">
        <f t="shared" si="10"/>
        <v>0</v>
      </c>
      <c r="K329" s="42" t="str">
        <f t="shared" si="11"/>
        <v>OK</v>
      </c>
      <c r="L329" s="31"/>
      <c r="M329" s="31"/>
      <c r="N329" s="31"/>
      <c r="O329" s="31"/>
      <c r="P329" s="31"/>
      <c r="Q329" s="31"/>
      <c r="R329" s="31"/>
      <c r="S329" s="31"/>
      <c r="T329" s="31"/>
      <c r="U329" s="31"/>
      <c r="V329" s="31"/>
      <c r="W329" s="31"/>
      <c r="X329" s="60"/>
      <c r="Y329" s="60"/>
      <c r="Z329" s="60"/>
      <c r="AA329" s="60"/>
      <c r="AB329" s="60"/>
      <c r="AC329" s="60"/>
    </row>
    <row r="330" spans="1:29" ht="30" customHeight="1" x14ac:dyDescent="0.25">
      <c r="A330" s="166"/>
      <c r="B330" s="71">
        <v>374</v>
      </c>
      <c r="C330" s="169"/>
      <c r="D330" s="75" t="s">
        <v>384</v>
      </c>
      <c r="E330" s="72" t="s">
        <v>789</v>
      </c>
      <c r="F330" s="72" t="s">
        <v>38</v>
      </c>
      <c r="G330" s="72" t="s">
        <v>44</v>
      </c>
      <c r="H330" s="56">
        <v>25</v>
      </c>
      <c r="I330" s="32"/>
      <c r="J330" s="41">
        <f t="shared" si="10"/>
        <v>0</v>
      </c>
      <c r="K330" s="42" t="str">
        <f t="shared" si="11"/>
        <v>OK</v>
      </c>
      <c r="L330" s="31"/>
      <c r="M330" s="31"/>
      <c r="N330" s="31"/>
      <c r="O330" s="31"/>
      <c r="P330" s="31"/>
      <c r="Q330" s="31"/>
      <c r="R330" s="31"/>
      <c r="S330" s="31"/>
      <c r="T330" s="31"/>
      <c r="U330" s="31"/>
      <c r="V330" s="31"/>
      <c r="W330" s="31"/>
      <c r="X330" s="60"/>
      <c r="Y330" s="60"/>
      <c r="Z330" s="60"/>
      <c r="AA330" s="60"/>
      <c r="AB330" s="60"/>
      <c r="AC330" s="60"/>
    </row>
    <row r="331" spans="1:29" ht="30" customHeight="1" x14ac:dyDescent="0.25">
      <c r="A331" s="166"/>
      <c r="B331" s="71">
        <v>375</v>
      </c>
      <c r="C331" s="169"/>
      <c r="D331" s="75" t="s">
        <v>790</v>
      </c>
      <c r="E331" s="72" t="s">
        <v>789</v>
      </c>
      <c r="F331" s="72" t="s">
        <v>38</v>
      </c>
      <c r="G331" s="72" t="s">
        <v>44</v>
      </c>
      <c r="H331" s="56">
        <v>28</v>
      </c>
      <c r="I331" s="32"/>
      <c r="J331" s="41">
        <f t="shared" si="10"/>
        <v>0</v>
      </c>
      <c r="K331" s="42" t="str">
        <f t="shared" si="11"/>
        <v>OK</v>
      </c>
      <c r="L331" s="31"/>
      <c r="M331" s="31"/>
      <c r="N331" s="31"/>
      <c r="O331" s="31"/>
      <c r="P331" s="31"/>
      <c r="Q331" s="31"/>
      <c r="R331" s="31"/>
      <c r="S331" s="31"/>
      <c r="T331" s="31"/>
      <c r="U331" s="31"/>
      <c r="V331" s="31"/>
      <c r="W331" s="31"/>
      <c r="X331" s="60"/>
      <c r="Y331" s="60"/>
      <c r="Z331" s="60"/>
      <c r="AA331" s="60"/>
      <c r="AB331" s="60"/>
      <c r="AC331" s="60"/>
    </row>
    <row r="332" spans="1:29" ht="30" customHeight="1" x14ac:dyDescent="0.25">
      <c r="A332" s="166"/>
      <c r="B332" s="71">
        <v>376</v>
      </c>
      <c r="C332" s="169"/>
      <c r="D332" s="75" t="s">
        <v>386</v>
      </c>
      <c r="E332" s="72" t="s">
        <v>789</v>
      </c>
      <c r="F332" s="72" t="s">
        <v>38</v>
      </c>
      <c r="G332" s="72" t="s">
        <v>44</v>
      </c>
      <c r="H332" s="56">
        <v>28</v>
      </c>
      <c r="I332" s="32"/>
      <c r="J332" s="41">
        <f t="shared" si="10"/>
        <v>0</v>
      </c>
      <c r="K332" s="42" t="str">
        <f t="shared" si="11"/>
        <v>OK</v>
      </c>
      <c r="L332" s="31"/>
      <c r="M332" s="31"/>
      <c r="N332" s="31"/>
      <c r="O332" s="31"/>
      <c r="P332" s="31"/>
      <c r="Q332" s="31"/>
      <c r="R332" s="31"/>
      <c r="S332" s="31"/>
      <c r="T332" s="31"/>
      <c r="U332" s="31"/>
      <c r="V332" s="31"/>
      <c r="W332" s="31"/>
      <c r="X332" s="60"/>
      <c r="Y332" s="60"/>
      <c r="Z332" s="60"/>
      <c r="AA332" s="60"/>
      <c r="AB332" s="60"/>
      <c r="AC332" s="60"/>
    </row>
    <row r="333" spans="1:29" ht="30" customHeight="1" x14ac:dyDescent="0.25">
      <c r="A333" s="166"/>
      <c r="B333" s="71">
        <v>377</v>
      </c>
      <c r="C333" s="169"/>
      <c r="D333" s="75" t="s">
        <v>387</v>
      </c>
      <c r="E333" s="72" t="s">
        <v>789</v>
      </c>
      <c r="F333" s="72" t="s">
        <v>38</v>
      </c>
      <c r="G333" s="72" t="s">
        <v>44</v>
      </c>
      <c r="H333" s="56">
        <v>30</v>
      </c>
      <c r="I333" s="32"/>
      <c r="J333" s="41">
        <f t="shared" si="10"/>
        <v>0</v>
      </c>
      <c r="K333" s="42" t="str">
        <f t="shared" si="11"/>
        <v>OK</v>
      </c>
      <c r="L333" s="31"/>
      <c r="M333" s="31"/>
      <c r="N333" s="31"/>
      <c r="O333" s="31"/>
      <c r="P333" s="31"/>
      <c r="Q333" s="31"/>
      <c r="R333" s="31"/>
      <c r="S333" s="31"/>
      <c r="T333" s="31"/>
      <c r="U333" s="31"/>
      <c r="V333" s="31"/>
      <c r="W333" s="31"/>
      <c r="X333" s="60"/>
      <c r="Y333" s="60"/>
      <c r="Z333" s="60"/>
      <c r="AA333" s="60"/>
      <c r="AB333" s="60"/>
      <c r="AC333" s="60"/>
    </row>
    <row r="334" spans="1:29" ht="30" customHeight="1" x14ac:dyDescent="0.25">
      <c r="A334" s="166"/>
      <c r="B334" s="71">
        <v>378</v>
      </c>
      <c r="C334" s="169"/>
      <c r="D334" s="82" t="s">
        <v>388</v>
      </c>
      <c r="E334" s="72" t="s">
        <v>789</v>
      </c>
      <c r="F334" s="72" t="s">
        <v>38</v>
      </c>
      <c r="G334" s="72" t="s">
        <v>44</v>
      </c>
      <c r="H334" s="56">
        <v>75</v>
      </c>
      <c r="I334" s="32"/>
      <c r="J334" s="41">
        <f t="shared" si="10"/>
        <v>0</v>
      </c>
      <c r="K334" s="42" t="str">
        <f t="shared" si="11"/>
        <v>OK</v>
      </c>
      <c r="L334" s="31"/>
      <c r="M334" s="31"/>
      <c r="N334" s="31"/>
      <c r="O334" s="31"/>
      <c r="P334" s="31"/>
      <c r="Q334" s="31"/>
      <c r="R334" s="31"/>
      <c r="S334" s="31"/>
      <c r="T334" s="31"/>
      <c r="U334" s="31"/>
      <c r="V334" s="31"/>
      <c r="W334" s="31"/>
      <c r="X334" s="60"/>
      <c r="Y334" s="60"/>
      <c r="Z334" s="60"/>
      <c r="AA334" s="60"/>
      <c r="AB334" s="60"/>
      <c r="AC334" s="60"/>
    </row>
    <row r="335" spans="1:29" ht="30" customHeight="1" x14ac:dyDescent="0.25">
      <c r="A335" s="166"/>
      <c r="B335" s="73">
        <v>379</v>
      </c>
      <c r="C335" s="169"/>
      <c r="D335" s="75" t="s">
        <v>641</v>
      </c>
      <c r="E335" s="72" t="s">
        <v>789</v>
      </c>
      <c r="F335" s="72" t="s">
        <v>336</v>
      </c>
      <c r="G335" s="72" t="s">
        <v>44</v>
      </c>
      <c r="H335" s="56">
        <v>52</v>
      </c>
      <c r="I335" s="32"/>
      <c r="J335" s="41">
        <f t="shared" si="10"/>
        <v>0</v>
      </c>
      <c r="K335" s="42" t="str">
        <f t="shared" si="11"/>
        <v>OK</v>
      </c>
      <c r="L335" s="31"/>
      <c r="M335" s="31"/>
      <c r="N335" s="31"/>
      <c r="O335" s="31"/>
      <c r="P335" s="31"/>
      <c r="Q335" s="31"/>
      <c r="R335" s="31"/>
      <c r="S335" s="31"/>
      <c r="T335" s="31"/>
      <c r="U335" s="31"/>
      <c r="V335" s="31"/>
      <c r="W335" s="31"/>
      <c r="X335" s="60"/>
      <c r="Y335" s="60"/>
      <c r="Z335" s="60"/>
      <c r="AA335" s="60"/>
      <c r="AB335" s="60"/>
      <c r="AC335" s="60"/>
    </row>
    <row r="336" spans="1:29" ht="30" customHeight="1" x14ac:dyDescent="0.25">
      <c r="A336" s="166"/>
      <c r="B336" s="71">
        <v>380</v>
      </c>
      <c r="C336" s="169"/>
      <c r="D336" s="75" t="s">
        <v>389</v>
      </c>
      <c r="E336" s="72" t="s">
        <v>390</v>
      </c>
      <c r="F336" s="72" t="s">
        <v>38</v>
      </c>
      <c r="G336" s="72" t="s">
        <v>44</v>
      </c>
      <c r="H336" s="56">
        <v>221.8</v>
      </c>
      <c r="I336" s="32"/>
      <c r="J336" s="41">
        <f t="shared" si="10"/>
        <v>0</v>
      </c>
      <c r="K336" s="42" t="str">
        <f t="shared" si="11"/>
        <v>OK</v>
      </c>
      <c r="L336" s="31"/>
      <c r="M336" s="31"/>
      <c r="N336" s="31"/>
      <c r="O336" s="31"/>
      <c r="P336" s="31"/>
      <c r="Q336" s="31"/>
      <c r="R336" s="31"/>
      <c r="S336" s="31"/>
      <c r="T336" s="31"/>
      <c r="U336" s="31"/>
      <c r="V336" s="31"/>
      <c r="W336" s="31"/>
      <c r="X336" s="60"/>
      <c r="Y336" s="60"/>
      <c r="Z336" s="60"/>
      <c r="AA336" s="60"/>
      <c r="AB336" s="60"/>
      <c r="AC336" s="60"/>
    </row>
    <row r="337" spans="1:29" ht="30" customHeight="1" x14ac:dyDescent="0.25">
      <c r="A337" s="166"/>
      <c r="B337" s="71">
        <v>381</v>
      </c>
      <c r="C337" s="169"/>
      <c r="D337" s="75" t="s">
        <v>391</v>
      </c>
      <c r="E337" s="72" t="s">
        <v>784</v>
      </c>
      <c r="F337" s="72" t="s">
        <v>38</v>
      </c>
      <c r="G337" s="72" t="s">
        <v>44</v>
      </c>
      <c r="H337" s="56">
        <v>8.4</v>
      </c>
      <c r="I337" s="32"/>
      <c r="J337" s="41">
        <f t="shared" si="10"/>
        <v>0</v>
      </c>
      <c r="K337" s="42" t="str">
        <f t="shared" si="11"/>
        <v>OK</v>
      </c>
      <c r="L337" s="31"/>
      <c r="M337" s="31"/>
      <c r="N337" s="31"/>
      <c r="O337" s="31"/>
      <c r="P337" s="31"/>
      <c r="Q337" s="31"/>
      <c r="R337" s="31"/>
      <c r="S337" s="31"/>
      <c r="T337" s="31"/>
      <c r="U337" s="31"/>
      <c r="V337" s="31"/>
      <c r="W337" s="31"/>
      <c r="X337" s="60"/>
      <c r="Y337" s="60"/>
      <c r="Z337" s="60"/>
      <c r="AA337" s="60"/>
      <c r="AB337" s="60"/>
      <c r="AC337" s="60"/>
    </row>
    <row r="338" spans="1:29" ht="30" customHeight="1" x14ac:dyDescent="0.25">
      <c r="A338" s="166"/>
      <c r="B338" s="71">
        <v>382</v>
      </c>
      <c r="C338" s="169"/>
      <c r="D338" s="75" t="s">
        <v>392</v>
      </c>
      <c r="E338" s="72" t="s">
        <v>784</v>
      </c>
      <c r="F338" s="72" t="s">
        <v>38</v>
      </c>
      <c r="G338" s="72" t="s">
        <v>44</v>
      </c>
      <c r="H338" s="56">
        <v>17.600000000000001</v>
      </c>
      <c r="I338" s="32"/>
      <c r="J338" s="41">
        <f t="shared" si="10"/>
        <v>0</v>
      </c>
      <c r="K338" s="42" t="str">
        <f t="shared" si="11"/>
        <v>OK</v>
      </c>
      <c r="L338" s="31"/>
      <c r="M338" s="31"/>
      <c r="N338" s="31"/>
      <c r="O338" s="31"/>
      <c r="P338" s="31"/>
      <c r="Q338" s="31"/>
      <c r="R338" s="31"/>
      <c r="S338" s="31"/>
      <c r="T338" s="31"/>
      <c r="U338" s="31"/>
      <c r="V338" s="31"/>
      <c r="W338" s="31"/>
      <c r="X338" s="60"/>
      <c r="Y338" s="60"/>
      <c r="Z338" s="60"/>
      <c r="AA338" s="60"/>
      <c r="AB338" s="60"/>
      <c r="AC338" s="60"/>
    </row>
    <row r="339" spans="1:29" ht="30" customHeight="1" x14ac:dyDescent="0.25">
      <c r="A339" s="166"/>
      <c r="B339" s="71">
        <v>383</v>
      </c>
      <c r="C339" s="169"/>
      <c r="D339" s="75" t="s">
        <v>393</v>
      </c>
      <c r="E339" s="72" t="s">
        <v>784</v>
      </c>
      <c r="F339" s="72" t="s">
        <v>38</v>
      </c>
      <c r="G339" s="72" t="s">
        <v>44</v>
      </c>
      <c r="H339" s="56">
        <v>5.05</v>
      </c>
      <c r="I339" s="32"/>
      <c r="J339" s="41">
        <f t="shared" si="10"/>
        <v>0</v>
      </c>
      <c r="K339" s="42" t="str">
        <f t="shared" si="11"/>
        <v>OK</v>
      </c>
      <c r="L339" s="31"/>
      <c r="M339" s="31"/>
      <c r="N339" s="31"/>
      <c r="O339" s="31"/>
      <c r="P339" s="31"/>
      <c r="Q339" s="31"/>
      <c r="R339" s="31"/>
      <c r="S339" s="31"/>
      <c r="T339" s="31"/>
      <c r="U339" s="31"/>
      <c r="V339" s="31"/>
      <c r="W339" s="31"/>
      <c r="X339" s="60"/>
      <c r="Y339" s="60"/>
      <c r="Z339" s="60"/>
      <c r="AA339" s="60"/>
      <c r="AB339" s="60"/>
      <c r="AC339" s="60"/>
    </row>
    <row r="340" spans="1:29" ht="30" customHeight="1" x14ac:dyDescent="0.25">
      <c r="A340" s="166"/>
      <c r="B340" s="71">
        <v>384</v>
      </c>
      <c r="C340" s="169"/>
      <c r="D340" s="75" t="s">
        <v>394</v>
      </c>
      <c r="E340" s="72" t="s">
        <v>784</v>
      </c>
      <c r="F340" s="72" t="s">
        <v>38</v>
      </c>
      <c r="G340" s="72" t="s">
        <v>44</v>
      </c>
      <c r="H340" s="56">
        <v>16.2</v>
      </c>
      <c r="I340" s="32"/>
      <c r="J340" s="41">
        <f t="shared" si="10"/>
        <v>0</v>
      </c>
      <c r="K340" s="42" t="str">
        <f t="shared" si="11"/>
        <v>OK</v>
      </c>
      <c r="L340" s="31"/>
      <c r="M340" s="31"/>
      <c r="N340" s="31"/>
      <c r="O340" s="31"/>
      <c r="P340" s="31"/>
      <c r="Q340" s="31"/>
      <c r="R340" s="31"/>
      <c r="S340" s="31"/>
      <c r="T340" s="31"/>
      <c r="U340" s="31"/>
      <c r="V340" s="31"/>
      <c r="W340" s="31"/>
      <c r="X340" s="60"/>
      <c r="Y340" s="60"/>
      <c r="Z340" s="60"/>
      <c r="AA340" s="60"/>
      <c r="AB340" s="60"/>
      <c r="AC340" s="60"/>
    </row>
    <row r="341" spans="1:29" ht="30" customHeight="1" x14ac:dyDescent="0.25">
      <c r="A341" s="166"/>
      <c r="B341" s="71">
        <v>385</v>
      </c>
      <c r="C341" s="169"/>
      <c r="D341" s="75" t="s">
        <v>395</v>
      </c>
      <c r="E341" s="72" t="s">
        <v>784</v>
      </c>
      <c r="F341" s="72" t="s">
        <v>38</v>
      </c>
      <c r="G341" s="72" t="s">
        <v>44</v>
      </c>
      <c r="H341" s="56">
        <v>6.7</v>
      </c>
      <c r="I341" s="32"/>
      <c r="J341" s="41">
        <f t="shared" si="10"/>
        <v>0</v>
      </c>
      <c r="K341" s="42" t="str">
        <f t="shared" si="11"/>
        <v>OK</v>
      </c>
      <c r="L341" s="31"/>
      <c r="M341" s="31"/>
      <c r="N341" s="31"/>
      <c r="O341" s="31"/>
      <c r="P341" s="31"/>
      <c r="Q341" s="31"/>
      <c r="R341" s="31"/>
      <c r="S341" s="31"/>
      <c r="T341" s="31"/>
      <c r="U341" s="31"/>
      <c r="V341" s="31"/>
      <c r="W341" s="31"/>
      <c r="X341" s="60"/>
      <c r="Y341" s="60"/>
      <c r="Z341" s="60"/>
      <c r="AA341" s="60"/>
      <c r="AB341" s="60"/>
      <c r="AC341" s="60"/>
    </row>
    <row r="342" spans="1:29" ht="30" customHeight="1" x14ac:dyDescent="0.25">
      <c r="A342" s="166"/>
      <c r="B342" s="71">
        <v>386</v>
      </c>
      <c r="C342" s="169"/>
      <c r="D342" s="75" t="s">
        <v>396</v>
      </c>
      <c r="E342" s="72" t="s">
        <v>784</v>
      </c>
      <c r="F342" s="72" t="s">
        <v>38</v>
      </c>
      <c r="G342" s="72" t="s">
        <v>44</v>
      </c>
      <c r="H342" s="56">
        <v>12.8</v>
      </c>
      <c r="I342" s="32"/>
      <c r="J342" s="41">
        <f t="shared" si="10"/>
        <v>0</v>
      </c>
      <c r="K342" s="42" t="str">
        <f t="shared" si="11"/>
        <v>OK</v>
      </c>
      <c r="L342" s="31"/>
      <c r="M342" s="31"/>
      <c r="N342" s="31"/>
      <c r="O342" s="31"/>
      <c r="P342" s="31"/>
      <c r="Q342" s="31"/>
      <c r="R342" s="31"/>
      <c r="S342" s="31"/>
      <c r="T342" s="31"/>
      <c r="U342" s="31"/>
      <c r="V342" s="31"/>
      <c r="W342" s="31"/>
      <c r="X342" s="60"/>
      <c r="Y342" s="60"/>
      <c r="Z342" s="60"/>
      <c r="AA342" s="60"/>
      <c r="AB342" s="60"/>
      <c r="AC342" s="60"/>
    </row>
    <row r="343" spans="1:29" ht="30" customHeight="1" x14ac:dyDescent="0.25">
      <c r="A343" s="166"/>
      <c r="B343" s="71">
        <v>387</v>
      </c>
      <c r="C343" s="169"/>
      <c r="D343" s="75" t="s">
        <v>397</v>
      </c>
      <c r="E343" s="72" t="s">
        <v>784</v>
      </c>
      <c r="F343" s="72" t="s">
        <v>38</v>
      </c>
      <c r="G343" s="72" t="s">
        <v>44</v>
      </c>
      <c r="H343" s="56">
        <v>6.4</v>
      </c>
      <c r="I343" s="32"/>
      <c r="J343" s="41">
        <f t="shared" si="10"/>
        <v>0</v>
      </c>
      <c r="K343" s="42" t="str">
        <f t="shared" si="11"/>
        <v>OK</v>
      </c>
      <c r="L343" s="31"/>
      <c r="M343" s="31"/>
      <c r="N343" s="31"/>
      <c r="O343" s="31"/>
      <c r="P343" s="31"/>
      <c r="Q343" s="31"/>
      <c r="R343" s="31"/>
      <c r="S343" s="31"/>
      <c r="T343" s="31"/>
      <c r="U343" s="31"/>
      <c r="V343" s="31"/>
      <c r="W343" s="31"/>
      <c r="X343" s="60"/>
      <c r="Y343" s="60"/>
      <c r="Z343" s="60"/>
      <c r="AA343" s="60"/>
      <c r="AB343" s="60"/>
      <c r="AC343" s="60"/>
    </row>
    <row r="344" spans="1:29" ht="30" customHeight="1" x14ac:dyDescent="0.25">
      <c r="A344" s="166"/>
      <c r="B344" s="71">
        <v>388</v>
      </c>
      <c r="C344" s="169"/>
      <c r="D344" s="75" t="s">
        <v>398</v>
      </c>
      <c r="E344" s="72" t="s">
        <v>784</v>
      </c>
      <c r="F344" s="72" t="s">
        <v>38</v>
      </c>
      <c r="G344" s="72" t="s">
        <v>44</v>
      </c>
      <c r="H344" s="56">
        <v>9.1</v>
      </c>
      <c r="I344" s="32"/>
      <c r="J344" s="41">
        <f t="shared" si="10"/>
        <v>0</v>
      </c>
      <c r="K344" s="42" t="str">
        <f t="shared" si="11"/>
        <v>OK</v>
      </c>
      <c r="L344" s="31"/>
      <c r="M344" s="31"/>
      <c r="N344" s="31"/>
      <c r="O344" s="31"/>
      <c r="P344" s="31"/>
      <c r="Q344" s="31"/>
      <c r="R344" s="31"/>
      <c r="S344" s="31"/>
      <c r="T344" s="31"/>
      <c r="U344" s="31"/>
      <c r="V344" s="31"/>
      <c r="W344" s="31"/>
      <c r="X344" s="60"/>
      <c r="Y344" s="60"/>
      <c r="Z344" s="60"/>
      <c r="AA344" s="60"/>
      <c r="AB344" s="60"/>
      <c r="AC344" s="60"/>
    </row>
    <row r="345" spans="1:29" ht="30" customHeight="1" x14ac:dyDescent="0.25">
      <c r="A345" s="166"/>
      <c r="B345" s="73">
        <v>389</v>
      </c>
      <c r="C345" s="169"/>
      <c r="D345" s="75" t="s">
        <v>791</v>
      </c>
      <c r="E345" s="73" t="s">
        <v>787</v>
      </c>
      <c r="F345" s="72" t="s">
        <v>38</v>
      </c>
      <c r="G345" s="72" t="s">
        <v>44</v>
      </c>
      <c r="H345" s="56">
        <v>44.3</v>
      </c>
      <c r="I345" s="32"/>
      <c r="J345" s="41">
        <f t="shared" si="10"/>
        <v>0</v>
      </c>
      <c r="K345" s="42" t="str">
        <f t="shared" si="11"/>
        <v>OK</v>
      </c>
      <c r="L345" s="31"/>
      <c r="M345" s="31"/>
      <c r="N345" s="31"/>
      <c r="O345" s="31"/>
      <c r="P345" s="31"/>
      <c r="Q345" s="31"/>
      <c r="R345" s="31"/>
      <c r="S345" s="31"/>
      <c r="T345" s="31"/>
      <c r="U345" s="31"/>
      <c r="V345" s="31"/>
      <c r="W345" s="31"/>
      <c r="X345" s="60"/>
      <c r="Y345" s="60"/>
      <c r="Z345" s="60"/>
      <c r="AA345" s="60"/>
      <c r="AB345" s="60"/>
      <c r="AC345" s="60"/>
    </row>
    <row r="346" spans="1:29" ht="30" customHeight="1" x14ac:dyDescent="0.25">
      <c r="A346" s="166"/>
      <c r="B346" s="73">
        <v>390</v>
      </c>
      <c r="C346" s="169"/>
      <c r="D346" s="75" t="s">
        <v>792</v>
      </c>
      <c r="E346" s="73" t="s">
        <v>787</v>
      </c>
      <c r="F346" s="72" t="s">
        <v>38</v>
      </c>
      <c r="G346" s="72" t="s">
        <v>44</v>
      </c>
      <c r="H346" s="56">
        <v>36.700000000000003</v>
      </c>
      <c r="I346" s="32"/>
      <c r="J346" s="41">
        <f t="shared" si="10"/>
        <v>0</v>
      </c>
      <c r="K346" s="42" t="str">
        <f t="shared" si="11"/>
        <v>OK</v>
      </c>
      <c r="L346" s="31"/>
      <c r="M346" s="31"/>
      <c r="N346" s="31"/>
      <c r="O346" s="31"/>
      <c r="P346" s="31"/>
      <c r="Q346" s="31"/>
      <c r="R346" s="31"/>
      <c r="S346" s="31"/>
      <c r="T346" s="31"/>
      <c r="U346" s="31"/>
      <c r="V346" s="31"/>
      <c r="W346" s="31"/>
      <c r="X346" s="60"/>
      <c r="Y346" s="60"/>
      <c r="Z346" s="60"/>
      <c r="AA346" s="60"/>
      <c r="AB346" s="60"/>
      <c r="AC346" s="60"/>
    </row>
    <row r="347" spans="1:29" ht="30" customHeight="1" x14ac:dyDescent="0.25">
      <c r="A347" s="166"/>
      <c r="B347" s="73">
        <v>391</v>
      </c>
      <c r="C347" s="169"/>
      <c r="D347" s="100" t="s">
        <v>793</v>
      </c>
      <c r="E347" s="73" t="s">
        <v>355</v>
      </c>
      <c r="F347" s="72" t="s">
        <v>38</v>
      </c>
      <c r="G347" s="72" t="s">
        <v>44</v>
      </c>
      <c r="H347" s="56">
        <v>29.4</v>
      </c>
      <c r="I347" s="32"/>
      <c r="J347" s="41">
        <f t="shared" si="10"/>
        <v>0</v>
      </c>
      <c r="K347" s="42" t="str">
        <f t="shared" si="11"/>
        <v>OK</v>
      </c>
      <c r="L347" s="31"/>
      <c r="M347" s="31"/>
      <c r="N347" s="31"/>
      <c r="O347" s="31"/>
      <c r="P347" s="31"/>
      <c r="Q347" s="31"/>
      <c r="R347" s="31"/>
      <c r="S347" s="31"/>
      <c r="T347" s="31"/>
      <c r="U347" s="31"/>
      <c r="V347" s="31"/>
      <c r="W347" s="31"/>
      <c r="X347" s="60"/>
      <c r="Y347" s="60"/>
      <c r="Z347" s="60"/>
      <c r="AA347" s="60"/>
      <c r="AB347" s="60"/>
      <c r="AC347" s="60"/>
    </row>
    <row r="348" spans="1:29" ht="30" customHeight="1" x14ac:dyDescent="0.25">
      <c r="A348" s="166"/>
      <c r="B348" s="73">
        <v>392</v>
      </c>
      <c r="C348" s="169"/>
      <c r="D348" s="100" t="s">
        <v>794</v>
      </c>
      <c r="E348" s="73" t="s">
        <v>355</v>
      </c>
      <c r="F348" s="72" t="s">
        <v>38</v>
      </c>
      <c r="G348" s="72" t="s">
        <v>44</v>
      </c>
      <c r="H348" s="56">
        <v>31.2</v>
      </c>
      <c r="I348" s="32"/>
      <c r="J348" s="41">
        <f t="shared" si="10"/>
        <v>0</v>
      </c>
      <c r="K348" s="42" t="str">
        <f t="shared" si="11"/>
        <v>OK</v>
      </c>
      <c r="L348" s="31"/>
      <c r="M348" s="31"/>
      <c r="N348" s="31"/>
      <c r="O348" s="31"/>
      <c r="P348" s="31"/>
      <c r="Q348" s="31"/>
      <c r="R348" s="31"/>
      <c r="S348" s="31"/>
      <c r="T348" s="31"/>
      <c r="U348" s="31"/>
      <c r="V348" s="31"/>
      <c r="W348" s="31"/>
      <c r="X348" s="60"/>
      <c r="Y348" s="60"/>
      <c r="Z348" s="60"/>
      <c r="AA348" s="60"/>
      <c r="AB348" s="60"/>
      <c r="AC348" s="60"/>
    </row>
    <row r="349" spans="1:29" ht="30" customHeight="1" x14ac:dyDescent="0.25">
      <c r="A349" s="166"/>
      <c r="B349" s="71">
        <v>393</v>
      </c>
      <c r="C349" s="169"/>
      <c r="D349" s="75" t="s">
        <v>399</v>
      </c>
      <c r="E349" s="71" t="s">
        <v>789</v>
      </c>
      <c r="F349" s="72" t="s">
        <v>38</v>
      </c>
      <c r="G349" s="72" t="s">
        <v>44</v>
      </c>
      <c r="H349" s="56">
        <v>1.1499999999999999</v>
      </c>
      <c r="I349" s="32"/>
      <c r="J349" s="41">
        <f t="shared" si="10"/>
        <v>0</v>
      </c>
      <c r="K349" s="42" t="str">
        <f t="shared" si="11"/>
        <v>OK</v>
      </c>
      <c r="L349" s="31"/>
      <c r="M349" s="31"/>
      <c r="N349" s="31"/>
      <c r="O349" s="31"/>
      <c r="P349" s="31"/>
      <c r="Q349" s="31"/>
      <c r="R349" s="31"/>
      <c r="S349" s="31"/>
      <c r="T349" s="31"/>
      <c r="U349" s="31"/>
      <c r="V349" s="31"/>
      <c r="W349" s="31"/>
      <c r="X349" s="60"/>
      <c r="Y349" s="60"/>
      <c r="Z349" s="60"/>
      <c r="AA349" s="60"/>
      <c r="AB349" s="60"/>
      <c r="AC349" s="60"/>
    </row>
    <row r="350" spans="1:29" ht="30" customHeight="1" x14ac:dyDescent="0.25">
      <c r="A350" s="166"/>
      <c r="B350" s="71">
        <v>394</v>
      </c>
      <c r="C350" s="169"/>
      <c r="D350" s="75" t="s">
        <v>400</v>
      </c>
      <c r="E350" s="71" t="s">
        <v>789</v>
      </c>
      <c r="F350" s="72" t="s">
        <v>38</v>
      </c>
      <c r="G350" s="72" t="s">
        <v>44</v>
      </c>
      <c r="H350" s="56">
        <v>0.98</v>
      </c>
      <c r="I350" s="32"/>
      <c r="J350" s="41">
        <f t="shared" si="10"/>
        <v>0</v>
      </c>
      <c r="K350" s="42" t="str">
        <f t="shared" si="11"/>
        <v>OK</v>
      </c>
      <c r="L350" s="31"/>
      <c r="M350" s="31"/>
      <c r="N350" s="31"/>
      <c r="O350" s="31"/>
      <c r="P350" s="31"/>
      <c r="Q350" s="31"/>
      <c r="R350" s="31"/>
      <c r="S350" s="31"/>
      <c r="T350" s="31"/>
      <c r="U350" s="31"/>
      <c r="V350" s="31"/>
      <c r="W350" s="31"/>
      <c r="X350" s="60"/>
      <c r="Y350" s="60"/>
      <c r="Z350" s="60"/>
      <c r="AA350" s="60"/>
      <c r="AB350" s="60"/>
      <c r="AC350" s="60"/>
    </row>
    <row r="351" spans="1:29" ht="30" customHeight="1" x14ac:dyDescent="0.25">
      <c r="A351" s="166"/>
      <c r="B351" s="71">
        <v>395</v>
      </c>
      <c r="C351" s="169"/>
      <c r="D351" s="75" t="s">
        <v>401</v>
      </c>
      <c r="E351" s="71" t="s">
        <v>789</v>
      </c>
      <c r="F351" s="72" t="s">
        <v>38</v>
      </c>
      <c r="G351" s="72" t="s">
        <v>44</v>
      </c>
      <c r="H351" s="56">
        <v>2.2799999999999998</v>
      </c>
      <c r="I351" s="32"/>
      <c r="J351" s="41">
        <f t="shared" si="10"/>
        <v>0</v>
      </c>
      <c r="K351" s="42" t="str">
        <f t="shared" si="11"/>
        <v>OK</v>
      </c>
      <c r="L351" s="31"/>
      <c r="M351" s="31"/>
      <c r="N351" s="31"/>
      <c r="O351" s="31"/>
      <c r="P351" s="31"/>
      <c r="Q351" s="31"/>
      <c r="R351" s="31"/>
      <c r="S351" s="31"/>
      <c r="T351" s="31"/>
      <c r="U351" s="31"/>
      <c r="V351" s="31"/>
      <c r="W351" s="31"/>
      <c r="X351" s="60"/>
      <c r="Y351" s="60"/>
      <c r="Z351" s="60"/>
      <c r="AA351" s="60"/>
      <c r="AB351" s="60"/>
      <c r="AC351" s="60"/>
    </row>
    <row r="352" spans="1:29" ht="30" customHeight="1" x14ac:dyDescent="0.25">
      <c r="A352" s="166"/>
      <c r="B352" s="71">
        <v>396</v>
      </c>
      <c r="C352" s="169"/>
      <c r="D352" s="75" t="s">
        <v>402</v>
      </c>
      <c r="E352" s="71" t="s">
        <v>789</v>
      </c>
      <c r="F352" s="72" t="s">
        <v>38</v>
      </c>
      <c r="G352" s="72" t="s">
        <v>44</v>
      </c>
      <c r="H352" s="56">
        <v>6.72</v>
      </c>
      <c r="I352" s="32"/>
      <c r="J352" s="41">
        <f t="shared" si="10"/>
        <v>0</v>
      </c>
      <c r="K352" s="42" t="str">
        <f t="shared" si="11"/>
        <v>OK</v>
      </c>
      <c r="L352" s="31"/>
      <c r="M352" s="31"/>
      <c r="N352" s="31"/>
      <c r="O352" s="31"/>
      <c r="P352" s="31"/>
      <c r="Q352" s="31"/>
      <c r="R352" s="31"/>
      <c r="S352" s="31"/>
      <c r="T352" s="31"/>
      <c r="U352" s="31"/>
      <c r="V352" s="31"/>
      <c r="W352" s="31"/>
      <c r="X352" s="60"/>
      <c r="Y352" s="60"/>
      <c r="Z352" s="60"/>
      <c r="AA352" s="60"/>
      <c r="AB352" s="60"/>
      <c r="AC352" s="60"/>
    </row>
    <row r="353" spans="1:29" ht="30" customHeight="1" x14ac:dyDescent="0.25">
      <c r="A353" s="166"/>
      <c r="B353" s="71">
        <v>397</v>
      </c>
      <c r="C353" s="169"/>
      <c r="D353" s="75" t="s">
        <v>403</v>
      </c>
      <c r="E353" s="71" t="s">
        <v>789</v>
      </c>
      <c r="F353" s="72" t="s">
        <v>38</v>
      </c>
      <c r="G353" s="72" t="s">
        <v>44</v>
      </c>
      <c r="H353" s="56">
        <v>2.86</v>
      </c>
      <c r="I353" s="32"/>
      <c r="J353" s="41">
        <f t="shared" si="10"/>
        <v>0</v>
      </c>
      <c r="K353" s="42" t="str">
        <f t="shared" si="11"/>
        <v>OK</v>
      </c>
      <c r="L353" s="31"/>
      <c r="M353" s="31"/>
      <c r="N353" s="31"/>
      <c r="O353" s="31"/>
      <c r="P353" s="31"/>
      <c r="Q353" s="31"/>
      <c r="R353" s="31"/>
      <c r="S353" s="31"/>
      <c r="T353" s="31"/>
      <c r="U353" s="31"/>
      <c r="V353" s="31"/>
      <c r="W353" s="31"/>
      <c r="X353" s="60"/>
      <c r="Y353" s="60"/>
      <c r="Z353" s="60"/>
      <c r="AA353" s="60"/>
      <c r="AB353" s="60"/>
      <c r="AC353" s="60"/>
    </row>
    <row r="354" spans="1:29" ht="30" customHeight="1" x14ac:dyDescent="0.25">
      <c r="A354" s="166"/>
      <c r="B354" s="71">
        <v>398</v>
      </c>
      <c r="C354" s="169"/>
      <c r="D354" s="75" t="s">
        <v>404</v>
      </c>
      <c r="E354" s="71" t="s">
        <v>789</v>
      </c>
      <c r="F354" s="72" t="s">
        <v>38</v>
      </c>
      <c r="G354" s="72" t="s">
        <v>44</v>
      </c>
      <c r="H354" s="56">
        <v>0.79</v>
      </c>
      <c r="I354" s="32"/>
      <c r="J354" s="41">
        <f t="shared" si="10"/>
        <v>0</v>
      </c>
      <c r="K354" s="42" t="str">
        <f t="shared" si="11"/>
        <v>OK</v>
      </c>
      <c r="L354" s="31"/>
      <c r="M354" s="31"/>
      <c r="N354" s="31"/>
      <c r="O354" s="31"/>
      <c r="P354" s="31"/>
      <c r="Q354" s="31"/>
      <c r="R354" s="31"/>
      <c r="S354" s="31"/>
      <c r="T354" s="31"/>
      <c r="U354" s="31"/>
      <c r="V354" s="31"/>
      <c r="W354" s="31"/>
      <c r="X354" s="60"/>
      <c r="Y354" s="60"/>
      <c r="Z354" s="60"/>
      <c r="AA354" s="60"/>
      <c r="AB354" s="60"/>
      <c r="AC354" s="60"/>
    </row>
    <row r="355" spans="1:29" ht="30" customHeight="1" x14ac:dyDescent="0.25">
      <c r="A355" s="166"/>
      <c r="B355" s="71">
        <v>399</v>
      </c>
      <c r="C355" s="169"/>
      <c r="D355" s="75" t="s">
        <v>405</v>
      </c>
      <c r="E355" s="71" t="s">
        <v>789</v>
      </c>
      <c r="F355" s="72" t="s">
        <v>38</v>
      </c>
      <c r="G355" s="72" t="s">
        <v>44</v>
      </c>
      <c r="H355" s="56">
        <v>0.62</v>
      </c>
      <c r="I355" s="32"/>
      <c r="J355" s="41">
        <f t="shared" si="10"/>
        <v>0</v>
      </c>
      <c r="K355" s="42" t="str">
        <f t="shared" si="11"/>
        <v>OK</v>
      </c>
      <c r="L355" s="31"/>
      <c r="M355" s="31"/>
      <c r="N355" s="31"/>
      <c r="O355" s="31"/>
      <c r="P355" s="31"/>
      <c r="Q355" s="31"/>
      <c r="R355" s="31"/>
      <c r="S355" s="31"/>
      <c r="T355" s="31"/>
      <c r="U355" s="31"/>
      <c r="V355" s="31"/>
      <c r="W355" s="31"/>
      <c r="X355" s="60"/>
      <c r="Y355" s="60"/>
      <c r="Z355" s="60"/>
      <c r="AA355" s="60"/>
      <c r="AB355" s="60"/>
      <c r="AC355" s="60"/>
    </row>
    <row r="356" spans="1:29" ht="30" customHeight="1" x14ac:dyDescent="0.25">
      <c r="A356" s="166"/>
      <c r="B356" s="71">
        <v>400</v>
      </c>
      <c r="C356" s="169"/>
      <c r="D356" s="75" t="s">
        <v>406</v>
      </c>
      <c r="E356" s="71" t="s">
        <v>784</v>
      </c>
      <c r="F356" s="72" t="s">
        <v>38</v>
      </c>
      <c r="G356" s="72" t="s">
        <v>44</v>
      </c>
      <c r="H356" s="56">
        <v>10.88</v>
      </c>
      <c r="I356" s="32"/>
      <c r="J356" s="41">
        <f t="shared" si="10"/>
        <v>0</v>
      </c>
      <c r="K356" s="42" t="str">
        <f t="shared" si="11"/>
        <v>OK</v>
      </c>
      <c r="L356" s="31"/>
      <c r="M356" s="31"/>
      <c r="N356" s="31"/>
      <c r="O356" s="31"/>
      <c r="P356" s="31"/>
      <c r="Q356" s="31"/>
      <c r="R356" s="31"/>
      <c r="S356" s="31"/>
      <c r="T356" s="31"/>
      <c r="U356" s="31"/>
      <c r="V356" s="31"/>
      <c r="W356" s="31"/>
      <c r="X356" s="60"/>
      <c r="Y356" s="60"/>
      <c r="Z356" s="60"/>
      <c r="AA356" s="60"/>
      <c r="AB356" s="60"/>
      <c r="AC356" s="60"/>
    </row>
    <row r="357" spans="1:29" ht="30" customHeight="1" x14ac:dyDescent="0.25">
      <c r="A357" s="166"/>
      <c r="B357" s="71">
        <v>401</v>
      </c>
      <c r="C357" s="169"/>
      <c r="D357" s="75" t="s">
        <v>407</v>
      </c>
      <c r="E357" s="71" t="s">
        <v>784</v>
      </c>
      <c r="F357" s="72" t="s">
        <v>38</v>
      </c>
      <c r="G357" s="72" t="s">
        <v>44</v>
      </c>
      <c r="H357" s="56">
        <v>13.27</v>
      </c>
      <c r="I357" s="32"/>
      <c r="J357" s="41">
        <f t="shared" si="10"/>
        <v>0</v>
      </c>
      <c r="K357" s="42" t="str">
        <f t="shared" si="11"/>
        <v>OK</v>
      </c>
      <c r="L357" s="31"/>
      <c r="M357" s="31"/>
      <c r="N357" s="31"/>
      <c r="O357" s="31"/>
      <c r="P357" s="31"/>
      <c r="Q357" s="31"/>
      <c r="R357" s="31"/>
      <c r="S357" s="31"/>
      <c r="T357" s="31"/>
      <c r="U357" s="31"/>
      <c r="V357" s="31"/>
      <c r="W357" s="31"/>
      <c r="X357" s="60"/>
      <c r="Y357" s="60"/>
      <c r="Z357" s="60"/>
      <c r="AA357" s="60"/>
      <c r="AB357" s="60"/>
      <c r="AC357" s="60"/>
    </row>
    <row r="358" spans="1:29" ht="30" customHeight="1" x14ac:dyDescent="0.25">
      <c r="A358" s="166"/>
      <c r="B358" s="71">
        <v>402</v>
      </c>
      <c r="C358" s="169"/>
      <c r="D358" s="75" t="s">
        <v>408</v>
      </c>
      <c r="E358" s="71" t="s">
        <v>784</v>
      </c>
      <c r="F358" s="72" t="s">
        <v>38</v>
      </c>
      <c r="G358" s="72" t="s">
        <v>44</v>
      </c>
      <c r="H358" s="56">
        <v>13.58</v>
      </c>
      <c r="I358" s="32"/>
      <c r="J358" s="41">
        <f t="shared" si="10"/>
        <v>0</v>
      </c>
      <c r="K358" s="42" t="str">
        <f t="shared" si="11"/>
        <v>OK</v>
      </c>
      <c r="L358" s="31"/>
      <c r="M358" s="31"/>
      <c r="N358" s="31"/>
      <c r="O358" s="31"/>
      <c r="P358" s="31"/>
      <c r="Q358" s="31"/>
      <c r="R358" s="31"/>
      <c r="S358" s="31"/>
      <c r="T358" s="31"/>
      <c r="U358" s="31"/>
      <c r="V358" s="31"/>
      <c r="W358" s="31"/>
      <c r="X358" s="60"/>
      <c r="Y358" s="60"/>
      <c r="Z358" s="60"/>
      <c r="AA358" s="60"/>
      <c r="AB358" s="60"/>
      <c r="AC358" s="60"/>
    </row>
    <row r="359" spans="1:29" ht="30" customHeight="1" x14ac:dyDescent="0.25">
      <c r="A359" s="166"/>
      <c r="B359" s="71">
        <v>403</v>
      </c>
      <c r="C359" s="169"/>
      <c r="D359" s="75" t="s">
        <v>409</v>
      </c>
      <c r="E359" s="71" t="s">
        <v>789</v>
      </c>
      <c r="F359" s="72" t="s">
        <v>38</v>
      </c>
      <c r="G359" s="72" t="s">
        <v>44</v>
      </c>
      <c r="H359" s="56">
        <v>2.0499999999999998</v>
      </c>
      <c r="I359" s="32"/>
      <c r="J359" s="41">
        <f t="shared" si="10"/>
        <v>0</v>
      </c>
      <c r="K359" s="42" t="str">
        <f t="shared" si="11"/>
        <v>OK</v>
      </c>
      <c r="L359" s="31"/>
      <c r="M359" s="31"/>
      <c r="N359" s="31"/>
      <c r="O359" s="31"/>
      <c r="P359" s="31"/>
      <c r="Q359" s="31"/>
      <c r="R359" s="31"/>
      <c r="S359" s="31"/>
      <c r="T359" s="31"/>
      <c r="U359" s="31"/>
      <c r="V359" s="31"/>
      <c r="W359" s="31"/>
      <c r="X359" s="60"/>
      <c r="Y359" s="60"/>
      <c r="Z359" s="60"/>
      <c r="AA359" s="60"/>
      <c r="AB359" s="60"/>
      <c r="AC359" s="60"/>
    </row>
    <row r="360" spans="1:29" ht="30" customHeight="1" x14ac:dyDescent="0.25">
      <c r="A360" s="166"/>
      <c r="B360" s="71">
        <v>404</v>
      </c>
      <c r="C360" s="169"/>
      <c r="D360" s="75" t="s">
        <v>410</v>
      </c>
      <c r="E360" s="71" t="s">
        <v>789</v>
      </c>
      <c r="F360" s="72" t="s">
        <v>38</v>
      </c>
      <c r="G360" s="72" t="s">
        <v>44</v>
      </c>
      <c r="H360" s="56">
        <v>2.3199999999999998</v>
      </c>
      <c r="I360" s="32"/>
      <c r="J360" s="41">
        <f t="shared" si="10"/>
        <v>0</v>
      </c>
      <c r="K360" s="42" t="str">
        <f t="shared" si="11"/>
        <v>OK</v>
      </c>
      <c r="L360" s="31"/>
      <c r="M360" s="31"/>
      <c r="N360" s="31"/>
      <c r="O360" s="31"/>
      <c r="P360" s="31"/>
      <c r="Q360" s="31"/>
      <c r="R360" s="31"/>
      <c r="S360" s="31"/>
      <c r="T360" s="31"/>
      <c r="U360" s="31"/>
      <c r="V360" s="31"/>
      <c r="W360" s="31"/>
      <c r="X360" s="60"/>
      <c r="Y360" s="60"/>
      <c r="Z360" s="60"/>
      <c r="AA360" s="60"/>
      <c r="AB360" s="60"/>
      <c r="AC360" s="60"/>
    </row>
    <row r="361" spans="1:29" ht="30" customHeight="1" x14ac:dyDescent="0.25">
      <c r="A361" s="166"/>
      <c r="B361" s="71">
        <v>405</v>
      </c>
      <c r="C361" s="169"/>
      <c r="D361" s="75" t="s">
        <v>411</v>
      </c>
      <c r="E361" s="71" t="s">
        <v>789</v>
      </c>
      <c r="F361" s="72" t="s">
        <v>38</v>
      </c>
      <c r="G361" s="72" t="s">
        <v>44</v>
      </c>
      <c r="H361" s="56">
        <v>1.9</v>
      </c>
      <c r="I361" s="32"/>
      <c r="J361" s="41">
        <f t="shared" si="10"/>
        <v>0</v>
      </c>
      <c r="K361" s="42" t="str">
        <f t="shared" si="11"/>
        <v>OK</v>
      </c>
      <c r="L361" s="31"/>
      <c r="M361" s="31"/>
      <c r="N361" s="31"/>
      <c r="O361" s="31"/>
      <c r="P361" s="31"/>
      <c r="Q361" s="31"/>
      <c r="R361" s="31"/>
      <c r="S361" s="31"/>
      <c r="T361" s="31"/>
      <c r="U361" s="31"/>
      <c r="V361" s="31"/>
      <c r="W361" s="31"/>
      <c r="X361" s="60"/>
      <c r="Y361" s="60"/>
      <c r="Z361" s="60"/>
      <c r="AA361" s="60"/>
      <c r="AB361" s="60"/>
      <c r="AC361" s="60"/>
    </row>
    <row r="362" spans="1:29" ht="30" customHeight="1" x14ac:dyDescent="0.25">
      <c r="A362" s="166"/>
      <c r="B362" s="71">
        <v>406</v>
      </c>
      <c r="C362" s="169"/>
      <c r="D362" s="75" t="s">
        <v>412</v>
      </c>
      <c r="E362" s="71" t="s">
        <v>789</v>
      </c>
      <c r="F362" s="72" t="s">
        <v>38</v>
      </c>
      <c r="G362" s="72" t="s">
        <v>44</v>
      </c>
      <c r="H362" s="56">
        <v>1.49</v>
      </c>
      <c r="I362" s="32"/>
      <c r="J362" s="41">
        <f t="shared" si="10"/>
        <v>0</v>
      </c>
      <c r="K362" s="42" t="str">
        <f t="shared" si="11"/>
        <v>OK</v>
      </c>
      <c r="L362" s="31"/>
      <c r="M362" s="31"/>
      <c r="N362" s="31"/>
      <c r="O362" s="31"/>
      <c r="P362" s="31"/>
      <c r="Q362" s="31"/>
      <c r="R362" s="31"/>
      <c r="S362" s="31"/>
      <c r="T362" s="31"/>
      <c r="U362" s="31"/>
      <c r="V362" s="31"/>
      <c r="W362" s="31"/>
      <c r="X362" s="60"/>
      <c r="Y362" s="60"/>
      <c r="Z362" s="60"/>
      <c r="AA362" s="60"/>
      <c r="AB362" s="60"/>
      <c r="AC362" s="60"/>
    </row>
    <row r="363" spans="1:29" ht="30" customHeight="1" x14ac:dyDescent="0.25">
      <c r="A363" s="166"/>
      <c r="B363" s="71">
        <v>407</v>
      </c>
      <c r="C363" s="169"/>
      <c r="D363" s="75" t="s">
        <v>413</v>
      </c>
      <c r="E363" s="71" t="s">
        <v>789</v>
      </c>
      <c r="F363" s="72" t="s">
        <v>38</v>
      </c>
      <c r="G363" s="72" t="s">
        <v>44</v>
      </c>
      <c r="H363" s="56">
        <v>2.2000000000000002</v>
      </c>
      <c r="I363" s="32"/>
      <c r="J363" s="41">
        <f t="shared" si="10"/>
        <v>0</v>
      </c>
      <c r="K363" s="42" t="str">
        <f t="shared" si="11"/>
        <v>OK</v>
      </c>
      <c r="L363" s="31"/>
      <c r="M363" s="31"/>
      <c r="N363" s="31"/>
      <c r="O363" s="31"/>
      <c r="P363" s="31"/>
      <c r="Q363" s="31"/>
      <c r="R363" s="31"/>
      <c r="S363" s="31"/>
      <c r="T363" s="31"/>
      <c r="U363" s="31"/>
      <c r="V363" s="31"/>
      <c r="W363" s="31"/>
      <c r="X363" s="60"/>
      <c r="Y363" s="60"/>
      <c r="Z363" s="60"/>
      <c r="AA363" s="60"/>
      <c r="AB363" s="60"/>
      <c r="AC363" s="60"/>
    </row>
    <row r="364" spans="1:29" ht="30" customHeight="1" x14ac:dyDescent="0.25">
      <c r="A364" s="166"/>
      <c r="B364" s="71">
        <v>408</v>
      </c>
      <c r="C364" s="169"/>
      <c r="D364" s="75" t="s">
        <v>414</v>
      </c>
      <c r="E364" s="71" t="s">
        <v>789</v>
      </c>
      <c r="F364" s="72" t="s">
        <v>38</v>
      </c>
      <c r="G364" s="72" t="s">
        <v>44</v>
      </c>
      <c r="H364" s="56">
        <v>2.6</v>
      </c>
      <c r="I364" s="32"/>
      <c r="J364" s="41">
        <f t="shared" si="10"/>
        <v>0</v>
      </c>
      <c r="K364" s="42" t="str">
        <f t="shared" si="11"/>
        <v>OK</v>
      </c>
      <c r="L364" s="31"/>
      <c r="M364" s="31"/>
      <c r="N364" s="31"/>
      <c r="O364" s="31"/>
      <c r="P364" s="31"/>
      <c r="Q364" s="31"/>
      <c r="R364" s="31"/>
      <c r="S364" s="31"/>
      <c r="T364" s="31"/>
      <c r="U364" s="31"/>
      <c r="V364" s="31"/>
      <c r="W364" s="31"/>
      <c r="X364" s="60"/>
      <c r="Y364" s="60"/>
      <c r="Z364" s="60"/>
      <c r="AA364" s="60"/>
      <c r="AB364" s="60"/>
      <c r="AC364" s="60"/>
    </row>
    <row r="365" spans="1:29" ht="30" customHeight="1" x14ac:dyDescent="0.25">
      <c r="A365" s="166"/>
      <c r="B365" s="71">
        <v>409</v>
      </c>
      <c r="C365" s="169"/>
      <c r="D365" s="75" t="s">
        <v>415</v>
      </c>
      <c r="E365" s="71" t="s">
        <v>789</v>
      </c>
      <c r="F365" s="72" t="s">
        <v>38</v>
      </c>
      <c r="G365" s="72" t="s">
        <v>44</v>
      </c>
      <c r="H365" s="56">
        <v>3.09</v>
      </c>
      <c r="I365" s="32"/>
      <c r="J365" s="41">
        <f t="shared" si="10"/>
        <v>0</v>
      </c>
      <c r="K365" s="42" t="str">
        <f t="shared" si="11"/>
        <v>OK</v>
      </c>
      <c r="L365" s="31"/>
      <c r="M365" s="31"/>
      <c r="N365" s="31"/>
      <c r="O365" s="31"/>
      <c r="P365" s="31"/>
      <c r="Q365" s="31"/>
      <c r="R365" s="31"/>
      <c r="S365" s="31"/>
      <c r="T365" s="31"/>
      <c r="U365" s="31"/>
      <c r="V365" s="31"/>
      <c r="W365" s="31"/>
      <c r="X365" s="60"/>
      <c r="Y365" s="60"/>
      <c r="Z365" s="60"/>
      <c r="AA365" s="60"/>
      <c r="AB365" s="60"/>
      <c r="AC365" s="60"/>
    </row>
    <row r="366" spans="1:29" ht="30" customHeight="1" x14ac:dyDescent="0.25">
      <c r="A366" s="166"/>
      <c r="B366" s="71">
        <v>410</v>
      </c>
      <c r="C366" s="169"/>
      <c r="D366" s="75" t="s">
        <v>416</v>
      </c>
      <c r="E366" s="71" t="s">
        <v>789</v>
      </c>
      <c r="F366" s="72" t="s">
        <v>38</v>
      </c>
      <c r="G366" s="72" t="s">
        <v>44</v>
      </c>
      <c r="H366" s="56">
        <v>3.35</v>
      </c>
      <c r="I366" s="32"/>
      <c r="J366" s="41">
        <f t="shared" si="10"/>
        <v>0</v>
      </c>
      <c r="K366" s="42" t="str">
        <f t="shared" si="11"/>
        <v>OK</v>
      </c>
      <c r="L366" s="31"/>
      <c r="M366" s="31"/>
      <c r="N366" s="31"/>
      <c r="O366" s="31"/>
      <c r="P366" s="31"/>
      <c r="Q366" s="31"/>
      <c r="R366" s="31"/>
      <c r="S366" s="31"/>
      <c r="T366" s="31"/>
      <c r="U366" s="31"/>
      <c r="V366" s="31"/>
      <c r="W366" s="31"/>
      <c r="X366" s="60"/>
      <c r="Y366" s="60"/>
      <c r="Z366" s="60"/>
      <c r="AA366" s="60"/>
      <c r="AB366" s="60"/>
      <c r="AC366" s="60"/>
    </row>
    <row r="367" spans="1:29" ht="30" customHeight="1" x14ac:dyDescent="0.25">
      <c r="A367" s="166"/>
      <c r="B367" s="71">
        <v>411</v>
      </c>
      <c r="C367" s="169"/>
      <c r="D367" s="75" t="s">
        <v>417</v>
      </c>
      <c r="E367" s="71" t="s">
        <v>789</v>
      </c>
      <c r="F367" s="72" t="s">
        <v>38</v>
      </c>
      <c r="G367" s="72" t="s">
        <v>44</v>
      </c>
      <c r="H367" s="56">
        <v>0.88</v>
      </c>
      <c r="I367" s="32"/>
      <c r="J367" s="41">
        <f t="shared" si="10"/>
        <v>0</v>
      </c>
      <c r="K367" s="42" t="str">
        <f t="shared" si="11"/>
        <v>OK</v>
      </c>
      <c r="L367" s="31"/>
      <c r="M367" s="31"/>
      <c r="N367" s="31"/>
      <c r="O367" s="31"/>
      <c r="P367" s="31"/>
      <c r="Q367" s="31"/>
      <c r="R367" s="31"/>
      <c r="S367" s="31"/>
      <c r="T367" s="31"/>
      <c r="U367" s="31"/>
      <c r="V367" s="31"/>
      <c r="W367" s="31"/>
      <c r="X367" s="60"/>
      <c r="Y367" s="60"/>
      <c r="Z367" s="60"/>
      <c r="AA367" s="60"/>
      <c r="AB367" s="60"/>
      <c r="AC367" s="60"/>
    </row>
    <row r="368" spans="1:29" ht="30" customHeight="1" x14ac:dyDescent="0.25">
      <c r="A368" s="166"/>
      <c r="B368" s="71">
        <v>412</v>
      </c>
      <c r="C368" s="169"/>
      <c r="D368" s="75" t="s">
        <v>418</v>
      </c>
      <c r="E368" s="71" t="s">
        <v>789</v>
      </c>
      <c r="F368" s="72" t="s">
        <v>38</v>
      </c>
      <c r="G368" s="72" t="s">
        <v>44</v>
      </c>
      <c r="H368" s="56">
        <v>3.48</v>
      </c>
      <c r="I368" s="32"/>
      <c r="J368" s="41">
        <f t="shared" si="10"/>
        <v>0</v>
      </c>
      <c r="K368" s="42" t="str">
        <f t="shared" si="11"/>
        <v>OK</v>
      </c>
      <c r="L368" s="31"/>
      <c r="M368" s="31"/>
      <c r="N368" s="31"/>
      <c r="O368" s="31"/>
      <c r="P368" s="31"/>
      <c r="Q368" s="31"/>
      <c r="R368" s="31"/>
      <c r="S368" s="31"/>
      <c r="T368" s="31"/>
      <c r="U368" s="31"/>
      <c r="V368" s="31"/>
      <c r="W368" s="31"/>
      <c r="X368" s="60"/>
      <c r="Y368" s="60"/>
      <c r="Z368" s="60"/>
      <c r="AA368" s="60"/>
      <c r="AB368" s="60"/>
      <c r="AC368" s="60"/>
    </row>
    <row r="369" spans="1:29" ht="30" customHeight="1" x14ac:dyDescent="0.25">
      <c r="A369" s="166"/>
      <c r="B369" s="71">
        <v>413</v>
      </c>
      <c r="C369" s="169"/>
      <c r="D369" s="75" t="s">
        <v>419</v>
      </c>
      <c r="E369" s="71" t="s">
        <v>789</v>
      </c>
      <c r="F369" s="72" t="s">
        <v>38</v>
      </c>
      <c r="G369" s="72" t="s">
        <v>44</v>
      </c>
      <c r="H369" s="56">
        <v>1.61</v>
      </c>
      <c r="I369" s="32"/>
      <c r="J369" s="41">
        <f t="shared" si="10"/>
        <v>0</v>
      </c>
      <c r="K369" s="42" t="str">
        <f t="shared" si="11"/>
        <v>OK</v>
      </c>
      <c r="L369" s="31"/>
      <c r="M369" s="31"/>
      <c r="N369" s="31"/>
      <c r="O369" s="31"/>
      <c r="P369" s="31"/>
      <c r="Q369" s="31"/>
      <c r="R369" s="31"/>
      <c r="S369" s="31"/>
      <c r="T369" s="31"/>
      <c r="U369" s="31"/>
      <c r="V369" s="31"/>
      <c r="W369" s="31"/>
      <c r="X369" s="60"/>
      <c r="Y369" s="60"/>
      <c r="Z369" s="60"/>
      <c r="AA369" s="60"/>
      <c r="AB369" s="60"/>
      <c r="AC369" s="60"/>
    </row>
    <row r="370" spans="1:29" ht="30" customHeight="1" x14ac:dyDescent="0.25">
      <c r="A370" s="166"/>
      <c r="B370" s="71">
        <v>414</v>
      </c>
      <c r="C370" s="169"/>
      <c r="D370" s="75" t="s">
        <v>420</v>
      </c>
      <c r="E370" s="71" t="s">
        <v>789</v>
      </c>
      <c r="F370" s="72" t="s">
        <v>38</v>
      </c>
      <c r="G370" s="72" t="s">
        <v>44</v>
      </c>
      <c r="H370" s="56">
        <v>1.69</v>
      </c>
      <c r="I370" s="32"/>
      <c r="J370" s="41">
        <f t="shared" si="10"/>
        <v>0</v>
      </c>
      <c r="K370" s="42" t="str">
        <f t="shared" si="11"/>
        <v>OK</v>
      </c>
      <c r="L370" s="31"/>
      <c r="M370" s="31"/>
      <c r="N370" s="31"/>
      <c r="O370" s="31"/>
      <c r="P370" s="31"/>
      <c r="Q370" s="31"/>
      <c r="R370" s="31"/>
      <c r="S370" s="31"/>
      <c r="T370" s="31"/>
      <c r="U370" s="31"/>
      <c r="V370" s="31"/>
      <c r="W370" s="31"/>
      <c r="X370" s="60"/>
      <c r="Y370" s="60"/>
      <c r="Z370" s="60"/>
      <c r="AA370" s="60"/>
      <c r="AB370" s="60"/>
      <c r="AC370" s="60"/>
    </row>
    <row r="371" spans="1:29" ht="30" customHeight="1" x14ac:dyDescent="0.25">
      <c r="A371" s="166"/>
      <c r="B371" s="71">
        <v>415</v>
      </c>
      <c r="C371" s="169"/>
      <c r="D371" s="75" t="s">
        <v>421</v>
      </c>
      <c r="E371" s="71" t="s">
        <v>789</v>
      </c>
      <c r="F371" s="72" t="s">
        <v>38</v>
      </c>
      <c r="G371" s="72" t="s">
        <v>44</v>
      </c>
      <c r="H371" s="56">
        <v>3.04</v>
      </c>
      <c r="I371" s="32"/>
      <c r="J371" s="41">
        <f t="shared" si="10"/>
        <v>0</v>
      </c>
      <c r="K371" s="42" t="str">
        <f t="shared" si="11"/>
        <v>OK</v>
      </c>
      <c r="L371" s="31"/>
      <c r="M371" s="31"/>
      <c r="N371" s="31"/>
      <c r="O371" s="31"/>
      <c r="P371" s="31"/>
      <c r="Q371" s="31"/>
      <c r="R371" s="31"/>
      <c r="S371" s="31"/>
      <c r="T371" s="31"/>
      <c r="U371" s="31"/>
      <c r="V371" s="31"/>
      <c r="W371" s="31"/>
      <c r="X371" s="60"/>
      <c r="Y371" s="60"/>
      <c r="Z371" s="60"/>
      <c r="AA371" s="60"/>
      <c r="AB371" s="60"/>
      <c r="AC371" s="60"/>
    </row>
    <row r="372" spans="1:29" ht="30" customHeight="1" x14ac:dyDescent="0.25">
      <c r="A372" s="166"/>
      <c r="B372" s="71">
        <v>416</v>
      </c>
      <c r="C372" s="169"/>
      <c r="D372" s="75" t="s">
        <v>422</v>
      </c>
      <c r="E372" s="71" t="s">
        <v>789</v>
      </c>
      <c r="F372" s="72" t="s">
        <v>38</v>
      </c>
      <c r="G372" s="72" t="s">
        <v>44</v>
      </c>
      <c r="H372" s="56">
        <v>6.93</v>
      </c>
      <c r="I372" s="32"/>
      <c r="J372" s="41">
        <f t="shared" si="10"/>
        <v>0</v>
      </c>
      <c r="K372" s="42" t="str">
        <f t="shared" si="11"/>
        <v>OK</v>
      </c>
      <c r="L372" s="31"/>
      <c r="M372" s="31"/>
      <c r="N372" s="31"/>
      <c r="O372" s="31"/>
      <c r="P372" s="31"/>
      <c r="Q372" s="31"/>
      <c r="R372" s="31"/>
      <c r="S372" s="31"/>
      <c r="T372" s="31"/>
      <c r="U372" s="31"/>
      <c r="V372" s="31"/>
      <c r="W372" s="31"/>
      <c r="X372" s="60"/>
      <c r="Y372" s="60"/>
      <c r="Z372" s="60"/>
      <c r="AA372" s="60"/>
      <c r="AB372" s="60"/>
      <c r="AC372" s="60"/>
    </row>
    <row r="373" spans="1:29" ht="30" customHeight="1" x14ac:dyDescent="0.25">
      <c r="A373" s="166"/>
      <c r="B373" s="71">
        <v>417</v>
      </c>
      <c r="C373" s="169"/>
      <c r="D373" s="75" t="s">
        <v>423</v>
      </c>
      <c r="E373" s="71" t="s">
        <v>789</v>
      </c>
      <c r="F373" s="72" t="s">
        <v>38</v>
      </c>
      <c r="G373" s="72" t="s">
        <v>44</v>
      </c>
      <c r="H373" s="56">
        <v>6.56</v>
      </c>
      <c r="I373" s="32"/>
      <c r="J373" s="41">
        <f t="shared" si="10"/>
        <v>0</v>
      </c>
      <c r="K373" s="42" t="str">
        <f t="shared" si="11"/>
        <v>OK</v>
      </c>
      <c r="L373" s="31"/>
      <c r="M373" s="31"/>
      <c r="N373" s="31"/>
      <c r="O373" s="31"/>
      <c r="P373" s="31"/>
      <c r="Q373" s="31"/>
      <c r="R373" s="31"/>
      <c r="S373" s="31"/>
      <c r="T373" s="31"/>
      <c r="U373" s="31"/>
      <c r="V373" s="31"/>
      <c r="W373" s="31"/>
      <c r="X373" s="60"/>
      <c r="Y373" s="60"/>
      <c r="Z373" s="60"/>
      <c r="AA373" s="60"/>
      <c r="AB373" s="60"/>
      <c r="AC373" s="60"/>
    </row>
    <row r="374" spans="1:29" ht="30" customHeight="1" x14ac:dyDescent="0.25">
      <c r="A374" s="166"/>
      <c r="B374" s="71">
        <v>418</v>
      </c>
      <c r="C374" s="169"/>
      <c r="D374" s="75" t="s">
        <v>424</v>
      </c>
      <c r="E374" s="71" t="s">
        <v>789</v>
      </c>
      <c r="F374" s="72" t="s">
        <v>38</v>
      </c>
      <c r="G374" s="72" t="s">
        <v>44</v>
      </c>
      <c r="H374" s="56">
        <v>1.4</v>
      </c>
      <c r="I374" s="32"/>
      <c r="J374" s="41">
        <f t="shared" si="10"/>
        <v>0</v>
      </c>
      <c r="K374" s="42" t="str">
        <f t="shared" si="11"/>
        <v>OK</v>
      </c>
      <c r="L374" s="31"/>
      <c r="M374" s="31"/>
      <c r="N374" s="31"/>
      <c r="O374" s="31"/>
      <c r="P374" s="31"/>
      <c r="Q374" s="31"/>
      <c r="R374" s="31"/>
      <c r="S374" s="31"/>
      <c r="T374" s="31"/>
      <c r="U374" s="31"/>
      <c r="V374" s="31"/>
      <c r="W374" s="31"/>
      <c r="X374" s="60"/>
      <c r="Y374" s="60"/>
      <c r="Z374" s="60"/>
      <c r="AA374" s="60"/>
      <c r="AB374" s="60"/>
      <c r="AC374" s="60"/>
    </row>
    <row r="375" spans="1:29" ht="30" customHeight="1" x14ac:dyDescent="0.25">
      <c r="A375" s="166"/>
      <c r="B375" s="71">
        <v>419</v>
      </c>
      <c r="C375" s="169"/>
      <c r="D375" s="75" t="s">
        <v>425</v>
      </c>
      <c r="E375" s="71" t="s">
        <v>789</v>
      </c>
      <c r="F375" s="72" t="s">
        <v>38</v>
      </c>
      <c r="G375" s="72" t="s">
        <v>44</v>
      </c>
      <c r="H375" s="56">
        <v>2.65</v>
      </c>
      <c r="I375" s="32"/>
      <c r="J375" s="41">
        <f t="shared" si="10"/>
        <v>0</v>
      </c>
      <c r="K375" s="42" t="str">
        <f t="shared" si="11"/>
        <v>OK</v>
      </c>
      <c r="L375" s="31"/>
      <c r="M375" s="31"/>
      <c r="N375" s="31"/>
      <c r="O375" s="31"/>
      <c r="P375" s="31"/>
      <c r="Q375" s="31"/>
      <c r="R375" s="31"/>
      <c r="S375" s="31"/>
      <c r="T375" s="31"/>
      <c r="U375" s="31"/>
      <c r="V375" s="31"/>
      <c r="W375" s="31"/>
      <c r="X375" s="60"/>
      <c r="Y375" s="60"/>
      <c r="Z375" s="60"/>
      <c r="AA375" s="60"/>
      <c r="AB375" s="60"/>
      <c r="AC375" s="60"/>
    </row>
    <row r="376" spans="1:29" ht="30" customHeight="1" x14ac:dyDescent="0.25">
      <c r="A376" s="166"/>
      <c r="B376" s="71">
        <v>420</v>
      </c>
      <c r="C376" s="169"/>
      <c r="D376" s="75" t="s">
        <v>426</v>
      </c>
      <c r="E376" s="71" t="s">
        <v>789</v>
      </c>
      <c r="F376" s="72" t="s">
        <v>38</v>
      </c>
      <c r="G376" s="72" t="s">
        <v>44</v>
      </c>
      <c r="H376" s="56">
        <v>4.43</v>
      </c>
      <c r="I376" s="32"/>
      <c r="J376" s="41">
        <f t="shared" si="10"/>
        <v>0</v>
      </c>
      <c r="K376" s="42" t="str">
        <f t="shared" si="11"/>
        <v>OK</v>
      </c>
      <c r="L376" s="31"/>
      <c r="M376" s="31"/>
      <c r="N376" s="31"/>
      <c r="O376" s="31"/>
      <c r="P376" s="31"/>
      <c r="Q376" s="31"/>
      <c r="R376" s="31"/>
      <c r="S376" s="31"/>
      <c r="T376" s="31"/>
      <c r="U376" s="31"/>
      <c r="V376" s="31"/>
      <c r="W376" s="31"/>
      <c r="X376" s="60"/>
      <c r="Y376" s="60"/>
      <c r="Z376" s="60"/>
      <c r="AA376" s="60"/>
      <c r="AB376" s="60"/>
      <c r="AC376" s="60"/>
    </row>
    <row r="377" spans="1:29" ht="30" customHeight="1" x14ac:dyDescent="0.25">
      <c r="A377" s="166"/>
      <c r="B377" s="71">
        <v>421</v>
      </c>
      <c r="C377" s="169"/>
      <c r="D377" s="75" t="s">
        <v>427</v>
      </c>
      <c r="E377" s="71" t="s">
        <v>789</v>
      </c>
      <c r="F377" s="72" t="s">
        <v>38</v>
      </c>
      <c r="G377" s="72" t="s">
        <v>44</v>
      </c>
      <c r="H377" s="56">
        <v>4.62</v>
      </c>
      <c r="I377" s="32"/>
      <c r="J377" s="41">
        <f t="shared" si="10"/>
        <v>0</v>
      </c>
      <c r="K377" s="42" t="str">
        <f t="shared" si="11"/>
        <v>OK</v>
      </c>
      <c r="L377" s="31"/>
      <c r="M377" s="31"/>
      <c r="N377" s="31"/>
      <c r="O377" s="31"/>
      <c r="P377" s="31"/>
      <c r="Q377" s="31"/>
      <c r="R377" s="31"/>
      <c r="S377" s="31"/>
      <c r="T377" s="31"/>
      <c r="U377" s="31"/>
      <c r="V377" s="31"/>
      <c r="W377" s="31"/>
      <c r="X377" s="60"/>
      <c r="Y377" s="60"/>
      <c r="Z377" s="60"/>
      <c r="AA377" s="60"/>
      <c r="AB377" s="60"/>
      <c r="AC377" s="60"/>
    </row>
    <row r="378" spans="1:29" ht="30" customHeight="1" x14ac:dyDescent="0.25">
      <c r="A378" s="166"/>
      <c r="B378" s="71">
        <v>422</v>
      </c>
      <c r="C378" s="169"/>
      <c r="D378" s="75" t="s">
        <v>428</v>
      </c>
      <c r="E378" s="71" t="s">
        <v>789</v>
      </c>
      <c r="F378" s="72" t="s">
        <v>38</v>
      </c>
      <c r="G378" s="72" t="s">
        <v>44</v>
      </c>
      <c r="H378" s="56">
        <v>3.15</v>
      </c>
      <c r="I378" s="32"/>
      <c r="J378" s="41">
        <f t="shared" si="10"/>
        <v>0</v>
      </c>
      <c r="K378" s="42" t="str">
        <f t="shared" si="11"/>
        <v>OK</v>
      </c>
      <c r="L378" s="31"/>
      <c r="M378" s="31"/>
      <c r="N378" s="31"/>
      <c r="O378" s="31"/>
      <c r="P378" s="31"/>
      <c r="Q378" s="31"/>
      <c r="R378" s="31"/>
      <c r="S378" s="31"/>
      <c r="T378" s="31"/>
      <c r="U378" s="31"/>
      <c r="V378" s="31"/>
      <c r="W378" s="31"/>
      <c r="X378" s="60"/>
      <c r="Y378" s="60"/>
      <c r="Z378" s="60"/>
      <c r="AA378" s="60"/>
      <c r="AB378" s="60"/>
      <c r="AC378" s="60"/>
    </row>
    <row r="379" spans="1:29" ht="30" customHeight="1" x14ac:dyDescent="0.25">
      <c r="A379" s="166"/>
      <c r="B379" s="71">
        <v>423</v>
      </c>
      <c r="C379" s="169"/>
      <c r="D379" s="75" t="s">
        <v>429</v>
      </c>
      <c r="E379" s="71" t="s">
        <v>789</v>
      </c>
      <c r="F379" s="72" t="s">
        <v>38</v>
      </c>
      <c r="G379" s="72" t="s">
        <v>44</v>
      </c>
      <c r="H379" s="56">
        <v>1</v>
      </c>
      <c r="I379" s="32"/>
      <c r="J379" s="41">
        <f t="shared" si="10"/>
        <v>0</v>
      </c>
      <c r="K379" s="42" t="str">
        <f t="shared" si="11"/>
        <v>OK</v>
      </c>
      <c r="L379" s="31"/>
      <c r="M379" s="31"/>
      <c r="N379" s="31"/>
      <c r="O379" s="31"/>
      <c r="P379" s="31"/>
      <c r="Q379" s="31"/>
      <c r="R379" s="31"/>
      <c r="S379" s="31"/>
      <c r="T379" s="31"/>
      <c r="U379" s="31"/>
      <c r="V379" s="31"/>
      <c r="W379" s="31"/>
      <c r="X379" s="60"/>
      <c r="Y379" s="60"/>
      <c r="Z379" s="60"/>
      <c r="AA379" s="60"/>
      <c r="AB379" s="60"/>
      <c r="AC379" s="60"/>
    </row>
    <row r="380" spans="1:29" ht="30" customHeight="1" x14ac:dyDescent="0.25">
      <c r="A380" s="166"/>
      <c r="B380" s="71">
        <v>424</v>
      </c>
      <c r="C380" s="169"/>
      <c r="D380" s="75" t="s">
        <v>430</v>
      </c>
      <c r="E380" s="71" t="s">
        <v>789</v>
      </c>
      <c r="F380" s="72" t="s">
        <v>38</v>
      </c>
      <c r="G380" s="72" t="s">
        <v>44</v>
      </c>
      <c r="H380" s="56">
        <v>2.21</v>
      </c>
      <c r="I380" s="32"/>
      <c r="J380" s="41">
        <f t="shared" si="10"/>
        <v>0</v>
      </c>
      <c r="K380" s="42" t="str">
        <f t="shared" si="11"/>
        <v>OK</v>
      </c>
      <c r="L380" s="31"/>
      <c r="M380" s="31"/>
      <c r="N380" s="31"/>
      <c r="O380" s="31"/>
      <c r="P380" s="31"/>
      <c r="Q380" s="31"/>
      <c r="R380" s="31"/>
      <c r="S380" s="31"/>
      <c r="T380" s="31"/>
      <c r="U380" s="31"/>
      <c r="V380" s="31"/>
      <c r="W380" s="31"/>
      <c r="X380" s="60"/>
      <c r="Y380" s="60"/>
      <c r="Z380" s="60"/>
      <c r="AA380" s="60"/>
      <c r="AB380" s="60"/>
      <c r="AC380" s="60"/>
    </row>
    <row r="381" spans="1:29" ht="30" customHeight="1" x14ac:dyDescent="0.25">
      <c r="A381" s="166"/>
      <c r="B381" s="71">
        <v>425</v>
      </c>
      <c r="C381" s="169"/>
      <c r="D381" s="75" t="s">
        <v>431</v>
      </c>
      <c r="E381" s="71" t="s">
        <v>789</v>
      </c>
      <c r="F381" s="72" t="s">
        <v>38</v>
      </c>
      <c r="G381" s="72" t="s">
        <v>44</v>
      </c>
      <c r="H381" s="56">
        <v>1.58</v>
      </c>
      <c r="I381" s="32"/>
      <c r="J381" s="41">
        <f t="shared" si="10"/>
        <v>0</v>
      </c>
      <c r="K381" s="42" t="str">
        <f t="shared" si="11"/>
        <v>OK</v>
      </c>
      <c r="L381" s="31"/>
      <c r="M381" s="31"/>
      <c r="N381" s="31"/>
      <c r="O381" s="31"/>
      <c r="P381" s="31"/>
      <c r="Q381" s="31"/>
      <c r="R381" s="31"/>
      <c r="S381" s="31"/>
      <c r="T381" s="31"/>
      <c r="U381" s="31"/>
      <c r="V381" s="31"/>
      <c r="W381" s="31"/>
      <c r="X381" s="60"/>
      <c r="Y381" s="60"/>
      <c r="Z381" s="60"/>
      <c r="AA381" s="60"/>
      <c r="AB381" s="60"/>
      <c r="AC381" s="60"/>
    </row>
    <row r="382" spans="1:29" ht="30" customHeight="1" x14ac:dyDescent="0.25">
      <c r="A382" s="166"/>
      <c r="B382" s="71">
        <v>426</v>
      </c>
      <c r="C382" s="169"/>
      <c r="D382" s="75" t="s">
        <v>432</v>
      </c>
      <c r="E382" s="71" t="s">
        <v>789</v>
      </c>
      <c r="F382" s="72" t="s">
        <v>38</v>
      </c>
      <c r="G382" s="72" t="s">
        <v>44</v>
      </c>
      <c r="H382" s="56">
        <v>2.7</v>
      </c>
      <c r="I382" s="32"/>
      <c r="J382" s="41">
        <f t="shared" si="10"/>
        <v>0</v>
      </c>
      <c r="K382" s="42" t="str">
        <f t="shared" si="11"/>
        <v>OK</v>
      </c>
      <c r="L382" s="31"/>
      <c r="M382" s="31"/>
      <c r="N382" s="31"/>
      <c r="O382" s="31"/>
      <c r="P382" s="31"/>
      <c r="Q382" s="31"/>
      <c r="R382" s="31"/>
      <c r="S382" s="31"/>
      <c r="T382" s="31"/>
      <c r="U382" s="31"/>
      <c r="V382" s="31"/>
      <c r="W382" s="31"/>
      <c r="X382" s="60"/>
      <c r="Y382" s="60"/>
      <c r="Z382" s="60"/>
      <c r="AA382" s="60"/>
      <c r="AB382" s="60"/>
      <c r="AC382" s="60"/>
    </row>
    <row r="383" spans="1:29" ht="30" customHeight="1" x14ac:dyDescent="0.25">
      <c r="A383" s="166"/>
      <c r="B383" s="71">
        <v>427</v>
      </c>
      <c r="C383" s="169"/>
      <c r="D383" s="75" t="s">
        <v>433</v>
      </c>
      <c r="E383" s="71" t="s">
        <v>789</v>
      </c>
      <c r="F383" s="72" t="s">
        <v>38</v>
      </c>
      <c r="G383" s="72" t="s">
        <v>44</v>
      </c>
      <c r="H383" s="56">
        <v>4.2300000000000004</v>
      </c>
      <c r="I383" s="32"/>
      <c r="J383" s="41">
        <f t="shared" si="10"/>
        <v>0</v>
      </c>
      <c r="K383" s="42" t="str">
        <f t="shared" si="11"/>
        <v>OK</v>
      </c>
      <c r="L383" s="31"/>
      <c r="M383" s="31"/>
      <c r="N383" s="31"/>
      <c r="O383" s="31"/>
      <c r="P383" s="31"/>
      <c r="Q383" s="31"/>
      <c r="R383" s="31"/>
      <c r="S383" s="31"/>
      <c r="T383" s="31"/>
      <c r="U383" s="31"/>
      <c r="V383" s="31"/>
      <c r="W383" s="31"/>
      <c r="X383" s="60"/>
      <c r="Y383" s="60"/>
      <c r="Z383" s="60"/>
      <c r="AA383" s="60"/>
      <c r="AB383" s="60"/>
      <c r="AC383" s="60"/>
    </row>
    <row r="384" spans="1:29" ht="30" customHeight="1" x14ac:dyDescent="0.25">
      <c r="A384" s="166"/>
      <c r="B384" s="71">
        <v>428</v>
      </c>
      <c r="C384" s="169"/>
      <c r="D384" s="75" t="s">
        <v>434</v>
      </c>
      <c r="E384" s="71" t="s">
        <v>789</v>
      </c>
      <c r="F384" s="72" t="s">
        <v>38</v>
      </c>
      <c r="G384" s="72" t="s">
        <v>44</v>
      </c>
      <c r="H384" s="56">
        <v>6.24</v>
      </c>
      <c r="I384" s="32"/>
      <c r="J384" s="41">
        <f t="shared" si="10"/>
        <v>0</v>
      </c>
      <c r="K384" s="42" t="str">
        <f t="shared" si="11"/>
        <v>OK</v>
      </c>
      <c r="L384" s="31"/>
      <c r="M384" s="31"/>
      <c r="N384" s="31"/>
      <c r="O384" s="31"/>
      <c r="P384" s="31"/>
      <c r="Q384" s="31"/>
      <c r="R384" s="31"/>
      <c r="S384" s="31"/>
      <c r="T384" s="31"/>
      <c r="U384" s="31"/>
      <c r="V384" s="31"/>
      <c r="W384" s="31"/>
      <c r="X384" s="60"/>
      <c r="Y384" s="60"/>
      <c r="Z384" s="60"/>
      <c r="AA384" s="60"/>
      <c r="AB384" s="60"/>
      <c r="AC384" s="60"/>
    </row>
    <row r="385" spans="1:29" ht="30" customHeight="1" x14ac:dyDescent="0.25">
      <c r="A385" s="166"/>
      <c r="B385" s="71">
        <v>429</v>
      </c>
      <c r="C385" s="169"/>
      <c r="D385" s="75" t="s">
        <v>435</v>
      </c>
      <c r="E385" s="71" t="s">
        <v>789</v>
      </c>
      <c r="F385" s="72" t="s">
        <v>38</v>
      </c>
      <c r="G385" s="72" t="s">
        <v>44</v>
      </c>
      <c r="H385" s="56">
        <v>7.34</v>
      </c>
      <c r="I385" s="32"/>
      <c r="J385" s="41">
        <f t="shared" si="10"/>
        <v>0</v>
      </c>
      <c r="K385" s="42" t="str">
        <f t="shared" si="11"/>
        <v>OK</v>
      </c>
      <c r="L385" s="31"/>
      <c r="M385" s="31"/>
      <c r="N385" s="31"/>
      <c r="O385" s="31"/>
      <c r="P385" s="31"/>
      <c r="Q385" s="31"/>
      <c r="R385" s="31"/>
      <c r="S385" s="31"/>
      <c r="T385" s="31"/>
      <c r="U385" s="31"/>
      <c r="V385" s="31"/>
      <c r="W385" s="31"/>
      <c r="X385" s="60"/>
      <c r="Y385" s="60"/>
      <c r="Z385" s="60"/>
      <c r="AA385" s="60"/>
      <c r="AB385" s="60"/>
      <c r="AC385" s="60"/>
    </row>
    <row r="386" spans="1:29" ht="30" customHeight="1" x14ac:dyDescent="0.25">
      <c r="A386" s="166"/>
      <c r="B386" s="71">
        <v>430</v>
      </c>
      <c r="C386" s="169"/>
      <c r="D386" s="75" t="s">
        <v>436</v>
      </c>
      <c r="E386" s="71" t="s">
        <v>789</v>
      </c>
      <c r="F386" s="72" t="s">
        <v>38</v>
      </c>
      <c r="G386" s="72" t="s">
        <v>44</v>
      </c>
      <c r="H386" s="56">
        <v>7.03</v>
      </c>
      <c r="I386" s="32"/>
      <c r="J386" s="41">
        <f t="shared" si="10"/>
        <v>0</v>
      </c>
      <c r="K386" s="42" t="str">
        <f t="shared" si="11"/>
        <v>OK</v>
      </c>
      <c r="L386" s="31"/>
      <c r="M386" s="31"/>
      <c r="N386" s="31"/>
      <c r="O386" s="31"/>
      <c r="P386" s="31"/>
      <c r="Q386" s="31"/>
      <c r="R386" s="31"/>
      <c r="S386" s="31"/>
      <c r="T386" s="31"/>
      <c r="U386" s="31"/>
      <c r="V386" s="31"/>
      <c r="W386" s="31"/>
      <c r="X386" s="60"/>
      <c r="Y386" s="60"/>
      <c r="Z386" s="60"/>
      <c r="AA386" s="60"/>
      <c r="AB386" s="60"/>
      <c r="AC386" s="60"/>
    </row>
    <row r="387" spans="1:29" ht="30" customHeight="1" x14ac:dyDescent="0.25">
      <c r="A387" s="166"/>
      <c r="B387" s="71">
        <v>431</v>
      </c>
      <c r="C387" s="169"/>
      <c r="D387" s="75" t="s">
        <v>437</v>
      </c>
      <c r="E387" s="71" t="s">
        <v>789</v>
      </c>
      <c r="F387" s="72" t="s">
        <v>38</v>
      </c>
      <c r="G387" s="72" t="s">
        <v>44</v>
      </c>
      <c r="H387" s="56">
        <v>1.51</v>
      </c>
      <c r="I387" s="32"/>
      <c r="J387" s="41">
        <f t="shared" si="10"/>
        <v>0</v>
      </c>
      <c r="K387" s="42" t="str">
        <f t="shared" si="11"/>
        <v>OK</v>
      </c>
      <c r="L387" s="31"/>
      <c r="M387" s="31"/>
      <c r="N387" s="31"/>
      <c r="O387" s="31"/>
      <c r="P387" s="31"/>
      <c r="Q387" s="31"/>
      <c r="R387" s="31"/>
      <c r="S387" s="31"/>
      <c r="T387" s="31"/>
      <c r="U387" s="31"/>
      <c r="V387" s="31"/>
      <c r="W387" s="31"/>
      <c r="X387" s="60"/>
      <c r="Y387" s="60"/>
      <c r="Z387" s="60"/>
      <c r="AA387" s="60"/>
      <c r="AB387" s="60"/>
      <c r="AC387" s="60"/>
    </row>
    <row r="388" spans="1:29" ht="30" customHeight="1" x14ac:dyDescent="0.25">
      <c r="A388" s="166"/>
      <c r="B388" s="71">
        <v>432</v>
      </c>
      <c r="C388" s="169"/>
      <c r="D388" s="75" t="s">
        <v>438</v>
      </c>
      <c r="E388" s="71" t="s">
        <v>789</v>
      </c>
      <c r="F388" s="72" t="s">
        <v>38</v>
      </c>
      <c r="G388" s="72" t="s">
        <v>44</v>
      </c>
      <c r="H388" s="56">
        <v>2.31</v>
      </c>
      <c r="I388" s="32"/>
      <c r="J388" s="41">
        <f t="shared" si="10"/>
        <v>0</v>
      </c>
      <c r="K388" s="42" t="str">
        <f t="shared" si="11"/>
        <v>OK</v>
      </c>
      <c r="L388" s="31"/>
      <c r="M388" s="31"/>
      <c r="N388" s="31"/>
      <c r="O388" s="31"/>
      <c r="P388" s="31"/>
      <c r="Q388" s="31"/>
      <c r="R388" s="31"/>
      <c r="S388" s="31"/>
      <c r="T388" s="31"/>
      <c r="U388" s="31"/>
      <c r="V388" s="31"/>
      <c r="W388" s="31"/>
      <c r="X388" s="60"/>
      <c r="Y388" s="60"/>
      <c r="Z388" s="60"/>
      <c r="AA388" s="60"/>
      <c r="AB388" s="60"/>
      <c r="AC388" s="60"/>
    </row>
    <row r="389" spans="1:29" ht="30" customHeight="1" x14ac:dyDescent="0.25">
      <c r="A389" s="166"/>
      <c r="B389" s="71">
        <v>433</v>
      </c>
      <c r="C389" s="169"/>
      <c r="D389" s="75" t="s">
        <v>439</v>
      </c>
      <c r="E389" s="71" t="s">
        <v>789</v>
      </c>
      <c r="F389" s="72" t="s">
        <v>38</v>
      </c>
      <c r="G389" s="72" t="s">
        <v>44</v>
      </c>
      <c r="H389" s="56">
        <v>2.69</v>
      </c>
      <c r="I389" s="32"/>
      <c r="J389" s="41">
        <f t="shared" ref="J389:J452" si="12">I389-(SUM(L389:AC389))</f>
        <v>0</v>
      </c>
      <c r="K389" s="42" t="str">
        <f t="shared" ref="K389:K452" si="13">IF(J389&lt;0,"ATENÇÃO","OK")</f>
        <v>OK</v>
      </c>
      <c r="L389" s="31"/>
      <c r="M389" s="31"/>
      <c r="N389" s="31"/>
      <c r="O389" s="31"/>
      <c r="P389" s="31"/>
      <c r="Q389" s="31"/>
      <c r="R389" s="31"/>
      <c r="S389" s="31"/>
      <c r="T389" s="31"/>
      <c r="U389" s="31"/>
      <c r="V389" s="31"/>
      <c r="W389" s="31"/>
      <c r="X389" s="60"/>
      <c r="Y389" s="60"/>
      <c r="Z389" s="60"/>
      <c r="AA389" s="60"/>
      <c r="AB389" s="60"/>
      <c r="AC389" s="60"/>
    </row>
    <row r="390" spans="1:29" ht="30" customHeight="1" x14ac:dyDescent="0.25">
      <c r="A390" s="166"/>
      <c r="B390" s="71">
        <v>434</v>
      </c>
      <c r="C390" s="169"/>
      <c r="D390" s="75" t="s">
        <v>440</v>
      </c>
      <c r="E390" s="71" t="s">
        <v>789</v>
      </c>
      <c r="F390" s="72" t="s">
        <v>38</v>
      </c>
      <c r="G390" s="72" t="s">
        <v>44</v>
      </c>
      <c r="H390" s="56">
        <v>18.62</v>
      </c>
      <c r="I390" s="32"/>
      <c r="J390" s="41">
        <f t="shared" si="12"/>
        <v>0</v>
      </c>
      <c r="K390" s="42" t="str">
        <f t="shared" si="13"/>
        <v>OK</v>
      </c>
      <c r="L390" s="31"/>
      <c r="M390" s="31"/>
      <c r="N390" s="31"/>
      <c r="O390" s="31"/>
      <c r="P390" s="31"/>
      <c r="Q390" s="31"/>
      <c r="R390" s="31"/>
      <c r="S390" s="31"/>
      <c r="T390" s="31"/>
      <c r="U390" s="31"/>
      <c r="V390" s="31"/>
      <c r="W390" s="31"/>
      <c r="X390" s="60"/>
      <c r="Y390" s="60"/>
      <c r="Z390" s="60"/>
      <c r="AA390" s="60"/>
      <c r="AB390" s="60"/>
      <c r="AC390" s="60"/>
    </row>
    <row r="391" spans="1:29" ht="30" customHeight="1" x14ac:dyDescent="0.25">
      <c r="A391" s="166"/>
      <c r="B391" s="71">
        <v>435</v>
      </c>
      <c r="C391" s="169"/>
      <c r="D391" s="75" t="s">
        <v>441</v>
      </c>
      <c r="E391" s="71" t="s">
        <v>789</v>
      </c>
      <c r="F391" s="72" t="s">
        <v>38</v>
      </c>
      <c r="G391" s="72" t="s">
        <v>44</v>
      </c>
      <c r="H391" s="56">
        <v>17.97</v>
      </c>
      <c r="I391" s="32"/>
      <c r="J391" s="41">
        <f t="shared" si="12"/>
        <v>0</v>
      </c>
      <c r="K391" s="42" t="str">
        <f t="shared" si="13"/>
        <v>OK</v>
      </c>
      <c r="L391" s="31"/>
      <c r="M391" s="31"/>
      <c r="N391" s="31"/>
      <c r="O391" s="31"/>
      <c r="P391" s="31"/>
      <c r="Q391" s="31"/>
      <c r="R391" s="31"/>
      <c r="S391" s="31"/>
      <c r="T391" s="31"/>
      <c r="U391" s="31"/>
      <c r="V391" s="31"/>
      <c r="W391" s="31"/>
      <c r="X391" s="60"/>
      <c r="Y391" s="60"/>
      <c r="Z391" s="60"/>
      <c r="AA391" s="60"/>
      <c r="AB391" s="60"/>
      <c r="AC391" s="60"/>
    </row>
    <row r="392" spans="1:29" ht="30" customHeight="1" x14ac:dyDescent="0.25">
      <c r="A392" s="166"/>
      <c r="B392" s="71">
        <v>436</v>
      </c>
      <c r="C392" s="169"/>
      <c r="D392" s="75" t="s">
        <v>442</v>
      </c>
      <c r="E392" s="71" t="s">
        <v>789</v>
      </c>
      <c r="F392" s="72" t="s">
        <v>38</v>
      </c>
      <c r="G392" s="72" t="s">
        <v>44</v>
      </c>
      <c r="H392" s="56">
        <v>9.83</v>
      </c>
      <c r="I392" s="32"/>
      <c r="J392" s="41">
        <f t="shared" si="12"/>
        <v>0</v>
      </c>
      <c r="K392" s="42" t="str">
        <f t="shared" si="13"/>
        <v>OK</v>
      </c>
      <c r="L392" s="31"/>
      <c r="M392" s="31"/>
      <c r="N392" s="31"/>
      <c r="O392" s="31"/>
      <c r="P392" s="31"/>
      <c r="Q392" s="31"/>
      <c r="R392" s="31"/>
      <c r="S392" s="31"/>
      <c r="T392" s="31"/>
      <c r="U392" s="31"/>
      <c r="V392" s="31"/>
      <c r="W392" s="31"/>
      <c r="X392" s="60"/>
      <c r="Y392" s="60"/>
      <c r="Z392" s="60"/>
      <c r="AA392" s="60"/>
      <c r="AB392" s="60"/>
      <c r="AC392" s="60"/>
    </row>
    <row r="393" spans="1:29" ht="30" customHeight="1" x14ac:dyDescent="0.25">
      <c r="A393" s="166"/>
      <c r="B393" s="71">
        <v>437</v>
      </c>
      <c r="C393" s="169"/>
      <c r="D393" s="75" t="s">
        <v>443</v>
      </c>
      <c r="E393" s="71" t="s">
        <v>789</v>
      </c>
      <c r="F393" s="72" t="s">
        <v>38</v>
      </c>
      <c r="G393" s="72" t="s">
        <v>44</v>
      </c>
      <c r="H393" s="56">
        <v>1.26</v>
      </c>
      <c r="I393" s="32"/>
      <c r="J393" s="41">
        <f t="shared" si="12"/>
        <v>0</v>
      </c>
      <c r="K393" s="42" t="str">
        <f t="shared" si="13"/>
        <v>OK</v>
      </c>
      <c r="L393" s="31"/>
      <c r="M393" s="31"/>
      <c r="N393" s="31"/>
      <c r="O393" s="31"/>
      <c r="P393" s="31"/>
      <c r="Q393" s="31"/>
      <c r="R393" s="31"/>
      <c r="S393" s="31"/>
      <c r="T393" s="31"/>
      <c r="U393" s="31"/>
      <c r="V393" s="31"/>
      <c r="W393" s="31"/>
      <c r="X393" s="60"/>
      <c r="Y393" s="60"/>
      <c r="Z393" s="60"/>
      <c r="AA393" s="60"/>
      <c r="AB393" s="60"/>
      <c r="AC393" s="60"/>
    </row>
    <row r="394" spans="1:29" ht="30" customHeight="1" x14ac:dyDescent="0.25">
      <c r="A394" s="166"/>
      <c r="B394" s="71">
        <v>438</v>
      </c>
      <c r="C394" s="169"/>
      <c r="D394" s="75" t="s">
        <v>444</v>
      </c>
      <c r="E394" s="71" t="s">
        <v>789</v>
      </c>
      <c r="F394" s="72" t="s">
        <v>38</v>
      </c>
      <c r="G394" s="72" t="s">
        <v>44</v>
      </c>
      <c r="H394" s="56">
        <v>5.13</v>
      </c>
      <c r="I394" s="32"/>
      <c r="J394" s="41">
        <f t="shared" si="12"/>
        <v>0</v>
      </c>
      <c r="K394" s="42" t="str">
        <f t="shared" si="13"/>
        <v>OK</v>
      </c>
      <c r="L394" s="31"/>
      <c r="M394" s="31"/>
      <c r="N394" s="31"/>
      <c r="O394" s="31"/>
      <c r="P394" s="31"/>
      <c r="Q394" s="31"/>
      <c r="R394" s="31"/>
      <c r="S394" s="31"/>
      <c r="T394" s="31"/>
      <c r="U394" s="31"/>
      <c r="V394" s="31"/>
      <c r="W394" s="31"/>
      <c r="X394" s="60"/>
      <c r="Y394" s="60"/>
      <c r="Z394" s="60"/>
      <c r="AA394" s="60"/>
      <c r="AB394" s="60"/>
      <c r="AC394" s="60"/>
    </row>
    <row r="395" spans="1:29" ht="30" customHeight="1" x14ac:dyDescent="0.25">
      <c r="A395" s="166"/>
      <c r="B395" s="71">
        <v>439</v>
      </c>
      <c r="C395" s="169"/>
      <c r="D395" s="75" t="s">
        <v>445</v>
      </c>
      <c r="E395" s="71" t="s">
        <v>789</v>
      </c>
      <c r="F395" s="72" t="s">
        <v>38</v>
      </c>
      <c r="G395" s="72" t="s">
        <v>44</v>
      </c>
      <c r="H395" s="56">
        <v>14.1</v>
      </c>
      <c r="I395" s="32"/>
      <c r="J395" s="41">
        <f t="shared" si="12"/>
        <v>0</v>
      </c>
      <c r="K395" s="42" t="str">
        <f t="shared" si="13"/>
        <v>OK</v>
      </c>
      <c r="L395" s="31"/>
      <c r="M395" s="31"/>
      <c r="N395" s="31"/>
      <c r="O395" s="31"/>
      <c r="P395" s="31"/>
      <c r="Q395" s="31"/>
      <c r="R395" s="31"/>
      <c r="S395" s="31"/>
      <c r="T395" s="31"/>
      <c r="U395" s="31"/>
      <c r="V395" s="31"/>
      <c r="W395" s="31"/>
      <c r="X395" s="60"/>
      <c r="Y395" s="60"/>
      <c r="Z395" s="60"/>
      <c r="AA395" s="60"/>
      <c r="AB395" s="60"/>
      <c r="AC395" s="60"/>
    </row>
    <row r="396" spans="1:29" ht="30" customHeight="1" x14ac:dyDescent="0.25">
      <c r="A396" s="166"/>
      <c r="B396" s="71">
        <v>440</v>
      </c>
      <c r="C396" s="169"/>
      <c r="D396" s="75" t="s">
        <v>446</v>
      </c>
      <c r="E396" s="71" t="s">
        <v>795</v>
      </c>
      <c r="F396" s="72" t="s">
        <v>38</v>
      </c>
      <c r="G396" s="72" t="s">
        <v>44</v>
      </c>
      <c r="H396" s="56">
        <v>4.59</v>
      </c>
      <c r="I396" s="32"/>
      <c r="J396" s="41">
        <f t="shared" si="12"/>
        <v>0</v>
      </c>
      <c r="K396" s="42" t="str">
        <f t="shared" si="13"/>
        <v>OK</v>
      </c>
      <c r="L396" s="31"/>
      <c r="M396" s="31"/>
      <c r="N396" s="31"/>
      <c r="O396" s="31"/>
      <c r="P396" s="31"/>
      <c r="Q396" s="31"/>
      <c r="R396" s="31"/>
      <c r="S396" s="31"/>
      <c r="T396" s="31"/>
      <c r="U396" s="31"/>
      <c r="V396" s="31"/>
      <c r="W396" s="31"/>
      <c r="X396" s="60"/>
      <c r="Y396" s="60"/>
      <c r="Z396" s="60"/>
      <c r="AA396" s="60"/>
      <c r="AB396" s="60"/>
      <c r="AC396" s="60"/>
    </row>
    <row r="397" spans="1:29" ht="30" customHeight="1" x14ac:dyDescent="0.25">
      <c r="A397" s="166"/>
      <c r="B397" s="71">
        <v>441</v>
      </c>
      <c r="C397" s="169"/>
      <c r="D397" s="75" t="s">
        <v>447</v>
      </c>
      <c r="E397" s="71" t="s">
        <v>789</v>
      </c>
      <c r="F397" s="72" t="s">
        <v>38</v>
      </c>
      <c r="G397" s="72" t="s">
        <v>44</v>
      </c>
      <c r="H397" s="56">
        <v>5.74</v>
      </c>
      <c r="I397" s="32"/>
      <c r="J397" s="41">
        <f t="shared" si="12"/>
        <v>0</v>
      </c>
      <c r="K397" s="42" t="str">
        <f t="shared" si="13"/>
        <v>OK</v>
      </c>
      <c r="L397" s="31"/>
      <c r="M397" s="31"/>
      <c r="N397" s="31"/>
      <c r="O397" s="31"/>
      <c r="P397" s="31"/>
      <c r="Q397" s="31"/>
      <c r="R397" s="31"/>
      <c r="S397" s="31"/>
      <c r="T397" s="31"/>
      <c r="U397" s="31"/>
      <c r="V397" s="31"/>
      <c r="W397" s="31"/>
      <c r="X397" s="60"/>
      <c r="Y397" s="60"/>
      <c r="Z397" s="60"/>
      <c r="AA397" s="60"/>
      <c r="AB397" s="60"/>
      <c r="AC397" s="60"/>
    </row>
    <row r="398" spans="1:29" ht="30" customHeight="1" x14ac:dyDescent="0.25">
      <c r="A398" s="166"/>
      <c r="B398" s="71">
        <v>442</v>
      </c>
      <c r="C398" s="169"/>
      <c r="D398" s="75" t="s">
        <v>448</v>
      </c>
      <c r="E398" s="71" t="s">
        <v>789</v>
      </c>
      <c r="F398" s="72" t="s">
        <v>38</v>
      </c>
      <c r="G398" s="72" t="s">
        <v>44</v>
      </c>
      <c r="H398" s="56">
        <v>4.1399999999999997</v>
      </c>
      <c r="I398" s="32"/>
      <c r="J398" s="41">
        <f t="shared" si="12"/>
        <v>0</v>
      </c>
      <c r="K398" s="42" t="str">
        <f t="shared" si="13"/>
        <v>OK</v>
      </c>
      <c r="L398" s="31"/>
      <c r="M398" s="31"/>
      <c r="N398" s="31"/>
      <c r="O398" s="31"/>
      <c r="P398" s="31"/>
      <c r="Q398" s="31"/>
      <c r="R398" s="31"/>
      <c r="S398" s="31"/>
      <c r="T398" s="31"/>
      <c r="U398" s="31"/>
      <c r="V398" s="31"/>
      <c r="W398" s="31"/>
      <c r="X398" s="60"/>
      <c r="Y398" s="60"/>
      <c r="Z398" s="60"/>
      <c r="AA398" s="60"/>
      <c r="AB398" s="60"/>
      <c r="AC398" s="60"/>
    </row>
    <row r="399" spans="1:29" ht="30" customHeight="1" x14ac:dyDescent="0.25">
      <c r="A399" s="166"/>
      <c r="B399" s="71">
        <v>443</v>
      </c>
      <c r="C399" s="169"/>
      <c r="D399" s="75" t="s">
        <v>449</v>
      </c>
      <c r="E399" s="71" t="s">
        <v>789</v>
      </c>
      <c r="F399" s="72" t="s">
        <v>38</v>
      </c>
      <c r="G399" s="72" t="s">
        <v>44</v>
      </c>
      <c r="H399" s="56">
        <v>3</v>
      </c>
      <c r="I399" s="32"/>
      <c r="J399" s="41">
        <f t="shared" si="12"/>
        <v>0</v>
      </c>
      <c r="K399" s="42" t="str">
        <f t="shared" si="13"/>
        <v>OK</v>
      </c>
      <c r="L399" s="31"/>
      <c r="M399" s="31"/>
      <c r="N399" s="31"/>
      <c r="O399" s="31"/>
      <c r="P399" s="31"/>
      <c r="Q399" s="31"/>
      <c r="R399" s="31"/>
      <c r="S399" s="31"/>
      <c r="T399" s="31"/>
      <c r="U399" s="31"/>
      <c r="V399" s="31"/>
      <c r="W399" s="31"/>
      <c r="X399" s="60"/>
      <c r="Y399" s="60"/>
      <c r="Z399" s="60"/>
      <c r="AA399" s="60"/>
      <c r="AB399" s="60"/>
      <c r="AC399" s="60"/>
    </row>
    <row r="400" spans="1:29" ht="30" customHeight="1" x14ac:dyDescent="0.25">
      <c r="A400" s="166"/>
      <c r="B400" s="71">
        <v>444</v>
      </c>
      <c r="C400" s="169"/>
      <c r="D400" s="75" t="s">
        <v>450</v>
      </c>
      <c r="E400" s="71" t="s">
        <v>789</v>
      </c>
      <c r="F400" s="72" t="s">
        <v>38</v>
      </c>
      <c r="G400" s="72" t="s">
        <v>44</v>
      </c>
      <c r="H400" s="56">
        <v>2.35</v>
      </c>
      <c r="I400" s="32"/>
      <c r="J400" s="41">
        <f t="shared" si="12"/>
        <v>0</v>
      </c>
      <c r="K400" s="42" t="str">
        <f t="shared" si="13"/>
        <v>OK</v>
      </c>
      <c r="L400" s="31"/>
      <c r="M400" s="31"/>
      <c r="N400" s="31"/>
      <c r="O400" s="31"/>
      <c r="P400" s="31"/>
      <c r="Q400" s="31"/>
      <c r="R400" s="31"/>
      <c r="S400" s="31"/>
      <c r="T400" s="31"/>
      <c r="U400" s="31"/>
      <c r="V400" s="31"/>
      <c r="W400" s="31"/>
      <c r="X400" s="60"/>
      <c r="Y400" s="60"/>
      <c r="Z400" s="60"/>
      <c r="AA400" s="60"/>
      <c r="AB400" s="60"/>
      <c r="AC400" s="60"/>
    </row>
    <row r="401" spans="1:29" ht="30" customHeight="1" x14ac:dyDescent="0.25">
      <c r="A401" s="166"/>
      <c r="B401" s="71">
        <v>445</v>
      </c>
      <c r="C401" s="169"/>
      <c r="D401" s="75" t="s">
        <v>451</v>
      </c>
      <c r="E401" s="71" t="s">
        <v>789</v>
      </c>
      <c r="F401" s="72" t="s">
        <v>38</v>
      </c>
      <c r="G401" s="72" t="s">
        <v>44</v>
      </c>
      <c r="H401" s="56">
        <v>3.91</v>
      </c>
      <c r="I401" s="32"/>
      <c r="J401" s="41">
        <f t="shared" si="12"/>
        <v>0</v>
      </c>
      <c r="K401" s="42" t="str">
        <f t="shared" si="13"/>
        <v>OK</v>
      </c>
      <c r="L401" s="31"/>
      <c r="M401" s="31"/>
      <c r="N401" s="31"/>
      <c r="O401" s="31"/>
      <c r="P401" s="31"/>
      <c r="Q401" s="31"/>
      <c r="R401" s="31"/>
      <c r="S401" s="31"/>
      <c r="T401" s="31"/>
      <c r="U401" s="31"/>
      <c r="V401" s="31"/>
      <c r="W401" s="31"/>
      <c r="X401" s="60"/>
      <c r="Y401" s="60"/>
      <c r="Z401" s="60"/>
      <c r="AA401" s="60"/>
      <c r="AB401" s="60"/>
      <c r="AC401" s="60"/>
    </row>
    <row r="402" spans="1:29" ht="30" customHeight="1" x14ac:dyDescent="0.25">
      <c r="A402" s="166"/>
      <c r="B402" s="71">
        <v>446</v>
      </c>
      <c r="C402" s="169"/>
      <c r="D402" s="75" t="s">
        <v>452</v>
      </c>
      <c r="E402" s="71" t="s">
        <v>789</v>
      </c>
      <c r="F402" s="72" t="s">
        <v>38</v>
      </c>
      <c r="G402" s="72" t="s">
        <v>44</v>
      </c>
      <c r="H402" s="56">
        <v>2.63</v>
      </c>
      <c r="I402" s="32"/>
      <c r="J402" s="41">
        <f t="shared" si="12"/>
        <v>0</v>
      </c>
      <c r="K402" s="42" t="str">
        <f t="shared" si="13"/>
        <v>OK</v>
      </c>
      <c r="L402" s="31"/>
      <c r="M402" s="31"/>
      <c r="N402" s="31"/>
      <c r="O402" s="31"/>
      <c r="P402" s="31"/>
      <c r="Q402" s="31"/>
      <c r="R402" s="31"/>
      <c r="S402" s="31"/>
      <c r="T402" s="31"/>
      <c r="U402" s="31"/>
      <c r="V402" s="31"/>
      <c r="W402" s="31"/>
      <c r="X402" s="60"/>
      <c r="Y402" s="60"/>
      <c r="Z402" s="60"/>
      <c r="AA402" s="60"/>
      <c r="AB402" s="60"/>
      <c r="AC402" s="60"/>
    </row>
    <row r="403" spans="1:29" ht="30" customHeight="1" x14ac:dyDescent="0.25">
      <c r="A403" s="166"/>
      <c r="B403" s="71">
        <v>447</v>
      </c>
      <c r="C403" s="169"/>
      <c r="D403" s="75" t="s">
        <v>453</v>
      </c>
      <c r="E403" s="71" t="s">
        <v>789</v>
      </c>
      <c r="F403" s="72" t="s">
        <v>38</v>
      </c>
      <c r="G403" s="72" t="s">
        <v>44</v>
      </c>
      <c r="H403" s="56">
        <v>3.93</v>
      </c>
      <c r="I403" s="32"/>
      <c r="J403" s="41">
        <f t="shared" si="12"/>
        <v>0</v>
      </c>
      <c r="K403" s="42" t="str">
        <f t="shared" si="13"/>
        <v>OK</v>
      </c>
      <c r="L403" s="31"/>
      <c r="M403" s="31"/>
      <c r="N403" s="31"/>
      <c r="O403" s="31"/>
      <c r="P403" s="31"/>
      <c r="Q403" s="31"/>
      <c r="R403" s="31"/>
      <c r="S403" s="31"/>
      <c r="T403" s="31"/>
      <c r="U403" s="31"/>
      <c r="V403" s="31"/>
      <c r="W403" s="31"/>
      <c r="X403" s="60"/>
      <c r="Y403" s="60"/>
      <c r="Z403" s="60"/>
      <c r="AA403" s="60"/>
      <c r="AB403" s="60"/>
      <c r="AC403" s="60"/>
    </row>
    <row r="404" spans="1:29" ht="30" customHeight="1" x14ac:dyDescent="0.25">
      <c r="A404" s="166"/>
      <c r="B404" s="71">
        <v>448</v>
      </c>
      <c r="C404" s="169"/>
      <c r="D404" s="75" t="s">
        <v>454</v>
      </c>
      <c r="E404" s="71" t="s">
        <v>789</v>
      </c>
      <c r="F404" s="72" t="s">
        <v>38</v>
      </c>
      <c r="G404" s="72" t="s">
        <v>44</v>
      </c>
      <c r="H404" s="56">
        <v>1.36</v>
      </c>
      <c r="I404" s="32"/>
      <c r="J404" s="41">
        <f t="shared" si="12"/>
        <v>0</v>
      </c>
      <c r="K404" s="42" t="str">
        <f t="shared" si="13"/>
        <v>OK</v>
      </c>
      <c r="L404" s="31"/>
      <c r="M404" s="31"/>
      <c r="N404" s="31"/>
      <c r="O404" s="31"/>
      <c r="P404" s="31"/>
      <c r="Q404" s="31"/>
      <c r="R404" s="31"/>
      <c r="S404" s="31"/>
      <c r="T404" s="31"/>
      <c r="U404" s="31"/>
      <c r="V404" s="31"/>
      <c r="W404" s="31"/>
      <c r="X404" s="60"/>
      <c r="Y404" s="60"/>
      <c r="Z404" s="60"/>
      <c r="AA404" s="60"/>
      <c r="AB404" s="60"/>
      <c r="AC404" s="60"/>
    </row>
    <row r="405" spans="1:29" ht="30" customHeight="1" x14ac:dyDescent="0.25">
      <c r="A405" s="166"/>
      <c r="B405" s="71">
        <v>449</v>
      </c>
      <c r="C405" s="169"/>
      <c r="D405" s="75" t="s">
        <v>455</v>
      </c>
      <c r="E405" s="71" t="s">
        <v>789</v>
      </c>
      <c r="F405" s="72" t="s">
        <v>38</v>
      </c>
      <c r="G405" s="72" t="s">
        <v>44</v>
      </c>
      <c r="H405" s="56">
        <v>7.53</v>
      </c>
      <c r="I405" s="32"/>
      <c r="J405" s="41">
        <f t="shared" si="12"/>
        <v>0</v>
      </c>
      <c r="K405" s="42" t="str">
        <f t="shared" si="13"/>
        <v>OK</v>
      </c>
      <c r="L405" s="31"/>
      <c r="M405" s="31"/>
      <c r="N405" s="31"/>
      <c r="O405" s="31"/>
      <c r="P405" s="31"/>
      <c r="Q405" s="31"/>
      <c r="R405" s="31"/>
      <c r="S405" s="31"/>
      <c r="T405" s="31"/>
      <c r="U405" s="31"/>
      <c r="V405" s="31"/>
      <c r="W405" s="31"/>
      <c r="X405" s="60"/>
      <c r="Y405" s="60"/>
      <c r="Z405" s="60"/>
      <c r="AA405" s="60"/>
      <c r="AB405" s="60"/>
      <c r="AC405" s="60"/>
    </row>
    <row r="406" spans="1:29" ht="30" customHeight="1" x14ac:dyDescent="0.25">
      <c r="A406" s="166"/>
      <c r="B406" s="71">
        <v>450</v>
      </c>
      <c r="C406" s="169"/>
      <c r="D406" s="75" t="s">
        <v>456</v>
      </c>
      <c r="E406" s="71" t="s">
        <v>789</v>
      </c>
      <c r="F406" s="72" t="s">
        <v>38</v>
      </c>
      <c r="G406" s="72" t="s">
        <v>44</v>
      </c>
      <c r="H406" s="56">
        <v>8.3699999999999992</v>
      </c>
      <c r="I406" s="32"/>
      <c r="J406" s="41">
        <f t="shared" si="12"/>
        <v>0</v>
      </c>
      <c r="K406" s="42" t="str">
        <f t="shared" si="13"/>
        <v>OK</v>
      </c>
      <c r="L406" s="31"/>
      <c r="M406" s="31"/>
      <c r="N406" s="31"/>
      <c r="O406" s="31"/>
      <c r="P406" s="31"/>
      <c r="Q406" s="31"/>
      <c r="R406" s="31"/>
      <c r="S406" s="31"/>
      <c r="T406" s="31"/>
      <c r="U406" s="31"/>
      <c r="V406" s="31"/>
      <c r="W406" s="31"/>
      <c r="X406" s="60"/>
      <c r="Y406" s="60"/>
      <c r="Z406" s="60"/>
      <c r="AA406" s="60"/>
      <c r="AB406" s="60"/>
      <c r="AC406" s="60"/>
    </row>
    <row r="407" spans="1:29" ht="30" customHeight="1" x14ac:dyDescent="0.25">
      <c r="A407" s="166"/>
      <c r="B407" s="71">
        <v>451</v>
      </c>
      <c r="C407" s="169"/>
      <c r="D407" s="75" t="s">
        <v>457</v>
      </c>
      <c r="E407" s="71" t="s">
        <v>789</v>
      </c>
      <c r="F407" s="72" t="s">
        <v>38</v>
      </c>
      <c r="G407" s="72" t="s">
        <v>44</v>
      </c>
      <c r="H407" s="56">
        <v>8.58</v>
      </c>
      <c r="I407" s="32"/>
      <c r="J407" s="41">
        <f t="shared" si="12"/>
        <v>0</v>
      </c>
      <c r="K407" s="42" t="str">
        <f t="shared" si="13"/>
        <v>OK</v>
      </c>
      <c r="L407" s="31"/>
      <c r="M407" s="31"/>
      <c r="N407" s="31"/>
      <c r="O407" s="31"/>
      <c r="P407" s="31"/>
      <c r="Q407" s="31"/>
      <c r="R407" s="31"/>
      <c r="S407" s="31"/>
      <c r="T407" s="31"/>
      <c r="U407" s="31"/>
      <c r="V407" s="31"/>
      <c r="W407" s="31"/>
      <c r="X407" s="60"/>
      <c r="Y407" s="60"/>
      <c r="Z407" s="60"/>
      <c r="AA407" s="60"/>
      <c r="AB407" s="60"/>
      <c r="AC407" s="60"/>
    </row>
    <row r="408" spans="1:29" ht="30" customHeight="1" x14ac:dyDescent="0.25">
      <c r="A408" s="166"/>
      <c r="B408" s="71">
        <v>452</v>
      </c>
      <c r="C408" s="169"/>
      <c r="D408" s="75" t="s">
        <v>458</v>
      </c>
      <c r="E408" s="71" t="s">
        <v>789</v>
      </c>
      <c r="F408" s="72" t="s">
        <v>38</v>
      </c>
      <c r="G408" s="72" t="s">
        <v>44</v>
      </c>
      <c r="H408" s="56">
        <v>0.89</v>
      </c>
      <c r="I408" s="32"/>
      <c r="J408" s="41">
        <f t="shared" si="12"/>
        <v>0</v>
      </c>
      <c r="K408" s="42" t="str">
        <f t="shared" si="13"/>
        <v>OK</v>
      </c>
      <c r="L408" s="31"/>
      <c r="M408" s="31"/>
      <c r="N408" s="31"/>
      <c r="O408" s="31"/>
      <c r="P408" s="31"/>
      <c r="Q408" s="31"/>
      <c r="R408" s="31"/>
      <c r="S408" s="31"/>
      <c r="T408" s="31"/>
      <c r="U408" s="31"/>
      <c r="V408" s="31"/>
      <c r="W408" s="31"/>
      <c r="X408" s="60"/>
      <c r="Y408" s="60"/>
      <c r="Z408" s="60"/>
      <c r="AA408" s="60"/>
      <c r="AB408" s="60"/>
      <c r="AC408" s="60"/>
    </row>
    <row r="409" spans="1:29" ht="30" customHeight="1" x14ac:dyDescent="0.25">
      <c r="A409" s="166"/>
      <c r="B409" s="71">
        <v>453</v>
      </c>
      <c r="C409" s="169"/>
      <c r="D409" s="75" t="s">
        <v>459</v>
      </c>
      <c r="E409" s="71" t="s">
        <v>789</v>
      </c>
      <c r="F409" s="72" t="s">
        <v>38</v>
      </c>
      <c r="G409" s="72" t="s">
        <v>44</v>
      </c>
      <c r="H409" s="56">
        <v>2</v>
      </c>
      <c r="I409" s="32"/>
      <c r="J409" s="41">
        <f t="shared" si="12"/>
        <v>0</v>
      </c>
      <c r="K409" s="42" t="str">
        <f t="shared" si="13"/>
        <v>OK</v>
      </c>
      <c r="L409" s="31"/>
      <c r="M409" s="31"/>
      <c r="N409" s="31"/>
      <c r="O409" s="31"/>
      <c r="P409" s="31"/>
      <c r="Q409" s="31"/>
      <c r="R409" s="31"/>
      <c r="S409" s="31"/>
      <c r="T409" s="31"/>
      <c r="U409" s="31"/>
      <c r="V409" s="31"/>
      <c r="W409" s="31"/>
      <c r="X409" s="60"/>
      <c r="Y409" s="60"/>
      <c r="Z409" s="60"/>
      <c r="AA409" s="60"/>
      <c r="AB409" s="60"/>
      <c r="AC409" s="60"/>
    </row>
    <row r="410" spans="1:29" ht="30" customHeight="1" x14ac:dyDescent="0.25">
      <c r="A410" s="166"/>
      <c r="B410" s="71">
        <v>454</v>
      </c>
      <c r="C410" s="169"/>
      <c r="D410" s="75" t="s">
        <v>460</v>
      </c>
      <c r="E410" s="71" t="s">
        <v>789</v>
      </c>
      <c r="F410" s="72" t="s">
        <v>38</v>
      </c>
      <c r="G410" s="72" t="s">
        <v>44</v>
      </c>
      <c r="H410" s="56">
        <v>3.32</v>
      </c>
      <c r="I410" s="32"/>
      <c r="J410" s="41">
        <f t="shared" si="12"/>
        <v>0</v>
      </c>
      <c r="K410" s="42" t="str">
        <f t="shared" si="13"/>
        <v>OK</v>
      </c>
      <c r="L410" s="31"/>
      <c r="M410" s="31"/>
      <c r="N410" s="31"/>
      <c r="O410" s="31"/>
      <c r="P410" s="31"/>
      <c r="Q410" s="31"/>
      <c r="R410" s="31"/>
      <c r="S410" s="31"/>
      <c r="T410" s="31"/>
      <c r="U410" s="31"/>
      <c r="V410" s="31"/>
      <c r="W410" s="31"/>
      <c r="X410" s="60"/>
      <c r="Y410" s="60"/>
      <c r="Z410" s="60"/>
      <c r="AA410" s="60"/>
      <c r="AB410" s="60"/>
      <c r="AC410" s="60"/>
    </row>
    <row r="411" spans="1:29" ht="30" customHeight="1" x14ac:dyDescent="0.25">
      <c r="A411" s="166"/>
      <c r="B411" s="71">
        <v>455</v>
      </c>
      <c r="C411" s="169"/>
      <c r="D411" s="75" t="s">
        <v>461</v>
      </c>
      <c r="E411" s="71" t="s">
        <v>789</v>
      </c>
      <c r="F411" s="72" t="s">
        <v>38</v>
      </c>
      <c r="G411" s="72" t="s">
        <v>44</v>
      </c>
      <c r="H411" s="56">
        <v>6.46</v>
      </c>
      <c r="I411" s="32"/>
      <c r="J411" s="41">
        <f t="shared" si="12"/>
        <v>0</v>
      </c>
      <c r="K411" s="42" t="str">
        <f t="shared" si="13"/>
        <v>OK</v>
      </c>
      <c r="L411" s="31"/>
      <c r="M411" s="31"/>
      <c r="N411" s="31"/>
      <c r="O411" s="31"/>
      <c r="P411" s="31"/>
      <c r="Q411" s="31"/>
      <c r="R411" s="31"/>
      <c r="S411" s="31"/>
      <c r="T411" s="31"/>
      <c r="U411" s="31"/>
      <c r="V411" s="31"/>
      <c r="W411" s="31"/>
      <c r="X411" s="60"/>
      <c r="Y411" s="60"/>
      <c r="Z411" s="60"/>
      <c r="AA411" s="60"/>
      <c r="AB411" s="60"/>
      <c r="AC411" s="60"/>
    </row>
    <row r="412" spans="1:29" ht="30" customHeight="1" x14ac:dyDescent="0.25">
      <c r="A412" s="166"/>
      <c r="B412" s="71">
        <v>456</v>
      </c>
      <c r="C412" s="169"/>
      <c r="D412" s="75" t="s">
        <v>462</v>
      </c>
      <c r="E412" s="71" t="s">
        <v>789</v>
      </c>
      <c r="F412" s="72" t="s">
        <v>38</v>
      </c>
      <c r="G412" s="72" t="s">
        <v>44</v>
      </c>
      <c r="H412" s="56">
        <v>2.39</v>
      </c>
      <c r="I412" s="32"/>
      <c r="J412" s="41">
        <f t="shared" si="12"/>
        <v>0</v>
      </c>
      <c r="K412" s="42" t="str">
        <f t="shared" si="13"/>
        <v>OK</v>
      </c>
      <c r="L412" s="31"/>
      <c r="M412" s="31"/>
      <c r="N412" s="31"/>
      <c r="O412" s="31"/>
      <c r="P412" s="31"/>
      <c r="Q412" s="31"/>
      <c r="R412" s="31"/>
      <c r="S412" s="31"/>
      <c r="T412" s="31"/>
      <c r="U412" s="31"/>
      <c r="V412" s="31"/>
      <c r="W412" s="31"/>
      <c r="X412" s="60"/>
      <c r="Y412" s="60"/>
      <c r="Z412" s="60"/>
      <c r="AA412" s="60"/>
      <c r="AB412" s="60"/>
      <c r="AC412" s="60"/>
    </row>
    <row r="413" spans="1:29" ht="30" customHeight="1" x14ac:dyDescent="0.25">
      <c r="A413" s="166"/>
      <c r="B413" s="71">
        <v>457</v>
      </c>
      <c r="C413" s="169"/>
      <c r="D413" s="75" t="s">
        <v>463</v>
      </c>
      <c r="E413" s="71" t="s">
        <v>789</v>
      </c>
      <c r="F413" s="72" t="s">
        <v>38</v>
      </c>
      <c r="G413" s="72" t="s">
        <v>44</v>
      </c>
      <c r="H413" s="56">
        <v>5.29</v>
      </c>
      <c r="I413" s="32"/>
      <c r="J413" s="41">
        <f t="shared" si="12"/>
        <v>0</v>
      </c>
      <c r="K413" s="42" t="str">
        <f t="shared" si="13"/>
        <v>OK</v>
      </c>
      <c r="L413" s="31"/>
      <c r="M413" s="31"/>
      <c r="N413" s="31"/>
      <c r="O413" s="31"/>
      <c r="P413" s="31"/>
      <c r="Q413" s="31"/>
      <c r="R413" s="31"/>
      <c r="S413" s="31"/>
      <c r="T413" s="31"/>
      <c r="U413" s="31"/>
      <c r="V413" s="31"/>
      <c r="W413" s="31"/>
      <c r="X413" s="60"/>
      <c r="Y413" s="60"/>
      <c r="Z413" s="60"/>
      <c r="AA413" s="60"/>
      <c r="AB413" s="60"/>
      <c r="AC413" s="60"/>
    </row>
    <row r="414" spans="1:29" ht="30" customHeight="1" x14ac:dyDescent="0.25">
      <c r="A414" s="166"/>
      <c r="B414" s="71">
        <v>458</v>
      </c>
      <c r="C414" s="169"/>
      <c r="D414" s="75" t="s">
        <v>464</v>
      </c>
      <c r="E414" s="71" t="s">
        <v>789</v>
      </c>
      <c r="F414" s="72" t="s">
        <v>38</v>
      </c>
      <c r="G414" s="72" t="s">
        <v>44</v>
      </c>
      <c r="H414" s="56">
        <v>1.46</v>
      </c>
      <c r="I414" s="32"/>
      <c r="J414" s="41">
        <f t="shared" si="12"/>
        <v>0</v>
      </c>
      <c r="K414" s="42" t="str">
        <f t="shared" si="13"/>
        <v>OK</v>
      </c>
      <c r="L414" s="31"/>
      <c r="M414" s="31"/>
      <c r="N414" s="31"/>
      <c r="O414" s="31"/>
      <c r="P414" s="31"/>
      <c r="Q414" s="31"/>
      <c r="R414" s="31"/>
      <c r="S414" s="31"/>
      <c r="T414" s="31"/>
      <c r="U414" s="31"/>
      <c r="V414" s="31"/>
      <c r="W414" s="31"/>
      <c r="X414" s="60"/>
      <c r="Y414" s="60"/>
      <c r="Z414" s="60"/>
      <c r="AA414" s="60"/>
      <c r="AB414" s="60"/>
      <c r="AC414" s="60"/>
    </row>
    <row r="415" spans="1:29" ht="30" customHeight="1" x14ac:dyDescent="0.25">
      <c r="A415" s="166"/>
      <c r="B415" s="71">
        <v>459</v>
      </c>
      <c r="C415" s="169"/>
      <c r="D415" s="75" t="s">
        <v>465</v>
      </c>
      <c r="E415" s="72"/>
      <c r="F415" s="72" t="s">
        <v>38</v>
      </c>
      <c r="G415" s="72" t="s">
        <v>44</v>
      </c>
      <c r="H415" s="56">
        <v>7.02</v>
      </c>
      <c r="I415" s="32"/>
      <c r="J415" s="41">
        <f t="shared" si="12"/>
        <v>0</v>
      </c>
      <c r="K415" s="42" t="str">
        <f t="shared" si="13"/>
        <v>OK</v>
      </c>
      <c r="L415" s="31"/>
      <c r="M415" s="31"/>
      <c r="N415" s="31"/>
      <c r="O415" s="31"/>
      <c r="P415" s="31"/>
      <c r="Q415" s="31"/>
      <c r="R415" s="31"/>
      <c r="S415" s="31"/>
      <c r="T415" s="31"/>
      <c r="U415" s="31"/>
      <c r="V415" s="31"/>
      <c r="W415" s="31"/>
      <c r="X415" s="60"/>
      <c r="Y415" s="60"/>
      <c r="Z415" s="60"/>
      <c r="AA415" s="60"/>
      <c r="AB415" s="60"/>
      <c r="AC415" s="60"/>
    </row>
    <row r="416" spans="1:29" ht="30" customHeight="1" x14ac:dyDescent="0.25">
      <c r="A416" s="166"/>
      <c r="B416" s="71">
        <v>460</v>
      </c>
      <c r="C416" s="169"/>
      <c r="D416" s="75" t="s">
        <v>466</v>
      </c>
      <c r="E416" s="72" t="s">
        <v>796</v>
      </c>
      <c r="F416" s="72" t="s">
        <v>4</v>
      </c>
      <c r="G416" s="72" t="s">
        <v>44</v>
      </c>
      <c r="H416" s="56">
        <v>7.51</v>
      </c>
      <c r="I416" s="32"/>
      <c r="J416" s="41">
        <f t="shared" si="12"/>
        <v>0</v>
      </c>
      <c r="K416" s="42" t="str">
        <f t="shared" si="13"/>
        <v>OK</v>
      </c>
      <c r="L416" s="31"/>
      <c r="M416" s="31"/>
      <c r="N416" s="31"/>
      <c r="O416" s="31"/>
      <c r="P416" s="31"/>
      <c r="Q416" s="31"/>
      <c r="R416" s="31"/>
      <c r="S416" s="31"/>
      <c r="T416" s="31"/>
      <c r="U416" s="31"/>
      <c r="V416" s="31"/>
      <c r="W416" s="31"/>
      <c r="X416" s="60"/>
      <c r="Y416" s="60"/>
      <c r="Z416" s="60"/>
      <c r="AA416" s="60"/>
      <c r="AB416" s="60"/>
      <c r="AC416" s="60"/>
    </row>
    <row r="417" spans="1:29" ht="30" customHeight="1" x14ac:dyDescent="0.25">
      <c r="A417" s="166"/>
      <c r="B417" s="71">
        <v>461</v>
      </c>
      <c r="C417" s="169"/>
      <c r="D417" s="75" t="s">
        <v>467</v>
      </c>
      <c r="E417" s="72" t="s">
        <v>789</v>
      </c>
      <c r="F417" s="72" t="s">
        <v>4</v>
      </c>
      <c r="G417" s="72" t="s">
        <v>44</v>
      </c>
      <c r="H417" s="56">
        <v>3.13</v>
      </c>
      <c r="I417" s="32"/>
      <c r="J417" s="41">
        <f t="shared" si="12"/>
        <v>0</v>
      </c>
      <c r="K417" s="42" t="str">
        <f t="shared" si="13"/>
        <v>OK</v>
      </c>
      <c r="L417" s="31"/>
      <c r="M417" s="31"/>
      <c r="N417" s="31"/>
      <c r="O417" s="31"/>
      <c r="P417" s="31"/>
      <c r="Q417" s="31"/>
      <c r="R417" s="31"/>
      <c r="S417" s="31"/>
      <c r="T417" s="31"/>
      <c r="U417" s="31"/>
      <c r="V417" s="31"/>
      <c r="W417" s="31"/>
      <c r="X417" s="60"/>
      <c r="Y417" s="60"/>
      <c r="Z417" s="60"/>
      <c r="AA417" s="60"/>
      <c r="AB417" s="60"/>
      <c r="AC417" s="60"/>
    </row>
    <row r="418" spans="1:29" ht="30" customHeight="1" x14ac:dyDescent="0.25">
      <c r="A418" s="166"/>
      <c r="B418" s="71">
        <v>462</v>
      </c>
      <c r="C418" s="169"/>
      <c r="D418" s="75" t="s">
        <v>468</v>
      </c>
      <c r="E418" s="72" t="s">
        <v>796</v>
      </c>
      <c r="F418" s="72" t="s">
        <v>4</v>
      </c>
      <c r="G418" s="72" t="s">
        <v>44</v>
      </c>
      <c r="H418" s="56">
        <v>17.84</v>
      </c>
      <c r="I418" s="32"/>
      <c r="J418" s="41">
        <f t="shared" si="12"/>
        <v>0</v>
      </c>
      <c r="K418" s="42" t="str">
        <f t="shared" si="13"/>
        <v>OK</v>
      </c>
      <c r="L418" s="31"/>
      <c r="M418" s="31"/>
      <c r="N418" s="31"/>
      <c r="O418" s="31"/>
      <c r="P418" s="31"/>
      <c r="Q418" s="31"/>
      <c r="R418" s="31"/>
      <c r="S418" s="31"/>
      <c r="T418" s="31"/>
      <c r="U418" s="31"/>
      <c r="V418" s="31"/>
      <c r="W418" s="31"/>
      <c r="X418" s="60"/>
      <c r="Y418" s="60"/>
      <c r="Z418" s="60"/>
      <c r="AA418" s="60"/>
      <c r="AB418" s="60"/>
      <c r="AC418" s="60"/>
    </row>
    <row r="419" spans="1:29" ht="30" customHeight="1" x14ac:dyDescent="0.25">
      <c r="A419" s="166"/>
      <c r="B419" s="71">
        <v>463</v>
      </c>
      <c r="C419" s="169"/>
      <c r="D419" s="75" t="s">
        <v>470</v>
      </c>
      <c r="E419" s="72" t="s">
        <v>796</v>
      </c>
      <c r="F419" s="72" t="s">
        <v>4</v>
      </c>
      <c r="G419" s="72" t="s">
        <v>44</v>
      </c>
      <c r="H419" s="56">
        <v>43.29</v>
      </c>
      <c r="I419" s="32"/>
      <c r="J419" s="41">
        <f t="shared" si="12"/>
        <v>0</v>
      </c>
      <c r="K419" s="42" t="str">
        <f t="shared" si="13"/>
        <v>OK</v>
      </c>
      <c r="L419" s="31"/>
      <c r="M419" s="31"/>
      <c r="N419" s="31"/>
      <c r="O419" s="31"/>
      <c r="P419" s="31"/>
      <c r="Q419" s="31"/>
      <c r="R419" s="31"/>
      <c r="S419" s="31"/>
      <c r="T419" s="31"/>
      <c r="U419" s="31"/>
      <c r="V419" s="31"/>
      <c r="W419" s="31"/>
      <c r="X419" s="60"/>
      <c r="Y419" s="60"/>
      <c r="Z419" s="60"/>
      <c r="AA419" s="60"/>
      <c r="AB419" s="60"/>
      <c r="AC419" s="60"/>
    </row>
    <row r="420" spans="1:29" ht="30" customHeight="1" x14ac:dyDescent="0.25">
      <c r="A420" s="166"/>
      <c r="B420" s="71">
        <v>464</v>
      </c>
      <c r="C420" s="169"/>
      <c r="D420" s="75" t="s">
        <v>471</v>
      </c>
      <c r="E420" s="72" t="s">
        <v>796</v>
      </c>
      <c r="F420" s="72" t="s">
        <v>4</v>
      </c>
      <c r="G420" s="72" t="s">
        <v>44</v>
      </c>
      <c r="H420" s="56">
        <v>172.05</v>
      </c>
      <c r="I420" s="32"/>
      <c r="J420" s="41">
        <f t="shared" si="12"/>
        <v>0</v>
      </c>
      <c r="K420" s="42" t="str">
        <f t="shared" si="13"/>
        <v>OK</v>
      </c>
      <c r="L420" s="31"/>
      <c r="M420" s="31"/>
      <c r="N420" s="31"/>
      <c r="O420" s="31"/>
      <c r="P420" s="31"/>
      <c r="Q420" s="31"/>
      <c r="R420" s="31"/>
      <c r="S420" s="31"/>
      <c r="T420" s="31"/>
      <c r="U420" s="31"/>
      <c r="V420" s="31"/>
      <c r="W420" s="31"/>
      <c r="X420" s="60"/>
      <c r="Y420" s="60"/>
      <c r="Z420" s="60"/>
      <c r="AA420" s="60"/>
      <c r="AB420" s="60"/>
      <c r="AC420" s="60"/>
    </row>
    <row r="421" spans="1:29" ht="30" customHeight="1" x14ac:dyDescent="0.25">
      <c r="A421" s="166"/>
      <c r="B421" s="71">
        <v>465</v>
      </c>
      <c r="C421" s="169"/>
      <c r="D421" s="75" t="s">
        <v>472</v>
      </c>
      <c r="E421" s="72" t="s">
        <v>796</v>
      </c>
      <c r="F421" s="72" t="s">
        <v>4</v>
      </c>
      <c r="G421" s="72" t="s">
        <v>44</v>
      </c>
      <c r="H421" s="56">
        <v>176</v>
      </c>
      <c r="I421" s="32"/>
      <c r="J421" s="41">
        <f t="shared" si="12"/>
        <v>0</v>
      </c>
      <c r="K421" s="42" t="str">
        <f t="shared" si="13"/>
        <v>OK</v>
      </c>
      <c r="L421" s="31"/>
      <c r="M421" s="31"/>
      <c r="N421" s="31"/>
      <c r="O421" s="31"/>
      <c r="P421" s="31"/>
      <c r="Q421" s="31"/>
      <c r="R421" s="31"/>
      <c r="S421" s="31"/>
      <c r="T421" s="31"/>
      <c r="U421" s="31"/>
      <c r="V421" s="31"/>
      <c r="W421" s="31"/>
      <c r="X421" s="60"/>
      <c r="Y421" s="60"/>
      <c r="Z421" s="60"/>
      <c r="AA421" s="60"/>
      <c r="AB421" s="60"/>
      <c r="AC421" s="60"/>
    </row>
    <row r="422" spans="1:29" ht="30" customHeight="1" x14ac:dyDescent="0.25">
      <c r="A422" s="166"/>
      <c r="B422" s="71">
        <v>466</v>
      </c>
      <c r="C422" s="169"/>
      <c r="D422" s="75" t="s">
        <v>473</v>
      </c>
      <c r="E422" s="72" t="s">
        <v>796</v>
      </c>
      <c r="F422" s="72" t="s">
        <v>4</v>
      </c>
      <c r="G422" s="72" t="s">
        <v>44</v>
      </c>
      <c r="H422" s="56">
        <v>6.8</v>
      </c>
      <c r="I422" s="32"/>
      <c r="J422" s="41">
        <f t="shared" si="12"/>
        <v>0</v>
      </c>
      <c r="K422" s="42" t="str">
        <f t="shared" si="13"/>
        <v>OK</v>
      </c>
      <c r="L422" s="31"/>
      <c r="M422" s="31"/>
      <c r="N422" s="31"/>
      <c r="O422" s="31"/>
      <c r="P422" s="31"/>
      <c r="Q422" s="31"/>
      <c r="R422" s="31"/>
      <c r="S422" s="31"/>
      <c r="T422" s="31"/>
      <c r="U422" s="31"/>
      <c r="V422" s="31"/>
      <c r="W422" s="31"/>
      <c r="X422" s="60"/>
      <c r="Y422" s="60"/>
      <c r="Z422" s="60"/>
      <c r="AA422" s="60"/>
      <c r="AB422" s="60"/>
      <c r="AC422" s="60"/>
    </row>
    <row r="423" spans="1:29" ht="30" customHeight="1" x14ac:dyDescent="0.25">
      <c r="A423" s="166"/>
      <c r="B423" s="71">
        <v>467</v>
      </c>
      <c r="C423" s="169"/>
      <c r="D423" s="75" t="s">
        <v>474</v>
      </c>
      <c r="E423" s="72" t="s">
        <v>239</v>
      </c>
      <c r="F423" s="72" t="s">
        <v>4</v>
      </c>
      <c r="G423" s="72" t="s">
        <v>44</v>
      </c>
      <c r="H423" s="56">
        <v>62.18</v>
      </c>
      <c r="I423" s="32"/>
      <c r="J423" s="41">
        <f t="shared" si="12"/>
        <v>0</v>
      </c>
      <c r="K423" s="42" t="str">
        <f t="shared" si="13"/>
        <v>OK</v>
      </c>
      <c r="L423" s="31"/>
      <c r="M423" s="31"/>
      <c r="N423" s="31"/>
      <c r="O423" s="31"/>
      <c r="P423" s="31"/>
      <c r="Q423" s="31"/>
      <c r="R423" s="31"/>
      <c r="S423" s="31"/>
      <c r="T423" s="31"/>
      <c r="U423" s="31"/>
      <c r="V423" s="31"/>
      <c r="W423" s="31"/>
      <c r="X423" s="60"/>
      <c r="Y423" s="60"/>
      <c r="Z423" s="60"/>
      <c r="AA423" s="60"/>
      <c r="AB423" s="60"/>
      <c r="AC423" s="60"/>
    </row>
    <row r="424" spans="1:29" ht="30" customHeight="1" x14ac:dyDescent="0.25">
      <c r="A424" s="166"/>
      <c r="B424" s="71">
        <v>468</v>
      </c>
      <c r="C424" s="169"/>
      <c r="D424" s="75" t="s">
        <v>475</v>
      </c>
      <c r="E424" s="72" t="s">
        <v>796</v>
      </c>
      <c r="F424" s="72" t="s">
        <v>4</v>
      </c>
      <c r="G424" s="72" t="s">
        <v>44</v>
      </c>
      <c r="H424" s="56">
        <v>23.5</v>
      </c>
      <c r="I424" s="32"/>
      <c r="J424" s="41">
        <f t="shared" si="12"/>
        <v>0</v>
      </c>
      <c r="K424" s="42" t="str">
        <f t="shared" si="13"/>
        <v>OK</v>
      </c>
      <c r="L424" s="31"/>
      <c r="M424" s="31"/>
      <c r="N424" s="31"/>
      <c r="O424" s="31"/>
      <c r="P424" s="31"/>
      <c r="Q424" s="31"/>
      <c r="R424" s="31"/>
      <c r="S424" s="31"/>
      <c r="T424" s="31"/>
      <c r="U424" s="31"/>
      <c r="V424" s="31"/>
      <c r="W424" s="31"/>
      <c r="X424" s="60"/>
      <c r="Y424" s="60"/>
      <c r="Z424" s="60"/>
      <c r="AA424" s="60"/>
      <c r="AB424" s="60"/>
      <c r="AC424" s="60"/>
    </row>
    <row r="425" spans="1:29" ht="30" customHeight="1" x14ac:dyDescent="0.25">
      <c r="A425" s="166"/>
      <c r="B425" s="71">
        <v>469</v>
      </c>
      <c r="C425" s="169"/>
      <c r="D425" s="75" t="s">
        <v>476</v>
      </c>
      <c r="E425" s="72" t="s">
        <v>796</v>
      </c>
      <c r="F425" s="72" t="s">
        <v>4</v>
      </c>
      <c r="G425" s="72" t="s">
        <v>44</v>
      </c>
      <c r="H425" s="56">
        <v>61.05</v>
      </c>
      <c r="I425" s="32"/>
      <c r="J425" s="41">
        <f t="shared" si="12"/>
        <v>0</v>
      </c>
      <c r="K425" s="42" t="str">
        <f t="shared" si="13"/>
        <v>OK</v>
      </c>
      <c r="L425" s="31"/>
      <c r="M425" s="31"/>
      <c r="N425" s="31"/>
      <c r="O425" s="31"/>
      <c r="P425" s="31"/>
      <c r="Q425" s="31"/>
      <c r="R425" s="31"/>
      <c r="S425" s="31"/>
      <c r="T425" s="31"/>
      <c r="U425" s="31"/>
      <c r="V425" s="31"/>
      <c r="W425" s="31"/>
      <c r="X425" s="60"/>
      <c r="Y425" s="60"/>
      <c r="Z425" s="60"/>
      <c r="AA425" s="60"/>
      <c r="AB425" s="60"/>
      <c r="AC425" s="60"/>
    </row>
    <row r="426" spans="1:29" ht="30" customHeight="1" x14ac:dyDescent="0.25">
      <c r="A426" s="166"/>
      <c r="B426" s="71">
        <v>470</v>
      </c>
      <c r="C426" s="169"/>
      <c r="D426" s="75" t="s">
        <v>477</v>
      </c>
      <c r="E426" s="72" t="s">
        <v>796</v>
      </c>
      <c r="F426" s="72" t="s">
        <v>4</v>
      </c>
      <c r="G426" s="72" t="s">
        <v>44</v>
      </c>
      <c r="H426" s="56">
        <v>15.46</v>
      </c>
      <c r="I426" s="32"/>
      <c r="J426" s="41">
        <f t="shared" si="12"/>
        <v>0</v>
      </c>
      <c r="K426" s="42" t="str">
        <f t="shared" si="13"/>
        <v>OK</v>
      </c>
      <c r="L426" s="31"/>
      <c r="M426" s="31"/>
      <c r="N426" s="31"/>
      <c r="O426" s="31"/>
      <c r="P426" s="31"/>
      <c r="Q426" s="31"/>
      <c r="R426" s="31"/>
      <c r="S426" s="31"/>
      <c r="T426" s="31"/>
      <c r="U426" s="31"/>
      <c r="V426" s="31"/>
      <c r="W426" s="31"/>
      <c r="X426" s="60"/>
      <c r="Y426" s="60"/>
      <c r="Z426" s="60"/>
      <c r="AA426" s="60"/>
      <c r="AB426" s="60"/>
      <c r="AC426" s="60"/>
    </row>
    <row r="427" spans="1:29" ht="30" customHeight="1" x14ac:dyDescent="0.25">
      <c r="A427" s="166"/>
      <c r="B427" s="71">
        <v>471</v>
      </c>
      <c r="C427" s="169"/>
      <c r="D427" s="75" t="s">
        <v>478</v>
      </c>
      <c r="E427" s="72" t="s">
        <v>796</v>
      </c>
      <c r="F427" s="72" t="s">
        <v>4</v>
      </c>
      <c r="G427" s="72" t="s">
        <v>44</v>
      </c>
      <c r="H427" s="56">
        <v>18.5</v>
      </c>
      <c r="I427" s="32"/>
      <c r="J427" s="41">
        <f t="shared" si="12"/>
        <v>0</v>
      </c>
      <c r="K427" s="42" t="str">
        <f t="shared" si="13"/>
        <v>OK</v>
      </c>
      <c r="L427" s="31"/>
      <c r="M427" s="31"/>
      <c r="N427" s="31"/>
      <c r="O427" s="31"/>
      <c r="P427" s="31"/>
      <c r="Q427" s="31"/>
      <c r="R427" s="31"/>
      <c r="S427" s="31"/>
      <c r="T427" s="31"/>
      <c r="U427" s="31"/>
      <c r="V427" s="31"/>
      <c r="W427" s="31"/>
      <c r="X427" s="60"/>
      <c r="Y427" s="60"/>
      <c r="Z427" s="60"/>
      <c r="AA427" s="60"/>
      <c r="AB427" s="60"/>
      <c r="AC427" s="60"/>
    </row>
    <row r="428" spans="1:29" ht="30" customHeight="1" x14ac:dyDescent="0.25">
      <c r="A428" s="166"/>
      <c r="B428" s="73">
        <v>472</v>
      </c>
      <c r="C428" s="169"/>
      <c r="D428" s="75" t="s">
        <v>479</v>
      </c>
      <c r="E428" s="72" t="s">
        <v>797</v>
      </c>
      <c r="F428" s="72" t="s">
        <v>38</v>
      </c>
      <c r="G428" s="72" t="s">
        <v>44</v>
      </c>
      <c r="H428" s="56">
        <v>1.69</v>
      </c>
      <c r="I428" s="32"/>
      <c r="J428" s="41">
        <f t="shared" si="12"/>
        <v>0</v>
      </c>
      <c r="K428" s="42" t="str">
        <f t="shared" si="13"/>
        <v>OK</v>
      </c>
      <c r="L428" s="31"/>
      <c r="M428" s="31"/>
      <c r="N428" s="31"/>
      <c r="O428" s="31"/>
      <c r="P428" s="31"/>
      <c r="Q428" s="31"/>
      <c r="R428" s="31"/>
      <c r="S428" s="31"/>
      <c r="T428" s="31"/>
      <c r="U428" s="31"/>
      <c r="V428" s="31"/>
      <c r="W428" s="31"/>
      <c r="X428" s="60"/>
      <c r="Y428" s="60"/>
      <c r="Z428" s="60"/>
      <c r="AA428" s="60"/>
      <c r="AB428" s="60"/>
      <c r="AC428" s="60"/>
    </row>
    <row r="429" spans="1:29" ht="30" customHeight="1" x14ac:dyDescent="0.25">
      <c r="A429" s="166"/>
      <c r="B429" s="73">
        <v>473</v>
      </c>
      <c r="C429" s="169"/>
      <c r="D429" s="75" t="s">
        <v>480</v>
      </c>
      <c r="E429" s="72" t="s">
        <v>237</v>
      </c>
      <c r="F429" s="72" t="s">
        <v>38</v>
      </c>
      <c r="G429" s="72" t="s">
        <v>44</v>
      </c>
      <c r="H429" s="56">
        <v>2.33</v>
      </c>
      <c r="I429" s="32"/>
      <c r="J429" s="41">
        <f t="shared" si="12"/>
        <v>0</v>
      </c>
      <c r="K429" s="42" t="str">
        <f t="shared" si="13"/>
        <v>OK</v>
      </c>
      <c r="L429" s="31"/>
      <c r="M429" s="31"/>
      <c r="N429" s="31"/>
      <c r="O429" s="31"/>
      <c r="P429" s="31"/>
      <c r="Q429" s="31"/>
      <c r="R429" s="31"/>
      <c r="S429" s="31"/>
      <c r="T429" s="31"/>
      <c r="U429" s="31"/>
      <c r="V429" s="31"/>
      <c r="W429" s="31"/>
      <c r="X429" s="60"/>
      <c r="Y429" s="60"/>
      <c r="Z429" s="60"/>
      <c r="AA429" s="60"/>
      <c r="AB429" s="60"/>
      <c r="AC429" s="60"/>
    </row>
    <row r="430" spans="1:29" ht="30" customHeight="1" x14ac:dyDescent="0.25">
      <c r="A430" s="166"/>
      <c r="B430" s="73">
        <v>474</v>
      </c>
      <c r="C430" s="169"/>
      <c r="D430" s="75" t="s">
        <v>481</v>
      </c>
      <c r="E430" s="72" t="s">
        <v>237</v>
      </c>
      <c r="F430" s="72" t="s">
        <v>38</v>
      </c>
      <c r="G430" s="72" t="s">
        <v>44</v>
      </c>
      <c r="H430" s="56">
        <v>74.67</v>
      </c>
      <c r="I430" s="32"/>
      <c r="J430" s="41">
        <f t="shared" si="12"/>
        <v>0</v>
      </c>
      <c r="K430" s="42" t="str">
        <f t="shared" si="13"/>
        <v>OK</v>
      </c>
      <c r="L430" s="31"/>
      <c r="M430" s="31"/>
      <c r="N430" s="31"/>
      <c r="O430" s="31"/>
      <c r="P430" s="31"/>
      <c r="Q430" s="31"/>
      <c r="R430" s="31"/>
      <c r="S430" s="31"/>
      <c r="T430" s="31"/>
      <c r="U430" s="31"/>
      <c r="V430" s="31"/>
      <c r="W430" s="31"/>
      <c r="X430" s="60"/>
      <c r="Y430" s="60"/>
      <c r="Z430" s="60"/>
      <c r="AA430" s="60"/>
      <c r="AB430" s="60"/>
      <c r="AC430" s="60"/>
    </row>
    <row r="431" spans="1:29" ht="30" customHeight="1" x14ac:dyDescent="0.25">
      <c r="A431" s="166"/>
      <c r="B431" s="73">
        <v>475</v>
      </c>
      <c r="C431" s="169"/>
      <c r="D431" s="75" t="s">
        <v>798</v>
      </c>
      <c r="E431" s="72" t="s">
        <v>799</v>
      </c>
      <c r="F431" s="72" t="s">
        <v>38</v>
      </c>
      <c r="G431" s="72" t="s">
        <v>44</v>
      </c>
      <c r="H431" s="56">
        <v>120</v>
      </c>
      <c r="I431" s="32">
        <v>5</v>
      </c>
      <c r="J431" s="41">
        <f t="shared" si="12"/>
        <v>0</v>
      </c>
      <c r="K431" s="42" t="str">
        <f t="shared" si="13"/>
        <v>OK</v>
      </c>
      <c r="L431" s="31"/>
      <c r="M431" s="31">
        <v>5</v>
      </c>
      <c r="N431" s="31"/>
      <c r="O431" s="31"/>
      <c r="P431" s="31"/>
      <c r="Q431" s="31"/>
      <c r="R431" s="31"/>
      <c r="S431" s="31"/>
      <c r="T431" s="31"/>
      <c r="U431" s="31"/>
      <c r="V431" s="31"/>
      <c r="W431" s="31"/>
      <c r="X431" s="60"/>
      <c r="Y431" s="60"/>
      <c r="Z431" s="60"/>
      <c r="AA431" s="60"/>
      <c r="AB431" s="60"/>
      <c r="AC431" s="60"/>
    </row>
    <row r="432" spans="1:29" ht="30" customHeight="1" x14ac:dyDescent="0.25">
      <c r="A432" s="166"/>
      <c r="B432" s="73">
        <v>476</v>
      </c>
      <c r="C432" s="169"/>
      <c r="D432" s="75" t="s">
        <v>800</v>
      </c>
      <c r="E432" s="72" t="s">
        <v>799</v>
      </c>
      <c r="F432" s="72" t="s">
        <v>38</v>
      </c>
      <c r="G432" s="72" t="s">
        <v>44</v>
      </c>
      <c r="H432" s="56">
        <v>375</v>
      </c>
      <c r="I432" s="32">
        <v>5</v>
      </c>
      <c r="J432" s="41">
        <f t="shared" si="12"/>
        <v>0</v>
      </c>
      <c r="K432" s="42" t="str">
        <f t="shared" si="13"/>
        <v>OK</v>
      </c>
      <c r="L432" s="31"/>
      <c r="M432" s="31">
        <v>5</v>
      </c>
      <c r="N432" s="31"/>
      <c r="O432" s="31"/>
      <c r="P432" s="31"/>
      <c r="Q432" s="31"/>
      <c r="R432" s="31"/>
      <c r="S432" s="31"/>
      <c r="T432" s="31"/>
      <c r="U432" s="31"/>
      <c r="V432" s="31"/>
      <c r="W432" s="31"/>
      <c r="X432" s="60"/>
      <c r="Y432" s="60"/>
      <c r="Z432" s="60"/>
      <c r="AA432" s="60"/>
      <c r="AB432" s="60"/>
      <c r="AC432" s="60"/>
    </row>
    <row r="433" spans="1:29" ht="30" customHeight="1" x14ac:dyDescent="0.25">
      <c r="A433" s="166"/>
      <c r="B433" s="73">
        <v>477</v>
      </c>
      <c r="C433" s="169"/>
      <c r="D433" s="75" t="s">
        <v>801</v>
      </c>
      <c r="E433" s="72" t="s">
        <v>799</v>
      </c>
      <c r="F433" s="72" t="s">
        <v>38</v>
      </c>
      <c r="G433" s="72" t="s">
        <v>44</v>
      </c>
      <c r="H433" s="56">
        <v>725</v>
      </c>
      <c r="I433" s="32">
        <v>1</v>
      </c>
      <c r="J433" s="41">
        <f t="shared" si="12"/>
        <v>0</v>
      </c>
      <c r="K433" s="42" t="str">
        <f t="shared" si="13"/>
        <v>OK</v>
      </c>
      <c r="L433" s="31"/>
      <c r="M433" s="31">
        <v>1</v>
      </c>
      <c r="N433" s="31"/>
      <c r="O433" s="31"/>
      <c r="P433" s="31"/>
      <c r="Q433" s="31"/>
      <c r="R433" s="31"/>
      <c r="S433" s="31"/>
      <c r="T433" s="31"/>
      <c r="U433" s="31"/>
      <c r="V433" s="31"/>
      <c r="W433" s="31"/>
      <c r="X433" s="60"/>
      <c r="Y433" s="60"/>
      <c r="Z433" s="60"/>
      <c r="AA433" s="60"/>
      <c r="AB433" s="60"/>
      <c r="AC433" s="60"/>
    </row>
    <row r="434" spans="1:29" ht="30" customHeight="1" x14ac:dyDescent="0.25">
      <c r="A434" s="167"/>
      <c r="B434" s="73">
        <v>478</v>
      </c>
      <c r="C434" s="170"/>
      <c r="D434" s="75" t="s">
        <v>802</v>
      </c>
      <c r="E434" s="72" t="s">
        <v>799</v>
      </c>
      <c r="F434" s="72" t="s">
        <v>38</v>
      </c>
      <c r="G434" s="72" t="s">
        <v>44</v>
      </c>
      <c r="H434" s="56">
        <v>1249.24</v>
      </c>
      <c r="I434" s="32">
        <v>1</v>
      </c>
      <c r="J434" s="41">
        <f t="shared" si="12"/>
        <v>0</v>
      </c>
      <c r="K434" s="42" t="str">
        <f t="shared" si="13"/>
        <v>OK</v>
      </c>
      <c r="L434" s="31"/>
      <c r="M434" s="31">
        <v>1</v>
      </c>
      <c r="N434" s="31"/>
      <c r="O434" s="31"/>
      <c r="P434" s="31"/>
      <c r="Q434" s="31"/>
      <c r="R434" s="31"/>
      <c r="S434" s="31"/>
      <c r="T434" s="31"/>
      <c r="U434" s="31"/>
      <c r="V434" s="31"/>
      <c r="W434" s="31"/>
      <c r="X434" s="60"/>
      <c r="Y434" s="60"/>
      <c r="Z434" s="60"/>
      <c r="AA434" s="60"/>
      <c r="AB434" s="60"/>
      <c r="AC434" s="60"/>
    </row>
    <row r="435" spans="1:29" ht="30" customHeight="1" x14ac:dyDescent="0.25">
      <c r="A435" s="171">
        <v>8</v>
      </c>
      <c r="B435" s="76">
        <v>479</v>
      </c>
      <c r="C435" s="174" t="s">
        <v>684</v>
      </c>
      <c r="D435" s="80" t="s">
        <v>482</v>
      </c>
      <c r="E435" s="69" t="s">
        <v>726</v>
      </c>
      <c r="F435" s="69" t="s">
        <v>38</v>
      </c>
      <c r="G435" s="69" t="s">
        <v>232</v>
      </c>
      <c r="H435" s="54">
        <v>8</v>
      </c>
      <c r="I435" s="32">
        <f>10-10</f>
        <v>0</v>
      </c>
      <c r="J435" s="41">
        <f t="shared" si="12"/>
        <v>0</v>
      </c>
      <c r="K435" s="42" t="str">
        <f t="shared" si="13"/>
        <v>OK</v>
      </c>
      <c r="L435" s="31"/>
      <c r="M435" s="31"/>
      <c r="N435" s="31"/>
      <c r="O435" s="31"/>
      <c r="P435" s="31"/>
      <c r="Q435" s="31"/>
      <c r="R435" s="31"/>
      <c r="S435" s="31"/>
      <c r="T435" s="31"/>
      <c r="U435" s="31"/>
      <c r="V435" s="31"/>
      <c r="W435" s="31"/>
      <c r="X435" s="60"/>
      <c r="Y435" s="60"/>
      <c r="Z435" s="60"/>
      <c r="AA435" s="60"/>
      <c r="AB435" s="60"/>
      <c r="AC435" s="60"/>
    </row>
    <row r="436" spans="1:29" ht="30" customHeight="1" x14ac:dyDescent="0.25">
      <c r="A436" s="172"/>
      <c r="B436" s="76">
        <v>480</v>
      </c>
      <c r="C436" s="175"/>
      <c r="D436" s="80" t="s">
        <v>484</v>
      </c>
      <c r="E436" s="69" t="s">
        <v>726</v>
      </c>
      <c r="F436" s="69" t="s">
        <v>38</v>
      </c>
      <c r="G436" s="69" t="s">
        <v>232</v>
      </c>
      <c r="H436" s="54">
        <v>2.2999999999999998</v>
      </c>
      <c r="I436" s="32">
        <v>10</v>
      </c>
      <c r="J436" s="41">
        <f t="shared" si="12"/>
        <v>0</v>
      </c>
      <c r="K436" s="42" t="str">
        <f t="shared" si="13"/>
        <v>OK</v>
      </c>
      <c r="L436" s="31">
        <v>10</v>
      </c>
      <c r="M436" s="31"/>
      <c r="N436" s="31"/>
      <c r="O436" s="31"/>
      <c r="P436" s="31"/>
      <c r="Q436" s="31"/>
      <c r="R436" s="31"/>
      <c r="S436" s="31"/>
      <c r="T436" s="31"/>
      <c r="U436" s="31"/>
      <c r="V436" s="31"/>
      <c r="W436" s="31"/>
      <c r="X436" s="60"/>
      <c r="Y436" s="60"/>
      <c r="Z436" s="60"/>
      <c r="AA436" s="60"/>
      <c r="AB436" s="60"/>
      <c r="AC436" s="60"/>
    </row>
    <row r="437" spans="1:29" ht="30" customHeight="1" x14ac:dyDescent="0.25">
      <c r="A437" s="172"/>
      <c r="B437" s="76">
        <v>481</v>
      </c>
      <c r="C437" s="175"/>
      <c r="D437" s="80" t="s">
        <v>485</v>
      </c>
      <c r="E437" s="69" t="s">
        <v>726</v>
      </c>
      <c r="F437" s="69" t="s">
        <v>38</v>
      </c>
      <c r="G437" s="69" t="s">
        <v>232</v>
      </c>
      <c r="H437" s="54">
        <v>2.7</v>
      </c>
      <c r="I437" s="32"/>
      <c r="J437" s="41">
        <f t="shared" si="12"/>
        <v>0</v>
      </c>
      <c r="K437" s="42" t="str">
        <f t="shared" si="13"/>
        <v>OK</v>
      </c>
      <c r="L437" s="31"/>
      <c r="M437" s="31"/>
      <c r="N437" s="31"/>
      <c r="O437" s="31"/>
      <c r="P437" s="31"/>
      <c r="Q437" s="31"/>
      <c r="R437" s="31"/>
      <c r="S437" s="31"/>
      <c r="T437" s="31"/>
      <c r="U437" s="31"/>
      <c r="V437" s="31"/>
      <c r="W437" s="31"/>
      <c r="X437" s="60"/>
      <c r="Y437" s="60"/>
      <c r="Z437" s="60"/>
      <c r="AA437" s="60"/>
      <c r="AB437" s="60"/>
      <c r="AC437" s="60"/>
    </row>
    <row r="438" spans="1:29" ht="30" customHeight="1" x14ac:dyDescent="0.25">
      <c r="A438" s="172"/>
      <c r="B438" s="76">
        <v>482</v>
      </c>
      <c r="C438" s="175"/>
      <c r="D438" s="80" t="s">
        <v>486</v>
      </c>
      <c r="E438" s="69" t="s">
        <v>726</v>
      </c>
      <c r="F438" s="69" t="s">
        <v>38</v>
      </c>
      <c r="G438" s="69" t="s">
        <v>232</v>
      </c>
      <c r="H438" s="54">
        <v>6</v>
      </c>
      <c r="I438" s="32">
        <v>10</v>
      </c>
      <c r="J438" s="41">
        <f t="shared" si="12"/>
        <v>0</v>
      </c>
      <c r="K438" s="42" t="str">
        <f t="shared" si="13"/>
        <v>OK</v>
      </c>
      <c r="L438" s="31">
        <v>10</v>
      </c>
      <c r="M438" s="31"/>
      <c r="N438" s="31"/>
      <c r="O438" s="31"/>
      <c r="P438" s="31"/>
      <c r="Q438" s="31"/>
      <c r="R438" s="31"/>
      <c r="S438" s="31"/>
      <c r="T438" s="31"/>
      <c r="U438" s="31"/>
      <c r="V438" s="31"/>
      <c r="W438" s="31"/>
      <c r="X438" s="60"/>
      <c r="Y438" s="60"/>
      <c r="Z438" s="60"/>
      <c r="AA438" s="60"/>
      <c r="AB438" s="60"/>
      <c r="AC438" s="60"/>
    </row>
    <row r="439" spans="1:29" ht="30" customHeight="1" x14ac:dyDescent="0.25">
      <c r="A439" s="172"/>
      <c r="B439" s="76">
        <v>483</v>
      </c>
      <c r="C439" s="175"/>
      <c r="D439" s="80" t="s">
        <v>487</v>
      </c>
      <c r="E439" s="69" t="s">
        <v>726</v>
      </c>
      <c r="F439" s="69" t="s">
        <v>38</v>
      </c>
      <c r="G439" s="69" t="s">
        <v>232</v>
      </c>
      <c r="H439" s="54">
        <v>4</v>
      </c>
      <c r="I439" s="32">
        <v>10</v>
      </c>
      <c r="J439" s="41">
        <f t="shared" si="12"/>
        <v>0</v>
      </c>
      <c r="K439" s="42" t="str">
        <f t="shared" si="13"/>
        <v>OK</v>
      </c>
      <c r="L439" s="31">
        <v>10</v>
      </c>
      <c r="M439" s="31"/>
      <c r="N439" s="31"/>
      <c r="O439" s="31"/>
      <c r="P439" s="31"/>
      <c r="Q439" s="31"/>
      <c r="R439" s="31"/>
      <c r="S439" s="31"/>
      <c r="T439" s="31"/>
      <c r="U439" s="31"/>
      <c r="V439" s="31"/>
      <c r="W439" s="31"/>
      <c r="X439" s="60"/>
      <c r="Y439" s="60"/>
      <c r="Z439" s="60"/>
      <c r="AA439" s="60"/>
      <c r="AB439" s="60"/>
      <c r="AC439" s="60"/>
    </row>
    <row r="440" spans="1:29" ht="30" customHeight="1" x14ac:dyDescent="0.25">
      <c r="A440" s="172"/>
      <c r="B440" s="76">
        <v>484</v>
      </c>
      <c r="C440" s="175"/>
      <c r="D440" s="80" t="s">
        <v>488</v>
      </c>
      <c r="E440" s="69" t="s">
        <v>726</v>
      </c>
      <c r="F440" s="69" t="s">
        <v>38</v>
      </c>
      <c r="G440" s="69" t="s">
        <v>232</v>
      </c>
      <c r="H440" s="54">
        <v>6</v>
      </c>
      <c r="I440" s="32"/>
      <c r="J440" s="41">
        <f t="shared" si="12"/>
        <v>0</v>
      </c>
      <c r="K440" s="42" t="str">
        <f t="shared" si="13"/>
        <v>OK</v>
      </c>
      <c r="L440" s="31"/>
      <c r="M440" s="31"/>
      <c r="N440" s="31"/>
      <c r="O440" s="31"/>
      <c r="P440" s="31"/>
      <c r="Q440" s="31"/>
      <c r="R440" s="31"/>
      <c r="S440" s="31"/>
      <c r="T440" s="31"/>
      <c r="U440" s="31"/>
      <c r="V440" s="31"/>
      <c r="W440" s="31"/>
      <c r="X440" s="60"/>
      <c r="Y440" s="60"/>
      <c r="Z440" s="60"/>
      <c r="AA440" s="60"/>
      <c r="AB440" s="60"/>
      <c r="AC440" s="60"/>
    </row>
    <row r="441" spans="1:29" ht="30" customHeight="1" x14ac:dyDescent="0.25">
      <c r="A441" s="172"/>
      <c r="B441" s="76">
        <v>485</v>
      </c>
      <c r="C441" s="175"/>
      <c r="D441" s="80" t="s">
        <v>489</v>
      </c>
      <c r="E441" s="69" t="s">
        <v>726</v>
      </c>
      <c r="F441" s="69" t="s">
        <v>38</v>
      </c>
      <c r="G441" s="69" t="s">
        <v>232</v>
      </c>
      <c r="H441" s="54">
        <v>6</v>
      </c>
      <c r="I441" s="32">
        <v>10</v>
      </c>
      <c r="J441" s="41">
        <f t="shared" si="12"/>
        <v>0</v>
      </c>
      <c r="K441" s="42" t="str">
        <f t="shared" si="13"/>
        <v>OK</v>
      </c>
      <c r="L441" s="31">
        <v>5</v>
      </c>
      <c r="M441" s="31"/>
      <c r="N441" s="31"/>
      <c r="O441" s="31"/>
      <c r="P441" s="31"/>
      <c r="Q441" s="31"/>
      <c r="R441" s="31"/>
      <c r="S441" s="31"/>
      <c r="T441" s="31"/>
      <c r="U441" s="31">
        <v>5</v>
      </c>
      <c r="V441" s="31"/>
      <c r="W441" s="31"/>
      <c r="X441" s="60"/>
      <c r="Y441" s="60"/>
      <c r="Z441" s="60"/>
      <c r="AA441" s="60"/>
      <c r="AB441" s="60"/>
      <c r="AC441" s="60"/>
    </row>
    <row r="442" spans="1:29" ht="30" customHeight="1" x14ac:dyDescent="0.25">
      <c r="A442" s="172"/>
      <c r="B442" s="76">
        <v>486</v>
      </c>
      <c r="C442" s="175"/>
      <c r="D442" s="80" t="s">
        <v>490</v>
      </c>
      <c r="E442" s="69" t="s">
        <v>726</v>
      </c>
      <c r="F442" s="69" t="s">
        <v>38</v>
      </c>
      <c r="G442" s="69" t="s">
        <v>232</v>
      </c>
      <c r="H442" s="54">
        <v>6</v>
      </c>
      <c r="I442" s="32">
        <v>10</v>
      </c>
      <c r="J442" s="41">
        <f t="shared" si="12"/>
        <v>0</v>
      </c>
      <c r="K442" s="42" t="str">
        <f t="shared" si="13"/>
        <v>OK</v>
      </c>
      <c r="L442" s="31"/>
      <c r="M442" s="31"/>
      <c r="N442" s="31"/>
      <c r="O442" s="31"/>
      <c r="P442" s="31"/>
      <c r="Q442" s="31"/>
      <c r="R442" s="31"/>
      <c r="S442" s="31"/>
      <c r="T442" s="31"/>
      <c r="U442" s="31">
        <v>10</v>
      </c>
      <c r="V442" s="31"/>
      <c r="W442" s="31"/>
      <c r="X442" s="60"/>
      <c r="Y442" s="60"/>
      <c r="Z442" s="60"/>
      <c r="AA442" s="60"/>
      <c r="AB442" s="60"/>
      <c r="AC442" s="60"/>
    </row>
    <row r="443" spans="1:29" ht="30" customHeight="1" x14ac:dyDescent="0.25">
      <c r="A443" s="172"/>
      <c r="B443" s="76">
        <v>487</v>
      </c>
      <c r="C443" s="175"/>
      <c r="D443" s="80" t="s">
        <v>491</v>
      </c>
      <c r="E443" s="69" t="s">
        <v>726</v>
      </c>
      <c r="F443" s="69" t="s">
        <v>38</v>
      </c>
      <c r="G443" s="69" t="s">
        <v>232</v>
      </c>
      <c r="H443" s="54">
        <v>4</v>
      </c>
      <c r="I443" s="32">
        <v>10</v>
      </c>
      <c r="J443" s="41">
        <f t="shared" si="12"/>
        <v>0</v>
      </c>
      <c r="K443" s="42" t="str">
        <f t="shared" si="13"/>
        <v>OK</v>
      </c>
      <c r="L443" s="31">
        <v>5</v>
      </c>
      <c r="M443" s="31"/>
      <c r="N443" s="31"/>
      <c r="O443" s="31"/>
      <c r="P443" s="31"/>
      <c r="Q443" s="31"/>
      <c r="R443" s="31"/>
      <c r="S443" s="31"/>
      <c r="T443" s="31"/>
      <c r="U443" s="31">
        <v>5</v>
      </c>
      <c r="V443" s="31"/>
      <c r="W443" s="31"/>
      <c r="X443" s="60"/>
      <c r="Y443" s="60"/>
      <c r="Z443" s="60"/>
      <c r="AA443" s="60"/>
      <c r="AB443" s="60"/>
      <c r="AC443" s="60"/>
    </row>
    <row r="444" spans="1:29" ht="30" customHeight="1" x14ac:dyDescent="0.25">
      <c r="A444" s="172"/>
      <c r="B444" s="76">
        <v>488</v>
      </c>
      <c r="C444" s="175"/>
      <c r="D444" s="80" t="s">
        <v>492</v>
      </c>
      <c r="E444" s="69" t="s">
        <v>726</v>
      </c>
      <c r="F444" s="69" t="s">
        <v>38</v>
      </c>
      <c r="G444" s="69" t="s">
        <v>232</v>
      </c>
      <c r="H444" s="54">
        <v>5</v>
      </c>
      <c r="I444" s="32">
        <v>10</v>
      </c>
      <c r="J444" s="41">
        <f t="shared" si="12"/>
        <v>0</v>
      </c>
      <c r="K444" s="42" t="str">
        <f t="shared" si="13"/>
        <v>OK</v>
      </c>
      <c r="L444" s="31"/>
      <c r="M444" s="31"/>
      <c r="N444" s="31"/>
      <c r="O444" s="31"/>
      <c r="P444" s="31"/>
      <c r="Q444" s="31"/>
      <c r="R444" s="31"/>
      <c r="S444" s="31"/>
      <c r="T444" s="31"/>
      <c r="U444" s="31">
        <v>10</v>
      </c>
      <c r="V444" s="31"/>
      <c r="W444" s="31"/>
      <c r="X444" s="60"/>
      <c r="Y444" s="60"/>
      <c r="Z444" s="60"/>
      <c r="AA444" s="60"/>
      <c r="AB444" s="60"/>
      <c r="AC444" s="60"/>
    </row>
    <row r="445" spans="1:29" ht="30" customHeight="1" x14ac:dyDescent="0.25">
      <c r="A445" s="172"/>
      <c r="B445" s="76">
        <v>489</v>
      </c>
      <c r="C445" s="175"/>
      <c r="D445" s="80" t="s">
        <v>493</v>
      </c>
      <c r="E445" s="69" t="s">
        <v>726</v>
      </c>
      <c r="F445" s="69" t="s">
        <v>38</v>
      </c>
      <c r="G445" s="69" t="s">
        <v>232</v>
      </c>
      <c r="H445" s="54">
        <v>6</v>
      </c>
      <c r="I445" s="32">
        <v>10</v>
      </c>
      <c r="J445" s="41">
        <f t="shared" si="12"/>
        <v>0</v>
      </c>
      <c r="K445" s="42" t="str">
        <f t="shared" si="13"/>
        <v>OK</v>
      </c>
      <c r="L445" s="31"/>
      <c r="M445" s="31"/>
      <c r="N445" s="31"/>
      <c r="O445" s="31"/>
      <c r="P445" s="31"/>
      <c r="Q445" s="31"/>
      <c r="R445" s="31"/>
      <c r="S445" s="31"/>
      <c r="T445" s="31"/>
      <c r="U445" s="31">
        <v>10</v>
      </c>
      <c r="V445" s="31"/>
      <c r="W445" s="31"/>
      <c r="X445" s="60"/>
      <c r="Y445" s="60"/>
      <c r="Z445" s="60"/>
      <c r="AA445" s="60"/>
      <c r="AB445" s="60"/>
      <c r="AC445" s="60"/>
    </row>
    <row r="446" spans="1:29" ht="30" customHeight="1" x14ac:dyDescent="0.25">
      <c r="A446" s="172"/>
      <c r="B446" s="76">
        <v>490</v>
      </c>
      <c r="C446" s="175"/>
      <c r="D446" s="80" t="s">
        <v>494</v>
      </c>
      <c r="E446" s="69" t="s">
        <v>726</v>
      </c>
      <c r="F446" s="69" t="s">
        <v>38</v>
      </c>
      <c r="G446" s="69" t="s">
        <v>232</v>
      </c>
      <c r="H446" s="54">
        <v>6</v>
      </c>
      <c r="I446" s="32">
        <v>10</v>
      </c>
      <c r="J446" s="41">
        <f t="shared" si="12"/>
        <v>0</v>
      </c>
      <c r="K446" s="42" t="str">
        <f t="shared" si="13"/>
        <v>OK</v>
      </c>
      <c r="L446" s="31"/>
      <c r="M446" s="31"/>
      <c r="N446" s="31"/>
      <c r="O446" s="31"/>
      <c r="P446" s="31"/>
      <c r="Q446" s="31"/>
      <c r="R446" s="31"/>
      <c r="S446" s="31"/>
      <c r="T446" s="31"/>
      <c r="U446" s="31">
        <v>10</v>
      </c>
      <c r="V446" s="31"/>
      <c r="W446" s="31"/>
      <c r="X446" s="60"/>
      <c r="Y446" s="60"/>
      <c r="Z446" s="60"/>
      <c r="AA446" s="60"/>
      <c r="AB446" s="60"/>
      <c r="AC446" s="60"/>
    </row>
    <row r="447" spans="1:29" ht="30" customHeight="1" x14ac:dyDescent="0.25">
      <c r="A447" s="172"/>
      <c r="B447" s="76">
        <v>491</v>
      </c>
      <c r="C447" s="175"/>
      <c r="D447" s="80" t="s">
        <v>495</v>
      </c>
      <c r="E447" s="69" t="s">
        <v>726</v>
      </c>
      <c r="F447" s="69" t="s">
        <v>38</v>
      </c>
      <c r="G447" s="69" t="s">
        <v>232</v>
      </c>
      <c r="H447" s="54">
        <v>8</v>
      </c>
      <c r="I447" s="32">
        <v>10</v>
      </c>
      <c r="J447" s="41">
        <f t="shared" si="12"/>
        <v>0</v>
      </c>
      <c r="K447" s="42" t="str">
        <f t="shared" si="13"/>
        <v>OK</v>
      </c>
      <c r="L447" s="31"/>
      <c r="M447" s="31"/>
      <c r="N447" s="31"/>
      <c r="O447" s="31"/>
      <c r="P447" s="31"/>
      <c r="Q447" s="31"/>
      <c r="R447" s="31"/>
      <c r="S447" s="31"/>
      <c r="T447" s="31"/>
      <c r="U447" s="31">
        <v>10</v>
      </c>
      <c r="V447" s="31"/>
      <c r="W447" s="31"/>
      <c r="X447" s="60"/>
      <c r="Y447" s="60"/>
      <c r="Z447" s="60"/>
      <c r="AA447" s="60"/>
      <c r="AB447" s="60"/>
      <c r="AC447" s="60"/>
    </row>
    <row r="448" spans="1:29" ht="30" customHeight="1" x14ac:dyDescent="0.25">
      <c r="A448" s="172"/>
      <c r="B448" s="76">
        <v>492</v>
      </c>
      <c r="C448" s="175"/>
      <c r="D448" s="80" t="s">
        <v>496</v>
      </c>
      <c r="E448" s="69" t="s">
        <v>726</v>
      </c>
      <c r="F448" s="69" t="s">
        <v>38</v>
      </c>
      <c r="G448" s="69" t="s">
        <v>232</v>
      </c>
      <c r="H448" s="54">
        <v>3</v>
      </c>
      <c r="I448" s="32"/>
      <c r="J448" s="41">
        <f t="shared" si="12"/>
        <v>0</v>
      </c>
      <c r="K448" s="42" t="str">
        <f t="shared" si="13"/>
        <v>OK</v>
      </c>
      <c r="L448" s="31"/>
      <c r="M448" s="31"/>
      <c r="N448" s="31"/>
      <c r="O448" s="31"/>
      <c r="P448" s="31"/>
      <c r="Q448" s="31"/>
      <c r="R448" s="31"/>
      <c r="S448" s="31"/>
      <c r="T448" s="31"/>
      <c r="U448" s="31"/>
      <c r="V448" s="31"/>
      <c r="W448" s="31"/>
      <c r="X448" s="60"/>
      <c r="Y448" s="60"/>
      <c r="Z448" s="60"/>
      <c r="AA448" s="60"/>
      <c r="AB448" s="60"/>
      <c r="AC448" s="60"/>
    </row>
    <row r="449" spans="1:29" ht="30" customHeight="1" x14ac:dyDescent="0.25">
      <c r="A449" s="172"/>
      <c r="B449" s="76">
        <v>493</v>
      </c>
      <c r="C449" s="175"/>
      <c r="D449" s="80" t="s">
        <v>497</v>
      </c>
      <c r="E449" s="69" t="s">
        <v>726</v>
      </c>
      <c r="F449" s="69" t="s">
        <v>38</v>
      </c>
      <c r="G449" s="69" t="s">
        <v>232</v>
      </c>
      <c r="H449" s="54">
        <v>5</v>
      </c>
      <c r="I449" s="32"/>
      <c r="J449" s="41">
        <f t="shared" si="12"/>
        <v>0</v>
      </c>
      <c r="K449" s="42" t="str">
        <f t="shared" si="13"/>
        <v>OK</v>
      </c>
      <c r="L449" s="31"/>
      <c r="M449" s="31"/>
      <c r="N449" s="31"/>
      <c r="O449" s="31"/>
      <c r="P449" s="31"/>
      <c r="Q449" s="31"/>
      <c r="R449" s="31"/>
      <c r="S449" s="31"/>
      <c r="T449" s="31"/>
      <c r="U449" s="31"/>
      <c r="V449" s="31"/>
      <c r="W449" s="31"/>
      <c r="X449" s="60"/>
      <c r="Y449" s="60"/>
      <c r="Z449" s="60"/>
      <c r="AA449" s="60"/>
      <c r="AB449" s="60"/>
      <c r="AC449" s="60"/>
    </row>
    <row r="450" spans="1:29" ht="30" customHeight="1" x14ac:dyDescent="0.25">
      <c r="A450" s="172"/>
      <c r="B450" s="76">
        <v>494</v>
      </c>
      <c r="C450" s="175"/>
      <c r="D450" s="77" t="s">
        <v>803</v>
      </c>
      <c r="E450" s="89" t="s">
        <v>726</v>
      </c>
      <c r="F450" s="69" t="s">
        <v>804</v>
      </c>
      <c r="G450" s="69" t="s">
        <v>232</v>
      </c>
      <c r="H450" s="54">
        <v>20</v>
      </c>
      <c r="I450" s="32"/>
      <c r="J450" s="41">
        <f t="shared" si="12"/>
        <v>0</v>
      </c>
      <c r="K450" s="42" t="str">
        <f t="shared" si="13"/>
        <v>OK</v>
      </c>
      <c r="L450" s="31"/>
      <c r="M450" s="31"/>
      <c r="N450" s="31"/>
      <c r="O450" s="31"/>
      <c r="P450" s="31"/>
      <c r="Q450" s="31"/>
      <c r="R450" s="31"/>
      <c r="S450" s="31"/>
      <c r="T450" s="31"/>
      <c r="U450" s="31"/>
      <c r="V450" s="31"/>
      <c r="W450" s="31"/>
      <c r="X450" s="60"/>
      <c r="Y450" s="60"/>
      <c r="Z450" s="60"/>
      <c r="AA450" s="60"/>
      <c r="AB450" s="60"/>
      <c r="AC450" s="60"/>
    </row>
    <row r="451" spans="1:29" ht="30" customHeight="1" x14ac:dyDescent="0.25">
      <c r="A451" s="172"/>
      <c r="B451" s="70">
        <v>495</v>
      </c>
      <c r="C451" s="175"/>
      <c r="D451" s="77" t="s">
        <v>660</v>
      </c>
      <c r="E451" s="89" t="s">
        <v>726</v>
      </c>
      <c r="F451" s="69" t="s">
        <v>661</v>
      </c>
      <c r="G451" s="69" t="s">
        <v>232</v>
      </c>
      <c r="H451" s="54">
        <v>35</v>
      </c>
      <c r="I451" s="32"/>
      <c r="J451" s="41">
        <f t="shared" si="12"/>
        <v>0</v>
      </c>
      <c r="K451" s="42" t="str">
        <f t="shared" si="13"/>
        <v>OK</v>
      </c>
      <c r="L451" s="31"/>
      <c r="M451" s="31"/>
      <c r="N451" s="31"/>
      <c r="O451" s="31"/>
      <c r="P451" s="31"/>
      <c r="Q451" s="31"/>
      <c r="R451" s="31"/>
      <c r="S451" s="31"/>
      <c r="T451" s="31"/>
      <c r="U451" s="31"/>
      <c r="V451" s="31"/>
      <c r="W451" s="31"/>
      <c r="X451" s="60"/>
      <c r="Y451" s="60"/>
      <c r="Z451" s="60"/>
      <c r="AA451" s="60"/>
      <c r="AB451" s="60"/>
      <c r="AC451" s="60"/>
    </row>
    <row r="452" spans="1:29" ht="30" customHeight="1" x14ac:dyDescent="0.25">
      <c r="A452" s="172"/>
      <c r="B452" s="70">
        <v>496</v>
      </c>
      <c r="C452" s="175"/>
      <c r="D452" s="80" t="s">
        <v>498</v>
      </c>
      <c r="E452" s="69" t="s">
        <v>726</v>
      </c>
      <c r="F452" s="69" t="s">
        <v>38</v>
      </c>
      <c r="G452" s="69" t="s">
        <v>232</v>
      </c>
      <c r="H452" s="54">
        <v>34</v>
      </c>
      <c r="I452" s="32"/>
      <c r="J452" s="41">
        <f t="shared" si="12"/>
        <v>0</v>
      </c>
      <c r="K452" s="42" t="str">
        <f t="shared" si="13"/>
        <v>OK</v>
      </c>
      <c r="L452" s="31"/>
      <c r="M452" s="31"/>
      <c r="N452" s="31"/>
      <c r="O452" s="31"/>
      <c r="P452" s="31"/>
      <c r="Q452" s="31"/>
      <c r="R452" s="31"/>
      <c r="S452" s="31"/>
      <c r="T452" s="31"/>
      <c r="U452" s="31"/>
      <c r="V452" s="31"/>
      <c r="W452" s="31"/>
      <c r="X452" s="60"/>
      <c r="Y452" s="60"/>
      <c r="Z452" s="60"/>
      <c r="AA452" s="60"/>
      <c r="AB452" s="60"/>
      <c r="AC452" s="60"/>
    </row>
    <row r="453" spans="1:29" ht="30" customHeight="1" x14ac:dyDescent="0.25">
      <c r="A453" s="172"/>
      <c r="B453" s="76">
        <v>497</v>
      </c>
      <c r="C453" s="175"/>
      <c r="D453" s="80" t="s">
        <v>499</v>
      </c>
      <c r="E453" s="69" t="s">
        <v>708</v>
      </c>
      <c r="F453" s="69" t="s">
        <v>38</v>
      </c>
      <c r="G453" s="69" t="s">
        <v>232</v>
      </c>
      <c r="H453" s="54">
        <v>20</v>
      </c>
      <c r="I453" s="32"/>
      <c r="J453" s="41">
        <f t="shared" ref="J453:J516" si="14">I453-(SUM(L453:AC453))</f>
        <v>0</v>
      </c>
      <c r="K453" s="42" t="str">
        <f t="shared" ref="K453:K516" si="15">IF(J453&lt;0,"ATENÇÃO","OK")</f>
        <v>OK</v>
      </c>
      <c r="L453" s="31"/>
      <c r="M453" s="31"/>
      <c r="N453" s="31"/>
      <c r="O453" s="31"/>
      <c r="P453" s="31"/>
      <c r="Q453" s="31"/>
      <c r="R453" s="31"/>
      <c r="S453" s="31"/>
      <c r="T453" s="31"/>
      <c r="U453" s="31"/>
      <c r="V453" s="31"/>
      <c r="W453" s="31"/>
      <c r="X453" s="60"/>
      <c r="Y453" s="60"/>
      <c r="Z453" s="60"/>
      <c r="AA453" s="60"/>
      <c r="AB453" s="60"/>
      <c r="AC453" s="60"/>
    </row>
    <row r="454" spans="1:29" ht="30" customHeight="1" x14ac:dyDescent="0.25">
      <c r="A454" s="172"/>
      <c r="B454" s="76">
        <v>498</v>
      </c>
      <c r="C454" s="175"/>
      <c r="D454" s="80" t="s">
        <v>500</v>
      </c>
      <c r="E454" s="69" t="s">
        <v>708</v>
      </c>
      <c r="F454" s="69" t="s">
        <v>38</v>
      </c>
      <c r="G454" s="69" t="s">
        <v>232</v>
      </c>
      <c r="H454" s="54">
        <v>6.4</v>
      </c>
      <c r="I454" s="32">
        <v>50</v>
      </c>
      <c r="J454" s="41">
        <f t="shared" si="14"/>
        <v>30</v>
      </c>
      <c r="K454" s="42" t="str">
        <f t="shared" si="15"/>
        <v>OK</v>
      </c>
      <c r="L454" s="31"/>
      <c r="M454" s="31"/>
      <c r="N454" s="31"/>
      <c r="O454" s="31"/>
      <c r="P454" s="31"/>
      <c r="Q454" s="31"/>
      <c r="R454" s="31"/>
      <c r="S454" s="31"/>
      <c r="T454" s="31"/>
      <c r="U454" s="31">
        <v>20</v>
      </c>
      <c r="V454" s="31"/>
      <c r="W454" s="31"/>
      <c r="X454" s="60"/>
      <c r="Y454" s="60"/>
      <c r="Z454" s="60"/>
      <c r="AA454" s="60"/>
      <c r="AB454" s="60"/>
      <c r="AC454" s="60"/>
    </row>
    <row r="455" spans="1:29" ht="30" customHeight="1" x14ac:dyDescent="0.25">
      <c r="A455" s="172"/>
      <c r="B455" s="76">
        <v>499</v>
      </c>
      <c r="C455" s="175"/>
      <c r="D455" s="80" t="s">
        <v>805</v>
      </c>
      <c r="E455" s="69" t="s">
        <v>710</v>
      </c>
      <c r="F455" s="70" t="s">
        <v>336</v>
      </c>
      <c r="G455" s="69" t="s">
        <v>232</v>
      </c>
      <c r="H455" s="54">
        <v>18.8</v>
      </c>
      <c r="I455" s="32">
        <v>10</v>
      </c>
      <c r="J455" s="41">
        <f t="shared" si="14"/>
        <v>0</v>
      </c>
      <c r="K455" s="42" t="str">
        <f t="shared" si="15"/>
        <v>OK</v>
      </c>
      <c r="L455" s="31">
        <v>10</v>
      </c>
      <c r="M455" s="31"/>
      <c r="N455" s="31"/>
      <c r="O455" s="31"/>
      <c r="P455" s="31"/>
      <c r="Q455" s="31"/>
      <c r="R455" s="31"/>
      <c r="S455" s="31"/>
      <c r="T455" s="31"/>
      <c r="U455" s="31"/>
      <c r="V455" s="31"/>
      <c r="W455" s="31"/>
      <c r="X455" s="60"/>
      <c r="Y455" s="60"/>
      <c r="Z455" s="60"/>
      <c r="AA455" s="60"/>
      <c r="AB455" s="60"/>
      <c r="AC455" s="60"/>
    </row>
    <row r="456" spans="1:29" ht="30" customHeight="1" x14ac:dyDescent="0.25">
      <c r="A456" s="172"/>
      <c r="B456" s="76">
        <v>500</v>
      </c>
      <c r="C456" s="175"/>
      <c r="D456" s="80" t="s">
        <v>806</v>
      </c>
      <c r="E456" s="69" t="s">
        <v>710</v>
      </c>
      <c r="F456" s="70" t="s">
        <v>336</v>
      </c>
      <c r="G456" s="69" t="s">
        <v>232</v>
      </c>
      <c r="H456" s="54">
        <v>12</v>
      </c>
      <c r="I456" s="32"/>
      <c r="J456" s="41">
        <f t="shared" si="14"/>
        <v>0</v>
      </c>
      <c r="K456" s="42" t="str">
        <f t="shared" si="15"/>
        <v>OK</v>
      </c>
      <c r="L456" s="31"/>
      <c r="M456" s="31"/>
      <c r="N456" s="31"/>
      <c r="O456" s="31"/>
      <c r="P456" s="31"/>
      <c r="Q456" s="31"/>
      <c r="R456" s="31"/>
      <c r="S456" s="31"/>
      <c r="T456" s="31"/>
      <c r="U456" s="31"/>
      <c r="V456" s="31"/>
      <c r="W456" s="31"/>
      <c r="X456" s="60"/>
      <c r="Y456" s="60"/>
      <c r="Z456" s="60"/>
      <c r="AA456" s="60"/>
      <c r="AB456" s="60"/>
      <c r="AC456" s="60"/>
    </row>
    <row r="457" spans="1:29" ht="30" customHeight="1" x14ac:dyDescent="0.25">
      <c r="A457" s="172"/>
      <c r="B457" s="76">
        <v>501</v>
      </c>
      <c r="C457" s="175"/>
      <c r="D457" s="80" t="s">
        <v>807</v>
      </c>
      <c r="E457" s="69" t="s">
        <v>708</v>
      </c>
      <c r="F457" s="70" t="s">
        <v>336</v>
      </c>
      <c r="G457" s="69" t="s">
        <v>232</v>
      </c>
      <c r="H457" s="54">
        <v>8</v>
      </c>
      <c r="I457" s="32"/>
      <c r="J457" s="41">
        <f t="shared" si="14"/>
        <v>0</v>
      </c>
      <c r="K457" s="42" t="str">
        <f t="shared" si="15"/>
        <v>OK</v>
      </c>
      <c r="L457" s="31"/>
      <c r="M457" s="31"/>
      <c r="N457" s="31"/>
      <c r="O457" s="31"/>
      <c r="P457" s="31"/>
      <c r="Q457" s="31"/>
      <c r="R457" s="31"/>
      <c r="S457" s="31"/>
      <c r="T457" s="31"/>
      <c r="U457" s="31"/>
      <c r="V457" s="31"/>
      <c r="W457" s="31"/>
      <c r="X457" s="60"/>
      <c r="Y457" s="60"/>
      <c r="Z457" s="60"/>
      <c r="AA457" s="60"/>
      <c r="AB457" s="60"/>
      <c r="AC457" s="60"/>
    </row>
    <row r="458" spans="1:29" ht="30" customHeight="1" x14ac:dyDescent="0.25">
      <c r="A458" s="172"/>
      <c r="B458" s="76">
        <v>502</v>
      </c>
      <c r="C458" s="175"/>
      <c r="D458" s="80" t="s">
        <v>808</v>
      </c>
      <c r="E458" s="69" t="s">
        <v>728</v>
      </c>
      <c r="F458" s="70" t="s">
        <v>336</v>
      </c>
      <c r="G458" s="69" t="s">
        <v>232</v>
      </c>
      <c r="H458" s="54">
        <v>7</v>
      </c>
      <c r="I458" s="32">
        <v>20</v>
      </c>
      <c r="J458" s="41">
        <f t="shared" si="14"/>
        <v>20</v>
      </c>
      <c r="K458" s="42" t="str">
        <f t="shared" si="15"/>
        <v>OK</v>
      </c>
      <c r="L458" s="31"/>
      <c r="M458" s="31"/>
      <c r="N458" s="31"/>
      <c r="O458" s="31"/>
      <c r="P458" s="31"/>
      <c r="Q458" s="31"/>
      <c r="R458" s="31"/>
      <c r="S458" s="31"/>
      <c r="T458" s="31"/>
      <c r="U458" s="31"/>
      <c r="V458" s="31"/>
      <c r="W458" s="31"/>
      <c r="X458" s="60"/>
      <c r="Y458" s="60"/>
      <c r="Z458" s="60"/>
      <c r="AA458" s="60"/>
      <c r="AB458" s="60"/>
      <c r="AC458" s="60"/>
    </row>
    <row r="459" spans="1:29" ht="30" customHeight="1" x14ac:dyDescent="0.25">
      <c r="A459" s="172"/>
      <c r="B459" s="76">
        <v>503</v>
      </c>
      <c r="C459" s="175"/>
      <c r="D459" s="80" t="s">
        <v>809</v>
      </c>
      <c r="E459" s="69" t="s">
        <v>708</v>
      </c>
      <c r="F459" s="70" t="s">
        <v>810</v>
      </c>
      <c r="G459" s="69" t="s">
        <v>232</v>
      </c>
      <c r="H459" s="54">
        <v>7</v>
      </c>
      <c r="I459" s="32"/>
      <c r="J459" s="41">
        <f t="shared" si="14"/>
        <v>0</v>
      </c>
      <c r="K459" s="42" t="str">
        <f t="shared" si="15"/>
        <v>OK</v>
      </c>
      <c r="L459" s="31"/>
      <c r="M459" s="31"/>
      <c r="N459" s="31"/>
      <c r="O459" s="31"/>
      <c r="P459" s="31"/>
      <c r="Q459" s="31"/>
      <c r="R459" s="31"/>
      <c r="S459" s="31"/>
      <c r="T459" s="31"/>
      <c r="U459" s="31"/>
      <c r="V459" s="31"/>
      <c r="W459" s="31"/>
      <c r="X459" s="60"/>
      <c r="Y459" s="60"/>
      <c r="Z459" s="60"/>
      <c r="AA459" s="60"/>
      <c r="AB459" s="60"/>
      <c r="AC459" s="60"/>
    </row>
    <row r="460" spans="1:29" ht="30" customHeight="1" x14ac:dyDescent="0.25">
      <c r="A460" s="172"/>
      <c r="B460" s="76">
        <v>504</v>
      </c>
      <c r="C460" s="175"/>
      <c r="D460" s="80" t="s">
        <v>811</v>
      </c>
      <c r="E460" s="70" t="s">
        <v>710</v>
      </c>
      <c r="F460" s="70" t="s">
        <v>336</v>
      </c>
      <c r="G460" s="69" t="s">
        <v>232</v>
      </c>
      <c r="H460" s="54">
        <v>9</v>
      </c>
      <c r="I460" s="32"/>
      <c r="J460" s="41">
        <f t="shared" si="14"/>
        <v>0</v>
      </c>
      <c r="K460" s="42" t="str">
        <f t="shared" si="15"/>
        <v>OK</v>
      </c>
      <c r="L460" s="31"/>
      <c r="M460" s="31"/>
      <c r="N460" s="31"/>
      <c r="O460" s="31"/>
      <c r="P460" s="31"/>
      <c r="Q460" s="31"/>
      <c r="R460" s="31"/>
      <c r="S460" s="31"/>
      <c r="T460" s="31"/>
      <c r="U460" s="31"/>
      <c r="V460" s="31"/>
      <c r="W460" s="31"/>
      <c r="X460" s="60"/>
      <c r="Y460" s="60"/>
      <c r="Z460" s="60"/>
      <c r="AA460" s="60"/>
      <c r="AB460" s="60"/>
      <c r="AC460" s="60"/>
    </row>
    <row r="461" spans="1:29" ht="30" customHeight="1" x14ac:dyDescent="0.25">
      <c r="A461" s="172"/>
      <c r="B461" s="70">
        <v>505</v>
      </c>
      <c r="C461" s="175"/>
      <c r="D461" s="80" t="s">
        <v>501</v>
      </c>
      <c r="E461" s="69" t="s">
        <v>812</v>
      </c>
      <c r="F461" s="69" t="s">
        <v>38</v>
      </c>
      <c r="G461" s="69" t="s">
        <v>232</v>
      </c>
      <c r="H461" s="54">
        <v>31.19</v>
      </c>
      <c r="I461" s="32"/>
      <c r="J461" s="41">
        <f t="shared" si="14"/>
        <v>0</v>
      </c>
      <c r="K461" s="42" t="str">
        <f t="shared" si="15"/>
        <v>OK</v>
      </c>
      <c r="L461" s="31"/>
      <c r="M461" s="31"/>
      <c r="N461" s="31"/>
      <c r="O461" s="31"/>
      <c r="P461" s="31"/>
      <c r="Q461" s="31"/>
      <c r="R461" s="31"/>
      <c r="S461" s="31"/>
      <c r="T461" s="31"/>
      <c r="U461" s="31"/>
      <c r="V461" s="31"/>
      <c r="W461" s="31"/>
      <c r="X461" s="60"/>
      <c r="Y461" s="60"/>
      <c r="Z461" s="60"/>
      <c r="AA461" s="60"/>
      <c r="AB461" s="60"/>
      <c r="AC461" s="60"/>
    </row>
    <row r="462" spans="1:29" ht="30" customHeight="1" x14ac:dyDescent="0.25">
      <c r="A462" s="172"/>
      <c r="B462" s="70">
        <v>506</v>
      </c>
      <c r="C462" s="175"/>
      <c r="D462" s="80" t="s">
        <v>502</v>
      </c>
      <c r="E462" s="69" t="s">
        <v>728</v>
      </c>
      <c r="F462" s="69" t="s">
        <v>38</v>
      </c>
      <c r="G462" s="69" t="s">
        <v>232</v>
      </c>
      <c r="H462" s="54">
        <v>170</v>
      </c>
      <c r="I462" s="32">
        <v>1</v>
      </c>
      <c r="J462" s="41">
        <f t="shared" si="14"/>
        <v>1</v>
      </c>
      <c r="K462" s="42" t="str">
        <f t="shared" si="15"/>
        <v>OK</v>
      </c>
      <c r="L462" s="31"/>
      <c r="M462" s="31"/>
      <c r="N462" s="31"/>
      <c r="O462" s="31"/>
      <c r="P462" s="31"/>
      <c r="Q462" s="31"/>
      <c r="R462" s="31"/>
      <c r="S462" s="31"/>
      <c r="T462" s="31"/>
      <c r="U462" s="31"/>
      <c r="V462" s="31"/>
      <c r="W462" s="31"/>
      <c r="X462" s="60"/>
      <c r="Y462" s="60"/>
      <c r="Z462" s="60"/>
      <c r="AA462" s="60"/>
      <c r="AB462" s="60"/>
      <c r="AC462" s="60"/>
    </row>
    <row r="463" spans="1:29" ht="30" customHeight="1" x14ac:dyDescent="0.25">
      <c r="A463" s="172"/>
      <c r="B463" s="70">
        <v>507</v>
      </c>
      <c r="C463" s="175"/>
      <c r="D463" s="80" t="s">
        <v>504</v>
      </c>
      <c r="E463" s="69" t="s">
        <v>726</v>
      </c>
      <c r="F463" s="69" t="s">
        <v>38</v>
      </c>
      <c r="G463" s="69" t="s">
        <v>232</v>
      </c>
      <c r="H463" s="54">
        <v>12</v>
      </c>
      <c r="I463" s="32">
        <v>5</v>
      </c>
      <c r="J463" s="41">
        <f t="shared" si="14"/>
        <v>0</v>
      </c>
      <c r="K463" s="42" t="str">
        <f t="shared" si="15"/>
        <v>OK</v>
      </c>
      <c r="L463" s="31">
        <v>5</v>
      </c>
      <c r="M463" s="31"/>
      <c r="N463" s="31"/>
      <c r="O463" s="31"/>
      <c r="P463" s="31"/>
      <c r="Q463" s="31"/>
      <c r="R463" s="31"/>
      <c r="S463" s="31"/>
      <c r="T463" s="31"/>
      <c r="U463" s="31"/>
      <c r="V463" s="31"/>
      <c r="W463" s="31"/>
      <c r="X463" s="60"/>
      <c r="Y463" s="60"/>
      <c r="Z463" s="60"/>
      <c r="AA463" s="60"/>
      <c r="AB463" s="60"/>
      <c r="AC463" s="60"/>
    </row>
    <row r="464" spans="1:29" ht="30" customHeight="1" x14ac:dyDescent="0.25">
      <c r="A464" s="172"/>
      <c r="B464" s="70">
        <v>508</v>
      </c>
      <c r="C464" s="175"/>
      <c r="D464" s="80" t="s">
        <v>505</v>
      </c>
      <c r="E464" s="69" t="s">
        <v>37</v>
      </c>
      <c r="F464" s="69" t="s">
        <v>38</v>
      </c>
      <c r="G464" s="69" t="s">
        <v>232</v>
      </c>
      <c r="H464" s="54">
        <v>26</v>
      </c>
      <c r="I464" s="32"/>
      <c r="J464" s="41">
        <f t="shared" si="14"/>
        <v>0</v>
      </c>
      <c r="K464" s="42" t="str">
        <f t="shared" si="15"/>
        <v>OK</v>
      </c>
      <c r="L464" s="31"/>
      <c r="M464" s="31"/>
      <c r="N464" s="31"/>
      <c r="O464" s="31"/>
      <c r="P464" s="31"/>
      <c r="Q464" s="31"/>
      <c r="R464" s="31"/>
      <c r="S464" s="31"/>
      <c r="T464" s="31"/>
      <c r="U464" s="31"/>
      <c r="V464" s="31"/>
      <c r="W464" s="31"/>
      <c r="X464" s="60"/>
      <c r="Y464" s="60"/>
      <c r="Z464" s="60"/>
      <c r="AA464" s="60"/>
      <c r="AB464" s="60"/>
      <c r="AC464" s="60"/>
    </row>
    <row r="465" spans="1:29" ht="30" customHeight="1" x14ac:dyDescent="0.25">
      <c r="A465" s="172"/>
      <c r="B465" s="70">
        <v>509</v>
      </c>
      <c r="C465" s="175"/>
      <c r="D465" s="80" t="s">
        <v>506</v>
      </c>
      <c r="E465" s="69" t="s">
        <v>227</v>
      </c>
      <c r="F465" s="69" t="s">
        <v>38</v>
      </c>
      <c r="G465" s="69" t="s">
        <v>232</v>
      </c>
      <c r="H465" s="54">
        <v>32</v>
      </c>
      <c r="I465" s="32"/>
      <c r="J465" s="41">
        <f t="shared" si="14"/>
        <v>0</v>
      </c>
      <c r="K465" s="42" t="str">
        <f t="shared" si="15"/>
        <v>OK</v>
      </c>
      <c r="L465" s="31"/>
      <c r="M465" s="31"/>
      <c r="N465" s="31"/>
      <c r="O465" s="31"/>
      <c r="P465" s="31"/>
      <c r="Q465" s="31"/>
      <c r="R465" s="31"/>
      <c r="S465" s="31"/>
      <c r="T465" s="31"/>
      <c r="U465" s="31"/>
      <c r="V465" s="31"/>
      <c r="W465" s="31"/>
      <c r="X465" s="60"/>
      <c r="Y465" s="60"/>
      <c r="Z465" s="60"/>
      <c r="AA465" s="60"/>
      <c r="AB465" s="60"/>
      <c r="AC465" s="60"/>
    </row>
    <row r="466" spans="1:29" ht="30" customHeight="1" x14ac:dyDescent="0.25">
      <c r="A466" s="172"/>
      <c r="B466" s="70">
        <v>510</v>
      </c>
      <c r="C466" s="175"/>
      <c r="D466" s="80" t="s">
        <v>507</v>
      </c>
      <c r="E466" s="69" t="s">
        <v>731</v>
      </c>
      <c r="F466" s="69" t="s">
        <v>38</v>
      </c>
      <c r="G466" s="69" t="s">
        <v>232</v>
      </c>
      <c r="H466" s="54">
        <v>17</v>
      </c>
      <c r="I466" s="32"/>
      <c r="J466" s="41">
        <f t="shared" si="14"/>
        <v>0</v>
      </c>
      <c r="K466" s="42" t="str">
        <f t="shared" si="15"/>
        <v>OK</v>
      </c>
      <c r="L466" s="31"/>
      <c r="M466" s="31"/>
      <c r="N466" s="31"/>
      <c r="O466" s="31"/>
      <c r="P466" s="31"/>
      <c r="Q466" s="31"/>
      <c r="R466" s="31"/>
      <c r="S466" s="31"/>
      <c r="T466" s="31"/>
      <c r="U466" s="31"/>
      <c r="V466" s="31"/>
      <c r="W466" s="31"/>
      <c r="X466" s="60"/>
      <c r="Y466" s="60"/>
      <c r="Z466" s="60"/>
      <c r="AA466" s="60"/>
      <c r="AB466" s="60"/>
      <c r="AC466" s="60"/>
    </row>
    <row r="467" spans="1:29" ht="30" customHeight="1" x14ac:dyDescent="0.25">
      <c r="A467" s="172"/>
      <c r="B467" s="70">
        <v>511</v>
      </c>
      <c r="C467" s="175"/>
      <c r="D467" s="80" t="s">
        <v>508</v>
      </c>
      <c r="E467" s="69" t="s">
        <v>726</v>
      </c>
      <c r="F467" s="69" t="s">
        <v>348</v>
      </c>
      <c r="G467" s="69" t="s">
        <v>232</v>
      </c>
      <c r="H467" s="54">
        <v>22.97</v>
      </c>
      <c r="I467" s="32"/>
      <c r="J467" s="41">
        <f t="shared" si="14"/>
        <v>0</v>
      </c>
      <c r="K467" s="42" t="str">
        <f t="shared" si="15"/>
        <v>OK</v>
      </c>
      <c r="L467" s="31"/>
      <c r="M467" s="31"/>
      <c r="N467" s="31"/>
      <c r="O467" s="31"/>
      <c r="P467" s="31"/>
      <c r="Q467" s="31"/>
      <c r="R467" s="31"/>
      <c r="S467" s="31"/>
      <c r="T467" s="31"/>
      <c r="U467" s="31"/>
      <c r="V467" s="31"/>
      <c r="W467" s="31"/>
      <c r="X467" s="60"/>
      <c r="Y467" s="60"/>
      <c r="Z467" s="60"/>
      <c r="AA467" s="60"/>
      <c r="AB467" s="60"/>
      <c r="AC467" s="60"/>
    </row>
    <row r="468" spans="1:29" ht="30" customHeight="1" x14ac:dyDescent="0.25">
      <c r="A468" s="172"/>
      <c r="B468" s="70">
        <v>512</v>
      </c>
      <c r="C468" s="175"/>
      <c r="D468" s="80" t="s">
        <v>509</v>
      </c>
      <c r="E468" s="69" t="s">
        <v>726</v>
      </c>
      <c r="F468" s="69" t="s">
        <v>38</v>
      </c>
      <c r="G468" s="69" t="s">
        <v>232</v>
      </c>
      <c r="H468" s="54">
        <v>18</v>
      </c>
      <c r="I468" s="32"/>
      <c r="J468" s="41">
        <f t="shared" si="14"/>
        <v>0</v>
      </c>
      <c r="K468" s="42" t="str">
        <f t="shared" si="15"/>
        <v>OK</v>
      </c>
      <c r="L468" s="31"/>
      <c r="M468" s="31"/>
      <c r="N468" s="31"/>
      <c r="O468" s="31"/>
      <c r="P468" s="31"/>
      <c r="Q468" s="31"/>
      <c r="R468" s="31"/>
      <c r="S468" s="31"/>
      <c r="T468" s="31"/>
      <c r="U468" s="31"/>
      <c r="V468" s="31"/>
      <c r="W468" s="31"/>
      <c r="X468" s="60"/>
      <c r="Y468" s="60"/>
      <c r="Z468" s="60"/>
      <c r="AA468" s="60"/>
      <c r="AB468" s="60"/>
      <c r="AC468" s="60"/>
    </row>
    <row r="469" spans="1:29" ht="30" customHeight="1" x14ac:dyDescent="0.25">
      <c r="A469" s="172"/>
      <c r="B469" s="70">
        <v>513</v>
      </c>
      <c r="C469" s="175"/>
      <c r="D469" s="80" t="s">
        <v>510</v>
      </c>
      <c r="E469" s="69" t="s">
        <v>813</v>
      </c>
      <c r="F469" s="69" t="s">
        <v>38</v>
      </c>
      <c r="G469" s="69" t="s">
        <v>512</v>
      </c>
      <c r="H469" s="54">
        <v>460</v>
      </c>
      <c r="I469" s="32"/>
      <c r="J469" s="41">
        <f t="shared" si="14"/>
        <v>0</v>
      </c>
      <c r="K469" s="42" t="str">
        <f t="shared" si="15"/>
        <v>OK</v>
      </c>
      <c r="L469" s="31"/>
      <c r="M469" s="31"/>
      <c r="N469" s="31"/>
      <c r="O469" s="31"/>
      <c r="P469" s="31"/>
      <c r="Q469" s="31"/>
      <c r="R469" s="31"/>
      <c r="S469" s="31"/>
      <c r="T469" s="31"/>
      <c r="U469" s="31"/>
      <c r="V469" s="31"/>
      <c r="W469" s="31"/>
      <c r="X469" s="60"/>
      <c r="Y469" s="60"/>
      <c r="Z469" s="60"/>
      <c r="AA469" s="60"/>
      <c r="AB469" s="60"/>
      <c r="AC469" s="60"/>
    </row>
    <row r="470" spans="1:29" ht="30" customHeight="1" x14ac:dyDescent="0.25">
      <c r="A470" s="172"/>
      <c r="B470" s="70">
        <v>514</v>
      </c>
      <c r="C470" s="175"/>
      <c r="D470" s="80" t="s">
        <v>513</v>
      </c>
      <c r="E470" s="69" t="s">
        <v>813</v>
      </c>
      <c r="F470" s="69" t="s">
        <v>38</v>
      </c>
      <c r="G470" s="69" t="s">
        <v>512</v>
      </c>
      <c r="H470" s="54">
        <v>420</v>
      </c>
      <c r="I470" s="32"/>
      <c r="J470" s="41">
        <f t="shared" si="14"/>
        <v>0</v>
      </c>
      <c r="K470" s="42" t="str">
        <f t="shared" si="15"/>
        <v>OK</v>
      </c>
      <c r="L470" s="31"/>
      <c r="M470" s="31"/>
      <c r="N470" s="31"/>
      <c r="O470" s="31"/>
      <c r="P470" s="31"/>
      <c r="Q470" s="31"/>
      <c r="R470" s="31"/>
      <c r="S470" s="31"/>
      <c r="T470" s="31"/>
      <c r="U470" s="31"/>
      <c r="V470" s="31"/>
      <c r="W470" s="31"/>
      <c r="X470" s="60"/>
      <c r="Y470" s="60"/>
      <c r="Z470" s="60"/>
      <c r="AA470" s="60"/>
      <c r="AB470" s="60"/>
      <c r="AC470" s="60"/>
    </row>
    <row r="471" spans="1:29" ht="30" customHeight="1" x14ac:dyDescent="0.25">
      <c r="A471" s="172"/>
      <c r="B471" s="70">
        <v>515</v>
      </c>
      <c r="C471" s="175"/>
      <c r="D471" s="80" t="s">
        <v>514</v>
      </c>
      <c r="E471" s="69" t="s">
        <v>732</v>
      </c>
      <c r="F471" s="69" t="s">
        <v>38</v>
      </c>
      <c r="G471" s="69" t="s">
        <v>512</v>
      </c>
      <c r="H471" s="54">
        <v>461</v>
      </c>
      <c r="I471" s="32"/>
      <c r="J471" s="41">
        <f t="shared" si="14"/>
        <v>0</v>
      </c>
      <c r="K471" s="42" t="str">
        <f t="shared" si="15"/>
        <v>OK</v>
      </c>
      <c r="L471" s="31"/>
      <c r="M471" s="31"/>
      <c r="N471" s="31"/>
      <c r="O471" s="31"/>
      <c r="P471" s="31"/>
      <c r="Q471" s="31"/>
      <c r="R471" s="31"/>
      <c r="S471" s="31"/>
      <c r="T471" s="31"/>
      <c r="U471" s="31"/>
      <c r="V471" s="31"/>
      <c r="W471" s="31"/>
      <c r="X471" s="60"/>
      <c r="Y471" s="60"/>
      <c r="Z471" s="60"/>
      <c r="AA471" s="60"/>
      <c r="AB471" s="60"/>
      <c r="AC471" s="60"/>
    </row>
    <row r="472" spans="1:29" ht="30" customHeight="1" x14ac:dyDescent="0.25">
      <c r="A472" s="172"/>
      <c r="B472" s="70">
        <v>516</v>
      </c>
      <c r="C472" s="175"/>
      <c r="D472" s="80" t="s">
        <v>515</v>
      </c>
      <c r="E472" s="69" t="s">
        <v>813</v>
      </c>
      <c r="F472" s="69" t="s">
        <v>38</v>
      </c>
      <c r="G472" s="69" t="s">
        <v>512</v>
      </c>
      <c r="H472" s="54">
        <v>305</v>
      </c>
      <c r="I472" s="32"/>
      <c r="J472" s="41">
        <f t="shared" si="14"/>
        <v>0</v>
      </c>
      <c r="K472" s="42" t="str">
        <f t="shared" si="15"/>
        <v>OK</v>
      </c>
      <c r="L472" s="31"/>
      <c r="M472" s="31"/>
      <c r="N472" s="31"/>
      <c r="O472" s="31"/>
      <c r="P472" s="31"/>
      <c r="Q472" s="31"/>
      <c r="R472" s="31"/>
      <c r="S472" s="31"/>
      <c r="T472" s="31"/>
      <c r="U472" s="31"/>
      <c r="V472" s="31"/>
      <c r="W472" s="31"/>
      <c r="X472" s="60"/>
      <c r="Y472" s="60"/>
      <c r="Z472" s="60"/>
      <c r="AA472" s="60"/>
      <c r="AB472" s="60"/>
      <c r="AC472" s="60"/>
    </row>
    <row r="473" spans="1:29" ht="30" customHeight="1" x14ac:dyDescent="0.25">
      <c r="A473" s="172"/>
      <c r="B473" s="70">
        <v>517</v>
      </c>
      <c r="C473" s="175"/>
      <c r="D473" s="80" t="s">
        <v>625</v>
      </c>
      <c r="E473" s="69" t="s">
        <v>813</v>
      </c>
      <c r="F473" s="69" t="s">
        <v>336</v>
      </c>
      <c r="G473" s="69" t="s">
        <v>512</v>
      </c>
      <c r="H473" s="54">
        <v>223</v>
      </c>
      <c r="I473" s="32"/>
      <c r="J473" s="41">
        <f t="shared" si="14"/>
        <v>0</v>
      </c>
      <c r="K473" s="42" t="str">
        <f t="shared" si="15"/>
        <v>OK</v>
      </c>
      <c r="L473" s="31"/>
      <c r="M473" s="31"/>
      <c r="N473" s="31"/>
      <c r="O473" s="31"/>
      <c r="P473" s="31"/>
      <c r="Q473" s="31"/>
      <c r="R473" s="31"/>
      <c r="S473" s="31"/>
      <c r="T473" s="31"/>
      <c r="U473" s="31"/>
      <c r="V473" s="31"/>
      <c r="W473" s="31"/>
      <c r="X473" s="60"/>
      <c r="Y473" s="60"/>
      <c r="Z473" s="60"/>
      <c r="AA473" s="60"/>
      <c r="AB473" s="60"/>
      <c r="AC473" s="60"/>
    </row>
    <row r="474" spans="1:29" ht="30" customHeight="1" x14ac:dyDescent="0.25">
      <c r="A474" s="172"/>
      <c r="B474" s="70">
        <v>518</v>
      </c>
      <c r="C474" s="175"/>
      <c r="D474" s="80" t="s">
        <v>655</v>
      </c>
      <c r="E474" s="69" t="s">
        <v>813</v>
      </c>
      <c r="F474" s="69" t="s">
        <v>336</v>
      </c>
      <c r="G474" s="69" t="s">
        <v>232</v>
      </c>
      <c r="H474" s="54">
        <v>135</v>
      </c>
      <c r="I474" s="32"/>
      <c r="J474" s="41">
        <f t="shared" si="14"/>
        <v>0</v>
      </c>
      <c r="K474" s="42" t="str">
        <f t="shared" si="15"/>
        <v>OK</v>
      </c>
      <c r="L474" s="31"/>
      <c r="M474" s="31"/>
      <c r="N474" s="31"/>
      <c r="O474" s="31"/>
      <c r="P474" s="31"/>
      <c r="Q474" s="31"/>
      <c r="R474" s="31"/>
      <c r="S474" s="31"/>
      <c r="T474" s="31"/>
      <c r="U474" s="31"/>
      <c r="V474" s="31"/>
      <c r="W474" s="31"/>
      <c r="X474" s="60"/>
      <c r="Y474" s="60"/>
      <c r="Z474" s="60"/>
      <c r="AA474" s="60"/>
      <c r="AB474" s="60"/>
      <c r="AC474" s="60"/>
    </row>
    <row r="475" spans="1:29" ht="30" customHeight="1" x14ac:dyDescent="0.25">
      <c r="A475" s="172"/>
      <c r="B475" s="70">
        <v>519</v>
      </c>
      <c r="C475" s="175"/>
      <c r="D475" s="80" t="s">
        <v>516</v>
      </c>
      <c r="E475" s="69" t="s">
        <v>813</v>
      </c>
      <c r="F475" s="69" t="s">
        <v>38</v>
      </c>
      <c r="G475" s="69" t="s">
        <v>512</v>
      </c>
      <c r="H475" s="54">
        <v>236</v>
      </c>
      <c r="I475" s="32"/>
      <c r="J475" s="41">
        <f t="shared" si="14"/>
        <v>0</v>
      </c>
      <c r="K475" s="42" t="str">
        <f t="shared" si="15"/>
        <v>OK</v>
      </c>
      <c r="L475" s="31"/>
      <c r="M475" s="31"/>
      <c r="N475" s="31"/>
      <c r="O475" s="31"/>
      <c r="P475" s="31"/>
      <c r="Q475" s="31"/>
      <c r="R475" s="31"/>
      <c r="S475" s="31"/>
      <c r="T475" s="31"/>
      <c r="U475" s="31"/>
      <c r="V475" s="31"/>
      <c r="W475" s="31"/>
      <c r="X475" s="60"/>
      <c r="Y475" s="60"/>
      <c r="Z475" s="60"/>
      <c r="AA475" s="60"/>
      <c r="AB475" s="60"/>
      <c r="AC475" s="60"/>
    </row>
    <row r="476" spans="1:29" ht="30" customHeight="1" x14ac:dyDescent="0.25">
      <c r="A476" s="172"/>
      <c r="B476" s="76">
        <v>520</v>
      </c>
      <c r="C476" s="175"/>
      <c r="D476" s="80" t="s">
        <v>517</v>
      </c>
      <c r="E476" s="69" t="s">
        <v>813</v>
      </c>
      <c r="F476" s="69" t="s">
        <v>38</v>
      </c>
      <c r="G476" s="69" t="s">
        <v>512</v>
      </c>
      <c r="H476" s="54">
        <v>605</v>
      </c>
      <c r="I476" s="32"/>
      <c r="J476" s="41">
        <f t="shared" si="14"/>
        <v>0</v>
      </c>
      <c r="K476" s="42" t="str">
        <f t="shared" si="15"/>
        <v>OK</v>
      </c>
      <c r="L476" s="31"/>
      <c r="M476" s="31"/>
      <c r="N476" s="31"/>
      <c r="O476" s="31"/>
      <c r="P476" s="31"/>
      <c r="Q476" s="31"/>
      <c r="R476" s="31"/>
      <c r="S476" s="31"/>
      <c r="T476" s="31"/>
      <c r="U476" s="31"/>
      <c r="V476" s="31"/>
      <c r="W476" s="31"/>
      <c r="X476" s="60"/>
      <c r="Y476" s="60"/>
      <c r="Z476" s="60"/>
      <c r="AA476" s="60"/>
      <c r="AB476" s="60"/>
      <c r="AC476" s="60"/>
    </row>
    <row r="477" spans="1:29" ht="30" customHeight="1" x14ac:dyDescent="0.25">
      <c r="A477" s="172"/>
      <c r="B477" s="70">
        <v>521</v>
      </c>
      <c r="C477" s="175"/>
      <c r="D477" s="80" t="s">
        <v>518</v>
      </c>
      <c r="E477" s="69" t="s">
        <v>813</v>
      </c>
      <c r="F477" s="69" t="s">
        <v>38</v>
      </c>
      <c r="G477" s="69" t="s">
        <v>512</v>
      </c>
      <c r="H477" s="54">
        <v>428.13</v>
      </c>
      <c r="I477" s="32"/>
      <c r="J477" s="41">
        <f t="shared" si="14"/>
        <v>0</v>
      </c>
      <c r="K477" s="42" t="str">
        <f t="shared" si="15"/>
        <v>OK</v>
      </c>
      <c r="L477" s="31"/>
      <c r="M477" s="31"/>
      <c r="N477" s="31"/>
      <c r="O477" s="31"/>
      <c r="P477" s="31"/>
      <c r="Q477" s="31"/>
      <c r="R477" s="31"/>
      <c r="S477" s="31"/>
      <c r="T477" s="31"/>
      <c r="U477" s="31"/>
      <c r="V477" s="31"/>
      <c r="W477" s="31"/>
      <c r="X477" s="60"/>
      <c r="Y477" s="60"/>
      <c r="Z477" s="60"/>
      <c r="AA477" s="60"/>
      <c r="AB477" s="60"/>
      <c r="AC477" s="60"/>
    </row>
    <row r="478" spans="1:29" ht="30" customHeight="1" x14ac:dyDescent="0.25">
      <c r="A478" s="172"/>
      <c r="B478" s="69">
        <v>522</v>
      </c>
      <c r="C478" s="175"/>
      <c r="D478" s="80" t="s">
        <v>519</v>
      </c>
      <c r="E478" s="69" t="s">
        <v>732</v>
      </c>
      <c r="F478" s="69" t="s">
        <v>123</v>
      </c>
      <c r="G478" s="69" t="s">
        <v>512</v>
      </c>
      <c r="H478" s="54">
        <v>4600</v>
      </c>
      <c r="I478" s="32">
        <v>1</v>
      </c>
      <c r="J478" s="41">
        <f t="shared" si="14"/>
        <v>0</v>
      </c>
      <c r="K478" s="42" t="str">
        <f t="shared" si="15"/>
        <v>OK</v>
      </c>
      <c r="L478" s="31">
        <v>1</v>
      </c>
      <c r="M478" s="31"/>
      <c r="N478" s="31"/>
      <c r="O478" s="31"/>
      <c r="P478" s="31"/>
      <c r="Q478" s="31"/>
      <c r="R478" s="31"/>
      <c r="S478" s="31"/>
      <c r="T478" s="31"/>
      <c r="U478" s="31"/>
      <c r="V478" s="31"/>
      <c r="W478" s="31"/>
      <c r="X478" s="60"/>
      <c r="Y478" s="60"/>
      <c r="Z478" s="60"/>
      <c r="AA478" s="60"/>
      <c r="AB478" s="60"/>
      <c r="AC478" s="60"/>
    </row>
    <row r="479" spans="1:29" ht="30" customHeight="1" x14ac:dyDescent="0.25">
      <c r="A479" s="172"/>
      <c r="B479" s="70">
        <v>523</v>
      </c>
      <c r="C479" s="175"/>
      <c r="D479" s="80" t="s">
        <v>658</v>
      </c>
      <c r="E479" s="69" t="s">
        <v>813</v>
      </c>
      <c r="F479" s="69" t="s">
        <v>336</v>
      </c>
      <c r="G479" s="69" t="s">
        <v>512</v>
      </c>
      <c r="H479" s="54">
        <v>381.97</v>
      </c>
      <c r="I479" s="32"/>
      <c r="J479" s="41">
        <f t="shared" si="14"/>
        <v>0</v>
      </c>
      <c r="K479" s="42" t="str">
        <f t="shared" si="15"/>
        <v>OK</v>
      </c>
      <c r="L479" s="31"/>
      <c r="M479" s="31"/>
      <c r="N479" s="31"/>
      <c r="O479" s="31"/>
      <c r="P479" s="31"/>
      <c r="Q479" s="31"/>
      <c r="R479" s="31"/>
      <c r="S479" s="31"/>
      <c r="T479" s="31"/>
      <c r="U479" s="31"/>
      <c r="V479" s="31"/>
      <c r="W479" s="31"/>
      <c r="X479" s="60"/>
      <c r="Y479" s="60"/>
      <c r="Z479" s="60"/>
      <c r="AA479" s="60"/>
      <c r="AB479" s="60"/>
      <c r="AC479" s="60"/>
    </row>
    <row r="480" spans="1:29" ht="30" customHeight="1" x14ac:dyDescent="0.25">
      <c r="A480" s="172"/>
      <c r="B480" s="76">
        <v>524</v>
      </c>
      <c r="C480" s="175"/>
      <c r="D480" s="81" t="s">
        <v>814</v>
      </c>
      <c r="E480" s="65"/>
      <c r="F480" s="65" t="s">
        <v>38</v>
      </c>
      <c r="G480" s="70"/>
      <c r="H480" s="54">
        <v>453</v>
      </c>
      <c r="I480" s="32"/>
      <c r="J480" s="41">
        <f t="shared" si="14"/>
        <v>0</v>
      </c>
      <c r="K480" s="42" t="str">
        <f t="shared" si="15"/>
        <v>OK</v>
      </c>
      <c r="L480" s="31"/>
      <c r="M480" s="31"/>
      <c r="N480" s="31"/>
      <c r="O480" s="31"/>
      <c r="P480" s="31"/>
      <c r="Q480" s="31"/>
      <c r="R480" s="31"/>
      <c r="S480" s="31"/>
      <c r="T480" s="31"/>
      <c r="U480" s="31"/>
      <c r="V480" s="31"/>
      <c r="W480" s="31"/>
      <c r="X480" s="60"/>
      <c r="Y480" s="60"/>
      <c r="Z480" s="60"/>
      <c r="AA480" s="60"/>
      <c r="AB480" s="60"/>
      <c r="AC480" s="60"/>
    </row>
    <row r="481" spans="1:29" ht="30" customHeight="1" x14ac:dyDescent="0.25">
      <c r="A481" s="172"/>
      <c r="B481" s="76">
        <v>525</v>
      </c>
      <c r="C481" s="175"/>
      <c r="D481" s="77" t="s">
        <v>669</v>
      </c>
      <c r="E481" s="89" t="s">
        <v>813</v>
      </c>
      <c r="F481" s="69" t="s">
        <v>336</v>
      </c>
      <c r="G481" s="69" t="s">
        <v>512</v>
      </c>
      <c r="H481" s="54">
        <v>750</v>
      </c>
      <c r="I481" s="32"/>
      <c r="J481" s="41">
        <f t="shared" si="14"/>
        <v>0</v>
      </c>
      <c r="K481" s="42" t="str">
        <f t="shared" si="15"/>
        <v>OK</v>
      </c>
      <c r="L481" s="31"/>
      <c r="M481" s="31"/>
      <c r="N481" s="31"/>
      <c r="O481" s="31"/>
      <c r="P481" s="31"/>
      <c r="Q481" s="31"/>
      <c r="R481" s="31"/>
      <c r="S481" s="31"/>
      <c r="T481" s="31"/>
      <c r="U481" s="31"/>
      <c r="V481" s="31"/>
      <c r="W481" s="31"/>
      <c r="X481" s="60"/>
      <c r="Y481" s="60"/>
      <c r="Z481" s="60"/>
      <c r="AA481" s="60"/>
      <c r="AB481" s="60"/>
      <c r="AC481" s="60"/>
    </row>
    <row r="482" spans="1:29" ht="30" customHeight="1" x14ac:dyDescent="0.25">
      <c r="A482" s="172"/>
      <c r="B482" s="76">
        <v>526</v>
      </c>
      <c r="C482" s="175"/>
      <c r="D482" s="77" t="s">
        <v>670</v>
      </c>
      <c r="E482" s="89" t="s">
        <v>815</v>
      </c>
      <c r="F482" s="69" t="s">
        <v>336</v>
      </c>
      <c r="G482" s="69" t="s">
        <v>512</v>
      </c>
      <c r="H482" s="54">
        <v>1210</v>
      </c>
      <c r="I482" s="32"/>
      <c r="J482" s="41">
        <f t="shared" si="14"/>
        <v>0</v>
      </c>
      <c r="K482" s="42" t="str">
        <f t="shared" si="15"/>
        <v>OK</v>
      </c>
      <c r="L482" s="31"/>
      <c r="M482" s="31"/>
      <c r="N482" s="31"/>
      <c r="O482" s="31"/>
      <c r="P482" s="31"/>
      <c r="Q482" s="31"/>
      <c r="R482" s="31"/>
      <c r="S482" s="31"/>
      <c r="T482" s="31"/>
      <c r="U482" s="31"/>
      <c r="V482" s="31"/>
      <c r="W482" s="31"/>
      <c r="X482" s="60"/>
      <c r="Y482" s="60"/>
      <c r="Z482" s="60"/>
      <c r="AA482" s="60"/>
      <c r="AB482" s="60"/>
      <c r="AC482" s="60"/>
    </row>
    <row r="483" spans="1:29" ht="30" customHeight="1" x14ac:dyDescent="0.25">
      <c r="A483" s="172"/>
      <c r="B483" s="76">
        <v>527</v>
      </c>
      <c r="C483" s="175"/>
      <c r="D483" s="77" t="s">
        <v>671</v>
      </c>
      <c r="E483" s="89" t="s">
        <v>815</v>
      </c>
      <c r="F483" s="69" t="s">
        <v>336</v>
      </c>
      <c r="G483" s="69" t="s">
        <v>512</v>
      </c>
      <c r="H483" s="54">
        <v>1100</v>
      </c>
      <c r="I483" s="32"/>
      <c r="J483" s="41">
        <f t="shared" si="14"/>
        <v>0</v>
      </c>
      <c r="K483" s="42" t="str">
        <f t="shared" si="15"/>
        <v>OK</v>
      </c>
      <c r="L483" s="31"/>
      <c r="M483" s="31"/>
      <c r="N483" s="31"/>
      <c r="O483" s="31"/>
      <c r="P483" s="31"/>
      <c r="Q483" s="31"/>
      <c r="R483" s="31"/>
      <c r="S483" s="31"/>
      <c r="T483" s="31"/>
      <c r="U483" s="31"/>
      <c r="V483" s="31"/>
      <c r="W483" s="31"/>
      <c r="X483" s="60"/>
      <c r="Y483" s="60"/>
      <c r="Z483" s="60"/>
      <c r="AA483" s="60"/>
      <c r="AB483" s="60"/>
      <c r="AC483" s="60"/>
    </row>
    <row r="484" spans="1:29" ht="30" customHeight="1" x14ac:dyDescent="0.25">
      <c r="A484" s="173"/>
      <c r="B484" s="70">
        <v>528</v>
      </c>
      <c r="C484" s="176"/>
      <c r="D484" s="80" t="s">
        <v>654</v>
      </c>
      <c r="E484" s="69" t="s">
        <v>816</v>
      </c>
      <c r="F484" s="69" t="s">
        <v>336</v>
      </c>
      <c r="G484" s="69" t="s">
        <v>232</v>
      </c>
      <c r="H484" s="54">
        <v>91.57</v>
      </c>
      <c r="I484" s="32"/>
      <c r="J484" s="41">
        <f t="shared" si="14"/>
        <v>0</v>
      </c>
      <c r="K484" s="42" t="str">
        <f t="shared" si="15"/>
        <v>OK</v>
      </c>
      <c r="L484" s="31"/>
      <c r="M484" s="31"/>
      <c r="N484" s="31"/>
      <c r="O484" s="31"/>
      <c r="P484" s="31"/>
      <c r="Q484" s="31"/>
      <c r="R484" s="31"/>
      <c r="S484" s="31"/>
      <c r="T484" s="31"/>
      <c r="U484" s="31"/>
      <c r="V484" s="31"/>
      <c r="W484" s="31"/>
      <c r="X484" s="60"/>
      <c r="Y484" s="60"/>
      <c r="Z484" s="60"/>
      <c r="AA484" s="60"/>
      <c r="AB484" s="60"/>
      <c r="AC484" s="60"/>
    </row>
    <row r="485" spans="1:29" ht="30" customHeight="1" x14ac:dyDescent="0.25">
      <c r="A485" s="177">
        <v>9</v>
      </c>
      <c r="B485" s="71">
        <v>529</v>
      </c>
      <c r="C485" s="168" t="s">
        <v>684</v>
      </c>
      <c r="D485" s="75" t="s">
        <v>520</v>
      </c>
      <c r="E485" s="72" t="s">
        <v>816</v>
      </c>
      <c r="F485" s="72" t="s">
        <v>521</v>
      </c>
      <c r="G485" s="72" t="s">
        <v>44</v>
      </c>
      <c r="H485" s="56">
        <v>1.99</v>
      </c>
      <c r="I485" s="32"/>
      <c r="J485" s="41">
        <f t="shared" si="14"/>
        <v>0</v>
      </c>
      <c r="K485" s="42" t="str">
        <f t="shared" si="15"/>
        <v>OK</v>
      </c>
      <c r="L485" s="31"/>
      <c r="M485" s="31"/>
      <c r="N485" s="31"/>
      <c r="O485" s="31"/>
      <c r="P485" s="31"/>
      <c r="Q485" s="31"/>
      <c r="R485" s="31"/>
      <c r="S485" s="31"/>
      <c r="T485" s="31"/>
      <c r="U485" s="31"/>
      <c r="V485" s="31"/>
      <c r="W485" s="31"/>
      <c r="X485" s="60"/>
      <c r="Y485" s="60"/>
      <c r="Z485" s="60"/>
      <c r="AA485" s="60"/>
      <c r="AB485" s="60"/>
      <c r="AC485" s="60"/>
    </row>
    <row r="486" spans="1:29" ht="30" customHeight="1" x14ac:dyDescent="0.25">
      <c r="A486" s="177"/>
      <c r="B486" s="71">
        <v>530</v>
      </c>
      <c r="C486" s="169"/>
      <c r="D486" s="75" t="s">
        <v>522</v>
      </c>
      <c r="E486" s="72" t="s">
        <v>817</v>
      </c>
      <c r="F486" s="72" t="s">
        <v>38</v>
      </c>
      <c r="G486" s="72" t="s">
        <v>44</v>
      </c>
      <c r="H486" s="56">
        <v>17.010000000000002</v>
      </c>
      <c r="I486" s="32"/>
      <c r="J486" s="41">
        <f t="shared" si="14"/>
        <v>0</v>
      </c>
      <c r="K486" s="42" t="str">
        <f t="shared" si="15"/>
        <v>OK</v>
      </c>
      <c r="L486" s="31"/>
      <c r="M486" s="31"/>
      <c r="N486" s="31"/>
      <c r="O486" s="31"/>
      <c r="P486" s="31"/>
      <c r="Q486" s="31"/>
      <c r="R486" s="31"/>
      <c r="S486" s="31"/>
      <c r="T486" s="31"/>
      <c r="U486" s="31"/>
      <c r="V486" s="31"/>
      <c r="W486" s="31"/>
      <c r="X486" s="60"/>
      <c r="Y486" s="60"/>
      <c r="Z486" s="60"/>
      <c r="AA486" s="60"/>
      <c r="AB486" s="60"/>
      <c r="AC486" s="60"/>
    </row>
    <row r="487" spans="1:29" ht="30" customHeight="1" x14ac:dyDescent="0.25">
      <c r="A487" s="177"/>
      <c r="B487" s="71">
        <v>531</v>
      </c>
      <c r="C487" s="169"/>
      <c r="D487" s="75" t="s">
        <v>524</v>
      </c>
      <c r="E487" s="72" t="s">
        <v>210</v>
      </c>
      <c r="F487" s="72" t="s">
        <v>38</v>
      </c>
      <c r="G487" s="72" t="s">
        <v>44</v>
      </c>
      <c r="H487" s="56">
        <v>7.1</v>
      </c>
      <c r="I487" s="32">
        <v>50</v>
      </c>
      <c r="J487" s="41">
        <f t="shared" si="14"/>
        <v>30</v>
      </c>
      <c r="K487" s="42" t="str">
        <f t="shared" si="15"/>
        <v>OK</v>
      </c>
      <c r="L487" s="31"/>
      <c r="M487" s="31"/>
      <c r="N487" s="31"/>
      <c r="O487" s="31"/>
      <c r="P487" s="31"/>
      <c r="Q487" s="31"/>
      <c r="R487" s="31"/>
      <c r="S487" s="31"/>
      <c r="T487" s="31"/>
      <c r="U487" s="31">
        <v>20</v>
      </c>
      <c r="V487" s="31"/>
      <c r="W487" s="31"/>
      <c r="X487" s="60"/>
      <c r="Y487" s="60"/>
      <c r="Z487" s="60"/>
      <c r="AA487" s="60"/>
      <c r="AB487" s="60"/>
      <c r="AC487" s="60"/>
    </row>
    <row r="488" spans="1:29" ht="30" customHeight="1" x14ac:dyDescent="0.25">
      <c r="A488" s="177"/>
      <c r="B488" s="71">
        <v>532</v>
      </c>
      <c r="C488" s="169"/>
      <c r="D488" s="75" t="s">
        <v>526</v>
      </c>
      <c r="E488" s="72" t="s">
        <v>726</v>
      </c>
      <c r="F488" s="72" t="s">
        <v>38</v>
      </c>
      <c r="G488" s="72" t="s">
        <v>44</v>
      </c>
      <c r="H488" s="56">
        <v>10.83</v>
      </c>
      <c r="I488" s="32"/>
      <c r="J488" s="41">
        <f t="shared" si="14"/>
        <v>0</v>
      </c>
      <c r="K488" s="42" t="str">
        <f t="shared" si="15"/>
        <v>OK</v>
      </c>
      <c r="L488" s="31"/>
      <c r="M488" s="31"/>
      <c r="N488" s="31"/>
      <c r="O488" s="31"/>
      <c r="P488" s="31"/>
      <c r="Q488" s="31"/>
      <c r="R488" s="31"/>
      <c r="S488" s="31"/>
      <c r="T488" s="31"/>
      <c r="U488" s="31"/>
      <c r="V488" s="31"/>
      <c r="W488" s="31"/>
      <c r="X488" s="60"/>
      <c r="Y488" s="60"/>
      <c r="Z488" s="60"/>
      <c r="AA488" s="60"/>
      <c r="AB488" s="60"/>
      <c r="AC488" s="60"/>
    </row>
    <row r="489" spans="1:29" ht="30" customHeight="1" x14ac:dyDescent="0.25">
      <c r="A489" s="177"/>
      <c r="B489" s="71">
        <v>533</v>
      </c>
      <c r="C489" s="169"/>
      <c r="D489" s="75" t="s">
        <v>527</v>
      </c>
      <c r="E489" s="72" t="s">
        <v>818</v>
      </c>
      <c r="F489" s="72" t="s">
        <v>38</v>
      </c>
      <c r="G489" s="72" t="s">
        <v>44</v>
      </c>
      <c r="H489" s="56">
        <v>13.49</v>
      </c>
      <c r="I489" s="32">
        <v>20</v>
      </c>
      <c r="J489" s="41">
        <f t="shared" si="14"/>
        <v>0</v>
      </c>
      <c r="K489" s="42" t="str">
        <f t="shared" si="15"/>
        <v>OK</v>
      </c>
      <c r="L489" s="31"/>
      <c r="M489" s="31"/>
      <c r="N489" s="31"/>
      <c r="O489" s="31"/>
      <c r="P489" s="31"/>
      <c r="Q489" s="31"/>
      <c r="R489" s="31"/>
      <c r="S489" s="31"/>
      <c r="T489" s="31"/>
      <c r="U489" s="31">
        <v>20</v>
      </c>
      <c r="V489" s="31"/>
      <c r="W489" s="31"/>
      <c r="X489" s="60"/>
      <c r="Y489" s="60"/>
      <c r="Z489" s="60"/>
      <c r="AA489" s="60"/>
      <c r="AB489" s="60"/>
      <c r="AC489" s="60"/>
    </row>
    <row r="490" spans="1:29" ht="30" customHeight="1" x14ac:dyDescent="0.25">
      <c r="A490" s="177"/>
      <c r="B490" s="72">
        <v>534</v>
      </c>
      <c r="C490" s="169"/>
      <c r="D490" s="75" t="s">
        <v>528</v>
      </c>
      <c r="E490" s="72" t="s">
        <v>726</v>
      </c>
      <c r="F490" s="72" t="s">
        <v>530</v>
      </c>
      <c r="G490" s="72" t="s">
        <v>531</v>
      </c>
      <c r="H490" s="56">
        <v>41.91</v>
      </c>
      <c r="I490" s="32">
        <v>2</v>
      </c>
      <c r="J490" s="41">
        <f t="shared" si="14"/>
        <v>2</v>
      </c>
      <c r="K490" s="42" t="str">
        <f t="shared" si="15"/>
        <v>OK</v>
      </c>
      <c r="L490" s="31"/>
      <c r="M490" s="31"/>
      <c r="N490" s="31"/>
      <c r="O490" s="31"/>
      <c r="P490" s="31"/>
      <c r="Q490" s="31"/>
      <c r="R490" s="31"/>
      <c r="S490" s="31"/>
      <c r="T490" s="31"/>
      <c r="U490" s="31"/>
      <c r="V490" s="31"/>
      <c r="W490" s="31"/>
      <c r="X490" s="60"/>
      <c r="Y490" s="60"/>
      <c r="Z490" s="60"/>
      <c r="AA490" s="60"/>
      <c r="AB490" s="60"/>
      <c r="AC490" s="60"/>
    </row>
    <row r="491" spans="1:29" ht="30" customHeight="1" x14ac:dyDescent="0.25">
      <c r="A491" s="177"/>
      <c r="B491" s="71">
        <v>535</v>
      </c>
      <c r="C491" s="169"/>
      <c r="D491" s="75" t="s">
        <v>532</v>
      </c>
      <c r="E491" s="72" t="s">
        <v>210</v>
      </c>
      <c r="F491" s="72" t="s">
        <v>38</v>
      </c>
      <c r="G491" s="72" t="s">
        <v>44</v>
      </c>
      <c r="H491" s="56">
        <v>17.5</v>
      </c>
      <c r="I491" s="32">
        <v>10</v>
      </c>
      <c r="J491" s="41">
        <f t="shared" si="14"/>
        <v>0</v>
      </c>
      <c r="K491" s="42" t="str">
        <f t="shared" si="15"/>
        <v>OK</v>
      </c>
      <c r="L491" s="31">
        <v>5</v>
      </c>
      <c r="M491" s="31"/>
      <c r="N491" s="31"/>
      <c r="O491" s="31"/>
      <c r="P491" s="31"/>
      <c r="Q491" s="31"/>
      <c r="R491" s="31"/>
      <c r="S491" s="31"/>
      <c r="T491" s="31"/>
      <c r="U491" s="31">
        <v>5</v>
      </c>
      <c r="V491" s="31"/>
      <c r="W491" s="31"/>
      <c r="X491" s="60"/>
      <c r="Y491" s="60"/>
      <c r="Z491" s="60"/>
      <c r="AA491" s="60"/>
      <c r="AB491" s="60"/>
      <c r="AC491" s="60"/>
    </row>
    <row r="492" spans="1:29" ht="30" customHeight="1" x14ac:dyDescent="0.25">
      <c r="A492" s="177"/>
      <c r="B492" s="72">
        <v>536</v>
      </c>
      <c r="C492" s="170"/>
      <c r="D492" s="75" t="s">
        <v>534</v>
      </c>
      <c r="E492" s="72" t="s">
        <v>726</v>
      </c>
      <c r="F492" s="72" t="s">
        <v>343</v>
      </c>
      <c r="G492" s="72" t="s">
        <v>44</v>
      </c>
      <c r="H492" s="56">
        <v>19.34</v>
      </c>
      <c r="I492" s="32"/>
      <c r="J492" s="41">
        <f t="shared" si="14"/>
        <v>0</v>
      </c>
      <c r="K492" s="42" t="str">
        <f t="shared" si="15"/>
        <v>OK</v>
      </c>
      <c r="L492" s="31"/>
      <c r="M492" s="31"/>
      <c r="N492" s="31"/>
      <c r="O492" s="31"/>
      <c r="P492" s="31"/>
      <c r="Q492" s="31"/>
      <c r="R492" s="31"/>
      <c r="S492" s="31"/>
      <c r="T492" s="31"/>
      <c r="U492" s="31"/>
      <c r="V492" s="31"/>
      <c r="W492" s="31"/>
      <c r="X492" s="60"/>
      <c r="Y492" s="60"/>
      <c r="Z492" s="60"/>
      <c r="AA492" s="60"/>
      <c r="AB492" s="60"/>
      <c r="AC492" s="60"/>
    </row>
    <row r="493" spans="1:29" ht="30" customHeight="1" x14ac:dyDescent="0.25">
      <c r="A493" s="171">
        <v>10</v>
      </c>
      <c r="B493" s="76">
        <v>537</v>
      </c>
      <c r="C493" s="174" t="s">
        <v>819</v>
      </c>
      <c r="D493" s="80" t="s">
        <v>536</v>
      </c>
      <c r="E493" s="69" t="s">
        <v>820</v>
      </c>
      <c r="F493" s="69" t="s">
        <v>38</v>
      </c>
      <c r="G493" s="69" t="s">
        <v>39</v>
      </c>
      <c r="H493" s="54">
        <v>14</v>
      </c>
      <c r="I493" s="32">
        <v>50</v>
      </c>
      <c r="J493" s="41">
        <f t="shared" si="14"/>
        <v>50</v>
      </c>
      <c r="K493" s="42" t="str">
        <f t="shared" si="15"/>
        <v>OK</v>
      </c>
      <c r="L493" s="31"/>
      <c r="M493" s="31"/>
      <c r="N493" s="31"/>
      <c r="O493" s="31"/>
      <c r="P493" s="31"/>
      <c r="Q493" s="31"/>
      <c r="R493" s="31"/>
      <c r="S493" s="31"/>
      <c r="T493" s="31"/>
      <c r="U493" s="31"/>
      <c r="V493" s="31"/>
      <c r="W493" s="31"/>
      <c r="X493" s="60"/>
      <c r="Y493" s="60"/>
      <c r="Z493" s="60"/>
      <c r="AA493" s="60"/>
      <c r="AB493" s="60"/>
      <c r="AC493" s="60"/>
    </row>
    <row r="494" spans="1:29" ht="30" customHeight="1" x14ac:dyDescent="0.25">
      <c r="A494" s="172"/>
      <c r="B494" s="76">
        <v>538</v>
      </c>
      <c r="C494" s="175"/>
      <c r="D494" s="80" t="s">
        <v>538</v>
      </c>
      <c r="E494" s="69" t="s">
        <v>820</v>
      </c>
      <c r="F494" s="69" t="s">
        <v>38</v>
      </c>
      <c r="G494" s="69" t="s">
        <v>39</v>
      </c>
      <c r="H494" s="54">
        <v>18.72</v>
      </c>
      <c r="I494" s="32">
        <v>50</v>
      </c>
      <c r="J494" s="41">
        <f t="shared" si="14"/>
        <v>0</v>
      </c>
      <c r="K494" s="42" t="str">
        <f t="shared" si="15"/>
        <v>OK</v>
      </c>
      <c r="L494" s="31"/>
      <c r="M494" s="31"/>
      <c r="N494" s="31"/>
      <c r="O494" s="31">
        <v>50</v>
      </c>
      <c r="P494" s="31"/>
      <c r="Q494" s="31"/>
      <c r="R494" s="31"/>
      <c r="S494" s="31"/>
      <c r="T494" s="31"/>
      <c r="U494" s="31"/>
      <c r="V494" s="31"/>
      <c r="W494" s="31"/>
      <c r="X494" s="60"/>
      <c r="Y494" s="60"/>
      <c r="Z494" s="60"/>
      <c r="AA494" s="60"/>
      <c r="AB494" s="60"/>
      <c r="AC494" s="60"/>
    </row>
    <row r="495" spans="1:29" ht="30" customHeight="1" x14ac:dyDescent="0.25">
      <c r="A495" s="172"/>
      <c r="B495" s="70">
        <v>539</v>
      </c>
      <c r="C495" s="175"/>
      <c r="D495" s="80" t="s">
        <v>539</v>
      </c>
      <c r="E495" s="69" t="s">
        <v>820</v>
      </c>
      <c r="F495" s="69" t="s">
        <v>38</v>
      </c>
      <c r="G495" s="69" t="s">
        <v>39</v>
      </c>
      <c r="H495" s="54">
        <v>25.5</v>
      </c>
      <c r="I495" s="32">
        <v>20</v>
      </c>
      <c r="J495" s="41">
        <f t="shared" si="14"/>
        <v>0</v>
      </c>
      <c r="K495" s="42" t="str">
        <f t="shared" si="15"/>
        <v>OK</v>
      </c>
      <c r="L495" s="31"/>
      <c r="M495" s="31"/>
      <c r="N495" s="31"/>
      <c r="O495" s="31">
        <v>20</v>
      </c>
      <c r="P495" s="31"/>
      <c r="Q495" s="31"/>
      <c r="R495" s="31"/>
      <c r="S495" s="31"/>
      <c r="T495" s="31"/>
      <c r="U495" s="31"/>
      <c r="V495" s="31"/>
      <c r="W495" s="31"/>
      <c r="X495" s="60"/>
      <c r="Y495" s="60"/>
      <c r="Z495" s="60"/>
      <c r="AA495" s="60"/>
      <c r="AB495" s="60"/>
      <c r="AC495" s="60"/>
    </row>
    <row r="496" spans="1:29" ht="30" customHeight="1" x14ac:dyDescent="0.25">
      <c r="A496" s="172"/>
      <c r="B496" s="76">
        <v>540</v>
      </c>
      <c r="C496" s="175"/>
      <c r="D496" s="80" t="s">
        <v>540</v>
      </c>
      <c r="E496" s="69" t="s">
        <v>821</v>
      </c>
      <c r="F496" s="69" t="s">
        <v>38</v>
      </c>
      <c r="G496" s="69" t="s">
        <v>39</v>
      </c>
      <c r="H496" s="54">
        <v>9</v>
      </c>
      <c r="I496" s="32">
        <v>50</v>
      </c>
      <c r="J496" s="41">
        <f t="shared" si="14"/>
        <v>10</v>
      </c>
      <c r="K496" s="42" t="str">
        <f t="shared" si="15"/>
        <v>OK</v>
      </c>
      <c r="L496" s="31"/>
      <c r="M496" s="31"/>
      <c r="N496" s="31"/>
      <c r="O496" s="31">
        <v>20</v>
      </c>
      <c r="P496" s="31"/>
      <c r="Q496" s="31"/>
      <c r="R496" s="31"/>
      <c r="S496" s="31">
        <v>20</v>
      </c>
      <c r="T496" s="31"/>
      <c r="U496" s="31"/>
      <c r="V496" s="31"/>
      <c r="W496" s="31"/>
      <c r="X496" s="60"/>
      <c r="Y496" s="60"/>
      <c r="Z496" s="60"/>
      <c r="AA496" s="60"/>
      <c r="AB496" s="60"/>
      <c r="AC496" s="60"/>
    </row>
    <row r="497" spans="1:29" ht="30" customHeight="1" x14ac:dyDescent="0.25">
      <c r="A497" s="172"/>
      <c r="B497" s="76">
        <v>541</v>
      </c>
      <c r="C497" s="175"/>
      <c r="D497" s="80" t="s">
        <v>541</v>
      </c>
      <c r="E497" s="69" t="s">
        <v>822</v>
      </c>
      <c r="F497" s="69" t="s">
        <v>38</v>
      </c>
      <c r="G497" s="69" t="s">
        <v>39</v>
      </c>
      <c r="H497" s="54">
        <v>10</v>
      </c>
      <c r="I497" s="32"/>
      <c r="J497" s="41">
        <f t="shared" si="14"/>
        <v>0</v>
      </c>
      <c r="K497" s="42" t="str">
        <f t="shared" si="15"/>
        <v>OK</v>
      </c>
      <c r="L497" s="31"/>
      <c r="M497" s="31"/>
      <c r="N497" s="31"/>
      <c r="O497" s="31"/>
      <c r="P497" s="31"/>
      <c r="Q497" s="31"/>
      <c r="R497" s="31"/>
      <c r="S497" s="31"/>
      <c r="T497" s="31"/>
      <c r="U497" s="31"/>
      <c r="V497" s="31"/>
      <c r="W497" s="31"/>
      <c r="X497" s="60"/>
      <c r="Y497" s="60"/>
      <c r="Z497" s="60"/>
      <c r="AA497" s="60"/>
      <c r="AB497" s="60"/>
      <c r="AC497" s="60"/>
    </row>
    <row r="498" spans="1:29" ht="30" customHeight="1" x14ac:dyDescent="0.25">
      <c r="A498" s="172"/>
      <c r="B498" s="76">
        <v>542</v>
      </c>
      <c r="C498" s="175"/>
      <c r="D498" s="80" t="s">
        <v>542</v>
      </c>
      <c r="E498" s="69" t="s">
        <v>822</v>
      </c>
      <c r="F498" s="69" t="s">
        <v>38</v>
      </c>
      <c r="G498" s="69" t="s">
        <v>39</v>
      </c>
      <c r="H498" s="54">
        <v>17.5</v>
      </c>
      <c r="I498" s="32"/>
      <c r="J498" s="41">
        <f t="shared" si="14"/>
        <v>0</v>
      </c>
      <c r="K498" s="42" t="str">
        <f t="shared" si="15"/>
        <v>OK</v>
      </c>
      <c r="L498" s="31"/>
      <c r="M498" s="31"/>
      <c r="N498" s="31"/>
      <c r="O498" s="31"/>
      <c r="P498" s="31"/>
      <c r="Q498" s="31"/>
      <c r="R498" s="31"/>
      <c r="S498" s="31"/>
      <c r="T498" s="31"/>
      <c r="U498" s="31"/>
      <c r="V498" s="31"/>
      <c r="W498" s="31"/>
      <c r="X498" s="60"/>
      <c r="Y498" s="60"/>
      <c r="Z498" s="60"/>
      <c r="AA498" s="60"/>
      <c r="AB498" s="60"/>
      <c r="AC498" s="60"/>
    </row>
    <row r="499" spans="1:29" ht="30" customHeight="1" x14ac:dyDescent="0.25">
      <c r="A499" s="172"/>
      <c r="B499" s="76">
        <v>543</v>
      </c>
      <c r="C499" s="175"/>
      <c r="D499" s="81" t="s">
        <v>543</v>
      </c>
      <c r="E499" s="65" t="s">
        <v>292</v>
      </c>
      <c r="F499" s="69" t="s">
        <v>38</v>
      </c>
      <c r="G499" s="69" t="s">
        <v>39</v>
      </c>
      <c r="H499" s="54">
        <v>41.22</v>
      </c>
      <c r="I499" s="32"/>
      <c r="J499" s="41">
        <f t="shared" si="14"/>
        <v>0</v>
      </c>
      <c r="K499" s="42" t="str">
        <f t="shared" si="15"/>
        <v>OK</v>
      </c>
      <c r="L499" s="31"/>
      <c r="M499" s="31"/>
      <c r="N499" s="31"/>
      <c r="O499" s="31"/>
      <c r="P499" s="31"/>
      <c r="Q499" s="31"/>
      <c r="R499" s="31"/>
      <c r="S499" s="31"/>
      <c r="T499" s="31"/>
      <c r="U499" s="31"/>
      <c r="V499" s="31"/>
      <c r="W499" s="31"/>
      <c r="X499" s="60"/>
      <c r="Y499" s="60"/>
      <c r="Z499" s="60"/>
      <c r="AA499" s="60"/>
      <c r="AB499" s="60"/>
      <c r="AC499" s="60"/>
    </row>
    <row r="500" spans="1:29" ht="30" customHeight="1" x14ac:dyDescent="0.25">
      <c r="A500" s="172"/>
      <c r="B500" s="76">
        <v>544</v>
      </c>
      <c r="C500" s="175"/>
      <c r="D500" s="80" t="s">
        <v>544</v>
      </c>
      <c r="E500" s="69" t="s">
        <v>823</v>
      </c>
      <c r="F500" s="69" t="s">
        <v>545</v>
      </c>
      <c r="G500" s="69" t="s">
        <v>39</v>
      </c>
      <c r="H500" s="54">
        <v>123.58</v>
      </c>
      <c r="I500" s="32"/>
      <c r="J500" s="41">
        <f t="shared" si="14"/>
        <v>0</v>
      </c>
      <c r="K500" s="42" t="str">
        <f t="shared" si="15"/>
        <v>OK</v>
      </c>
      <c r="L500" s="31"/>
      <c r="M500" s="31"/>
      <c r="N500" s="31"/>
      <c r="O500" s="31"/>
      <c r="P500" s="31"/>
      <c r="Q500" s="31"/>
      <c r="R500" s="31"/>
      <c r="S500" s="31"/>
      <c r="T500" s="31"/>
      <c r="U500" s="31"/>
      <c r="V500" s="31"/>
      <c r="W500" s="31"/>
      <c r="X500" s="60"/>
      <c r="Y500" s="60"/>
      <c r="Z500" s="60"/>
      <c r="AA500" s="60"/>
      <c r="AB500" s="60"/>
      <c r="AC500" s="60"/>
    </row>
    <row r="501" spans="1:29" ht="30" customHeight="1" x14ac:dyDescent="0.25">
      <c r="A501" s="172"/>
      <c r="B501" s="76">
        <v>545</v>
      </c>
      <c r="C501" s="175"/>
      <c r="D501" s="80" t="s">
        <v>546</v>
      </c>
      <c r="E501" s="69" t="s">
        <v>824</v>
      </c>
      <c r="F501" s="69" t="s">
        <v>547</v>
      </c>
      <c r="G501" s="69" t="s">
        <v>39</v>
      </c>
      <c r="H501" s="54">
        <v>7.7</v>
      </c>
      <c r="I501" s="32"/>
      <c r="J501" s="41">
        <f t="shared" si="14"/>
        <v>0</v>
      </c>
      <c r="K501" s="42" t="str">
        <f t="shared" si="15"/>
        <v>OK</v>
      </c>
      <c r="L501" s="31"/>
      <c r="M501" s="31"/>
      <c r="N501" s="31"/>
      <c r="O501" s="31"/>
      <c r="P501" s="31"/>
      <c r="Q501" s="31"/>
      <c r="R501" s="31"/>
      <c r="S501" s="31"/>
      <c r="T501" s="31"/>
      <c r="U501" s="31"/>
      <c r="V501" s="31"/>
      <c r="W501" s="31"/>
      <c r="X501" s="60"/>
      <c r="Y501" s="60"/>
      <c r="Z501" s="60"/>
      <c r="AA501" s="60"/>
      <c r="AB501" s="60"/>
      <c r="AC501" s="60"/>
    </row>
    <row r="502" spans="1:29" ht="30" customHeight="1" x14ac:dyDescent="0.25">
      <c r="A502" s="172"/>
      <c r="B502" s="69">
        <v>546</v>
      </c>
      <c r="C502" s="175"/>
      <c r="D502" s="80" t="s">
        <v>548</v>
      </c>
      <c r="E502" s="69" t="s">
        <v>825</v>
      </c>
      <c r="F502" s="69" t="s">
        <v>123</v>
      </c>
      <c r="G502" s="69" t="s">
        <v>39</v>
      </c>
      <c r="H502" s="54">
        <v>172.66</v>
      </c>
      <c r="I502" s="32"/>
      <c r="J502" s="41">
        <f t="shared" si="14"/>
        <v>0</v>
      </c>
      <c r="K502" s="42" t="str">
        <f t="shared" si="15"/>
        <v>OK</v>
      </c>
      <c r="L502" s="31"/>
      <c r="M502" s="31"/>
      <c r="N502" s="31"/>
      <c r="O502" s="31"/>
      <c r="P502" s="31"/>
      <c r="Q502" s="31"/>
      <c r="R502" s="31"/>
      <c r="S502" s="31"/>
      <c r="T502" s="31"/>
      <c r="U502" s="31"/>
      <c r="V502" s="31"/>
      <c r="W502" s="31"/>
      <c r="X502" s="60"/>
      <c r="Y502" s="60"/>
      <c r="Z502" s="60"/>
      <c r="AA502" s="60"/>
      <c r="AB502" s="60"/>
      <c r="AC502" s="60"/>
    </row>
    <row r="503" spans="1:29" ht="30" customHeight="1" x14ac:dyDescent="0.25">
      <c r="A503" s="172"/>
      <c r="B503" s="70">
        <v>547</v>
      </c>
      <c r="C503" s="175"/>
      <c r="D503" s="80" t="s">
        <v>635</v>
      </c>
      <c r="E503" s="69" t="s">
        <v>824</v>
      </c>
      <c r="F503" s="69" t="s">
        <v>636</v>
      </c>
      <c r="G503" s="69" t="s">
        <v>44</v>
      </c>
      <c r="H503" s="54">
        <v>9.3000000000000007</v>
      </c>
      <c r="I503" s="32"/>
      <c r="J503" s="41">
        <f t="shared" si="14"/>
        <v>0</v>
      </c>
      <c r="K503" s="42" t="str">
        <f t="shared" si="15"/>
        <v>OK</v>
      </c>
      <c r="L503" s="31"/>
      <c r="M503" s="31"/>
      <c r="N503" s="31"/>
      <c r="O503" s="31"/>
      <c r="P503" s="31"/>
      <c r="Q503" s="31"/>
      <c r="R503" s="31"/>
      <c r="S503" s="31"/>
      <c r="T503" s="31"/>
      <c r="U503" s="31"/>
      <c r="V503" s="31"/>
      <c r="W503" s="31"/>
      <c r="X503" s="60"/>
      <c r="Y503" s="60"/>
      <c r="Z503" s="60"/>
      <c r="AA503" s="60"/>
      <c r="AB503" s="60"/>
      <c r="AC503" s="60"/>
    </row>
    <row r="504" spans="1:29" ht="30" customHeight="1" x14ac:dyDescent="0.25">
      <c r="A504" s="172"/>
      <c r="B504" s="70">
        <v>548</v>
      </c>
      <c r="C504" s="175"/>
      <c r="D504" s="80" t="s">
        <v>620</v>
      </c>
      <c r="E504" s="69" t="s">
        <v>821</v>
      </c>
      <c r="F504" s="69" t="s">
        <v>38</v>
      </c>
      <c r="G504" s="69" t="s">
        <v>39</v>
      </c>
      <c r="H504" s="54">
        <v>13.5</v>
      </c>
      <c r="I504" s="32"/>
      <c r="J504" s="41">
        <f t="shared" si="14"/>
        <v>0</v>
      </c>
      <c r="K504" s="42" t="str">
        <f t="shared" si="15"/>
        <v>OK</v>
      </c>
      <c r="L504" s="31"/>
      <c r="M504" s="31"/>
      <c r="N504" s="31"/>
      <c r="O504" s="31"/>
      <c r="P504" s="31"/>
      <c r="Q504" s="31"/>
      <c r="R504" s="31"/>
      <c r="S504" s="31"/>
      <c r="T504" s="31"/>
      <c r="U504" s="31"/>
      <c r="V504" s="31"/>
      <c r="W504" s="31"/>
      <c r="X504" s="60"/>
      <c r="Y504" s="60"/>
      <c r="Z504" s="60"/>
      <c r="AA504" s="60"/>
      <c r="AB504" s="60"/>
      <c r="AC504" s="60"/>
    </row>
    <row r="505" spans="1:29" ht="30" customHeight="1" x14ac:dyDescent="0.25">
      <c r="A505" s="172"/>
      <c r="B505" s="76">
        <v>549</v>
      </c>
      <c r="C505" s="175"/>
      <c r="D505" s="80" t="s">
        <v>549</v>
      </c>
      <c r="E505" s="69" t="s">
        <v>826</v>
      </c>
      <c r="F505" s="69" t="s">
        <v>38</v>
      </c>
      <c r="G505" s="69" t="s">
        <v>39</v>
      </c>
      <c r="H505" s="54">
        <v>8</v>
      </c>
      <c r="I505" s="32"/>
      <c r="J505" s="41">
        <f t="shared" si="14"/>
        <v>0</v>
      </c>
      <c r="K505" s="42" t="str">
        <f t="shared" si="15"/>
        <v>OK</v>
      </c>
      <c r="L505" s="31"/>
      <c r="M505" s="31"/>
      <c r="N505" s="31"/>
      <c r="O505" s="31"/>
      <c r="P505" s="31"/>
      <c r="Q505" s="31"/>
      <c r="R505" s="31"/>
      <c r="S505" s="31"/>
      <c r="T505" s="31"/>
      <c r="U505" s="31"/>
      <c r="V505" s="31"/>
      <c r="W505" s="31"/>
      <c r="X505" s="60"/>
      <c r="Y505" s="60"/>
      <c r="Z505" s="60"/>
      <c r="AA505" s="60"/>
      <c r="AB505" s="60"/>
      <c r="AC505" s="60"/>
    </row>
    <row r="506" spans="1:29" ht="30" customHeight="1" x14ac:dyDescent="0.25">
      <c r="A506" s="172"/>
      <c r="B506" s="70">
        <v>550</v>
      </c>
      <c r="C506" s="175"/>
      <c r="D506" s="81" t="s">
        <v>550</v>
      </c>
      <c r="E506" s="65" t="s">
        <v>822</v>
      </c>
      <c r="F506" s="69" t="s">
        <v>123</v>
      </c>
      <c r="G506" s="69" t="s">
        <v>39</v>
      </c>
      <c r="H506" s="54">
        <v>10</v>
      </c>
      <c r="I506" s="32"/>
      <c r="J506" s="41">
        <f t="shared" si="14"/>
        <v>0</v>
      </c>
      <c r="K506" s="42" t="str">
        <f t="shared" si="15"/>
        <v>OK</v>
      </c>
      <c r="L506" s="31"/>
      <c r="M506" s="31"/>
      <c r="N506" s="31"/>
      <c r="O506" s="31"/>
      <c r="P506" s="31"/>
      <c r="Q506" s="31"/>
      <c r="R506" s="31"/>
      <c r="S506" s="31"/>
      <c r="T506" s="31"/>
      <c r="U506" s="31"/>
      <c r="V506" s="31"/>
      <c r="W506" s="31"/>
      <c r="X506" s="60"/>
      <c r="Y506" s="60"/>
      <c r="Z506" s="60"/>
      <c r="AA506" s="60"/>
      <c r="AB506" s="60"/>
      <c r="AC506" s="60"/>
    </row>
    <row r="507" spans="1:29" ht="30" customHeight="1" x14ac:dyDescent="0.25">
      <c r="A507" s="172"/>
      <c r="B507" s="70">
        <v>551</v>
      </c>
      <c r="C507" s="175"/>
      <c r="D507" s="80" t="s">
        <v>551</v>
      </c>
      <c r="E507" s="69" t="s">
        <v>827</v>
      </c>
      <c r="F507" s="69" t="s">
        <v>553</v>
      </c>
      <c r="G507" s="69" t="s">
        <v>39</v>
      </c>
      <c r="H507" s="54">
        <v>34.299999999999997</v>
      </c>
      <c r="I507" s="32"/>
      <c r="J507" s="41">
        <f t="shared" si="14"/>
        <v>0</v>
      </c>
      <c r="K507" s="42" t="str">
        <f t="shared" si="15"/>
        <v>OK</v>
      </c>
      <c r="L507" s="31"/>
      <c r="M507" s="31"/>
      <c r="N507" s="31"/>
      <c r="O507" s="31"/>
      <c r="P507" s="31"/>
      <c r="Q507" s="31"/>
      <c r="R507" s="31"/>
      <c r="S507" s="31"/>
      <c r="T507" s="31"/>
      <c r="U507" s="31"/>
      <c r="V507" s="31"/>
      <c r="W507" s="31"/>
      <c r="X507" s="60"/>
      <c r="Y507" s="60"/>
      <c r="Z507" s="60"/>
      <c r="AA507" s="60"/>
      <c r="AB507" s="60"/>
      <c r="AC507" s="60"/>
    </row>
    <row r="508" spans="1:29" ht="30" customHeight="1" x14ac:dyDescent="0.25">
      <c r="A508" s="172"/>
      <c r="B508" s="70">
        <v>552</v>
      </c>
      <c r="C508" s="175"/>
      <c r="D508" s="80" t="s">
        <v>554</v>
      </c>
      <c r="E508" s="69" t="s">
        <v>827</v>
      </c>
      <c r="F508" s="69" t="s">
        <v>553</v>
      </c>
      <c r="G508" s="69" t="s">
        <v>39</v>
      </c>
      <c r="H508" s="54">
        <v>34.299999999999997</v>
      </c>
      <c r="I508" s="32"/>
      <c r="J508" s="41">
        <f t="shared" si="14"/>
        <v>0</v>
      </c>
      <c r="K508" s="42" t="str">
        <f t="shared" si="15"/>
        <v>OK</v>
      </c>
      <c r="L508" s="31"/>
      <c r="M508" s="31"/>
      <c r="N508" s="31"/>
      <c r="O508" s="31"/>
      <c r="P508" s="31"/>
      <c r="Q508" s="31"/>
      <c r="R508" s="31"/>
      <c r="S508" s="31"/>
      <c r="T508" s="31"/>
      <c r="U508" s="31"/>
      <c r="V508" s="31"/>
      <c r="W508" s="31"/>
      <c r="X508" s="60"/>
      <c r="Y508" s="60"/>
      <c r="Z508" s="60"/>
      <c r="AA508" s="60"/>
      <c r="AB508" s="60"/>
      <c r="AC508" s="60"/>
    </row>
    <row r="509" spans="1:29" ht="30" customHeight="1" x14ac:dyDescent="0.25">
      <c r="A509" s="172"/>
      <c r="B509" s="70">
        <v>553</v>
      </c>
      <c r="C509" s="175"/>
      <c r="D509" s="80" t="s">
        <v>555</v>
      </c>
      <c r="E509" s="69" t="s">
        <v>827</v>
      </c>
      <c r="F509" s="69" t="s">
        <v>553</v>
      </c>
      <c r="G509" s="69" t="s">
        <v>39</v>
      </c>
      <c r="H509" s="54">
        <v>34.299999999999997</v>
      </c>
      <c r="I509" s="32"/>
      <c r="J509" s="41">
        <f t="shared" si="14"/>
        <v>0</v>
      </c>
      <c r="K509" s="42" t="str">
        <f t="shared" si="15"/>
        <v>OK</v>
      </c>
      <c r="L509" s="31"/>
      <c r="M509" s="31"/>
      <c r="N509" s="31"/>
      <c r="O509" s="31"/>
      <c r="P509" s="31"/>
      <c r="Q509" s="31"/>
      <c r="R509" s="31"/>
      <c r="S509" s="31"/>
      <c r="T509" s="31"/>
      <c r="U509" s="31"/>
      <c r="V509" s="31"/>
      <c r="W509" s="31"/>
      <c r="X509" s="60"/>
      <c r="Y509" s="60"/>
      <c r="Z509" s="60"/>
      <c r="AA509" s="60"/>
      <c r="AB509" s="60"/>
      <c r="AC509" s="60"/>
    </row>
    <row r="510" spans="1:29" ht="30" customHeight="1" x14ac:dyDescent="0.25">
      <c r="A510" s="172"/>
      <c r="B510" s="70">
        <v>554</v>
      </c>
      <c r="C510" s="175"/>
      <c r="D510" s="80" t="s">
        <v>556</v>
      </c>
      <c r="E510" s="69" t="s">
        <v>827</v>
      </c>
      <c r="F510" s="69" t="s">
        <v>553</v>
      </c>
      <c r="G510" s="69" t="s">
        <v>39</v>
      </c>
      <c r="H510" s="54">
        <v>33.36</v>
      </c>
      <c r="I510" s="32"/>
      <c r="J510" s="41">
        <f t="shared" si="14"/>
        <v>0</v>
      </c>
      <c r="K510" s="42" t="str">
        <f t="shared" si="15"/>
        <v>OK</v>
      </c>
      <c r="L510" s="31"/>
      <c r="M510" s="31"/>
      <c r="N510" s="31"/>
      <c r="O510" s="31"/>
      <c r="P510" s="31"/>
      <c r="Q510" s="31"/>
      <c r="R510" s="31"/>
      <c r="S510" s="31"/>
      <c r="T510" s="31"/>
      <c r="U510" s="31"/>
      <c r="V510" s="31"/>
      <c r="W510" s="31"/>
      <c r="X510" s="60"/>
      <c r="Y510" s="60"/>
      <c r="Z510" s="60"/>
      <c r="AA510" s="60"/>
      <c r="AB510" s="60"/>
      <c r="AC510" s="60"/>
    </row>
    <row r="511" spans="1:29" ht="30" customHeight="1" x14ac:dyDescent="0.25">
      <c r="A511" s="172"/>
      <c r="B511" s="70">
        <v>555</v>
      </c>
      <c r="C511" s="175"/>
      <c r="D511" s="80" t="s">
        <v>557</v>
      </c>
      <c r="E511" s="69" t="s">
        <v>827</v>
      </c>
      <c r="F511" s="69" t="s">
        <v>553</v>
      </c>
      <c r="G511" s="69" t="s">
        <v>39</v>
      </c>
      <c r="H511" s="54">
        <v>34.299999999999997</v>
      </c>
      <c r="I511" s="32"/>
      <c r="J511" s="41">
        <f t="shared" si="14"/>
        <v>0</v>
      </c>
      <c r="K511" s="42" t="str">
        <f t="shared" si="15"/>
        <v>OK</v>
      </c>
      <c r="L511" s="31"/>
      <c r="M511" s="31"/>
      <c r="N511" s="31"/>
      <c r="O511" s="31"/>
      <c r="P511" s="31"/>
      <c r="Q511" s="31"/>
      <c r="R511" s="31"/>
      <c r="S511" s="31"/>
      <c r="T511" s="31"/>
      <c r="U511" s="31"/>
      <c r="V511" s="31"/>
      <c r="W511" s="31"/>
      <c r="X511" s="60"/>
      <c r="Y511" s="60"/>
      <c r="Z511" s="60"/>
      <c r="AA511" s="60"/>
      <c r="AB511" s="60"/>
      <c r="AC511" s="60"/>
    </row>
    <row r="512" spans="1:29" ht="30" customHeight="1" x14ac:dyDescent="0.25">
      <c r="A512" s="172"/>
      <c r="B512" s="70">
        <v>556</v>
      </c>
      <c r="C512" s="175"/>
      <c r="D512" s="80" t="s">
        <v>558</v>
      </c>
      <c r="E512" s="69" t="s">
        <v>827</v>
      </c>
      <c r="F512" s="69" t="s">
        <v>553</v>
      </c>
      <c r="G512" s="69" t="s">
        <v>39</v>
      </c>
      <c r="H512" s="54">
        <v>34.299999999999997</v>
      </c>
      <c r="I512" s="32"/>
      <c r="J512" s="41">
        <f t="shared" si="14"/>
        <v>0</v>
      </c>
      <c r="K512" s="42" t="str">
        <f t="shared" si="15"/>
        <v>OK</v>
      </c>
      <c r="L512" s="31"/>
      <c r="M512" s="31"/>
      <c r="N512" s="31"/>
      <c r="O512" s="31"/>
      <c r="P512" s="31"/>
      <c r="Q512" s="31"/>
      <c r="R512" s="31"/>
      <c r="S512" s="31"/>
      <c r="T512" s="31"/>
      <c r="U512" s="31"/>
      <c r="V512" s="31"/>
      <c r="W512" s="31"/>
      <c r="X512" s="60"/>
      <c r="Y512" s="60"/>
      <c r="Z512" s="60"/>
      <c r="AA512" s="60"/>
      <c r="AB512" s="60"/>
      <c r="AC512" s="60"/>
    </row>
    <row r="513" spans="1:29" ht="30" customHeight="1" x14ac:dyDescent="0.25">
      <c r="A513" s="172"/>
      <c r="B513" s="70">
        <v>557</v>
      </c>
      <c r="C513" s="175"/>
      <c r="D513" s="80" t="s">
        <v>559</v>
      </c>
      <c r="E513" s="69" t="s">
        <v>828</v>
      </c>
      <c r="F513" s="69" t="s">
        <v>561</v>
      </c>
      <c r="G513" s="69" t="s">
        <v>39</v>
      </c>
      <c r="H513" s="54">
        <v>15</v>
      </c>
      <c r="I513" s="32"/>
      <c r="J513" s="41">
        <f t="shared" si="14"/>
        <v>0</v>
      </c>
      <c r="K513" s="42" t="str">
        <f t="shared" si="15"/>
        <v>OK</v>
      </c>
      <c r="L513" s="31"/>
      <c r="M513" s="31"/>
      <c r="N513" s="31"/>
      <c r="O513" s="31"/>
      <c r="P513" s="31"/>
      <c r="Q513" s="31"/>
      <c r="R513" s="31"/>
      <c r="S513" s="31"/>
      <c r="T513" s="31"/>
      <c r="U513" s="31"/>
      <c r="V513" s="31"/>
      <c r="W513" s="31"/>
      <c r="X513" s="60"/>
      <c r="Y513" s="60"/>
      <c r="Z513" s="60"/>
      <c r="AA513" s="60"/>
      <c r="AB513" s="60"/>
      <c r="AC513" s="60"/>
    </row>
    <row r="514" spans="1:29" ht="30" customHeight="1" x14ac:dyDescent="0.25">
      <c r="A514" s="172"/>
      <c r="B514" s="70">
        <v>558</v>
      </c>
      <c r="C514" s="175"/>
      <c r="D514" s="80" t="s">
        <v>562</v>
      </c>
      <c r="E514" s="69" t="s">
        <v>829</v>
      </c>
      <c r="F514" s="69" t="s">
        <v>123</v>
      </c>
      <c r="G514" s="69" t="s">
        <v>39</v>
      </c>
      <c r="H514" s="54">
        <v>54.24</v>
      </c>
      <c r="I514" s="32"/>
      <c r="J514" s="41">
        <f t="shared" si="14"/>
        <v>0</v>
      </c>
      <c r="K514" s="42" t="str">
        <f t="shared" si="15"/>
        <v>OK</v>
      </c>
      <c r="L514" s="31"/>
      <c r="M514" s="31"/>
      <c r="N514" s="31"/>
      <c r="O514" s="31"/>
      <c r="P514" s="31"/>
      <c r="Q514" s="31"/>
      <c r="R514" s="31"/>
      <c r="S514" s="31"/>
      <c r="T514" s="31"/>
      <c r="U514" s="31"/>
      <c r="V514" s="31"/>
      <c r="W514" s="31"/>
      <c r="X514" s="60"/>
      <c r="Y514" s="60"/>
      <c r="Z514" s="60"/>
      <c r="AA514" s="60"/>
      <c r="AB514" s="60"/>
      <c r="AC514" s="60"/>
    </row>
    <row r="515" spans="1:29" ht="30" customHeight="1" x14ac:dyDescent="0.25">
      <c r="A515" s="172"/>
      <c r="B515" s="70">
        <v>559</v>
      </c>
      <c r="C515" s="175"/>
      <c r="D515" s="80" t="s">
        <v>566</v>
      </c>
      <c r="E515" s="69" t="s">
        <v>824</v>
      </c>
      <c r="F515" s="69" t="s">
        <v>123</v>
      </c>
      <c r="G515" s="69" t="s">
        <v>39</v>
      </c>
      <c r="H515" s="54">
        <v>290</v>
      </c>
      <c r="I515" s="32"/>
      <c r="J515" s="41">
        <f t="shared" si="14"/>
        <v>0</v>
      </c>
      <c r="K515" s="42" t="str">
        <f t="shared" si="15"/>
        <v>OK</v>
      </c>
      <c r="L515" s="31"/>
      <c r="M515" s="31"/>
      <c r="N515" s="31"/>
      <c r="O515" s="31"/>
      <c r="P515" s="31"/>
      <c r="Q515" s="31"/>
      <c r="R515" s="31"/>
      <c r="S515" s="31"/>
      <c r="T515" s="31"/>
      <c r="U515" s="31"/>
      <c r="V515" s="31"/>
      <c r="W515" s="31"/>
      <c r="X515" s="60"/>
      <c r="Y515" s="60"/>
      <c r="Z515" s="60"/>
      <c r="AA515" s="60"/>
      <c r="AB515" s="60"/>
      <c r="AC515" s="60"/>
    </row>
    <row r="516" spans="1:29" ht="30" customHeight="1" x14ac:dyDescent="0.25">
      <c r="A516" s="172"/>
      <c r="B516" s="70">
        <v>560</v>
      </c>
      <c r="C516" s="175"/>
      <c r="D516" s="80" t="s">
        <v>568</v>
      </c>
      <c r="E516" s="69" t="s">
        <v>824</v>
      </c>
      <c r="F516" s="69" t="s">
        <v>553</v>
      </c>
      <c r="G516" s="69" t="s">
        <v>39</v>
      </c>
      <c r="H516" s="54">
        <v>7.5</v>
      </c>
      <c r="I516" s="32"/>
      <c r="J516" s="41">
        <f t="shared" si="14"/>
        <v>0</v>
      </c>
      <c r="K516" s="42" t="str">
        <f t="shared" si="15"/>
        <v>OK</v>
      </c>
      <c r="L516" s="31"/>
      <c r="M516" s="31"/>
      <c r="N516" s="31"/>
      <c r="O516" s="31"/>
      <c r="P516" s="31"/>
      <c r="Q516" s="31"/>
      <c r="R516" s="31"/>
      <c r="S516" s="31"/>
      <c r="T516" s="31"/>
      <c r="U516" s="31"/>
      <c r="V516" s="31"/>
      <c r="W516" s="31"/>
      <c r="X516" s="60"/>
      <c r="Y516" s="60"/>
      <c r="Z516" s="60"/>
      <c r="AA516" s="60"/>
      <c r="AB516" s="60"/>
      <c r="AC516" s="60"/>
    </row>
    <row r="517" spans="1:29" ht="30" customHeight="1" x14ac:dyDescent="0.25">
      <c r="A517" s="172"/>
      <c r="B517" s="70">
        <v>561</v>
      </c>
      <c r="C517" s="175"/>
      <c r="D517" s="80" t="s">
        <v>569</v>
      </c>
      <c r="E517" s="69" t="s">
        <v>824</v>
      </c>
      <c r="F517" s="69" t="s">
        <v>553</v>
      </c>
      <c r="G517" s="69" t="s">
        <v>39</v>
      </c>
      <c r="H517" s="54">
        <v>7.5</v>
      </c>
      <c r="I517" s="32"/>
      <c r="J517" s="41">
        <f t="shared" ref="J517:J560" si="16">I517-(SUM(L517:AC517))</f>
        <v>0</v>
      </c>
      <c r="K517" s="42" t="str">
        <f t="shared" ref="K517:K560" si="17">IF(J517&lt;0,"ATENÇÃO","OK")</f>
        <v>OK</v>
      </c>
      <c r="L517" s="31"/>
      <c r="M517" s="31"/>
      <c r="N517" s="31"/>
      <c r="O517" s="31"/>
      <c r="P517" s="31"/>
      <c r="Q517" s="31"/>
      <c r="R517" s="31"/>
      <c r="S517" s="31"/>
      <c r="T517" s="31"/>
      <c r="U517" s="31"/>
      <c r="V517" s="31"/>
      <c r="W517" s="31"/>
      <c r="X517" s="60"/>
      <c r="Y517" s="60"/>
      <c r="Z517" s="60"/>
      <c r="AA517" s="60"/>
      <c r="AB517" s="60"/>
      <c r="AC517" s="60"/>
    </row>
    <row r="518" spans="1:29" ht="30" customHeight="1" x14ac:dyDescent="0.25">
      <c r="A518" s="172"/>
      <c r="B518" s="70">
        <v>562</v>
      </c>
      <c r="C518" s="175"/>
      <c r="D518" s="80" t="s">
        <v>570</v>
      </c>
      <c r="E518" s="69" t="s">
        <v>824</v>
      </c>
      <c r="F518" s="69" t="s">
        <v>553</v>
      </c>
      <c r="G518" s="69" t="s">
        <v>39</v>
      </c>
      <c r="H518" s="54">
        <v>3.68</v>
      </c>
      <c r="I518" s="32"/>
      <c r="J518" s="41">
        <f t="shared" si="16"/>
        <v>0</v>
      </c>
      <c r="K518" s="42" t="str">
        <f t="shared" si="17"/>
        <v>OK</v>
      </c>
      <c r="L518" s="31"/>
      <c r="M518" s="31"/>
      <c r="N518" s="31"/>
      <c r="O518" s="31"/>
      <c r="P518" s="31"/>
      <c r="Q518" s="31"/>
      <c r="R518" s="31"/>
      <c r="S518" s="31"/>
      <c r="T518" s="31"/>
      <c r="U518" s="31"/>
      <c r="V518" s="31"/>
      <c r="W518" s="31"/>
      <c r="X518" s="60"/>
      <c r="Y518" s="60"/>
      <c r="Z518" s="60"/>
      <c r="AA518" s="60"/>
      <c r="AB518" s="60"/>
      <c r="AC518" s="60"/>
    </row>
    <row r="519" spans="1:29" ht="30" customHeight="1" x14ac:dyDescent="0.25">
      <c r="A519" s="172"/>
      <c r="B519" s="70">
        <v>563</v>
      </c>
      <c r="C519" s="175"/>
      <c r="D519" s="80" t="s">
        <v>571</v>
      </c>
      <c r="E519" s="69" t="s">
        <v>572</v>
      </c>
      <c r="F519" s="69" t="s">
        <v>553</v>
      </c>
      <c r="G519" s="69" t="s">
        <v>39</v>
      </c>
      <c r="H519" s="54">
        <v>345.04</v>
      </c>
      <c r="I519" s="32"/>
      <c r="J519" s="41">
        <f t="shared" si="16"/>
        <v>0</v>
      </c>
      <c r="K519" s="42" t="str">
        <f t="shared" si="17"/>
        <v>OK</v>
      </c>
      <c r="L519" s="31"/>
      <c r="M519" s="31"/>
      <c r="N519" s="31"/>
      <c r="O519" s="31"/>
      <c r="P519" s="31"/>
      <c r="Q519" s="31"/>
      <c r="R519" s="31"/>
      <c r="S519" s="31"/>
      <c r="T519" s="31"/>
      <c r="U519" s="31"/>
      <c r="V519" s="31"/>
      <c r="W519" s="31"/>
      <c r="X519" s="60"/>
      <c r="Y519" s="60"/>
      <c r="Z519" s="60"/>
      <c r="AA519" s="60"/>
      <c r="AB519" s="60"/>
      <c r="AC519" s="60"/>
    </row>
    <row r="520" spans="1:29" ht="30" customHeight="1" x14ac:dyDescent="0.25">
      <c r="A520" s="172"/>
      <c r="B520" s="70">
        <v>564</v>
      </c>
      <c r="C520" s="175"/>
      <c r="D520" s="81" t="s">
        <v>573</v>
      </c>
      <c r="E520" s="65" t="s">
        <v>824</v>
      </c>
      <c r="F520" s="65" t="s">
        <v>574</v>
      </c>
      <c r="G520" s="69" t="s">
        <v>39</v>
      </c>
      <c r="H520" s="54">
        <v>24.17</v>
      </c>
      <c r="I520" s="32"/>
      <c r="J520" s="41">
        <f t="shared" si="16"/>
        <v>0</v>
      </c>
      <c r="K520" s="42" t="str">
        <f t="shared" si="17"/>
        <v>OK</v>
      </c>
      <c r="L520" s="31"/>
      <c r="M520" s="31"/>
      <c r="N520" s="31"/>
      <c r="O520" s="31"/>
      <c r="P520" s="31"/>
      <c r="Q520" s="31"/>
      <c r="R520" s="31"/>
      <c r="S520" s="31"/>
      <c r="T520" s="31"/>
      <c r="U520" s="31"/>
      <c r="V520" s="31"/>
      <c r="W520" s="31"/>
      <c r="X520" s="60"/>
      <c r="Y520" s="60"/>
      <c r="Z520" s="60"/>
      <c r="AA520" s="60"/>
      <c r="AB520" s="60"/>
      <c r="AC520" s="60"/>
    </row>
    <row r="521" spans="1:29" ht="30" customHeight="1" x14ac:dyDescent="0.25">
      <c r="A521" s="172"/>
      <c r="B521" s="70">
        <v>565</v>
      </c>
      <c r="C521" s="175"/>
      <c r="D521" s="80" t="s">
        <v>575</v>
      </c>
      <c r="E521" s="69" t="s">
        <v>824</v>
      </c>
      <c r="F521" s="69" t="s">
        <v>123</v>
      </c>
      <c r="G521" s="69" t="s">
        <v>39</v>
      </c>
      <c r="H521" s="54">
        <v>4.95</v>
      </c>
      <c r="I521" s="32"/>
      <c r="J521" s="41">
        <f t="shared" si="16"/>
        <v>0</v>
      </c>
      <c r="K521" s="42" t="str">
        <f t="shared" si="17"/>
        <v>OK</v>
      </c>
      <c r="L521" s="31"/>
      <c r="M521" s="31"/>
      <c r="N521" s="31"/>
      <c r="O521" s="31"/>
      <c r="P521" s="31"/>
      <c r="Q521" s="31"/>
      <c r="R521" s="31"/>
      <c r="S521" s="31"/>
      <c r="T521" s="31"/>
      <c r="U521" s="31"/>
      <c r="V521" s="31"/>
      <c r="W521" s="31"/>
      <c r="X521" s="60"/>
      <c r="Y521" s="60"/>
      <c r="Z521" s="60"/>
      <c r="AA521" s="60"/>
      <c r="AB521" s="60"/>
      <c r="AC521" s="60"/>
    </row>
    <row r="522" spans="1:29" ht="30" customHeight="1" x14ac:dyDescent="0.25">
      <c r="A522" s="172"/>
      <c r="B522" s="70">
        <v>566</v>
      </c>
      <c r="C522" s="175"/>
      <c r="D522" s="80" t="s">
        <v>576</v>
      </c>
      <c r="E522" s="69" t="s">
        <v>824</v>
      </c>
      <c r="F522" s="69" t="s">
        <v>123</v>
      </c>
      <c r="G522" s="69" t="s">
        <v>39</v>
      </c>
      <c r="H522" s="54">
        <v>4.95</v>
      </c>
      <c r="I522" s="32"/>
      <c r="J522" s="41">
        <f t="shared" si="16"/>
        <v>0</v>
      </c>
      <c r="K522" s="42" t="str">
        <f t="shared" si="17"/>
        <v>OK</v>
      </c>
      <c r="L522" s="31"/>
      <c r="M522" s="31"/>
      <c r="N522" s="31"/>
      <c r="O522" s="31"/>
      <c r="P522" s="31"/>
      <c r="Q522" s="31"/>
      <c r="R522" s="31"/>
      <c r="S522" s="31"/>
      <c r="T522" s="31"/>
      <c r="U522" s="31"/>
      <c r="V522" s="31"/>
      <c r="W522" s="31"/>
      <c r="X522" s="60"/>
      <c r="Y522" s="60"/>
      <c r="Z522" s="60"/>
      <c r="AA522" s="60"/>
      <c r="AB522" s="60"/>
      <c r="AC522" s="60"/>
    </row>
    <row r="523" spans="1:29" ht="30" customHeight="1" x14ac:dyDescent="0.25">
      <c r="A523" s="172"/>
      <c r="B523" s="70">
        <v>567</v>
      </c>
      <c r="C523" s="175"/>
      <c r="D523" s="80" t="s">
        <v>577</v>
      </c>
      <c r="E523" s="69" t="s">
        <v>824</v>
      </c>
      <c r="F523" s="69" t="s">
        <v>123</v>
      </c>
      <c r="G523" s="69" t="s">
        <v>39</v>
      </c>
      <c r="H523" s="54">
        <v>4.95</v>
      </c>
      <c r="I523" s="32"/>
      <c r="J523" s="41">
        <f t="shared" si="16"/>
        <v>0</v>
      </c>
      <c r="K523" s="42" t="str">
        <f t="shared" si="17"/>
        <v>OK</v>
      </c>
      <c r="L523" s="31"/>
      <c r="M523" s="31"/>
      <c r="N523" s="31"/>
      <c r="O523" s="31"/>
      <c r="P523" s="31"/>
      <c r="Q523" s="31"/>
      <c r="R523" s="31"/>
      <c r="S523" s="31"/>
      <c r="T523" s="31"/>
      <c r="U523" s="31"/>
      <c r="V523" s="31"/>
      <c r="W523" s="31"/>
      <c r="X523" s="60"/>
      <c r="Y523" s="60"/>
      <c r="Z523" s="60"/>
      <c r="AA523" s="60"/>
      <c r="AB523" s="60"/>
      <c r="AC523" s="60"/>
    </row>
    <row r="524" spans="1:29" ht="30" customHeight="1" x14ac:dyDescent="0.25">
      <c r="A524" s="172"/>
      <c r="B524" s="70">
        <v>568</v>
      </c>
      <c r="C524" s="175"/>
      <c r="D524" s="81" t="s">
        <v>578</v>
      </c>
      <c r="E524" s="65" t="s">
        <v>824</v>
      </c>
      <c r="F524" s="65" t="s">
        <v>574</v>
      </c>
      <c r="G524" s="69" t="s">
        <v>39</v>
      </c>
      <c r="H524" s="54">
        <v>22.5</v>
      </c>
      <c r="I524" s="32"/>
      <c r="J524" s="41">
        <f t="shared" si="16"/>
        <v>0</v>
      </c>
      <c r="K524" s="42" t="str">
        <f t="shared" si="17"/>
        <v>OK</v>
      </c>
      <c r="L524" s="31"/>
      <c r="M524" s="31"/>
      <c r="N524" s="31"/>
      <c r="O524" s="31"/>
      <c r="P524" s="31"/>
      <c r="Q524" s="31"/>
      <c r="R524" s="31"/>
      <c r="S524" s="31"/>
      <c r="T524" s="31"/>
      <c r="U524" s="31"/>
      <c r="V524" s="31"/>
      <c r="W524" s="31"/>
      <c r="X524" s="60"/>
      <c r="Y524" s="60"/>
      <c r="Z524" s="60"/>
      <c r="AA524" s="60"/>
      <c r="AB524" s="60"/>
      <c r="AC524" s="60"/>
    </row>
    <row r="525" spans="1:29" ht="30" customHeight="1" x14ac:dyDescent="0.25">
      <c r="A525" s="172"/>
      <c r="B525" s="70">
        <v>569</v>
      </c>
      <c r="C525" s="175"/>
      <c r="D525" s="81" t="s">
        <v>580</v>
      </c>
      <c r="E525" s="65" t="s">
        <v>824</v>
      </c>
      <c r="F525" s="65" t="s">
        <v>574</v>
      </c>
      <c r="G525" s="69" t="s">
        <v>39</v>
      </c>
      <c r="H525" s="54">
        <v>22.5</v>
      </c>
      <c r="I525" s="32"/>
      <c r="J525" s="41">
        <f t="shared" si="16"/>
        <v>0</v>
      </c>
      <c r="K525" s="42" t="str">
        <f t="shared" si="17"/>
        <v>OK</v>
      </c>
      <c r="L525" s="31"/>
      <c r="M525" s="31"/>
      <c r="N525" s="31"/>
      <c r="O525" s="31"/>
      <c r="P525" s="31"/>
      <c r="Q525" s="31"/>
      <c r="R525" s="31"/>
      <c r="S525" s="31"/>
      <c r="T525" s="31"/>
      <c r="U525" s="31"/>
      <c r="V525" s="31"/>
      <c r="W525" s="31"/>
      <c r="X525" s="60"/>
      <c r="Y525" s="60"/>
      <c r="Z525" s="60"/>
      <c r="AA525" s="60"/>
      <c r="AB525" s="60"/>
      <c r="AC525" s="60"/>
    </row>
    <row r="526" spans="1:29" ht="30" customHeight="1" x14ac:dyDescent="0.25">
      <c r="A526" s="172"/>
      <c r="B526" s="70">
        <v>570</v>
      </c>
      <c r="C526" s="175"/>
      <c r="D526" s="81" t="s">
        <v>581</v>
      </c>
      <c r="E526" s="65" t="s">
        <v>824</v>
      </c>
      <c r="F526" s="65" t="s">
        <v>574</v>
      </c>
      <c r="G526" s="69" t="s">
        <v>39</v>
      </c>
      <c r="H526" s="54">
        <v>22.5</v>
      </c>
      <c r="I526" s="32"/>
      <c r="J526" s="41">
        <f t="shared" si="16"/>
        <v>0</v>
      </c>
      <c r="K526" s="42" t="str">
        <f t="shared" si="17"/>
        <v>OK</v>
      </c>
      <c r="L526" s="31"/>
      <c r="M526" s="31"/>
      <c r="N526" s="31"/>
      <c r="O526" s="31"/>
      <c r="P526" s="31"/>
      <c r="Q526" s="31"/>
      <c r="R526" s="31"/>
      <c r="S526" s="31"/>
      <c r="T526" s="31"/>
      <c r="U526" s="31"/>
      <c r="V526" s="31"/>
      <c r="W526" s="31"/>
      <c r="X526" s="60"/>
      <c r="Y526" s="60"/>
      <c r="Z526" s="60"/>
      <c r="AA526" s="60"/>
      <c r="AB526" s="60"/>
      <c r="AC526" s="60"/>
    </row>
    <row r="527" spans="1:29" ht="30" customHeight="1" x14ac:dyDescent="0.25">
      <c r="A527" s="172"/>
      <c r="B527" s="70">
        <v>571</v>
      </c>
      <c r="C527" s="175"/>
      <c r="D527" s="81" t="s">
        <v>637</v>
      </c>
      <c r="E527" s="65" t="s">
        <v>824</v>
      </c>
      <c r="F527" s="69" t="s">
        <v>638</v>
      </c>
      <c r="G527" s="69" t="s">
        <v>44</v>
      </c>
      <c r="H527" s="54">
        <v>3.5</v>
      </c>
      <c r="I527" s="32">
        <v>20</v>
      </c>
      <c r="J527" s="41">
        <f t="shared" si="16"/>
        <v>0</v>
      </c>
      <c r="K527" s="42" t="str">
        <f t="shared" si="17"/>
        <v>OK</v>
      </c>
      <c r="L527" s="31"/>
      <c r="M527" s="31"/>
      <c r="N527" s="31"/>
      <c r="O527" s="31">
        <v>20</v>
      </c>
      <c r="P527" s="31"/>
      <c r="Q527" s="31"/>
      <c r="R527" s="31"/>
      <c r="S527" s="31"/>
      <c r="T527" s="31"/>
      <c r="U527" s="31"/>
      <c r="V527" s="31"/>
      <c r="W527" s="31"/>
      <c r="X527" s="60"/>
      <c r="Y527" s="60"/>
      <c r="Z527" s="60"/>
      <c r="AA527" s="60"/>
      <c r="AB527" s="60"/>
      <c r="AC527" s="60"/>
    </row>
    <row r="528" spans="1:29" ht="30" customHeight="1" x14ac:dyDescent="0.25">
      <c r="A528" s="172"/>
      <c r="B528" s="70">
        <v>572</v>
      </c>
      <c r="C528" s="175"/>
      <c r="D528" s="80" t="s">
        <v>582</v>
      </c>
      <c r="E528" s="69" t="s">
        <v>830</v>
      </c>
      <c r="F528" s="69" t="s">
        <v>123</v>
      </c>
      <c r="G528" s="69" t="s">
        <v>39</v>
      </c>
      <c r="H528" s="54">
        <v>561.89</v>
      </c>
      <c r="I528" s="32"/>
      <c r="J528" s="41">
        <f t="shared" si="16"/>
        <v>0</v>
      </c>
      <c r="K528" s="42" t="str">
        <f t="shared" si="17"/>
        <v>OK</v>
      </c>
      <c r="L528" s="31"/>
      <c r="M528" s="31"/>
      <c r="N528" s="31"/>
      <c r="O528" s="31"/>
      <c r="P528" s="31"/>
      <c r="Q528" s="31"/>
      <c r="R528" s="31"/>
      <c r="S528" s="31"/>
      <c r="T528" s="31"/>
      <c r="U528" s="31"/>
      <c r="V528" s="31"/>
      <c r="W528" s="31"/>
      <c r="X528" s="60"/>
      <c r="Y528" s="60"/>
      <c r="Z528" s="60"/>
      <c r="AA528" s="60"/>
      <c r="AB528" s="60"/>
      <c r="AC528" s="60"/>
    </row>
    <row r="529" spans="1:29" ht="30" customHeight="1" x14ac:dyDescent="0.25">
      <c r="A529" s="172"/>
      <c r="B529" s="70">
        <v>573</v>
      </c>
      <c r="C529" s="175"/>
      <c r="D529" s="81" t="s">
        <v>583</v>
      </c>
      <c r="E529" s="65" t="s">
        <v>824</v>
      </c>
      <c r="F529" s="65" t="s">
        <v>574</v>
      </c>
      <c r="G529" s="69" t="s">
        <v>39</v>
      </c>
      <c r="H529" s="54">
        <v>7.04</v>
      </c>
      <c r="I529" s="32"/>
      <c r="J529" s="41">
        <f t="shared" si="16"/>
        <v>0</v>
      </c>
      <c r="K529" s="42" t="str">
        <f t="shared" si="17"/>
        <v>OK</v>
      </c>
      <c r="L529" s="31"/>
      <c r="M529" s="31"/>
      <c r="N529" s="31"/>
      <c r="O529" s="31"/>
      <c r="P529" s="31"/>
      <c r="Q529" s="31"/>
      <c r="R529" s="31"/>
      <c r="S529" s="31"/>
      <c r="T529" s="31"/>
      <c r="U529" s="31"/>
      <c r="V529" s="31"/>
      <c r="W529" s="31"/>
      <c r="X529" s="60"/>
      <c r="Y529" s="60"/>
      <c r="Z529" s="60"/>
      <c r="AA529" s="60"/>
      <c r="AB529" s="60"/>
      <c r="AC529" s="60"/>
    </row>
    <row r="530" spans="1:29" ht="30" customHeight="1" x14ac:dyDescent="0.25">
      <c r="A530" s="172"/>
      <c r="B530" s="70">
        <v>574</v>
      </c>
      <c r="C530" s="175"/>
      <c r="D530" s="81" t="s">
        <v>585</v>
      </c>
      <c r="E530" s="65" t="s">
        <v>821</v>
      </c>
      <c r="F530" s="69" t="s">
        <v>123</v>
      </c>
      <c r="G530" s="69" t="s">
        <v>39</v>
      </c>
      <c r="H530" s="54">
        <v>3.52</v>
      </c>
      <c r="I530" s="32"/>
      <c r="J530" s="41">
        <f t="shared" si="16"/>
        <v>0</v>
      </c>
      <c r="K530" s="42" t="str">
        <f t="shared" si="17"/>
        <v>OK</v>
      </c>
      <c r="L530" s="31"/>
      <c r="M530" s="31"/>
      <c r="N530" s="31"/>
      <c r="O530" s="31"/>
      <c r="P530" s="31"/>
      <c r="Q530" s="31"/>
      <c r="R530" s="31"/>
      <c r="S530" s="31"/>
      <c r="T530" s="31"/>
      <c r="U530" s="31"/>
      <c r="V530" s="31"/>
      <c r="W530" s="31"/>
      <c r="X530" s="60"/>
      <c r="Y530" s="60"/>
      <c r="Z530" s="60"/>
      <c r="AA530" s="60"/>
      <c r="AB530" s="60"/>
      <c r="AC530" s="60"/>
    </row>
    <row r="531" spans="1:29" ht="30" customHeight="1" x14ac:dyDescent="0.25">
      <c r="A531" s="172"/>
      <c r="B531" s="70">
        <v>575</v>
      </c>
      <c r="C531" s="175"/>
      <c r="D531" s="80" t="s">
        <v>831</v>
      </c>
      <c r="E531" s="69" t="s">
        <v>832</v>
      </c>
      <c r="F531" s="69" t="s">
        <v>123</v>
      </c>
      <c r="G531" s="69" t="s">
        <v>39</v>
      </c>
      <c r="H531" s="54">
        <v>4.45</v>
      </c>
      <c r="I531" s="32"/>
      <c r="J531" s="41">
        <f t="shared" si="16"/>
        <v>0</v>
      </c>
      <c r="K531" s="42" t="str">
        <f t="shared" si="17"/>
        <v>OK</v>
      </c>
      <c r="L531" s="31"/>
      <c r="M531" s="31"/>
      <c r="N531" s="31"/>
      <c r="O531" s="31"/>
      <c r="P531" s="31"/>
      <c r="Q531" s="31"/>
      <c r="R531" s="31"/>
      <c r="S531" s="31"/>
      <c r="T531" s="31"/>
      <c r="U531" s="31"/>
      <c r="V531" s="31"/>
      <c r="W531" s="31"/>
      <c r="X531" s="60"/>
      <c r="Y531" s="60"/>
      <c r="Z531" s="60"/>
      <c r="AA531" s="60"/>
      <c r="AB531" s="60"/>
      <c r="AC531" s="60"/>
    </row>
    <row r="532" spans="1:29" ht="30" customHeight="1" x14ac:dyDescent="0.25">
      <c r="A532" s="172"/>
      <c r="B532" s="70">
        <v>576</v>
      </c>
      <c r="C532" s="175"/>
      <c r="D532" s="81" t="s">
        <v>586</v>
      </c>
      <c r="E532" s="65" t="s">
        <v>821</v>
      </c>
      <c r="F532" s="69" t="s">
        <v>123</v>
      </c>
      <c r="G532" s="69" t="s">
        <v>39</v>
      </c>
      <c r="H532" s="54">
        <v>73.84</v>
      </c>
      <c r="I532" s="32"/>
      <c r="J532" s="41">
        <f t="shared" si="16"/>
        <v>0</v>
      </c>
      <c r="K532" s="42" t="str">
        <f t="shared" si="17"/>
        <v>OK</v>
      </c>
      <c r="L532" s="31"/>
      <c r="M532" s="31"/>
      <c r="N532" s="31"/>
      <c r="O532" s="31"/>
      <c r="P532" s="31"/>
      <c r="Q532" s="31"/>
      <c r="R532" s="31"/>
      <c r="S532" s="31"/>
      <c r="T532" s="31"/>
      <c r="U532" s="31"/>
      <c r="V532" s="31"/>
      <c r="W532" s="31"/>
      <c r="X532" s="60"/>
      <c r="Y532" s="60"/>
      <c r="Z532" s="60"/>
      <c r="AA532" s="60"/>
      <c r="AB532" s="60"/>
      <c r="AC532" s="60"/>
    </row>
    <row r="533" spans="1:29" ht="30" customHeight="1" x14ac:dyDescent="0.25">
      <c r="A533" s="172"/>
      <c r="B533" s="70">
        <v>577</v>
      </c>
      <c r="C533" s="175"/>
      <c r="D533" s="80" t="s">
        <v>587</v>
      </c>
      <c r="E533" s="69" t="s">
        <v>833</v>
      </c>
      <c r="F533" s="69" t="s">
        <v>123</v>
      </c>
      <c r="G533" s="69" t="s">
        <v>39</v>
      </c>
      <c r="H533" s="54">
        <v>2.2599999999999998</v>
      </c>
      <c r="I533" s="32">
        <v>10</v>
      </c>
      <c r="J533" s="41">
        <f t="shared" si="16"/>
        <v>0</v>
      </c>
      <c r="K533" s="42" t="str">
        <f t="shared" si="17"/>
        <v>OK</v>
      </c>
      <c r="L533" s="31"/>
      <c r="M533" s="31"/>
      <c r="N533" s="31"/>
      <c r="O533" s="31"/>
      <c r="P533" s="31"/>
      <c r="Q533" s="31"/>
      <c r="R533" s="31"/>
      <c r="S533" s="31">
        <v>10</v>
      </c>
      <c r="T533" s="31"/>
      <c r="U533" s="31"/>
      <c r="V533" s="31"/>
      <c r="W533" s="31"/>
      <c r="X533" s="60"/>
      <c r="Y533" s="60"/>
      <c r="Z533" s="60"/>
      <c r="AA533" s="60"/>
      <c r="AB533" s="60"/>
      <c r="AC533" s="60"/>
    </row>
    <row r="534" spans="1:29" ht="30" customHeight="1" x14ac:dyDescent="0.25">
      <c r="A534" s="173"/>
      <c r="B534" s="70">
        <v>578</v>
      </c>
      <c r="C534" s="176"/>
      <c r="D534" s="80" t="s">
        <v>588</v>
      </c>
      <c r="E534" s="69" t="s">
        <v>824</v>
      </c>
      <c r="F534" s="65" t="s">
        <v>574</v>
      </c>
      <c r="G534" s="69" t="s">
        <v>39</v>
      </c>
      <c r="H534" s="54">
        <v>13.35</v>
      </c>
      <c r="I534" s="32"/>
      <c r="J534" s="41">
        <f t="shared" si="16"/>
        <v>0</v>
      </c>
      <c r="K534" s="42" t="str">
        <f t="shared" si="17"/>
        <v>OK</v>
      </c>
      <c r="L534" s="31"/>
      <c r="M534" s="31"/>
      <c r="N534" s="31"/>
      <c r="O534" s="31"/>
      <c r="P534" s="31"/>
      <c r="Q534" s="31"/>
      <c r="R534" s="31"/>
      <c r="S534" s="31"/>
      <c r="T534" s="31"/>
      <c r="U534" s="31"/>
      <c r="V534" s="31"/>
      <c r="W534" s="31"/>
      <c r="X534" s="60"/>
      <c r="Y534" s="60"/>
      <c r="Z534" s="60"/>
      <c r="AA534" s="60"/>
      <c r="AB534" s="60"/>
      <c r="AC534" s="60"/>
    </row>
    <row r="535" spans="1:29" ht="30" customHeight="1" x14ac:dyDescent="0.25">
      <c r="A535" s="165">
        <v>11</v>
      </c>
      <c r="B535" s="71">
        <v>579</v>
      </c>
      <c r="C535" s="168" t="s">
        <v>819</v>
      </c>
      <c r="D535" s="75" t="s">
        <v>589</v>
      </c>
      <c r="E535" s="72" t="s">
        <v>834</v>
      </c>
      <c r="F535" s="72" t="s">
        <v>38</v>
      </c>
      <c r="G535" s="72" t="s">
        <v>591</v>
      </c>
      <c r="H535" s="56">
        <v>800.54</v>
      </c>
      <c r="I535" s="32"/>
      <c r="J535" s="41">
        <f t="shared" si="16"/>
        <v>0</v>
      </c>
      <c r="K535" s="42" t="str">
        <f t="shared" si="17"/>
        <v>OK</v>
      </c>
      <c r="L535" s="31"/>
      <c r="M535" s="31"/>
      <c r="N535" s="31"/>
      <c r="O535" s="31"/>
      <c r="P535" s="31"/>
      <c r="Q535" s="31"/>
      <c r="R535" s="31"/>
      <c r="S535" s="31"/>
      <c r="T535" s="31"/>
      <c r="U535" s="31"/>
      <c r="V535" s="31"/>
      <c r="W535" s="31"/>
      <c r="X535" s="60"/>
      <c r="Y535" s="60"/>
      <c r="Z535" s="60"/>
      <c r="AA535" s="60"/>
      <c r="AB535" s="60"/>
      <c r="AC535" s="60"/>
    </row>
    <row r="536" spans="1:29" ht="30" customHeight="1" x14ac:dyDescent="0.25">
      <c r="A536" s="166"/>
      <c r="B536" s="73">
        <v>580</v>
      </c>
      <c r="C536" s="169"/>
      <c r="D536" s="75" t="s">
        <v>592</v>
      </c>
      <c r="E536" s="72" t="s">
        <v>835</v>
      </c>
      <c r="F536" s="72" t="s">
        <v>4</v>
      </c>
      <c r="G536" s="72" t="s">
        <v>591</v>
      </c>
      <c r="H536" s="56">
        <v>1227.56</v>
      </c>
      <c r="I536" s="32">
        <v>1</v>
      </c>
      <c r="J536" s="41">
        <f t="shared" si="16"/>
        <v>1</v>
      </c>
      <c r="K536" s="42" t="str">
        <f t="shared" si="17"/>
        <v>OK</v>
      </c>
      <c r="L536" s="31"/>
      <c r="M536" s="31"/>
      <c r="N536" s="31"/>
      <c r="O536" s="31"/>
      <c r="P536" s="31"/>
      <c r="Q536" s="31"/>
      <c r="R536" s="31"/>
      <c r="S536" s="31"/>
      <c r="T536" s="31"/>
      <c r="U536" s="31"/>
      <c r="V536" s="31"/>
      <c r="W536" s="31"/>
      <c r="X536" s="60"/>
      <c r="Y536" s="60"/>
      <c r="Z536" s="60"/>
      <c r="AA536" s="60"/>
      <c r="AB536" s="60"/>
      <c r="AC536" s="60"/>
    </row>
    <row r="537" spans="1:29" ht="30" customHeight="1" x14ac:dyDescent="0.25">
      <c r="A537" s="166"/>
      <c r="B537" s="73">
        <v>581</v>
      </c>
      <c r="C537" s="169"/>
      <c r="D537" s="75" t="s">
        <v>593</v>
      </c>
      <c r="E537" s="72" t="s">
        <v>834</v>
      </c>
      <c r="F537" s="72" t="s">
        <v>4</v>
      </c>
      <c r="G537" s="72" t="s">
        <v>591</v>
      </c>
      <c r="H537" s="56">
        <v>307.14</v>
      </c>
      <c r="I537" s="32">
        <v>1</v>
      </c>
      <c r="J537" s="41">
        <f t="shared" si="16"/>
        <v>1</v>
      </c>
      <c r="K537" s="42" t="str">
        <f t="shared" si="17"/>
        <v>OK</v>
      </c>
      <c r="L537" s="31"/>
      <c r="M537" s="31"/>
      <c r="N537" s="31"/>
      <c r="O537" s="31"/>
      <c r="P537" s="31"/>
      <c r="Q537" s="31"/>
      <c r="R537" s="31"/>
      <c r="S537" s="31"/>
      <c r="T537" s="31"/>
      <c r="U537" s="31"/>
      <c r="V537" s="31"/>
      <c r="W537" s="31"/>
      <c r="X537" s="60"/>
      <c r="Y537" s="60"/>
      <c r="Z537" s="60"/>
      <c r="AA537" s="60"/>
      <c r="AB537" s="60"/>
      <c r="AC537" s="60"/>
    </row>
    <row r="538" spans="1:29" ht="30" customHeight="1" x14ac:dyDescent="0.25">
      <c r="A538" s="166"/>
      <c r="B538" s="73">
        <v>582</v>
      </c>
      <c r="C538" s="169"/>
      <c r="D538" s="82" t="s">
        <v>594</v>
      </c>
      <c r="E538" s="34" t="s">
        <v>836</v>
      </c>
      <c r="F538" s="72" t="s">
        <v>4</v>
      </c>
      <c r="G538" s="72" t="s">
        <v>591</v>
      </c>
      <c r="H538" s="56">
        <v>187.03</v>
      </c>
      <c r="I538" s="32">
        <v>4</v>
      </c>
      <c r="J538" s="41">
        <f t="shared" si="16"/>
        <v>2</v>
      </c>
      <c r="K538" s="42" t="str">
        <f t="shared" si="17"/>
        <v>OK</v>
      </c>
      <c r="L538" s="31"/>
      <c r="M538" s="31"/>
      <c r="N538" s="31"/>
      <c r="O538" s="31">
        <v>1</v>
      </c>
      <c r="P538" s="31"/>
      <c r="Q538" s="31"/>
      <c r="R538" s="31"/>
      <c r="S538" s="31">
        <v>1</v>
      </c>
      <c r="T538" s="31"/>
      <c r="U538" s="31"/>
      <c r="V538" s="31"/>
      <c r="W538" s="31"/>
      <c r="X538" s="60"/>
      <c r="Y538" s="60"/>
      <c r="Z538" s="60"/>
      <c r="AA538" s="60"/>
      <c r="AB538" s="60"/>
      <c r="AC538" s="60"/>
    </row>
    <row r="539" spans="1:29" ht="30" customHeight="1" x14ac:dyDescent="0.25">
      <c r="A539" s="166"/>
      <c r="B539" s="72">
        <v>583</v>
      </c>
      <c r="C539" s="169"/>
      <c r="D539" s="75" t="s">
        <v>596</v>
      </c>
      <c r="E539" s="72" t="s">
        <v>837</v>
      </c>
      <c r="F539" s="72" t="s">
        <v>38</v>
      </c>
      <c r="G539" s="72" t="s">
        <v>598</v>
      </c>
      <c r="H539" s="56">
        <v>327</v>
      </c>
      <c r="I539" s="32">
        <v>20</v>
      </c>
      <c r="J539" s="41">
        <f t="shared" si="16"/>
        <v>20</v>
      </c>
      <c r="K539" s="42" t="str">
        <f t="shared" si="17"/>
        <v>OK</v>
      </c>
      <c r="L539" s="31"/>
      <c r="M539" s="31"/>
      <c r="N539" s="31"/>
      <c r="O539" s="31"/>
      <c r="P539" s="31"/>
      <c r="Q539" s="31"/>
      <c r="R539" s="31"/>
      <c r="S539" s="31"/>
      <c r="T539" s="31"/>
      <c r="U539" s="31"/>
      <c r="V539" s="31"/>
      <c r="W539" s="31"/>
      <c r="X539" s="60"/>
      <c r="Y539" s="60"/>
      <c r="Z539" s="60"/>
      <c r="AA539" s="60"/>
      <c r="AB539" s="60"/>
      <c r="AC539" s="60"/>
    </row>
    <row r="540" spans="1:29" ht="30" customHeight="1" x14ac:dyDescent="0.25">
      <c r="A540" s="166"/>
      <c r="B540" s="72">
        <v>584</v>
      </c>
      <c r="C540" s="169"/>
      <c r="D540" s="75" t="s">
        <v>599</v>
      </c>
      <c r="E540" s="72" t="s">
        <v>837</v>
      </c>
      <c r="F540" s="72" t="s">
        <v>38</v>
      </c>
      <c r="G540" s="72" t="s">
        <v>598</v>
      </c>
      <c r="H540" s="56">
        <v>327</v>
      </c>
      <c r="I540" s="32">
        <v>20</v>
      </c>
      <c r="J540" s="41">
        <f t="shared" si="16"/>
        <v>20</v>
      </c>
      <c r="K540" s="42" t="str">
        <f t="shared" si="17"/>
        <v>OK</v>
      </c>
      <c r="L540" s="31"/>
      <c r="M540" s="31"/>
      <c r="N540" s="31"/>
      <c r="O540" s="31"/>
      <c r="P540" s="31"/>
      <c r="Q540" s="31"/>
      <c r="R540" s="31"/>
      <c r="S540" s="31"/>
      <c r="T540" s="31"/>
      <c r="U540" s="31"/>
      <c r="V540" s="31"/>
      <c r="W540" s="31"/>
      <c r="X540" s="60"/>
      <c r="Y540" s="60"/>
      <c r="Z540" s="60"/>
      <c r="AA540" s="60"/>
      <c r="AB540" s="60"/>
      <c r="AC540" s="60"/>
    </row>
    <row r="541" spans="1:29" ht="30" customHeight="1" x14ac:dyDescent="0.25">
      <c r="A541" s="166"/>
      <c r="B541" s="71">
        <v>585</v>
      </c>
      <c r="C541" s="169"/>
      <c r="D541" s="74" t="s">
        <v>838</v>
      </c>
      <c r="E541" s="51" t="s">
        <v>288</v>
      </c>
      <c r="F541" s="72" t="s">
        <v>336</v>
      </c>
      <c r="G541" s="73"/>
      <c r="H541" s="56">
        <v>832.76</v>
      </c>
      <c r="I541" s="32">
        <f>1-1</f>
        <v>0</v>
      </c>
      <c r="J541" s="41">
        <f t="shared" si="16"/>
        <v>0</v>
      </c>
      <c r="K541" s="42" t="str">
        <f t="shared" si="17"/>
        <v>OK</v>
      </c>
      <c r="L541" s="31"/>
      <c r="M541" s="31"/>
      <c r="N541" s="31"/>
      <c r="O541" s="31"/>
      <c r="P541" s="31"/>
      <c r="Q541" s="31"/>
      <c r="R541" s="31"/>
      <c r="S541" s="31"/>
      <c r="T541" s="31"/>
      <c r="U541" s="31"/>
      <c r="V541" s="31"/>
      <c r="W541" s="31"/>
      <c r="X541" s="60"/>
      <c r="Y541" s="60"/>
      <c r="Z541" s="60"/>
      <c r="AA541" s="60"/>
      <c r="AB541" s="60"/>
      <c r="AC541" s="60"/>
    </row>
    <row r="542" spans="1:29" ht="30" customHeight="1" x14ac:dyDescent="0.25">
      <c r="A542" s="166"/>
      <c r="B542" s="73">
        <v>586</v>
      </c>
      <c r="C542" s="169"/>
      <c r="D542" s="75" t="s">
        <v>663</v>
      </c>
      <c r="E542" s="72" t="s">
        <v>839</v>
      </c>
      <c r="F542" s="72" t="s">
        <v>336</v>
      </c>
      <c r="G542" s="72" t="s">
        <v>664</v>
      </c>
      <c r="H542" s="56">
        <v>358.59</v>
      </c>
      <c r="I542" s="32"/>
      <c r="J542" s="41">
        <f t="shared" si="16"/>
        <v>0</v>
      </c>
      <c r="K542" s="42" t="str">
        <f t="shared" si="17"/>
        <v>OK</v>
      </c>
      <c r="L542" s="31"/>
      <c r="M542" s="31"/>
      <c r="N542" s="31"/>
      <c r="O542" s="31"/>
      <c r="P542" s="31"/>
      <c r="Q542" s="31"/>
      <c r="R542" s="31"/>
      <c r="S542" s="31"/>
      <c r="T542" s="31"/>
      <c r="U542" s="31"/>
      <c r="V542" s="31"/>
      <c r="W542" s="31"/>
      <c r="X542" s="60"/>
      <c r="Y542" s="60"/>
      <c r="Z542" s="60"/>
      <c r="AA542" s="60"/>
      <c r="AB542" s="60"/>
      <c r="AC542" s="60"/>
    </row>
    <row r="543" spans="1:29" ht="30" customHeight="1" x14ac:dyDescent="0.25">
      <c r="A543" s="166"/>
      <c r="B543" s="71">
        <v>587</v>
      </c>
      <c r="C543" s="169"/>
      <c r="D543" s="74" t="s">
        <v>672</v>
      </c>
      <c r="E543" s="51" t="s">
        <v>288</v>
      </c>
      <c r="F543" s="72" t="s">
        <v>336</v>
      </c>
      <c r="G543" s="72" t="s">
        <v>512</v>
      </c>
      <c r="H543" s="56">
        <v>3554.82</v>
      </c>
      <c r="I543" s="32"/>
      <c r="J543" s="41">
        <f t="shared" si="16"/>
        <v>0</v>
      </c>
      <c r="K543" s="42" t="str">
        <f t="shared" si="17"/>
        <v>OK</v>
      </c>
      <c r="L543" s="31"/>
      <c r="M543" s="31"/>
      <c r="N543" s="31"/>
      <c r="O543" s="31"/>
      <c r="P543" s="31"/>
      <c r="Q543" s="31"/>
      <c r="R543" s="31"/>
      <c r="S543" s="31"/>
      <c r="T543" s="31"/>
      <c r="U543" s="31"/>
      <c r="V543" s="31"/>
      <c r="W543" s="31"/>
      <c r="X543" s="60"/>
      <c r="Y543" s="60"/>
      <c r="Z543" s="60"/>
      <c r="AA543" s="60"/>
      <c r="AB543" s="60"/>
      <c r="AC543" s="60"/>
    </row>
    <row r="544" spans="1:29" ht="30" customHeight="1" x14ac:dyDescent="0.25">
      <c r="A544" s="166"/>
      <c r="B544" s="71">
        <v>588</v>
      </c>
      <c r="C544" s="169"/>
      <c r="D544" s="74" t="s">
        <v>673</v>
      </c>
      <c r="E544" s="51" t="s">
        <v>840</v>
      </c>
      <c r="F544" s="72" t="s">
        <v>336</v>
      </c>
      <c r="G544" s="72" t="s">
        <v>512</v>
      </c>
      <c r="H544" s="56">
        <v>777</v>
      </c>
      <c r="I544" s="32"/>
      <c r="J544" s="41">
        <f t="shared" si="16"/>
        <v>0</v>
      </c>
      <c r="K544" s="42" t="str">
        <f t="shared" si="17"/>
        <v>OK</v>
      </c>
      <c r="L544" s="31"/>
      <c r="M544" s="31"/>
      <c r="N544" s="31"/>
      <c r="O544" s="31"/>
      <c r="P544" s="31"/>
      <c r="Q544" s="31"/>
      <c r="R544" s="31"/>
      <c r="S544" s="31"/>
      <c r="T544" s="31"/>
      <c r="U544" s="31"/>
      <c r="V544" s="31"/>
      <c r="W544" s="31"/>
      <c r="X544" s="60"/>
      <c r="Y544" s="60"/>
      <c r="Z544" s="60"/>
      <c r="AA544" s="60"/>
      <c r="AB544" s="60"/>
      <c r="AC544" s="60"/>
    </row>
    <row r="545" spans="1:29" ht="30" customHeight="1" x14ac:dyDescent="0.25">
      <c r="A545" s="166"/>
      <c r="B545" s="73">
        <v>589</v>
      </c>
      <c r="C545" s="169"/>
      <c r="D545" s="75" t="s">
        <v>841</v>
      </c>
      <c r="E545" s="72" t="s">
        <v>842</v>
      </c>
      <c r="F545" s="72" t="s">
        <v>38</v>
      </c>
      <c r="G545" s="72" t="s">
        <v>601</v>
      </c>
      <c r="H545" s="56">
        <v>147.63</v>
      </c>
      <c r="I545" s="32"/>
      <c r="J545" s="41">
        <f t="shared" si="16"/>
        <v>0</v>
      </c>
      <c r="K545" s="42" t="str">
        <f t="shared" si="17"/>
        <v>OK</v>
      </c>
      <c r="L545" s="31"/>
      <c r="M545" s="31"/>
      <c r="N545" s="31"/>
      <c r="O545" s="31"/>
      <c r="P545" s="31"/>
      <c r="Q545" s="31"/>
      <c r="R545" s="31"/>
      <c r="S545" s="31"/>
      <c r="T545" s="31"/>
      <c r="U545" s="31"/>
      <c r="V545" s="31"/>
      <c r="W545" s="31"/>
      <c r="X545" s="60"/>
      <c r="Y545" s="60"/>
      <c r="Z545" s="60"/>
      <c r="AA545" s="60"/>
      <c r="AB545" s="60"/>
      <c r="AC545" s="60"/>
    </row>
    <row r="546" spans="1:29" ht="30" customHeight="1" x14ac:dyDescent="0.25">
      <c r="A546" s="166"/>
      <c r="B546" s="73">
        <v>590</v>
      </c>
      <c r="C546" s="169"/>
      <c r="D546" s="75" t="s">
        <v>843</v>
      </c>
      <c r="E546" s="72" t="s">
        <v>288</v>
      </c>
      <c r="F546" s="72" t="s">
        <v>38</v>
      </c>
      <c r="G546" s="72" t="s">
        <v>601</v>
      </c>
      <c r="H546" s="56">
        <v>426.21</v>
      </c>
      <c r="I546" s="32"/>
      <c r="J546" s="41">
        <f t="shared" si="16"/>
        <v>0</v>
      </c>
      <c r="K546" s="42" t="str">
        <f t="shared" si="17"/>
        <v>OK</v>
      </c>
      <c r="L546" s="31"/>
      <c r="M546" s="31"/>
      <c r="N546" s="31"/>
      <c r="O546" s="31"/>
      <c r="P546" s="31"/>
      <c r="Q546" s="31"/>
      <c r="R546" s="31"/>
      <c r="S546" s="31"/>
      <c r="T546" s="31"/>
      <c r="U546" s="31"/>
      <c r="V546" s="31"/>
      <c r="W546" s="31"/>
      <c r="X546" s="60"/>
      <c r="Y546" s="60"/>
      <c r="Z546" s="60"/>
      <c r="AA546" s="60"/>
      <c r="AB546" s="60"/>
      <c r="AC546" s="60"/>
    </row>
    <row r="547" spans="1:29" ht="30" customHeight="1" x14ac:dyDescent="0.25">
      <c r="A547" s="166"/>
      <c r="B547" s="73">
        <v>591</v>
      </c>
      <c r="C547" s="169"/>
      <c r="D547" s="74" t="s">
        <v>844</v>
      </c>
      <c r="E547" s="51" t="s">
        <v>845</v>
      </c>
      <c r="F547" s="72" t="s">
        <v>38</v>
      </c>
      <c r="G547" s="72" t="s">
        <v>601</v>
      </c>
      <c r="H547" s="56">
        <v>27.25</v>
      </c>
      <c r="I547" s="32"/>
      <c r="J547" s="41">
        <f t="shared" si="16"/>
        <v>0</v>
      </c>
      <c r="K547" s="42" t="str">
        <f t="shared" si="17"/>
        <v>OK</v>
      </c>
      <c r="L547" s="31"/>
      <c r="M547" s="31"/>
      <c r="N547" s="31"/>
      <c r="O547" s="31"/>
      <c r="P547" s="31"/>
      <c r="Q547" s="31"/>
      <c r="R547" s="31"/>
      <c r="S547" s="31"/>
      <c r="T547" s="31"/>
      <c r="U547" s="31"/>
      <c r="V547" s="31"/>
      <c r="W547" s="31"/>
      <c r="X547" s="60"/>
      <c r="Y547" s="60"/>
      <c r="Z547" s="60"/>
      <c r="AA547" s="60"/>
      <c r="AB547" s="60"/>
      <c r="AC547" s="60"/>
    </row>
    <row r="548" spans="1:29" ht="30" customHeight="1" x14ac:dyDescent="0.25">
      <c r="A548" s="166"/>
      <c r="B548" s="73">
        <v>592</v>
      </c>
      <c r="C548" s="169"/>
      <c r="D548" s="75" t="s">
        <v>603</v>
      </c>
      <c r="E548" s="72" t="s">
        <v>231</v>
      </c>
      <c r="F548" s="72" t="s">
        <v>38</v>
      </c>
      <c r="G548" s="72" t="s">
        <v>601</v>
      </c>
      <c r="H548" s="56">
        <v>143.83000000000001</v>
      </c>
      <c r="I548" s="32"/>
      <c r="J548" s="41">
        <f t="shared" si="16"/>
        <v>0</v>
      </c>
      <c r="K548" s="42" t="str">
        <f t="shared" si="17"/>
        <v>OK</v>
      </c>
      <c r="L548" s="31"/>
      <c r="M548" s="31"/>
      <c r="N548" s="31"/>
      <c r="O548" s="31"/>
      <c r="P548" s="31"/>
      <c r="Q548" s="31"/>
      <c r="R548" s="31"/>
      <c r="S548" s="31"/>
      <c r="T548" s="31"/>
      <c r="U548" s="31"/>
      <c r="V548" s="31"/>
      <c r="W548" s="31"/>
      <c r="X548" s="60"/>
      <c r="Y548" s="60"/>
      <c r="Z548" s="60"/>
      <c r="AA548" s="60"/>
      <c r="AB548" s="60"/>
      <c r="AC548" s="60"/>
    </row>
    <row r="549" spans="1:29" ht="30" customHeight="1" x14ac:dyDescent="0.25">
      <c r="A549" s="166"/>
      <c r="B549" s="73">
        <v>593</v>
      </c>
      <c r="C549" s="169"/>
      <c r="D549" s="74" t="s">
        <v>604</v>
      </c>
      <c r="E549" s="51" t="s">
        <v>231</v>
      </c>
      <c r="F549" s="72" t="s">
        <v>38</v>
      </c>
      <c r="G549" s="72" t="s">
        <v>601</v>
      </c>
      <c r="H549" s="56">
        <v>228.43</v>
      </c>
      <c r="I549" s="32"/>
      <c r="J549" s="41">
        <f t="shared" si="16"/>
        <v>0</v>
      </c>
      <c r="K549" s="42" t="str">
        <f t="shared" si="17"/>
        <v>OK</v>
      </c>
      <c r="L549" s="31"/>
      <c r="M549" s="31"/>
      <c r="N549" s="31"/>
      <c r="O549" s="31"/>
      <c r="P549" s="31"/>
      <c r="Q549" s="31"/>
      <c r="R549" s="31"/>
      <c r="S549" s="31"/>
      <c r="T549" s="31"/>
      <c r="U549" s="31"/>
      <c r="V549" s="31"/>
      <c r="W549" s="31"/>
      <c r="X549" s="60"/>
      <c r="Y549" s="60"/>
      <c r="Z549" s="60"/>
      <c r="AA549" s="60"/>
      <c r="AB549" s="60"/>
      <c r="AC549" s="60"/>
    </row>
    <row r="550" spans="1:29" ht="30" customHeight="1" x14ac:dyDescent="0.25">
      <c r="A550" s="166"/>
      <c r="B550" s="73">
        <v>594</v>
      </c>
      <c r="C550" s="169"/>
      <c r="D550" s="74" t="s">
        <v>846</v>
      </c>
      <c r="E550" s="51" t="s">
        <v>847</v>
      </c>
      <c r="F550" s="72" t="s">
        <v>38</v>
      </c>
      <c r="G550" s="72" t="s">
        <v>531</v>
      </c>
      <c r="H550" s="56">
        <v>79</v>
      </c>
      <c r="I550" s="32">
        <v>10</v>
      </c>
      <c r="J550" s="41">
        <f t="shared" si="16"/>
        <v>5</v>
      </c>
      <c r="K550" s="42" t="str">
        <f t="shared" si="17"/>
        <v>OK</v>
      </c>
      <c r="L550" s="31"/>
      <c r="M550" s="31"/>
      <c r="N550" s="31"/>
      <c r="O550" s="31">
        <v>5</v>
      </c>
      <c r="P550" s="31"/>
      <c r="Q550" s="31"/>
      <c r="R550" s="31"/>
      <c r="S550" s="31"/>
      <c r="T550" s="31"/>
      <c r="U550" s="31"/>
      <c r="V550" s="31"/>
      <c r="W550" s="31"/>
      <c r="X550" s="60"/>
      <c r="Y550" s="60"/>
      <c r="Z550" s="60"/>
      <c r="AA550" s="60"/>
      <c r="AB550" s="60"/>
      <c r="AC550" s="60"/>
    </row>
    <row r="551" spans="1:29" ht="30" customHeight="1" x14ac:dyDescent="0.25">
      <c r="A551" s="166"/>
      <c r="B551" s="73">
        <v>595</v>
      </c>
      <c r="C551" s="169"/>
      <c r="D551" s="74" t="s">
        <v>848</v>
      </c>
      <c r="E551" s="51" t="s">
        <v>847</v>
      </c>
      <c r="F551" s="72" t="s">
        <v>38</v>
      </c>
      <c r="G551" s="72" t="s">
        <v>531</v>
      </c>
      <c r="H551" s="56">
        <v>83</v>
      </c>
      <c r="I551" s="32">
        <v>10</v>
      </c>
      <c r="J551" s="41">
        <f t="shared" si="16"/>
        <v>5</v>
      </c>
      <c r="K551" s="42" t="str">
        <f t="shared" si="17"/>
        <v>OK</v>
      </c>
      <c r="L551" s="31"/>
      <c r="M551" s="31"/>
      <c r="N551" s="31"/>
      <c r="O551" s="31">
        <v>5</v>
      </c>
      <c r="P551" s="31"/>
      <c r="Q551" s="31"/>
      <c r="R551" s="31"/>
      <c r="S551" s="31"/>
      <c r="T551" s="31"/>
      <c r="U551" s="31"/>
      <c r="V551" s="31"/>
      <c r="W551" s="31"/>
      <c r="X551" s="60"/>
      <c r="Y551" s="60"/>
      <c r="Z551" s="60"/>
      <c r="AA551" s="60"/>
      <c r="AB551" s="60"/>
      <c r="AC551" s="60"/>
    </row>
    <row r="552" spans="1:29" ht="30" customHeight="1" x14ac:dyDescent="0.25">
      <c r="A552" s="167"/>
      <c r="B552" s="73">
        <v>596</v>
      </c>
      <c r="C552" s="170"/>
      <c r="D552" s="74" t="s">
        <v>849</v>
      </c>
      <c r="E552" s="51" t="s">
        <v>847</v>
      </c>
      <c r="F552" s="72" t="s">
        <v>38</v>
      </c>
      <c r="G552" s="72" t="s">
        <v>531</v>
      </c>
      <c r="H552" s="56">
        <v>25</v>
      </c>
      <c r="I552" s="32">
        <v>10</v>
      </c>
      <c r="J552" s="41">
        <f t="shared" si="16"/>
        <v>10</v>
      </c>
      <c r="K552" s="42" t="str">
        <f t="shared" si="17"/>
        <v>OK</v>
      </c>
      <c r="L552" s="31"/>
      <c r="M552" s="31"/>
      <c r="N552" s="31"/>
      <c r="O552" s="31"/>
      <c r="P552" s="31"/>
      <c r="Q552" s="31"/>
      <c r="R552" s="31"/>
      <c r="S552" s="31"/>
      <c r="T552" s="31"/>
      <c r="U552" s="31"/>
      <c r="V552" s="31"/>
      <c r="W552" s="31"/>
      <c r="X552" s="60"/>
      <c r="Y552" s="60"/>
      <c r="Z552" s="60"/>
      <c r="AA552" s="60"/>
      <c r="AB552" s="60"/>
      <c r="AC552" s="60"/>
    </row>
    <row r="553" spans="1:29" ht="30" customHeight="1" x14ac:dyDescent="0.25">
      <c r="A553" s="178">
        <v>13</v>
      </c>
      <c r="B553" s="70">
        <v>609</v>
      </c>
      <c r="C553" s="174" t="s">
        <v>819</v>
      </c>
      <c r="D553" s="80" t="s">
        <v>607</v>
      </c>
      <c r="E553" s="69" t="s">
        <v>850</v>
      </c>
      <c r="F553" s="69" t="s">
        <v>123</v>
      </c>
      <c r="G553" s="69" t="s">
        <v>609</v>
      </c>
      <c r="H553" s="54">
        <v>79.5</v>
      </c>
      <c r="I553" s="32">
        <v>2</v>
      </c>
      <c r="J553" s="41">
        <f t="shared" si="16"/>
        <v>2</v>
      </c>
      <c r="K553" s="42" t="str">
        <f t="shared" si="17"/>
        <v>OK</v>
      </c>
      <c r="L553" s="31"/>
      <c r="M553" s="31"/>
      <c r="N553" s="31"/>
      <c r="O553" s="31"/>
      <c r="P553" s="31"/>
      <c r="Q553" s="31"/>
      <c r="R553" s="31"/>
      <c r="S553" s="31"/>
      <c r="T553" s="31"/>
      <c r="U553" s="31"/>
      <c r="V553" s="31"/>
      <c r="W553" s="31"/>
      <c r="X553" s="60"/>
      <c r="Y553" s="60"/>
      <c r="Z553" s="60"/>
      <c r="AA553" s="60"/>
      <c r="AB553" s="60"/>
      <c r="AC553" s="60"/>
    </row>
    <row r="554" spans="1:29" ht="30" customHeight="1" x14ac:dyDescent="0.25">
      <c r="A554" s="178"/>
      <c r="B554" s="70">
        <v>610</v>
      </c>
      <c r="C554" s="175"/>
      <c r="D554" s="80" t="s">
        <v>610</v>
      </c>
      <c r="E554" s="69" t="s">
        <v>850</v>
      </c>
      <c r="F554" s="69" t="s">
        <v>123</v>
      </c>
      <c r="G554" s="69" t="s">
        <v>609</v>
      </c>
      <c r="H554" s="54">
        <v>112.81</v>
      </c>
      <c r="I554" s="32">
        <v>2</v>
      </c>
      <c r="J554" s="41">
        <f t="shared" si="16"/>
        <v>2</v>
      </c>
      <c r="K554" s="42" t="str">
        <f t="shared" si="17"/>
        <v>OK</v>
      </c>
      <c r="L554" s="31"/>
      <c r="M554" s="31"/>
      <c r="N554" s="31"/>
      <c r="O554" s="31"/>
      <c r="P554" s="31"/>
      <c r="Q554" s="31"/>
      <c r="R554" s="31"/>
      <c r="S554" s="31"/>
      <c r="T554" s="31"/>
      <c r="U554" s="31"/>
      <c r="V554" s="31"/>
      <c r="W554" s="31"/>
      <c r="X554" s="60"/>
      <c r="Y554" s="60"/>
      <c r="Z554" s="60"/>
      <c r="AA554" s="60"/>
      <c r="AB554" s="60"/>
      <c r="AC554" s="60"/>
    </row>
    <row r="555" spans="1:29" ht="30" customHeight="1" x14ac:dyDescent="0.25">
      <c r="A555" s="178"/>
      <c r="B555" s="70">
        <v>611</v>
      </c>
      <c r="C555" s="175"/>
      <c r="D555" s="80" t="s">
        <v>611</v>
      </c>
      <c r="E555" s="69" t="s">
        <v>850</v>
      </c>
      <c r="F555" s="69" t="s">
        <v>123</v>
      </c>
      <c r="G555" s="69" t="s">
        <v>609</v>
      </c>
      <c r="H555" s="54">
        <v>78.8</v>
      </c>
      <c r="I555" s="32">
        <v>2</v>
      </c>
      <c r="J555" s="41">
        <f t="shared" si="16"/>
        <v>2</v>
      </c>
      <c r="K555" s="42" t="str">
        <f t="shared" si="17"/>
        <v>OK</v>
      </c>
      <c r="L555" s="31"/>
      <c r="M555" s="31"/>
      <c r="N555" s="31"/>
      <c r="O555" s="31"/>
      <c r="P555" s="31"/>
      <c r="Q555" s="31"/>
      <c r="R555" s="31"/>
      <c r="S555" s="31"/>
      <c r="T555" s="31"/>
      <c r="U555" s="31"/>
      <c r="V555" s="31"/>
      <c r="W555" s="31"/>
      <c r="X555" s="60"/>
      <c r="Y555" s="60"/>
      <c r="Z555" s="60"/>
      <c r="AA555" s="60"/>
      <c r="AB555" s="60"/>
      <c r="AC555" s="60"/>
    </row>
    <row r="556" spans="1:29" ht="30" customHeight="1" x14ac:dyDescent="0.25">
      <c r="A556" s="178"/>
      <c r="B556" s="70">
        <v>612</v>
      </c>
      <c r="C556" s="175"/>
      <c r="D556" s="80" t="s">
        <v>612</v>
      </c>
      <c r="E556" s="69" t="s">
        <v>616</v>
      </c>
      <c r="F556" s="69" t="s">
        <v>123</v>
      </c>
      <c r="G556" s="69" t="s">
        <v>614</v>
      </c>
      <c r="H556" s="54">
        <v>47.5</v>
      </c>
      <c r="I556" s="32">
        <v>100</v>
      </c>
      <c r="J556" s="41">
        <f t="shared" si="16"/>
        <v>50</v>
      </c>
      <c r="K556" s="42" t="str">
        <f t="shared" si="17"/>
        <v>OK</v>
      </c>
      <c r="L556" s="31"/>
      <c r="M556" s="31"/>
      <c r="N556" s="31"/>
      <c r="O556" s="31">
        <v>50</v>
      </c>
      <c r="P556" s="31"/>
      <c r="Q556" s="31"/>
      <c r="R556" s="31"/>
      <c r="S556" s="31"/>
      <c r="T556" s="31"/>
      <c r="U556" s="31"/>
      <c r="V556" s="31"/>
      <c r="W556" s="31"/>
      <c r="X556" s="60"/>
      <c r="Y556" s="60"/>
      <c r="Z556" s="60"/>
      <c r="AA556" s="60"/>
      <c r="AB556" s="60"/>
      <c r="AC556" s="60"/>
    </row>
    <row r="557" spans="1:29" ht="30" customHeight="1" x14ac:dyDescent="0.25">
      <c r="A557" s="178"/>
      <c r="B557" s="70">
        <v>613</v>
      </c>
      <c r="C557" s="175"/>
      <c r="D557" s="80" t="s">
        <v>615</v>
      </c>
      <c r="E557" s="69" t="s">
        <v>616</v>
      </c>
      <c r="F557" s="69" t="s">
        <v>123</v>
      </c>
      <c r="G557" s="69" t="s">
        <v>614</v>
      </c>
      <c r="H557" s="54">
        <v>48</v>
      </c>
      <c r="I557" s="32">
        <v>50</v>
      </c>
      <c r="J557" s="41">
        <f t="shared" si="16"/>
        <v>40</v>
      </c>
      <c r="K557" s="42" t="str">
        <f t="shared" si="17"/>
        <v>OK</v>
      </c>
      <c r="L557" s="31"/>
      <c r="M557" s="31"/>
      <c r="N557" s="31"/>
      <c r="O557" s="31">
        <v>10</v>
      </c>
      <c r="P557" s="31"/>
      <c r="Q557" s="31"/>
      <c r="R557" s="31"/>
      <c r="S557" s="31"/>
      <c r="T557" s="31"/>
      <c r="U557" s="31"/>
      <c r="V557" s="31"/>
      <c r="W557" s="31"/>
      <c r="X557" s="60"/>
      <c r="Y557" s="60"/>
      <c r="Z557" s="60"/>
      <c r="AA557" s="60"/>
      <c r="AB557" s="60"/>
      <c r="AC557" s="60"/>
    </row>
    <row r="558" spans="1:29" ht="30" customHeight="1" x14ac:dyDescent="0.25">
      <c r="A558" s="178"/>
      <c r="B558" s="70">
        <v>614</v>
      </c>
      <c r="C558" s="176"/>
      <c r="D558" s="80" t="s">
        <v>617</v>
      </c>
      <c r="E558" s="69" t="s">
        <v>851</v>
      </c>
      <c r="F558" s="69" t="s">
        <v>123</v>
      </c>
      <c r="G558" s="69" t="s">
        <v>609</v>
      </c>
      <c r="H558" s="54">
        <v>425.99</v>
      </c>
      <c r="I558" s="32"/>
      <c r="J558" s="41">
        <f t="shared" si="16"/>
        <v>0</v>
      </c>
      <c r="K558" s="42" t="str">
        <f t="shared" si="17"/>
        <v>OK</v>
      </c>
      <c r="L558" s="31"/>
      <c r="M558" s="31"/>
      <c r="N558" s="31"/>
      <c r="O558" s="31"/>
      <c r="P558" s="31"/>
      <c r="Q558" s="31"/>
      <c r="R558" s="31"/>
      <c r="S558" s="31"/>
      <c r="T558" s="31"/>
      <c r="U558" s="31"/>
      <c r="V558" s="31"/>
      <c r="W558" s="31"/>
      <c r="X558" s="60"/>
      <c r="Y558" s="60"/>
      <c r="Z558" s="60"/>
      <c r="AA558" s="60"/>
      <c r="AB558" s="60"/>
      <c r="AC558" s="60"/>
    </row>
    <row r="559" spans="1:29" ht="30" customHeight="1" x14ac:dyDescent="0.25">
      <c r="A559" s="177">
        <v>15</v>
      </c>
      <c r="B559" s="71">
        <v>618</v>
      </c>
      <c r="C559" s="168" t="s">
        <v>852</v>
      </c>
      <c r="D559" s="75" t="s">
        <v>853</v>
      </c>
      <c r="E559" s="72" t="s">
        <v>854</v>
      </c>
      <c r="F559" s="73" t="s">
        <v>38</v>
      </c>
      <c r="G559" s="73" t="s">
        <v>44</v>
      </c>
      <c r="H559" s="56">
        <v>10589</v>
      </c>
      <c r="I559" s="32">
        <v>1</v>
      </c>
      <c r="J559" s="41">
        <f t="shared" si="16"/>
        <v>1</v>
      </c>
      <c r="K559" s="42" t="str">
        <f t="shared" si="17"/>
        <v>OK</v>
      </c>
      <c r="L559" s="31"/>
      <c r="M559" s="31"/>
      <c r="N559" s="31"/>
      <c r="O559" s="31"/>
      <c r="P559" s="31"/>
      <c r="Q559" s="31"/>
      <c r="R559" s="31"/>
      <c r="S559" s="31"/>
      <c r="T559" s="31"/>
      <c r="U559" s="31"/>
      <c r="V559" s="31"/>
      <c r="W559" s="31"/>
      <c r="X559" s="60"/>
      <c r="Y559" s="60"/>
      <c r="Z559" s="60"/>
      <c r="AA559" s="60"/>
      <c r="AB559" s="60"/>
      <c r="AC559" s="60"/>
    </row>
    <row r="560" spans="1:29" ht="30" customHeight="1" x14ac:dyDescent="0.25">
      <c r="A560" s="177"/>
      <c r="B560" s="71">
        <v>619</v>
      </c>
      <c r="C560" s="170"/>
      <c r="D560" s="101" t="s">
        <v>855</v>
      </c>
      <c r="E560" s="102" t="s">
        <v>856</v>
      </c>
      <c r="F560" s="73" t="s">
        <v>38</v>
      </c>
      <c r="G560" s="73" t="s">
        <v>44</v>
      </c>
      <c r="H560" s="56">
        <v>49.9</v>
      </c>
      <c r="I560" s="32">
        <v>100</v>
      </c>
      <c r="J560" s="41">
        <f>I560-(SUM(L560:AC560))</f>
        <v>80</v>
      </c>
      <c r="K560" s="42" t="str">
        <f t="shared" si="17"/>
        <v>OK</v>
      </c>
      <c r="L560" s="31"/>
      <c r="M560" s="31"/>
      <c r="N560" s="31"/>
      <c r="O560" s="31"/>
      <c r="P560" s="31"/>
      <c r="Q560" s="31"/>
      <c r="R560" s="31">
        <v>20</v>
      </c>
      <c r="S560" s="31"/>
      <c r="T560" s="31"/>
      <c r="U560" s="31"/>
      <c r="V560" s="31"/>
      <c r="W560" s="31"/>
      <c r="X560" s="60"/>
      <c r="Y560" s="60"/>
      <c r="Z560" s="60"/>
      <c r="AA560" s="60"/>
      <c r="AB560" s="60"/>
      <c r="AC560" s="60"/>
    </row>
    <row r="561" spans="12:22" x14ac:dyDescent="0.25">
      <c r="L561" s="129">
        <f>SUMPRODUCT(H4:H560,L4:L560)</f>
        <v>7446</v>
      </c>
      <c r="M561" s="129">
        <f>SUMPRODUCT(H4:H560,M4:M560)</f>
        <v>10480.44</v>
      </c>
      <c r="N561" s="129">
        <f>SUMPRODUCT(H4:H560,N4:N560)</f>
        <v>13643.77</v>
      </c>
      <c r="O561" s="129">
        <f>SUMPRODUCT(H4:H560,O4:O560)</f>
        <v>5548.03</v>
      </c>
      <c r="P561" s="132">
        <f>SUMPRODUCT(H4:H560,P4:P560)</f>
        <v>0</v>
      </c>
      <c r="Q561" s="132">
        <f>SUMPRODUCT(H4:H560,Q4:Q560)</f>
        <v>834.1</v>
      </c>
      <c r="R561" s="132">
        <f>SUMPRODUCT(H4:H560,R4:R560)</f>
        <v>998</v>
      </c>
      <c r="S561" s="132">
        <f>SUMPRODUCT(H4:H560,S4:S560)</f>
        <v>389.63</v>
      </c>
      <c r="T561" s="132">
        <f>SUMPRODUCT(H4:H560,T4:T560)</f>
        <v>7147.5</v>
      </c>
      <c r="U561" s="132">
        <f>SUMPRODUCT(H4:H560,U4:U560)</f>
        <v>2138.62</v>
      </c>
      <c r="V561" s="132">
        <f>SUMPRODUCT(H4:H560,V4:V560)</f>
        <v>9799</v>
      </c>
    </row>
  </sheetData>
  <mergeCells count="46">
    <mergeCell ref="A559:A560"/>
    <mergeCell ref="C559:C560"/>
    <mergeCell ref="A553:A558"/>
    <mergeCell ref="C553:C558"/>
    <mergeCell ref="C485:C492"/>
    <mergeCell ref="A493:A534"/>
    <mergeCell ref="C493:C534"/>
    <mergeCell ref="A535:A552"/>
    <mergeCell ref="C535:C552"/>
    <mergeCell ref="A485:A492"/>
    <mergeCell ref="A301:A434"/>
    <mergeCell ref="C301:C434"/>
    <mergeCell ref="A435:A484"/>
    <mergeCell ref="C435:C484"/>
    <mergeCell ref="C156:C188"/>
    <mergeCell ref="A189:A257"/>
    <mergeCell ref="C189:C257"/>
    <mergeCell ref="A258:A300"/>
    <mergeCell ref="C258:C300"/>
    <mergeCell ref="A156:A188"/>
    <mergeCell ref="AC1:AC2"/>
    <mergeCell ref="A4:A87"/>
    <mergeCell ref="C4:C87"/>
    <mergeCell ref="A88:A155"/>
    <mergeCell ref="C88:C155"/>
    <mergeCell ref="X1:X2"/>
    <mergeCell ref="Y1:Y2"/>
    <mergeCell ref="Z1:Z2"/>
    <mergeCell ref="AA1:AA2"/>
    <mergeCell ref="AB1:AB2"/>
    <mergeCell ref="R1:R2"/>
    <mergeCell ref="M1:M2"/>
    <mergeCell ref="N1:N2"/>
    <mergeCell ref="O1:O2"/>
    <mergeCell ref="P1:P2"/>
    <mergeCell ref="Q1:Q2"/>
    <mergeCell ref="D1:H1"/>
    <mergeCell ref="I1:K1"/>
    <mergeCell ref="L1:L2"/>
    <mergeCell ref="A2:K2"/>
    <mergeCell ref="A1:C1"/>
    <mergeCell ref="S1:S2"/>
    <mergeCell ref="W1:W2"/>
    <mergeCell ref="U1:U2"/>
    <mergeCell ref="V1:V2"/>
    <mergeCell ref="T1:T2"/>
  </mergeCells>
  <conditionalFormatting sqref="W4:W560">
    <cfRule type="cellIs" dxfId="90" priority="40" stopIfTrue="1" operator="greaterThan">
      <formula>0</formula>
    </cfRule>
    <cfRule type="cellIs" dxfId="89" priority="41" stopIfTrue="1" operator="greaterThan">
      <formula>0</formula>
    </cfRule>
    <cfRule type="cellIs" dxfId="88" priority="42" stopIfTrue="1" operator="greaterThan">
      <formula>0</formula>
    </cfRule>
  </conditionalFormatting>
  <conditionalFormatting sqref="L4:V560">
    <cfRule type="cellIs" dxfId="87" priority="1" stopIfTrue="1" operator="greaterThan">
      <formula>0</formula>
    </cfRule>
    <cfRule type="cellIs" dxfId="86" priority="2" stopIfTrue="1" operator="greaterThan">
      <formula>0</formula>
    </cfRule>
    <cfRule type="cellIs" dxfId="85" priority="3"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1"/>
  <sheetViews>
    <sheetView topLeftCell="A250" zoomScale="64" zoomScaleNormal="64" workbookViewId="0">
      <selection activeCell="H571" sqref="H571:M571"/>
    </sheetView>
  </sheetViews>
  <sheetFormatPr defaultColWidth="9.7109375" defaultRowHeight="15" x14ac:dyDescent="0.25"/>
  <cols>
    <col min="1" max="1" width="10" style="1" customWidth="1"/>
    <col min="2" max="2" width="7.42578125" style="1" customWidth="1"/>
    <col min="3" max="3" width="21.85546875" style="43" customWidth="1"/>
    <col min="4" max="4" width="60.28515625" style="1" customWidth="1"/>
    <col min="5" max="6" width="12.42578125" style="1" customWidth="1"/>
    <col min="7" max="7" width="16.7109375" style="1" customWidth="1"/>
    <col min="8" max="8" width="12.5703125" style="17" customWidth="1"/>
    <col min="9" max="9" width="13.28515625" style="44" customWidth="1"/>
    <col min="10" max="10" width="12.5703125" style="18" customWidth="1"/>
    <col min="11" max="12" width="16" style="15" customWidth="1"/>
    <col min="13" max="13" width="20.85546875" style="15" customWidth="1"/>
    <col min="14" max="16384" width="9.7109375" style="15"/>
  </cols>
  <sheetData>
    <row r="1" spans="1:13" ht="32.25" customHeight="1" x14ac:dyDescent="0.25">
      <c r="A1" s="158" t="s">
        <v>677</v>
      </c>
      <c r="B1" s="158"/>
      <c r="C1" s="158"/>
      <c r="D1" s="158" t="s">
        <v>674</v>
      </c>
      <c r="E1" s="158"/>
      <c r="F1" s="158"/>
      <c r="G1" s="158"/>
      <c r="H1" s="196" t="s">
        <v>679</v>
      </c>
      <c r="I1" s="196"/>
      <c r="J1" s="196"/>
      <c r="K1" s="196"/>
      <c r="L1" s="196"/>
      <c r="M1" s="196"/>
    </row>
    <row r="2" spans="1:13" ht="26.25" customHeight="1" x14ac:dyDescent="0.25">
      <c r="A2" s="158" t="s">
        <v>30</v>
      </c>
      <c r="B2" s="158"/>
      <c r="C2" s="158"/>
      <c r="D2" s="158"/>
      <c r="E2" s="158"/>
      <c r="F2" s="158"/>
      <c r="G2" s="158"/>
      <c r="H2" s="158"/>
      <c r="I2" s="158"/>
      <c r="J2" s="158"/>
      <c r="K2" s="158"/>
      <c r="L2" s="158"/>
      <c r="M2" s="158"/>
    </row>
    <row r="3" spans="1:13" s="16" customFormat="1" ht="30" x14ac:dyDescent="0.2">
      <c r="A3" s="97" t="s">
        <v>5</v>
      </c>
      <c r="B3" s="90" t="s">
        <v>3</v>
      </c>
      <c r="C3" s="91" t="s">
        <v>680</v>
      </c>
      <c r="D3" s="90" t="s">
        <v>681</v>
      </c>
      <c r="E3" s="37" t="s">
        <v>32</v>
      </c>
      <c r="F3" s="37" t="s">
        <v>35</v>
      </c>
      <c r="G3" s="37" t="s">
        <v>31</v>
      </c>
      <c r="H3" s="38" t="s">
        <v>24</v>
      </c>
      <c r="I3" s="39" t="s">
        <v>29</v>
      </c>
      <c r="J3" s="36" t="s">
        <v>23</v>
      </c>
      <c r="K3" s="58" t="s">
        <v>858</v>
      </c>
      <c r="L3" s="58" t="s">
        <v>859</v>
      </c>
      <c r="M3" s="58" t="s">
        <v>25</v>
      </c>
    </row>
    <row r="4" spans="1:13" ht="30" customHeight="1" x14ac:dyDescent="0.25">
      <c r="A4" s="159">
        <v>1</v>
      </c>
      <c r="B4" s="67">
        <v>1</v>
      </c>
      <c r="C4" s="162" t="s">
        <v>684</v>
      </c>
      <c r="D4" s="79" t="s">
        <v>36</v>
      </c>
      <c r="E4" s="45" t="s">
        <v>37</v>
      </c>
      <c r="F4" s="45" t="s">
        <v>38</v>
      </c>
      <c r="G4" s="45" t="s">
        <v>39</v>
      </c>
      <c r="H4" s="32">
        <f>REITORIA!I4+MUSEU!I4+ESAG!I4+CEART!I4+FAED!I4+CEAD!I4+CEFID!I4+CESFI!I4+CERES!I4</f>
        <v>70</v>
      </c>
      <c r="I4" s="41">
        <f>(REITORIA!I4-REITORIA!J4)+(MUSEU!I4-MUSEU!J4)+(ESAG!I4-ESAG!J4)+(CEART!I4-CEART!J4)+(FAED!I4-FAED!J4)+(CEAD!I4-CEAD!J4)+(CEFID!I4-CEFID!J4)+(CESFI!I4-CESFI!J4)+(CERES!I4-CERES!J4)</f>
        <v>45</v>
      </c>
      <c r="J4" s="59">
        <f>H4-I4</f>
        <v>25</v>
      </c>
      <c r="K4" s="33">
        <v>14.3</v>
      </c>
      <c r="L4" s="33">
        <f>K4*H4</f>
        <v>1001</v>
      </c>
      <c r="M4" s="30">
        <f>K4*I4</f>
        <v>643.5</v>
      </c>
    </row>
    <row r="5" spans="1:13" ht="30" customHeight="1" x14ac:dyDescent="0.25">
      <c r="A5" s="160"/>
      <c r="B5" s="67">
        <v>2</v>
      </c>
      <c r="C5" s="163"/>
      <c r="D5" s="79" t="s">
        <v>40</v>
      </c>
      <c r="E5" s="45" t="s">
        <v>37</v>
      </c>
      <c r="F5" s="45" t="s">
        <v>38</v>
      </c>
      <c r="G5" s="45" t="s">
        <v>39</v>
      </c>
      <c r="H5" s="32">
        <f>REITORIA!I5+MUSEU!I5+ESAG!I5+CEART!I5+FAED!I5+CEAD!I5+CEFID!I5+CESFI!I5+CERES!I5</f>
        <v>63</v>
      </c>
      <c r="I5" s="41">
        <f>(REITORIA!I5-REITORIA!J5)+(MUSEU!I5-MUSEU!J5)+(ESAG!I5-ESAG!J5)+(CEART!I5-CEART!J5)+(FAED!I5-FAED!J5)+(CEAD!I5-CEAD!J5)+(CEFID!I5-CEFID!J5)+(CESFI!I5-CESFI!J5)+(CERES!I5-CERES!J5)</f>
        <v>24</v>
      </c>
      <c r="J5" s="59">
        <f t="shared" ref="J5:J68" si="0">H5-I5</f>
        <v>39</v>
      </c>
      <c r="K5" s="33">
        <v>7.79</v>
      </c>
      <c r="L5" s="33">
        <f t="shared" ref="L5:L68" si="1">K5*H5</f>
        <v>490.77</v>
      </c>
      <c r="M5" s="30">
        <f t="shared" ref="M5:M68" si="2">K5*I5</f>
        <v>186.96</v>
      </c>
    </row>
    <row r="6" spans="1:13" ht="30" customHeight="1" x14ac:dyDescent="0.25">
      <c r="A6" s="160"/>
      <c r="B6" s="67">
        <v>3</v>
      </c>
      <c r="C6" s="163"/>
      <c r="D6" s="79" t="s">
        <v>41</v>
      </c>
      <c r="E6" s="45" t="s">
        <v>37</v>
      </c>
      <c r="F6" s="45" t="s">
        <v>38</v>
      </c>
      <c r="G6" s="45" t="s">
        <v>39</v>
      </c>
      <c r="H6" s="32">
        <f>REITORIA!I6+MUSEU!I6+ESAG!I6+CEART!I6+FAED!I6+CEAD!I6+CEFID!I6+CESFI!I6+CERES!I6</f>
        <v>51</v>
      </c>
      <c r="I6" s="41">
        <f>(REITORIA!I6-REITORIA!J6)+(MUSEU!I6-MUSEU!J6)+(ESAG!I6-ESAG!J6)+(CEART!I6-CEART!J6)+(FAED!I6-FAED!J6)+(CEAD!I6-CEAD!J6)+(CEFID!I6-CEFID!J6)+(CESFI!I6-CESFI!J6)+(CERES!I6-CERES!J6)</f>
        <v>31</v>
      </c>
      <c r="J6" s="59">
        <f t="shared" si="0"/>
        <v>20</v>
      </c>
      <c r="K6" s="33">
        <v>20.99</v>
      </c>
      <c r="L6" s="33">
        <f t="shared" si="1"/>
        <v>1070.49</v>
      </c>
      <c r="M6" s="30">
        <f t="shared" si="2"/>
        <v>650.68999999999994</v>
      </c>
    </row>
    <row r="7" spans="1:13" ht="30" customHeight="1" x14ac:dyDescent="0.25">
      <c r="A7" s="160"/>
      <c r="B7" s="67">
        <v>4</v>
      </c>
      <c r="C7" s="163"/>
      <c r="D7" s="79" t="s">
        <v>42</v>
      </c>
      <c r="E7" s="45" t="s">
        <v>43</v>
      </c>
      <c r="F7" s="45" t="s">
        <v>38</v>
      </c>
      <c r="G7" s="45" t="s">
        <v>44</v>
      </c>
      <c r="H7" s="32">
        <f>REITORIA!I7+MUSEU!I7+ESAG!I7+CEART!I7+FAED!I7+CEAD!I7+CEFID!I7+CESFI!I7+CERES!I7</f>
        <v>105</v>
      </c>
      <c r="I7" s="41">
        <f>(REITORIA!I7-REITORIA!J7)+(MUSEU!I7-MUSEU!J7)+(ESAG!I7-ESAG!J7)+(CEART!I7-CEART!J7)+(FAED!I7-FAED!J7)+(CEAD!I7-CEAD!J7)+(CEFID!I7-CEFID!J7)+(CESFI!I7-CESFI!J7)+(CERES!I7-CERES!J7)</f>
        <v>62</v>
      </c>
      <c r="J7" s="59">
        <f t="shared" si="0"/>
        <v>43</v>
      </c>
      <c r="K7" s="33">
        <v>0.62</v>
      </c>
      <c r="L7" s="33">
        <f t="shared" si="1"/>
        <v>65.099999999999994</v>
      </c>
      <c r="M7" s="30">
        <f t="shared" si="2"/>
        <v>38.44</v>
      </c>
    </row>
    <row r="8" spans="1:13" ht="30" customHeight="1" x14ac:dyDescent="0.25">
      <c r="A8" s="160"/>
      <c r="B8" s="67">
        <v>5</v>
      </c>
      <c r="C8" s="163"/>
      <c r="D8" s="79" t="s">
        <v>45</v>
      </c>
      <c r="E8" s="45" t="s">
        <v>43</v>
      </c>
      <c r="F8" s="45" t="s">
        <v>38</v>
      </c>
      <c r="G8" s="45" t="s">
        <v>44</v>
      </c>
      <c r="H8" s="32">
        <f>REITORIA!I8+MUSEU!I8+ESAG!I8+CEART!I8+FAED!I8+CEAD!I8+CEFID!I8+CESFI!I8+CERES!I8</f>
        <v>122</v>
      </c>
      <c r="I8" s="41">
        <f>(REITORIA!I8-REITORIA!J8)+(MUSEU!I8-MUSEU!J8)+(ESAG!I8-ESAG!J8)+(CEART!I8-CEART!J8)+(FAED!I8-FAED!J8)+(CEAD!I8-CEAD!J8)+(CEFID!I8-CEFID!J8)+(CESFI!I8-CESFI!J8)+(CERES!I8-CERES!J8)</f>
        <v>68</v>
      </c>
      <c r="J8" s="59">
        <f t="shared" si="0"/>
        <v>54</v>
      </c>
      <c r="K8" s="33">
        <v>0.43</v>
      </c>
      <c r="L8" s="33">
        <f t="shared" si="1"/>
        <v>52.46</v>
      </c>
      <c r="M8" s="30">
        <f t="shared" si="2"/>
        <v>29.24</v>
      </c>
    </row>
    <row r="9" spans="1:13" ht="30" customHeight="1" x14ac:dyDescent="0.25">
      <c r="A9" s="160"/>
      <c r="B9" s="67">
        <v>6</v>
      </c>
      <c r="C9" s="163"/>
      <c r="D9" s="79" t="s">
        <v>46</v>
      </c>
      <c r="E9" s="45" t="s">
        <v>47</v>
      </c>
      <c r="F9" s="45" t="s">
        <v>38</v>
      </c>
      <c r="G9" s="45" t="s">
        <v>44</v>
      </c>
      <c r="H9" s="32">
        <f>REITORIA!I9+MUSEU!I9+ESAG!I9+CEART!I9+FAED!I9+CEAD!I9+CEFID!I9+CESFI!I9+CERES!I9</f>
        <v>33</v>
      </c>
      <c r="I9" s="41">
        <f>(REITORIA!I9-REITORIA!J9)+(MUSEU!I9-MUSEU!J9)+(ESAG!I9-ESAG!J9)+(CEART!I9-CEART!J9)+(FAED!I9-FAED!J9)+(CEAD!I9-CEAD!J9)+(CEFID!I9-CEFID!J9)+(CESFI!I9-CESFI!J9)+(CERES!I9-CERES!J9)</f>
        <v>3</v>
      </c>
      <c r="J9" s="59">
        <f t="shared" si="0"/>
        <v>30</v>
      </c>
      <c r="K9" s="33">
        <v>43.44</v>
      </c>
      <c r="L9" s="33">
        <f t="shared" si="1"/>
        <v>1433.52</v>
      </c>
      <c r="M9" s="30">
        <f t="shared" si="2"/>
        <v>130.32</v>
      </c>
    </row>
    <row r="10" spans="1:13" ht="30" customHeight="1" x14ac:dyDescent="0.25">
      <c r="A10" s="160"/>
      <c r="B10" s="67">
        <v>7</v>
      </c>
      <c r="C10" s="163"/>
      <c r="D10" s="79" t="s">
        <v>48</v>
      </c>
      <c r="E10" s="45" t="s">
        <v>47</v>
      </c>
      <c r="F10" s="45" t="s">
        <v>33</v>
      </c>
      <c r="G10" s="45" t="s">
        <v>44</v>
      </c>
      <c r="H10" s="32">
        <f>REITORIA!I10+MUSEU!I10+ESAG!I10+CEART!I10+FAED!I10+CEAD!I10+CEFID!I10+CESFI!I10+CERES!I10</f>
        <v>10</v>
      </c>
      <c r="I10" s="41">
        <f>(REITORIA!I10-REITORIA!J10)+(MUSEU!I10-MUSEU!J10)+(ESAG!I10-ESAG!J10)+(CEART!I10-CEART!J10)+(FAED!I10-FAED!J10)+(CEAD!I10-CEAD!J10)+(CEFID!I10-CEFID!J10)+(CESFI!I10-CESFI!J10)+(CERES!I10-CERES!J10)</f>
        <v>0</v>
      </c>
      <c r="J10" s="59">
        <f t="shared" si="0"/>
        <v>10</v>
      </c>
      <c r="K10" s="33">
        <v>266.16000000000003</v>
      </c>
      <c r="L10" s="33">
        <f t="shared" si="1"/>
        <v>2661.6000000000004</v>
      </c>
      <c r="M10" s="30">
        <f t="shared" si="2"/>
        <v>0</v>
      </c>
    </row>
    <row r="11" spans="1:13" ht="30" customHeight="1" x14ac:dyDescent="0.25">
      <c r="A11" s="160"/>
      <c r="B11" s="67">
        <v>8</v>
      </c>
      <c r="C11" s="163"/>
      <c r="D11" s="79" t="s">
        <v>49</v>
      </c>
      <c r="E11" s="45" t="s">
        <v>47</v>
      </c>
      <c r="F11" s="45" t="s">
        <v>50</v>
      </c>
      <c r="G11" s="45" t="s">
        <v>44</v>
      </c>
      <c r="H11" s="32">
        <f>REITORIA!I11+MUSEU!I11+ESAG!I11+CEART!I11+FAED!I11+CEAD!I11+CEFID!I11+CESFI!I11+CERES!I11</f>
        <v>22</v>
      </c>
      <c r="I11" s="41">
        <f>(REITORIA!I11-REITORIA!J11)+(MUSEU!I11-MUSEU!J11)+(ESAG!I11-ESAG!J11)+(CEART!I11-CEART!J11)+(FAED!I11-FAED!J11)+(CEAD!I11-CEAD!J11)+(CEFID!I11-CEFID!J11)+(CESFI!I11-CESFI!J11)+(CERES!I11-CERES!J11)</f>
        <v>8</v>
      </c>
      <c r="J11" s="59">
        <f t="shared" si="0"/>
        <v>14</v>
      </c>
      <c r="K11" s="33">
        <v>12.5</v>
      </c>
      <c r="L11" s="33">
        <f t="shared" si="1"/>
        <v>275</v>
      </c>
      <c r="M11" s="30">
        <f t="shared" si="2"/>
        <v>100</v>
      </c>
    </row>
    <row r="12" spans="1:13" ht="30" customHeight="1" x14ac:dyDescent="0.25">
      <c r="A12" s="160"/>
      <c r="B12" s="69">
        <v>9</v>
      </c>
      <c r="C12" s="163"/>
      <c r="D12" s="80" t="s">
        <v>51</v>
      </c>
      <c r="E12" s="45" t="s">
        <v>47</v>
      </c>
      <c r="F12" s="47" t="s">
        <v>50</v>
      </c>
      <c r="G12" s="47" t="s">
        <v>44</v>
      </c>
      <c r="H12" s="32">
        <f>REITORIA!I12+MUSEU!I12+ESAG!I12+CEART!I12+FAED!I12+CEAD!I12+CEFID!I12+CESFI!I12+CERES!I12</f>
        <v>21</v>
      </c>
      <c r="I12" s="41">
        <f>(REITORIA!I12-REITORIA!J12)+(MUSEU!I12-MUSEU!J12)+(ESAG!I12-ESAG!J12)+(CEART!I12-CEART!J12)+(FAED!I12-FAED!J12)+(CEAD!I12-CEAD!J12)+(CEFID!I12-CEFID!J12)+(CESFI!I12-CESFI!J12)+(CERES!I12-CERES!J12)</f>
        <v>0</v>
      </c>
      <c r="J12" s="59">
        <f t="shared" si="0"/>
        <v>21</v>
      </c>
      <c r="K12" s="33">
        <v>14.7</v>
      </c>
      <c r="L12" s="33">
        <f t="shared" si="1"/>
        <v>308.7</v>
      </c>
      <c r="M12" s="30">
        <f t="shared" si="2"/>
        <v>0</v>
      </c>
    </row>
    <row r="13" spans="1:13" ht="30" customHeight="1" x14ac:dyDescent="0.25">
      <c r="A13" s="160"/>
      <c r="B13" s="69">
        <v>10</v>
      </c>
      <c r="C13" s="163"/>
      <c r="D13" s="80" t="s">
        <v>52</v>
      </c>
      <c r="E13" s="45" t="s">
        <v>47</v>
      </c>
      <c r="F13" s="47" t="s">
        <v>50</v>
      </c>
      <c r="G13" s="47" t="s">
        <v>44</v>
      </c>
      <c r="H13" s="32">
        <f>REITORIA!I13+MUSEU!I13+ESAG!I13+CEART!I13+FAED!I13+CEAD!I13+CEFID!I13+CESFI!I13+CERES!I13</f>
        <v>11</v>
      </c>
      <c r="I13" s="41">
        <f>(REITORIA!I13-REITORIA!J13)+(MUSEU!I13-MUSEU!J13)+(ESAG!I13-ESAG!J13)+(CEART!I13-CEART!J13)+(FAED!I13-FAED!J13)+(CEAD!I13-CEAD!J13)+(CEFID!I13-CEFID!J13)+(CESFI!I13-CESFI!J13)+(CERES!I13-CERES!J13)</f>
        <v>0</v>
      </c>
      <c r="J13" s="59">
        <f t="shared" si="0"/>
        <v>11</v>
      </c>
      <c r="K13" s="33">
        <v>12.41</v>
      </c>
      <c r="L13" s="33">
        <f t="shared" si="1"/>
        <v>136.51</v>
      </c>
      <c r="M13" s="30">
        <f t="shared" si="2"/>
        <v>0</v>
      </c>
    </row>
    <row r="14" spans="1:13" ht="30" customHeight="1" x14ac:dyDescent="0.25">
      <c r="A14" s="160"/>
      <c r="B14" s="67">
        <v>11</v>
      </c>
      <c r="C14" s="163"/>
      <c r="D14" s="79" t="s">
        <v>53</v>
      </c>
      <c r="E14" s="45" t="s">
        <v>54</v>
      </c>
      <c r="F14" s="45" t="s">
        <v>38</v>
      </c>
      <c r="G14" s="45" t="s">
        <v>44</v>
      </c>
      <c r="H14" s="32">
        <f>REITORIA!I14+MUSEU!I14+ESAG!I14+CEART!I14+FAED!I14+CEAD!I14+CEFID!I14+CESFI!I14+CERES!I14</f>
        <v>3850</v>
      </c>
      <c r="I14" s="41">
        <f>(REITORIA!I14-REITORIA!J14)+(MUSEU!I14-MUSEU!J14)+(ESAG!I14-ESAG!J14)+(CEART!I14-CEART!J14)+(FAED!I14-FAED!J14)+(CEAD!I14-CEAD!J14)+(CEFID!I14-CEFID!J14)+(CESFI!I14-CESFI!J14)+(CERES!I14-CERES!J14)</f>
        <v>2520</v>
      </c>
      <c r="J14" s="59">
        <f t="shared" si="0"/>
        <v>1330</v>
      </c>
      <c r="K14" s="33">
        <v>0.02</v>
      </c>
      <c r="L14" s="33">
        <f t="shared" si="1"/>
        <v>77</v>
      </c>
      <c r="M14" s="30">
        <f t="shared" si="2"/>
        <v>50.4</v>
      </c>
    </row>
    <row r="15" spans="1:13" ht="30" customHeight="1" x14ac:dyDescent="0.25">
      <c r="A15" s="160"/>
      <c r="B15" s="67">
        <v>12</v>
      </c>
      <c r="C15" s="163"/>
      <c r="D15" s="79" t="s">
        <v>55</v>
      </c>
      <c r="E15" s="45" t="s">
        <v>54</v>
      </c>
      <c r="F15" s="45" t="s">
        <v>38</v>
      </c>
      <c r="G15" s="45" t="s">
        <v>44</v>
      </c>
      <c r="H15" s="32">
        <f>REITORIA!I15+MUSEU!I15+ESAG!I15+CEART!I15+FAED!I15+CEAD!I15+CEFID!I15+CESFI!I15+CERES!I15</f>
        <v>4120</v>
      </c>
      <c r="I15" s="41">
        <f>(REITORIA!I15-REITORIA!J15)+(MUSEU!I15-MUSEU!J15)+(ESAG!I15-ESAG!J15)+(CEART!I15-CEART!J15)+(FAED!I15-FAED!J15)+(CEAD!I15-CEAD!J15)+(CEFID!I15-CEFID!J15)+(CESFI!I15-CESFI!J15)+(CERES!I15-CERES!J15)</f>
        <v>2680</v>
      </c>
      <c r="J15" s="59">
        <f t="shared" si="0"/>
        <v>1440</v>
      </c>
      <c r="K15" s="33">
        <v>0.02</v>
      </c>
      <c r="L15" s="33">
        <f t="shared" si="1"/>
        <v>82.4</v>
      </c>
      <c r="M15" s="30">
        <f t="shared" si="2"/>
        <v>53.6</v>
      </c>
    </row>
    <row r="16" spans="1:13" ht="30" customHeight="1" x14ac:dyDescent="0.25">
      <c r="A16" s="160"/>
      <c r="B16" s="67">
        <v>13</v>
      </c>
      <c r="C16" s="163"/>
      <c r="D16" s="79" t="s">
        <v>56</v>
      </c>
      <c r="E16" s="45" t="s">
        <v>57</v>
      </c>
      <c r="F16" s="45" t="s">
        <v>38</v>
      </c>
      <c r="G16" s="45" t="s">
        <v>44</v>
      </c>
      <c r="H16" s="32">
        <f>REITORIA!I16+MUSEU!I16+ESAG!I16+CEART!I16+FAED!I16+CEAD!I16+CEFID!I16+CESFI!I16+CERES!I16</f>
        <v>1990</v>
      </c>
      <c r="I16" s="41">
        <f>(REITORIA!I16-REITORIA!J16)+(MUSEU!I16-MUSEU!J16)+(ESAG!I16-ESAG!J16)+(CEART!I16-CEART!J16)+(FAED!I16-FAED!J16)+(CEAD!I16-CEAD!J16)+(CEFID!I16-CEFID!J16)+(CESFI!I16-CESFI!J16)+(CERES!I16-CERES!J16)</f>
        <v>1100</v>
      </c>
      <c r="J16" s="59">
        <f t="shared" si="0"/>
        <v>890</v>
      </c>
      <c r="K16" s="33">
        <v>0.06</v>
      </c>
      <c r="L16" s="33">
        <f t="shared" si="1"/>
        <v>119.39999999999999</v>
      </c>
      <c r="M16" s="30">
        <f t="shared" si="2"/>
        <v>66</v>
      </c>
    </row>
    <row r="17" spans="1:13" ht="30" customHeight="1" x14ac:dyDescent="0.25">
      <c r="A17" s="160"/>
      <c r="B17" s="67">
        <v>14</v>
      </c>
      <c r="C17" s="163"/>
      <c r="D17" s="79" t="s">
        <v>58</v>
      </c>
      <c r="E17" s="45" t="s">
        <v>57</v>
      </c>
      <c r="F17" s="45" t="s">
        <v>38</v>
      </c>
      <c r="G17" s="45" t="s">
        <v>44</v>
      </c>
      <c r="H17" s="32">
        <f>REITORIA!I17+MUSEU!I17+ESAG!I17+CEART!I17+FAED!I17+CEAD!I17+CEFID!I17+CESFI!I17+CERES!I17</f>
        <v>1110</v>
      </c>
      <c r="I17" s="41">
        <f>(REITORIA!I17-REITORIA!J17)+(MUSEU!I17-MUSEU!J17)+(ESAG!I17-ESAG!J17)+(CEART!I17-CEART!J17)+(FAED!I17-FAED!J17)+(CEAD!I17-CEAD!J17)+(CEFID!I17-CEFID!J17)+(CESFI!I17-CESFI!J17)+(CERES!I17-CERES!J17)</f>
        <v>150</v>
      </c>
      <c r="J17" s="59">
        <f t="shared" si="0"/>
        <v>960</v>
      </c>
      <c r="K17" s="33">
        <v>0.02</v>
      </c>
      <c r="L17" s="33">
        <f t="shared" si="1"/>
        <v>22.2</v>
      </c>
      <c r="M17" s="30">
        <f t="shared" si="2"/>
        <v>3</v>
      </c>
    </row>
    <row r="18" spans="1:13" ht="30" customHeight="1" x14ac:dyDescent="0.25">
      <c r="A18" s="160"/>
      <c r="B18" s="67">
        <v>15</v>
      </c>
      <c r="C18" s="163"/>
      <c r="D18" s="79" t="s">
        <v>687</v>
      </c>
      <c r="E18" s="45" t="s">
        <v>57</v>
      </c>
      <c r="F18" s="45" t="s">
        <v>38</v>
      </c>
      <c r="G18" s="45" t="s">
        <v>44</v>
      </c>
      <c r="H18" s="32">
        <f>REITORIA!I18+MUSEU!I18+ESAG!I18+CEART!I18+FAED!I18+CEAD!I18+CEFID!I18+CESFI!I18+CERES!I18</f>
        <v>684</v>
      </c>
      <c r="I18" s="41">
        <f>(REITORIA!I18-REITORIA!J18)+(MUSEU!I18-MUSEU!J18)+(ESAG!I18-ESAG!J18)+(CEART!I18-CEART!J18)+(FAED!I18-FAED!J18)+(CEAD!I18-CEAD!J18)+(CEFID!I18-CEFID!J18)+(CESFI!I18-CESFI!J18)+(CERES!I18-CERES!J18)</f>
        <v>530</v>
      </c>
      <c r="J18" s="59">
        <f t="shared" si="0"/>
        <v>154</v>
      </c>
      <c r="K18" s="33">
        <v>0.1</v>
      </c>
      <c r="L18" s="33">
        <f t="shared" si="1"/>
        <v>68.400000000000006</v>
      </c>
      <c r="M18" s="30">
        <f t="shared" si="2"/>
        <v>53</v>
      </c>
    </row>
    <row r="19" spans="1:13" ht="30" customHeight="1" x14ac:dyDescent="0.25">
      <c r="A19" s="160"/>
      <c r="B19" s="67">
        <v>16</v>
      </c>
      <c r="C19" s="163"/>
      <c r="D19" s="79" t="s">
        <v>59</v>
      </c>
      <c r="E19" s="45" t="s">
        <v>57</v>
      </c>
      <c r="F19" s="45" t="s">
        <v>38</v>
      </c>
      <c r="G19" s="45" t="s">
        <v>44</v>
      </c>
      <c r="H19" s="32">
        <f>REITORIA!I19+MUSEU!I19+ESAG!I19+CEART!I19+FAED!I19+CEAD!I19+CEFID!I19+CESFI!I19+CERES!I19</f>
        <v>588</v>
      </c>
      <c r="I19" s="41">
        <f>(REITORIA!I19-REITORIA!J19)+(MUSEU!I19-MUSEU!J19)+(ESAG!I19-ESAG!J19)+(CEART!I19-CEART!J19)+(FAED!I19-FAED!J19)+(CEAD!I19-CEAD!J19)+(CEFID!I19-CEFID!J19)+(CESFI!I19-CESFI!J19)+(CERES!I19-CERES!J19)</f>
        <v>30</v>
      </c>
      <c r="J19" s="59">
        <f t="shared" si="0"/>
        <v>558</v>
      </c>
      <c r="K19" s="33">
        <v>0.13</v>
      </c>
      <c r="L19" s="33">
        <f t="shared" si="1"/>
        <v>76.44</v>
      </c>
      <c r="M19" s="30">
        <f t="shared" si="2"/>
        <v>3.9000000000000004</v>
      </c>
    </row>
    <row r="20" spans="1:13" ht="30" customHeight="1" x14ac:dyDescent="0.25">
      <c r="A20" s="160"/>
      <c r="B20" s="67">
        <v>17</v>
      </c>
      <c r="C20" s="163"/>
      <c r="D20" s="79" t="s">
        <v>60</v>
      </c>
      <c r="E20" s="45" t="s">
        <v>54</v>
      </c>
      <c r="F20" s="45" t="s">
        <v>38</v>
      </c>
      <c r="G20" s="45" t="s">
        <v>44</v>
      </c>
      <c r="H20" s="32">
        <f>REITORIA!I20+MUSEU!I20+ESAG!I20+CEART!I20+FAED!I20+CEAD!I20+CEFID!I20+CESFI!I20+CERES!I20</f>
        <v>1736</v>
      </c>
      <c r="I20" s="41">
        <f>(REITORIA!I20-REITORIA!J20)+(MUSEU!I20-MUSEU!J20)+(ESAG!I20-ESAG!J20)+(CEART!I20-CEART!J20)+(FAED!I20-FAED!J20)+(CEAD!I20-CEAD!J20)+(CEFID!I20-CEFID!J20)+(CESFI!I20-CESFI!J20)+(CERES!I20-CERES!J20)</f>
        <v>1100</v>
      </c>
      <c r="J20" s="59">
        <f t="shared" si="0"/>
        <v>636</v>
      </c>
      <c r="K20" s="33">
        <v>0.04</v>
      </c>
      <c r="L20" s="33">
        <f t="shared" si="1"/>
        <v>69.44</v>
      </c>
      <c r="M20" s="30">
        <f t="shared" si="2"/>
        <v>44</v>
      </c>
    </row>
    <row r="21" spans="1:13" ht="30" customHeight="1" x14ac:dyDescent="0.25">
      <c r="A21" s="160"/>
      <c r="B21" s="67">
        <v>18</v>
      </c>
      <c r="C21" s="163"/>
      <c r="D21" s="79" t="s">
        <v>61</v>
      </c>
      <c r="E21" s="45" t="s">
        <v>54</v>
      </c>
      <c r="F21" s="45" t="s">
        <v>38</v>
      </c>
      <c r="G21" s="45" t="s">
        <v>44</v>
      </c>
      <c r="H21" s="32">
        <f>REITORIA!I21+MUSEU!I21+ESAG!I21+CEART!I21+FAED!I21+CEAD!I21+CEFID!I21+CESFI!I21+CERES!I21</f>
        <v>555</v>
      </c>
      <c r="I21" s="41">
        <f>(REITORIA!I21-REITORIA!J21)+(MUSEU!I21-MUSEU!J21)+(ESAG!I21-ESAG!J21)+(CEART!I21-CEART!J21)+(FAED!I21-FAED!J21)+(CEAD!I21-CEAD!J21)+(CEFID!I21-CEFID!J21)+(CESFI!I21-CESFI!J21)+(CERES!I21-CERES!J21)</f>
        <v>50</v>
      </c>
      <c r="J21" s="59">
        <f t="shared" si="0"/>
        <v>505</v>
      </c>
      <c r="K21" s="33">
        <v>7.0000000000000007E-2</v>
      </c>
      <c r="L21" s="33">
        <f t="shared" si="1"/>
        <v>38.85</v>
      </c>
      <c r="M21" s="30">
        <f t="shared" si="2"/>
        <v>3.5000000000000004</v>
      </c>
    </row>
    <row r="22" spans="1:13" ht="30" customHeight="1" x14ac:dyDescent="0.25">
      <c r="A22" s="160"/>
      <c r="B22" s="67">
        <v>19</v>
      </c>
      <c r="C22" s="163"/>
      <c r="D22" s="79" t="s">
        <v>62</v>
      </c>
      <c r="E22" s="45" t="s">
        <v>54</v>
      </c>
      <c r="F22" s="45" t="s">
        <v>38</v>
      </c>
      <c r="G22" s="45" t="s">
        <v>44</v>
      </c>
      <c r="H22" s="32">
        <f>REITORIA!I22+MUSEU!I22+ESAG!I22+CEART!I22+FAED!I22+CEAD!I22+CEFID!I22+CESFI!I22+CERES!I22</f>
        <v>675</v>
      </c>
      <c r="I22" s="41">
        <f>(REITORIA!I22-REITORIA!J22)+(MUSEU!I22-MUSEU!J22)+(ESAG!I22-ESAG!J22)+(CEART!I22-CEART!J22)+(FAED!I22-FAED!J22)+(CEAD!I22-CEAD!J22)+(CEFID!I22-CEFID!J22)+(CESFI!I22-CESFI!J22)+(CERES!I22-CERES!J22)</f>
        <v>0</v>
      </c>
      <c r="J22" s="59">
        <f t="shared" si="0"/>
        <v>675</v>
      </c>
      <c r="K22" s="33">
        <v>0.15</v>
      </c>
      <c r="L22" s="33">
        <f t="shared" si="1"/>
        <v>101.25</v>
      </c>
      <c r="M22" s="30">
        <f t="shared" si="2"/>
        <v>0</v>
      </c>
    </row>
    <row r="23" spans="1:13" ht="30" customHeight="1" x14ac:dyDescent="0.25">
      <c r="A23" s="160"/>
      <c r="B23" s="67">
        <v>20</v>
      </c>
      <c r="C23" s="163"/>
      <c r="D23" s="80" t="s">
        <v>63</v>
      </c>
      <c r="E23" s="46" t="s">
        <v>64</v>
      </c>
      <c r="F23" s="45" t="s">
        <v>38</v>
      </c>
      <c r="G23" s="45" t="s">
        <v>44</v>
      </c>
      <c r="H23" s="32">
        <f>REITORIA!I23+MUSEU!I23+ESAG!I23+CEART!I23+FAED!I23+CEAD!I23+CEFID!I23+CESFI!I23+CERES!I23</f>
        <v>351</v>
      </c>
      <c r="I23" s="41">
        <f>(REITORIA!I23-REITORIA!J23)+(MUSEU!I23-MUSEU!J23)+(ESAG!I23-ESAG!J23)+(CEART!I23-CEART!J23)+(FAED!I23-FAED!J23)+(CEAD!I23-CEAD!J23)+(CEFID!I23-CEFID!J23)+(CESFI!I23-CESFI!J23)+(CERES!I23-CERES!J23)</f>
        <v>70</v>
      </c>
      <c r="J23" s="59">
        <f t="shared" si="0"/>
        <v>281</v>
      </c>
      <c r="K23" s="33">
        <v>0.5</v>
      </c>
      <c r="L23" s="33">
        <f t="shared" si="1"/>
        <v>175.5</v>
      </c>
      <c r="M23" s="30">
        <f t="shared" si="2"/>
        <v>35</v>
      </c>
    </row>
    <row r="24" spans="1:13" ht="30" customHeight="1" x14ac:dyDescent="0.25">
      <c r="A24" s="160"/>
      <c r="B24" s="67">
        <v>21</v>
      </c>
      <c r="C24" s="163"/>
      <c r="D24" s="80" t="s">
        <v>65</v>
      </c>
      <c r="E24" s="46" t="s">
        <v>64</v>
      </c>
      <c r="F24" s="45" t="s">
        <v>38</v>
      </c>
      <c r="G24" s="45" t="s">
        <v>44</v>
      </c>
      <c r="H24" s="32">
        <f>REITORIA!I24+MUSEU!I24+ESAG!I24+CEART!I24+FAED!I24+CEAD!I24+CEFID!I24+CESFI!I24+CERES!I24</f>
        <v>355</v>
      </c>
      <c r="I24" s="41">
        <f>(REITORIA!I24-REITORIA!J24)+(MUSEU!I24-MUSEU!J24)+(ESAG!I24-ESAG!J24)+(CEART!I24-CEART!J24)+(FAED!I24-FAED!J24)+(CEAD!I24-CEAD!J24)+(CEFID!I24-CEFID!J24)+(CESFI!I24-CESFI!J24)+(CERES!I24-CERES!J24)</f>
        <v>50</v>
      </c>
      <c r="J24" s="59">
        <f t="shared" si="0"/>
        <v>305</v>
      </c>
      <c r="K24" s="33">
        <v>0.25</v>
      </c>
      <c r="L24" s="33">
        <f t="shared" si="1"/>
        <v>88.75</v>
      </c>
      <c r="M24" s="30">
        <f t="shared" si="2"/>
        <v>12.5</v>
      </c>
    </row>
    <row r="25" spans="1:13" ht="30" customHeight="1" x14ac:dyDescent="0.25">
      <c r="A25" s="160"/>
      <c r="B25" s="67">
        <v>22</v>
      </c>
      <c r="C25" s="163"/>
      <c r="D25" s="80" t="s">
        <v>66</v>
      </c>
      <c r="E25" s="46" t="s">
        <v>64</v>
      </c>
      <c r="F25" s="45" t="s">
        <v>38</v>
      </c>
      <c r="G25" s="45" t="s">
        <v>44</v>
      </c>
      <c r="H25" s="32">
        <f>REITORIA!I25+MUSEU!I25+ESAG!I25+CEART!I25+FAED!I25+CEAD!I25+CEFID!I25+CESFI!I25+CERES!I25</f>
        <v>255</v>
      </c>
      <c r="I25" s="41">
        <f>(REITORIA!I25-REITORIA!J25)+(MUSEU!I25-MUSEU!J25)+(ESAG!I25-ESAG!J25)+(CEART!I25-CEART!J25)+(FAED!I25-FAED!J25)+(CEAD!I25-CEAD!J25)+(CEFID!I25-CEFID!J25)+(CESFI!I25-CESFI!J25)+(CERES!I25-CERES!J25)</f>
        <v>0</v>
      </c>
      <c r="J25" s="59">
        <f t="shared" si="0"/>
        <v>255</v>
      </c>
      <c r="K25" s="33">
        <v>0.3</v>
      </c>
      <c r="L25" s="33">
        <f t="shared" si="1"/>
        <v>76.5</v>
      </c>
      <c r="M25" s="30">
        <f t="shared" si="2"/>
        <v>0</v>
      </c>
    </row>
    <row r="26" spans="1:13" ht="30" customHeight="1" x14ac:dyDescent="0.25">
      <c r="A26" s="160"/>
      <c r="B26" s="67">
        <v>23</v>
      </c>
      <c r="C26" s="163"/>
      <c r="D26" s="80" t="s">
        <v>67</v>
      </c>
      <c r="E26" s="46" t="s">
        <v>64</v>
      </c>
      <c r="F26" s="45" t="s">
        <v>38</v>
      </c>
      <c r="G26" s="45" t="s">
        <v>44</v>
      </c>
      <c r="H26" s="32">
        <f>REITORIA!I26+MUSEU!I26+ESAG!I26+CEART!I26+FAED!I26+CEAD!I26+CEFID!I26+CESFI!I26+CERES!I26</f>
        <v>252</v>
      </c>
      <c r="I26" s="41">
        <f>(REITORIA!I26-REITORIA!J26)+(MUSEU!I26-MUSEU!J26)+(ESAG!I26-ESAG!J26)+(CEART!I26-CEART!J26)+(FAED!I26-FAED!J26)+(CEAD!I26-CEAD!J26)+(CEFID!I26-CEFID!J26)+(CESFI!I26-CESFI!J26)+(CERES!I26-CERES!J26)</f>
        <v>0</v>
      </c>
      <c r="J26" s="59">
        <f t="shared" si="0"/>
        <v>252</v>
      </c>
      <c r="K26" s="33">
        <v>0.45</v>
      </c>
      <c r="L26" s="33">
        <f t="shared" si="1"/>
        <v>113.4</v>
      </c>
      <c r="M26" s="30">
        <f t="shared" si="2"/>
        <v>0</v>
      </c>
    </row>
    <row r="27" spans="1:13" ht="30" customHeight="1" x14ac:dyDescent="0.25">
      <c r="A27" s="160"/>
      <c r="B27" s="67">
        <v>24</v>
      </c>
      <c r="C27" s="163"/>
      <c r="D27" s="80" t="s">
        <v>68</v>
      </c>
      <c r="E27" s="46" t="s">
        <v>64</v>
      </c>
      <c r="F27" s="45" t="s">
        <v>38</v>
      </c>
      <c r="G27" s="45" t="s">
        <v>44</v>
      </c>
      <c r="H27" s="32">
        <f>REITORIA!I27+MUSEU!I27+ESAG!I27+CEART!I27+FAED!I27+CEAD!I27+CEFID!I27+CESFI!I27+CERES!I27</f>
        <v>255</v>
      </c>
      <c r="I27" s="41">
        <f>(REITORIA!I27-REITORIA!J27)+(MUSEU!I27-MUSEU!J27)+(ESAG!I27-ESAG!J27)+(CEART!I27-CEART!J27)+(FAED!I27-FAED!J27)+(CEAD!I27-CEAD!J27)+(CEFID!I27-CEFID!J27)+(CESFI!I27-CESFI!J27)+(CERES!I27-CERES!J27)</f>
        <v>0</v>
      </c>
      <c r="J27" s="59">
        <f t="shared" si="0"/>
        <v>255</v>
      </c>
      <c r="K27" s="33">
        <v>0.8</v>
      </c>
      <c r="L27" s="33">
        <f t="shared" si="1"/>
        <v>204</v>
      </c>
      <c r="M27" s="30">
        <f t="shared" si="2"/>
        <v>0</v>
      </c>
    </row>
    <row r="28" spans="1:13" ht="30" customHeight="1" x14ac:dyDescent="0.25">
      <c r="A28" s="160"/>
      <c r="B28" s="67">
        <v>25</v>
      </c>
      <c r="C28" s="163"/>
      <c r="D28" s="80" t="s">
        <v>69</v>
      </c>
      <c r="E28" s="46" t="s">
        <v>64</v>
      </c>
      <c r="F28" s="45" t="s">
        <v>38</v>
      </c>
      <c r="G28" s="45" t="s">
        <v>44</v>
      </c>
      <c r="H28" s="32">
        <f>REITORIA!I28+MUSEU!I28+ESAG!I28+CEART!I28+FAED!I28+CEAD!I28+CEFID!I28+CESFI!I28+CERES!I28</f>
        <v>252</v>
      </c>
      <c r="I28" s="41">
        <f>(REITORIA!I28-REITORIA!J28)+(MUSEU!I28-MUSEU!J28)+(ESAG!I28-ESAG!J28)+(CEART!I28-CEART!J28)+(FAED!I28-FAED!J28)+(CEAD!I28-CEAD!J28)+(CEFID!I28-CEFID!J28)+(CESFI!I28-CESFI!J28)+(CERES!I28-CERES!J28)</f>
        <v>0</v>
      </c>
      <c r="J28" s="59">
        <f t="shared" si="0"/>
        <v>252</v>
      </c>
      <c r="K28" s="33">
        <v>0.35</v>
      </c>
      <c r="L28" s="33">
        <f t="shared" si="1"/>
        <v>88.199999999999989</v>
      </c>
      <c r="M28" s="30">
        <f t="shared" si="2"/>
        <v>0</v>
      </c>
    </row>
    <row r="29" spans="1:13" ht="30" customHeight="1" x14ac:dyDescent="0.25">
      <c r="A29" s="160"/>
      <c r="B29" s="67">
        <v>26</v>
      </c>
      <c r="C29" s="163"/>
      <c r="D29" s="80" t="s">
        <v>70</v>
      </c>
      <c r="E29" s="46" t="s">
        <v>64</v>
      </c>
      <c r="F29" s="45" t="s">
        <v>38</v>
      </c>
      <c r="G29" s="45" t="s">
        <v>44</v>
      </c>
      <c r="H29" s="32">
        <f>REITORIA!I29+MUSEU!I29+ESAG!I29+CEART!I29+FAED!I29+CEAD!I29+CEFID!I29+CESFI!I29+CERES!I29</f>
        <v>295</v>
      </c>
      <c r="I29" s="41">
        <f>(REITORIA!I29-REITORIA!J29)+(MUSEU!I29-MUSEU!J29)+(ESAG!I29-ESAG!J29)+(CEART!I29-CEART!J29)+(FAED!I29-FAED!J29)+(CEAD!I29-CEAD!J29)+(CEFID!I29-CEFID!J29)+(CESFI!I29-CESFI!J29)+(CERES!I29-CERES!J29)</f>
        <v>40</v>
      </c>
      <c r="J29" s="59">
        <f t="shared" si="0"/>
        <v>255</v>
      </c>
      <c r="K29" s="33">
        <v>0.2</v>
      </c>
      <c r="L29" s="33">
        <f t="shared" si="1"/>
        <v>59</v>
      </c>
      <c r="M29" s="30">
        <f t="shared" si="2"/>
        <v>8</v>
      </c>
    </row>
    <row r="30" spans="1:13" ht="30" customHeight="1" x14ac:dyDescent="0.25">
      <c r="A30" s="160"/>
      <c r="B30" s="67">
        <v>27</v>
      </c>
      <c r="C30" s="163"/>
      <c r="D30" s="80" t="s">
        <v>71</v>
      </c>
      <c r="E30" s="46" t="s">
        <v>64</v>
      </c>
      <c r="F30" s="45" t="s">
        <v>38</v>
      </c>
      <c r="G30" s="45" t="s">
        <v>44</v>
      </c>
      <c r="H30" s="32">
        <f>REITORIA!I30+MUSEU!I30+ESAG!I30+CEART!I30+FAED!I30+CEAD!I30+CEFID!I30+CESFI!I30+CERES!I30</f>
        <v>252</v>
      </c>
      <c r="I30" s="41">
        <f>(REITORIA!I30-REITORIA!J30)+(MUSEU!I30-MUSEU!J30)+(ESAG!I30-ESAG!J30)+(CEART!I30-CEART!J30)+(FAED!I30-FAED!J30)+(CEAD!I30-CEAD!J30)+(CEFID!I30-CEFID!J30)+(CESFI!I30-CESFI!J30)+(CERES!I30-CERES!J30)</f>
        <v>0</v>
      </c>
      <c r="J30" s="59">
        <f t="shared" si="0"/>
        <v>252</v>
      </c>
      <c r="K30" s="33">
        <v>0.5</v>
      </c>
      <c r="L30" s="33">
        <f t="shared" si="1"/>
        <v>126</v>
      </c>
      <c r="M30" s="30">
        <f t="shared" si="2"/>
        <v>0</v>
      </c>
    </row>
    <row r="31" spans="1:13" ht="30" customHeight="1" x14ac:dyDescent="0.25">
      <c r="A31" s="160"/>
      <c r="B31" s="67">
        <v>28</v>
      </c>
      <c r="C31" s="163"/>
      <c r="D31" s="80" t="s">
        <v>72</v>
      </c>
      <c r="E31" s="46" t="s">
        <v>64</v>
      </c>
      <c r="F31" s="45" t="s">
        <v>38</v>
      </c>
      <c r="G31" s="45" t="s">
        <v>44</v>
      </c>
      <c r="H31" s="32">
        <f>REITORIA!I31+MUSEU!I31+ESAG!I31+CEART!I31+FAED!I31+CEAD!I31+CEFID!I31+CESFI!I31+CERES!I31</f>
        <v>252</v>
      </c>
      <c r="I31" s="41">
        <f>(REITORIA!I31-REITORIA!J31)+(MUSEU!I31-MUSEU!J31)+(ESAG!I31-ESAG!J31)+(CEART!I31-CEART!J31)+(FAED!I31-FAED!J31)+(CEAD!I31-CEAD!J31)+(CEFID!I31-CEFID!J31)+(CESFI!I31-CESFI!J31)+(CERES!I31-CERES!J31)</f>
        <v>0</v>
      </c>
      <c r="J31" s="59">
        <f t="shared" si="0"/>
        <v>252</v>
      </c>
      <c r="K31" s="33">
        <v>0.7</v>
      </c>
      <c r="L31" s="33">
        <f t="shared" si="1"/>
        <v>176.39999999999998</v>
      </c>
      <c r="M31" s="30">
        <f t="shared" si="2"/>
        <v>0</v>
      </c>
    </row>
    <row r="32" spans="1:13" ht="30" customHeight="1" x14ac:dyDescent="0.25">
      <c r="A32" s="160"/>
      <c r="B32" s="67">
        <v>29</v>
      </c>
      <c r="C32" s="163"/>
      <c r="D32" s="80" t="s">
        <v>73</v>
      </c>
      <c r="E32" s="46" t="s">
        <v>64</v>
      </c>
      <c r="F32" s="45" t="s">
        <v>38</v>
      </c>
      <c r="G32" s="45" t="s">
        <v>44</v>
      </c>
      <c r="H32" s="32">
        <f>REITORIA!I32+MUSEU!I32+ESAG!I32+CEART!I32+FAED!I32+CEAD!I32+CEFID!I32+CESFI!I32+CERES!I32</f>
        <v>302</v>
      </c>
      <c r="I32" s="41">
        <f>(REITORIA!I32-REITORIA!J32)+(MUSEU!I32-MUSEU!J32)+(ESAG!I32-ESAG!J32)+(CEART!I32-CEART!J32)+(FAED!I32-FAED!J32)+(CEAD!I32-CEAD!J32)+(CEFID!I32-CEFID!J32)+(CESFI!I32-CESFI!J32)+(CERES!I32-CERES!J32)</f>
        <v>50</v>
      </c>
      <c r="J32" s="59">
        <f t="shared" si="0"/>
        <v>252</v>
      </c>
      <c r="K32" s="33">
        <v>0.5</v>
      </c>
      <c r="L32" s="33">
        <f t="shared" si="1"/>
        <v>151</v>
      </c>
      <c r="M32" s="30">
        <f t="shared" si="2"/>
        <v>25</v>
      </c>
    </row>
    <row r="33" spans="1:13" ht="30" customHeight="1" x14ac:dyDescent="0.25">
      <c r="A33" s="160"/>
      <c r="B33" s="67">
        <v>30</v>
      </c>
      <c r="C33" s="163"/>
      <c r="D33" s="80" t="s">
        <v>74</v>
      </c>
      <c r="E33" s="46" t="s">
        <v>64</v>
      </c>
      <c r="F33" s="45" t="s">
        <v>38</v>
      </c>
      <c r="G33" s="45" t="s">
        <v>44</v>
      </c>
      <c r="H33" s="32">
        <f>REITORIA!I33+MUSEU!I33+ESAG!I33+CEART!I33+FAED!I33+CEAD!I33+CEFID!I33+CESFI!I33+CERES!I33</f>
        <v>255</v>
      </c>
      <c r="I33" s="41">
        <f>(REITORIA!I33-REITORIA!J33)+(MUSEU!I33-MUSEU!J33)+(ESAG!I33-ESAG!J33)+(CEART!I33-CEART!J33)+(FAED!I33-FAED!J33)+(CEAD!I33-CEAD!J33)+(CEFID!I33-CEFID!J33)+(CESFI!I33-CESFI!J33)+(CERES!I33-CERES!J33)</f>
        <v>20</v>
      </c>
      <c r="J33" s="59">
        <f t="shared" si="0"/>
        <v>235</v>
      </c>
      <c r="K33" s="33">
        <v>0.7</v>
      </c>
      <c r="L33" s="33">
        <f t="shared" si="1"/>
        <v>178.5</v>
      </c>
      <c r="M33" s="30">
        <f t="shared" si="2"/>
        <v>14</v>
      </c>
    </row>
    <row r="34" spans="1:13" ht="30" customHeight="1" x14ac:dyDescent="0.25">
      <c r="A34" s="160"/>
      <c r="B34" s="67">
        <v>31</v>
      </c>
      <c r="C34" s="163"/>
      <c r="D34" s="80" t="s">
        <v>75</v>
      </c>
      <c r="E34" s="46" t="s">
        <v>64</v>
      </c>
      <c r="F34" s="45" t="s">
        <v>38</v>
      </c>
      <c r="G34" s="45" t="s">
        <v>44</v>
      </c>
      <c r="H34" s="32">
        <f>REITORIA!I34+MUSEU!I34+ESAG!I34+CEART!I34+FAED!I34+CEAD!I34+CEFID!I34+CESFI!I34+CERES!I34</f>
        <v>255</v>
      </c>
      <c r="I34" s="41">
        <f>(REITORIA!I34-REITORIA!J34)+(MUSEU!I34-MUSEU!J34)+(ESAG!I34-ESAG!J34)+(CEART!I34-CEART!J34)+(FAED!I34-FAED!J34)+(CEAD!I34-CEAD!J34)+(CEFID!I34-CEFID!J34)+(CESFI!I34-CESFI!J34)+(CERES!I34-CERES!J34)</f>
        <v>20</v>
      </c>
      <c r="J34" s="59">
        <f t="shared" si="0"/>
        <v>235</v>
      </c>
      <c r="K34" s="33">
        <v>1.1000000000000001</v>
      </c>
      <c r="L34" s="33">
        <f t="shared" si="1"/>
        <v>280.5</v>
      </c>
      <c r="M34" s="30">
        <f t="shared" si="2"/>
        <v>22</v>
      </c>
    </row>
    <row r="35" spans="1:13" ht="30" customHeight="1" x14ac:dyDescent="0.25">
      <c r="A35" s="160"/>
      <c r="B35" s="67">
        <v>32</v>
      </c>
      <c r="C35" s="163"/>
      <c r="D35" s="80" t="s">
        <v>76</v>
      </c>
      <c r="E35" s="46" t="s">
        <v>64</v>
      </c>
      <c r="F35" s="45" t="s">
        <v>38</v>
      </c>
      <c r="G35" s="45" t="s">
        <v>44</v>
      </c>
      <c r="H35" s="32">
        <f>REITORIA!I35+MUSEU!I35+ESAG!I35+CEART!I35+FAED!I35+CEAD!I35+CEFID!I35+CESFI!I35+CERES!I35</f>
        <v>305</v>
      </c>
      <c r="I35" s="41">
        <f>(REITORIA!I35-REITORIA!J35)+(MUSEU!I35-MUSEU!J35)+(ESAG!I35-ESAG!J35)+(CEART!I35-CEART!J35)+(FAED!I35-FAED!J35)+(CEAD!I35-CEAD!J35)+(CEFID!I35-CEFID!J35)+(CESFI!I35-CESFI!J35)+(CERES!I35-CERES!J35)</f>
        <v>50</v>
      </c>
      <c r="J35" s="59">
        <f t="shared" si="0"/>
        <v>255</v>
      </c>
      <c r="K35" s="33">
        <v>0.25</v>
      </c>
      <c r="L35" s="33">
        <f t="shared" si="1"/>
        <v>76.25</v>
      </c>
      <c r="M35" s="30">
        <f t="shared" si="2"/>
        <v>12.5</v>
      </c>
    </row>
    <row r="36" spans="1:13" ht="30" customHeight="1" x14ac:dyDescent="0.25">
      <c r="A36" s="160"/>
      <c r="B36" s="67">
        <v>33</v>
      </c>
      <c r="C36" s="163"/>
      <c r="D36" s="80" t="s">
        <v>77</v>
      </c>
      <c r="E36" s="46" t="s">
        <v>64</v>
      </c>
      <c r="F36" s="45" t="s">
        <v>38</v>
      </c>
      <c r="G36" s="45" t="s">
        <v>44</v>
      </c>
      <c r="H36" s="32">
        <f>REITORIA!I36+MUSEU!I36+ESAG!I36+CEART!I36+FAED!I36+CEAD!I36+CEFID!I36+CESFI!I36+CERES!I36</f>
        <v>305</v>
      </c>
      <c r="I36" s="41">
        <f>(REITORIA!I36-REITORIA!J36)+(MUSEU!I36-MUSEU!J36)+(ESAG!I36-ESAG!J36)+(CEART!I36-CEART!J36)+(FAED!I36-FAED!J36)+(CEAD!I36-CEAD!J36)+(CEFID!I36-CEFID!J36)+(CESFI!I36-CESFI!J36)+(CERES!I36-CERES!J36)</f>
        <v>100</v>
      </c>
      <c r="J36" s="59">
        <f t="shared" si="0"/>
        <v>205</v>
      </c>
      <c r="K36" s="33">
        <v>0.45</v>
      </c>
      <c r="L36" s="33">
        <f t="shared" si="1"/>
        <v>137.25</v>
      </c>
      <c r="M36" s="30">
        <f t="shared" si="2"/>
        <v>45</v>
      </c>
    </row>
    <row r="37" spans="1:13" ht="30" customHeight="1" x14ac:dyDescent="0.25">
      <c r="A37" s="160"/>
      <c r="B37" s="67">
        <v>34</v>
      </c>
      <c r="C37" s="163"/>
      <c r="D37" s="80" t="s">
        <v>78</v>
      </c>
      <c r="E37" s="46" t="s">
        <v>64</v>
      </c>
      <c r="F37" s="45" t="s">
        <v>38</v>
      </c>
      <c r="G37" s="45" t="s">
        <v>44</v>
      </c>
      <c r="H37" s="32">
        <f>REITORIA!I37+MUSEU!I37+ESAG!I37+CEART!I37+FAED!I37+CEAD!I37+CEFID!I37+CESFI!I37+CERES!I37</f>
        <v>302</v>
      </c>
      <c r="I37" s="41">
        <f>(REITORIA!I37-REITORIA!J37)+(MUSEU!I37-MUSEU!J37)+(ESAG!I37-ESAG!J37)+(CEART!I37-CEART!J37)+(FAED!I37-FAED!J37)+(CEAD!I37-CEAD!J37)+(CEFID!I37-CEFID!J37)+(CESFI!I37-CESFI!J37)+(CERES!I37-CERES!J37)</f>
        <v>50</v>
      </c>
      <c r="J37" s="59">
        <f t="shared" si="0"/>
        <v>252</v>
      </c>
      <c r="K37" s="33">
        <v>0.4</v>
      </c>
      <c r="L37" s="33">
        <f t="shared" si="1"/>
        <v>120.80000000000001</v>
      </c>
      <c r="M37" s="30">
        <f t="shared" si="2"/>
        <v>20</v>
      </c>
    </row>
    <row r="38" spans="1:13" ht="30" customHeight="1" x14ac:dyDescent="0.25">
      <c r="A38" s="160"/>
      <c r="B38" s="67">
        <v>35</v>
      </c>
      <c r="C38" s="163"/>
      <c r="D38" s="80" t="s">
        <v>79</v>
      </c>
      <c r="E38" s="46" t="s">
        <v>64</v>
      </c>
      <c r="F38" s="45" t="s">
        <v>38</v>
      </c>
      <c r="G38" s="45" t="s">
        <v>44</v>
      </c>
      <c r="H38" s="32">
        <f>REITORIA!I38+MUSEU!I38+ESAG!I38+CEART!I38+FAED!I38+CEAD!I38+CEFID!I38+CESFI!I38+CERES!I38</f>
        <v>1330</v>
      </c>
      <c r="I38" s="41">
        <f>(REITORIA!I38-REITORIA!J38)+(MUSEU!I38-MUSEU!J38)+(ESAG!I38-ESAG!J38)+(CEART!I38-CEART!J38)+(FAED!I38-FAED!J38)+(CEAD!I38-CEAD!J38)+(CEFID!I38-CEFID!J38)+(CESFI!I38-CESFI!J38)+(CERES!I38-CERES!J38)</f>
        <v>140</v>
      </c>
      <c r="J38" s="59">
        <f t="shared" si="0"/>
        <v>1190</v>
      </c>
      <c r="K38" s="33">
        <v>0.05</v>
      </c>
      <c r="L38" s="33">
        <f t="shared" si="1"/>
        <v>66.5</v>
      </c>
      <c r="M38" s="30">
        <f t="shared" si="2"/>
        <v>7</v>
      </c>
    </row>
    <row r="39" spans="1:13" ht="30" customHeight="1" x14ac:dyDescent="0.25">
      <c r="A39" s="160"/>
      <c r="B39" s="67">
        <v>36</v>
      </c>
      <c r="C39" s="163"/>
      <c r="D39" s="80" t="s">
        <v>80</v>
      </c>
      <c r="E39" s="46" t="s">
        <v>81</v>
      </c>
      <c r="F39" s="45" t="s">
        <v>38</v>
      </c>
      <c r="G39" s="45" t="s">
        <v>44</v>
      </c>
      <c r="H39" s="32">
        <f>REITORIA!I39+MUSEU!I39+ESAG!I39+CEART!I39+FAED!I39+CEAD!I39+CEFID!I39+CESFI!I39+CERES!I39</f>
        <v>330</v>
      </c>
      <c r="I39" s="41">
        <f>(REITORIA!I39-REITORIA!J39)+(MUSEU!I39-MUSEU!J39)+(ESAG!I39-ESAG!J39)+(CEART!I39-CEART!J39)+(FAED!I39-FAED!J39)+(CEAD!I39-CEAD!J39)+(CEFID!I39-CEFID!J39)+(CESFI!I39-CESFI!J39)+(CERES!I39-CERES!J39)</f>
        <v>160</v>
      </c>
      <c r="J39" s="59">
        <f t="shared" si="0"/>
        <v>170</v>
      </c>
      <c r="K39" s="33">
        <v>0.6</v>
      </c>
      <c r="L39" s="33">
        <f t="shared" si="1"/>
        <v>198</v>
      </c>
      <c r="M39" s="30">
        <f t="shared" si="2"/>
        <v>96</v>
      </c>
    </row>
    <row r="40" spans="1:13" ht="30" customHeight="1" x14ac:dyDescent="0.25">
      <c r="A40" s="160"/>
      <c r="B40" s="67">
        <v>37</v>
      </c>
      <c r="C40" s="163"/>
      <c r="D40" s="80" t="s">
        <v>82</v>
      </c>
      <c r="E40" s="46" t="s">
        <v>81</v>
      </c>
      <c r="F40" s="45" t="s">
        <v>38</v>
      </c>
      <c r="G40" s="45" t="s">
        <v>44</v>
      </c>
      <c r="H40" s="32">
        <f>REITORIA!I40+MUSEU!I40+ESAG!I40+CEART!I40+FAED!I40+CEAD!I40+CEFID!I40+CESFI!I40+CERES!I40</f>
        <v>256</v>
      </c>
      <c r="I40" s="41">
        <f>(REITORIA!I40-REITORIA!J40)+(MUSEU!I40-MUSEU!J40)+(ESAG!I40-ESAG!J40)+(CEART!I40-CEART!J40)+(FAED!I40-FAED!J40)+(CEAD!I40-CEAD!J40)+(CEFID!I40-CEFID!J40)+(CESFI!I40-CESFI!J40)+(CERES!I40-CERES!J40)</f>
        <v>90</v>
      </c>
      <c r="J40" s="59">
        <f t="shared" si="0"/>
        <v>166</v>
      </c>
      <c r="K40" s="33">
        <v>0.7</v>
      </c>
      <c r="L40" s="33">
        <f t="shared" si="1"/>
        <v>179.2</v>
      </c>
      <c r="M40" s="30">
        <f t="shared" si="2"/>
        <v>62.999999999999993</v>
      </c>
    </row>
    <row r="41" spans="1:13" ht="30" customHeight="1" x14ac:dyDescent="0.25">
      <c r="A41" s="160"/>
      <c r="B41" s="67">
        <v>38</v>
      </c>
      <c r="C41" s="163"/>
      <c r="D41" s="80" t="s">
        <v>83</v>
      </c>
      <c r="E41" s="46" t="s">
        <v>81</v>
      </c>
      <c r="F41" s="45" t="s">
        <v>38</v>
      </c>
      <c r="G41" s="45" t="s">
        <v>44</v>
      </c>
      <c r="H41" s="32">
        <f>REITORIA!I41+MUSEU!I41+ESAG!I41+CEART!I41+FAED!I41+CEAD!I41+CEFID!I41+CESFI!I41+CERES!I41</f>
        <v>252</v>
      </c>
      <c r="I41" s="41">
        <f>(REITORIA!I41-REITORIA!J41)+(MUSEU!I41-MUSEU!J41)+(ESAG!I41-ESAG!J41)+(CEART!I41-CEART!J41)+(FAED!I41-FAED!J41)+(CEAD!I41-CEAD!J41)+(CEFID!I41-CEFID!J41)+(CESFI!I41-CESFI!J41)+(CERES!I41-CERES!J41)</f>
        <v>110</v>
      </c>
      <c r="J41" s="59">
        <f t="shared" si="0"/>
        <v>142</v>
      </c>
      <c r="K41" s="33">
        <v>0.7</v>
      </c>
      <c r="L41" s="33">
        <f t="shared" si="1"/>
        <v>176.39999999999998</v>
      </c>
      <c r="M41" s="30">
        <f t="shared" si="2"/>
        <v>77</v>
      </c>
    </row>
    <row r="42" spans="1:13" ht="30" customHeight="1" x14ac:dyDescent="0.25">
      <c r="A42" s="160"/>
      <c r="B42" s="67">
        <v>39</v>
      </c>
      <c r="C42" s="163"/>
      <c r="D42" s="80" t="s">
        <v>84</v>
      </c>
      <c r="E42" s="46" t="s">
        <v>81</v>
      </c>
      <c r="F42" s="45" t="s">
        <v>38</v>
      </c>
      <c r="G42" s="45" t="s">
        <v>44</v>
      </c>
      <c r="H42" s="32">
        <f>REITORIA!I42+MUSEU!I42+ESAG!I42+CEART!I42+FAED!I42+CEAD!I42+CEFID!I42+CESFI!I42+CERES!I42</f>
        <v>292</v>
      </c>
      <c r="I42" s="41">
        <f>(REITORIA!I42-REITORIA!J42)+(MUSEU!I42-MUSEU!J42)+(ESAG!I42-ESAG!J42)+(CEART!I42-CEART!J42)+(FAED!I42-FAED!J42)+(CEAD!I42-CEAD!J42)+(CEFID!I42-CEFID!J42)+(CESFI!I42-CESFI!J42)+(CERES!I42-CERES!J42)</f>
        <v>90</v>
      </c>
      <c r="J42" s="59">
        <f t="shared" si="0"/>
        <v>202</v>
      </c>
      <c r="K42" s="33">
        <v>0.74</v>
      </c>
      <c r="L42" s="33">
        <f t="shared" si="1"/>
        <v>216.07999999999998</v>
      </c>
      <c r="M42" s="30">
        <f t="shared" si="2"/>
        <v>66.599999999999994</v>
      </c>
    </row>
    <row r="43" spans="1:13" ht="30" customHeight="1" x14ac:dyDescent="0.25">
      <c r="A43" s="160"/>
      <c r="B43" s="67">
        <v>40</v>
      </c>
      <c r="C43" s="163"/>
      <c r="D43" s="80" t="s">
        <v>85</v>
      </c>
      <c r="E43" s="46" t="s">
        <v>64</v>
      </c>
      <c r="F43" s="45" t="s">
        <v>38</v>
      </c>
      <c r="G43" s="45" t="s">
        <v>44</v>
      </c>
      <c r="H43" s="32">
        <f>REITORIA!I43+MUSEU!I43+ESAG!I43+CEART!I43+FAED!I43+CEAD!I43+CEFID!I43+CESFI!I43+CERES!I43</f>
        <v>2358</v>
      </c>
      <c r="I43" s="41">
        <f>(REITORIA!I43-REITORIA!J43)+(MUSEU!I43-MUSEU!J43)+(ESAG!I43-ESAG!J43)+(CEART!I43-CEART!J43)+(FAED!I43-FAED!J43)+(CEAD!I43-CEAD!J43)+(CEFID!I43-CEFID!J43)+(CESFI!I43-CESFI!J43)+(CERES!I43-CERES!J43)</f>
        <v>1290</v>
      </c>
      <c r="J43" s="59">
        <f t="shared" si="0"/>
        <v>1068</v>
      </c>
      <c r="K43" s="33">
        <v>0.05</v>
      </c>
      <c r="L43" s="33">
        <f t="shared" si="1"/>
        <v>117.9</v>
      </c>
      <c r="M43" s="30">
        <f t="shared" si="2"/>
        <v>64.5</v>
      </c>
    </row>
    <row r="44" spans="1:13" ht="30" customHeight="1" x14ac:dyDescent="0.25">
      <c r="A44" s="160"/>
      <c r="B44" s="67">
        <v>41</v>
      </c>
      <c r="C44" s="163"/>
      <c r="D44" s="80" t="s">
        <v>86</v>
      </c>
      <c r="E44" s="46" t="s">
        <v>64</v>
      </c>
      <c r="F44" s="45" t="s">
        <v>38</v>
      </c>
      <c r="G44" s="45" t="s">
        <v>44</v>
      </c>
      <c r="H44" s="32">
        <f>REITORIA!I44+MUSEU!I44+ESAG!I44+CEART!I44+FAED!I44+CEAD!I44+CEFID!I44+CESFI!I44+CERES!I44</f>
        <v>5855</v>
      </c>
      <c r="I44" s="41">
        <f>(REITORIA!I44-REITORIA!J44)+(MUSEU!I44-MUSEU!J44)+(ESAG!I44-ESAG!J44)+(CEART!I44-CEART!J44)+(FAED!I44-FAED!J44)+(CEAD!I44-CEAD!J44)+(CEFID!I44-CEFID!J44)+(CESFI!I44-CESFI!J44)+(CERES!I44-CERES!J44)</f>
        <v>3140</v>
      </c>
      <c r="J44" s="59">
        <f t="shared" si="0"/>
        <v>2715</v>
      </c>
      <c r="K44" s="33">
        <v>0.06</v>
      </c>
      <c r="L44" s="33">
        <f t="shared" si="1"/>
        <v>351.3</v>
      </c>
      <c r="M44" s="30">
        <f t="shared" si="2"/>
        <v>188.4</v>
      </c>
    </row>
    <row r="45" spans="1:13" ht="30" customHeight="1" x14ac:dyDescent="0.25">
      <c r="A45" s="160"/>
      <c r="B45" s="67">
        <v>42</v>
      </c>
      <c r="C45" s="163"/>
      <c r="D45" s="80" t="s">
        <v>87</v>
      </c>
      <c r="E45" s="46" t="s">
        <v>64</v>
      </c>
      <c r="F45" s="45" t="s">
        <v>38</v>
      </c>
      <c r="G45" s="45" t="s">
        <v>44</v>
      </c>
      <c r="H45" s="32">
        <f>REITORIA!I45+MUSEU!I45+ESAG!I45+CEART!I45+FAED!I45+CEAD!I45+CEFID!I45+CESFI!I45+CERES!I45</f>
        <v>4870</v>
      </c>
      <c r="I45" s="41">
        <f>(REITORIA!I45-REITORIA!J45)+(MUSEU!I45-MUSEU!J45)+(ESAG!I45-ESAG!J45)+(CEART!I45-CEART!J45)+(FAED!I45-FAED!J45)+(CEAD!I45-CEAD!J45)+(CEFID!I45-CEFID!J45)+(CESFI!I45-CESFI!J45)+(CERES!I45-CERES!J45)</f>
        <v>3420</v>
      </c>
      <c r="J45" s="59">
        <f t="shared" si="0"/>
        <v>1450</v>
      </c>
      <c r="K45" s="33">
        <v>0.06</v>
      </c>
      <c r="L45" s="33">
        <f t="shared" si="1"/>
        <v>292.2</v>
      </c>
      <c r="M45" s="30">
        <f t="shared" si="2"/>
        <v>205.2</v>
      </c>
    </row>
    <row r="46" spans="1:13" ht="30" customHeight="1" x14ac:dyDescent="0.25">
      <c r="A46" s="160"/>
      <c r="B46" s="67">
        <v>43</v>
      </c>
      <c r="C46" s="163"/>
      <c r="D46" s="80" t="s">
        <v>88</v>
      </c>
      <c r="E46" s="46" t="s">
        <v>64</v>
      </c>
      <c r="F46" s="45" t="s">
        <v>38</v>
      </c>
      <c r="G46" s="45" t="s">
        <v>44</v>
      </c>
      <c r="H46" s="32">
        <f>REITORIA!I46+MUSEU!I46+ESAG!I46+CEART!I46+FAED!I46+CEAD!I46+CEFID!I46+CESFI!I46+CERES!I46</f>
        <v>1292</v>
      </c>
      <c r="I46" s="41">
        <f>(REITORIA!I46-REITORIA!J46)+(MUSEU!I46-MUSEU!J46)+(ESAG!I46-ESAG!J46)+(CEART!I46-CEART!J46)+(FAED!I46-FAED!J46)+(CEAD!I46-CEAD!J46)+(CEFID!I46-CEFID!J46)+(CESFI!I46-CESFI!J46)+(CERES!I46-CERES!J46)</f>
        <v>130</v>
      </c>
      <c r="J46" s="59">
        <f t="shared" si="0"/>
        <v>1162</v>
      </c>
      <c r="K46" s="33">
        <v>0.65</v>
      </c>
      <c r="L46" s="33">
        <f t="shared" si="1"/>
        <v>839.80000000000007</v>
      </c>
      <c r="M46" s="30">
        <f t="shared" si="2"/>
        <v>84.5</v>
      </c>
    </row>
    <row r="47" spans="1:13" ht="30" customHeight="1" x14ac:dyDescent="0.25">
      <c r="A47" s="160"/>
      <c r="B47" s="67">
        <v>44</v>
      </c>
      <c r="C47" s="163"/>
      <c r="D47" s="80" t="s">
        <v>89</v>
      </c>
      <c r="E47" s="46" t="s">
        <v>64</v>
      </c>
      <c r="F47" s="45" t="s">
        <v>38</v>
      </c>
      <c r="G47" s="45" t="s">
        <v>44</v>
      </c>
      <c r="H47" s="32">
        <f>REITORIA!I47+MUSEU!I47+ESAG!I47+CEART!I47+FAED!I47+CEAD!I47+CEFID!I47+CESFI!I47+CERES!I47</f>
        <v>1252</v>
      </c>
      <c r="I47" s="41">
        <f>(REITORIA!I47-REITORIA!J47)+(MUSEU!I47-MUSEU!J47)+(ESAG!I47-ESAG!J47)+(CEART!I47-CEART!J47)+(FAED!I47-FAED!J47)+(CEAD!I47-CEAD!J47)+(CEFID!I47-CEFID!J47)+(CESFI!I47-CESFI!J47)+(CERES!I47-CERES!J47)</f>
        <v>90</v>
      </c>
      <c r="J47" s="59">
        <f t="shared" si="0"/>
        <v>1162</v>
      </c>
      <c r="K47" s="33">
        <v>0.3</v>
      </c>
      <c r="L47" s="33">
        <f t="shared" si="1"/>
        <v>375.59999999999997</v>
      </c>
      <c r="M47" s="30">
        <f t="shared" si="2"/>
        <v>27</v>
      </c>
    </row>
    <row r="48" spans="1:13" ht="30" customHeight="1" x14ac:dyDescent="0.25">
      <c r="A48" s="160"/>
      <c r="B48" s="67">
        <v>45</v>
      </c>
      <c r="C48" s="163"/>
      <c r="D48" s="80" t="s">
        <v>90</v>
      </c>
      <c r="E48" s="46" t="s">
        <v>64</v>
      </c>
      <c r="F48" s="45" t="s">
        <v>38</v>
      </c>
      <c r="G48" s="45" t="s">
        <v>44</v>
      </c>
      <c r="H48" s="32">
        <f>REITORIA!I48+MUSEU!I48+ESAG!I48+CEART!I48+FAED!I48+CEAD!I48+CEFID!I48+CESFI!I48+CERES!I48</f>
        <v>1315</v>
      </c>
      <c r="I48" s="41">
        <f>(REITORIA!I48-REITORIA!J48)+(MUSEU!I48-MUSEU!J48)+(ESAG!I48-ESAG!J48)+(CEART!I48-CEART!J48)+(FAED!I48-FAED!J48)+(CEAD!I48-CEAD!J48)+(CEFID!I48-CEFID!J48)+(CESFI!I48-CESFI!J48)+(CERES!I48-CERES!J48)</f>
        <v>140</v>
      </c>
      <c r="J48" s="59">
        <f t="shared" si="0"/>
        <v>1175</v>
      </c>
      <c r="K48" s="33">
        <v>0.7</v>
      </c>
      <c r="L48" s="33">
        <f t="shared" si="1"/>
        <v>920.49999999999989</v>
      </c>
      <c r="M48" s="30">
        <f t="shared" si="2"/>
        <v>98</v>
      </c>
    </row>
    <row r="49" spans="1:13" ht="30" customHeight="1" x14ac:dyDescent="0.25">
      <c r="A49" s="160"/>
      <c r="B49" s="67">
        <v>46</v>
      </c>
      <c r="C49" s="163"/>
      <c r="D49" s="80" t="s">
        <v>91</v>
      </c>
      <c r="E49" s="46" t="s">
        <v>64</v>
      </c>
      <c r="F49" s="45" t="s">
        <v>38</v>
      </c>
      <c r="G49" s="45" t="s">
        <v>44</v>
      </c>
      <c r="H49" s="32">
        <f>REITORIA!I49+MUSEU!I49+ESAG!I49+CEART!I49+FAED!I49+CEAD!I49+CEFID!I49+CESFI!I49+CERES!I49</f>
        <v>4304</v>
      </c>
      <c r="I49" s="41">
        <f>(REITORIA!I49-REITORIA!J49)+(MUSEU!I49-MUSEU!J49)+(ESAG!I49-ESAG!J49)+(CEART!I49-CEART!J49)+(FAED!I49-FAED!J49)+(CEAD!I49-CEAD!J49)+(CEFID!I49-CEFID!J49)+(CESFI!I49-CESFI!J49)+(CERES!I49-CERES!J49)</f>
        <v>1240</v>
      </c>
      <c r="J49" s="59">
        <f t="shared" si="0"/>
        <v>3064</v>
      </c>
      <c r="K49" s="33">
        <v>0.05</v>
      </c>
      <c r="L49" s="33">
        <f t="shared" si="1"/>
        <v>215.20000000000002</v>
      </c>
      <c r="M49" s="30">
        <f t="shared" si="2"/>
        <v>62</v>
      </c>
    </row>
    <row r="50" spans="1:13" ht="30" customHeight="1" x14ac:dyDescent="0.25">
      <c r="A50" s="160"/>
      <c r="B50" s="67">
        <v>47</v>
      </c>
      <c r="C50" s="163"/>
      <c r="D50" s="80" t="s">
        <v>92</v>
      </c>
      <c r="E50" s="46" t="s">
        <v>64</v>
      </c>
      <c r="F50" s="45" t="s">
        <v>38</v>
      </c>
      <c r="G50" s="45" t="s">
        <v>44</v>
      </c>
      <c r="H50" s="32">
        <f>REITORIA!I50+MUSEU!I50+ESAG!I50+CEART!I50+FAED!I50+CEAD!I50+CEFID!I50+CESFI!I50+CERES!I50</f>
        <v>2484</v>
      </c>
      <c r="I50" s="41">
        <f>(REITORIA!I50-REITORIA!J50)+(MUSEU!I50-MUSEU!J50)+(ESAG!I50-ESAG!J50)+(CEART!I50-CEART!J50)+(FAED!I50-FAED!J50)+(CEAD!I50-CEAD!J50)+(CEFID!I50-CEFID!J50)+(CESFI!I50-CESFI!J50)+(CERES!I50-CERES!J50)</f>
        <v>870</v>
      </c>
      <c r="J50" s="59">
        <f t="shared" si="0"/>
        <v>1614</v>
      </c>
      <c r="K50" s="33">
        <v>0.05</v>
      </c>
      <c r="L50" s="33">
        <f t="shared" si="1"/>
        <v>124.2</v>
      </c>
      <c r="M50" s="30">
        <f t="shared" si="2"/>
        <v>43.5</v>
      </c>
    </row>
    <row r="51" spans="1:13" ht="30" customHeight="1" x14ac:dyDescent="0.25">
      <c r="A51" s="160"/>
      <c r="B51" s="67">
        <v>48</v>
      </c>
      <c r="C51" s="163"/>
      <c r="D51" s="80" t="s">
        <v>93</v>
      </c>
      <c r="E51" s="46" t="s">
        <v>64</v>
      </c>
      <c r="F51" s="45" t="s">
        <v>38</v>
      </c>
      <c r="G51" s="45" t="s">
        <v>44</v>
      </c>
      <c r="H51" s="32">
        <f>REITORIA!I51+MUSEU!I51+ESAG!I51+CEART!I51+FAED!I51+CEAD!I51+CEFID!I51+CESFI!I51+CERES!I51</f>
        <v>2660</v>
      </c>
      <c r="I51" s="41">
        <f>(REITORIA!I51-REITORIA!J51)+(MUSEU!I51-MUSEU!J51)+(ESAG!I51-ESAG!J51)+(CEART!I51-CEART!J51)+(FAED!I51-FAED!J51)+(CEAD!I51-CEAD!J51)+(CEFID!I51-CEFID!J51)+(CESFI!I51-CESFI!J51)+(CERES!I51-CERES!J51)</f>
        <v>940</v>
      </c>
      <c r="J51" s="59">
        <f t="shared" si="0"/>
        <v>1720</v>
      </c>
      <c r="K51" s="33">
        <v>0.05</v>
      </c>
      <c r="L51" s="33">
        <f t="shared" si="1"/>
        <v>133</v>
      </c>
      <c r="M51" s="30">
        <f t="shared" si="2"/>
        <v>47</v>
      </c>
    </row>
    <row r="52" spans="1:13" ht="30" customHeight="1" x14ac:dyDescent="0.25">
      <c r="A52" s="160"/>
      <c r="B52" s="67">
        <v>49</v>
      </c>
      <c r="C52" s="163"/>
      <c r="D52" s="80" t="s">
        <v>94</v>
      </c>
      <c r="E52" s="46" t="s">
        <v>64</v>
      </c>
      <c r="F52" s="45" t="s">
        <v>38</v>
      </c>
      <c r="G52" s="45" t="s">
        <v>44</v>
      </c>
      <c r="H52" s="32">
        <f>REITORIA!I52+MUSEU!I52+ESAG!I52+CEART!I52+FAED!I52+CEAD!I52+CEFID!I52+CESFI!I52+CERES!I52</f>
        <v>3052</v>
      </c>
      <c r="I52" s="41">
        <f>(REITORIA!I52-REITORIA!J52)+(MUSEU!I52-MUSEU!J52)+(ESAG!I52-ESAG!J52)+(CEART!I52-CEART!J52)+(FAED!I52-FAED!J52)+(CEAD!I52-CEAD!J52)+(CEFID!I52-CEFID!J52)+(CESFI!I52-CESFI!J52)+(CERES!I52-CERES!J52)</f>
        <v>1890</v>
      </c>
      <c r="J52" s="59">
        <f t="shared" si="0"/>
        <v>1162</v>
      </c>
      <c r="K52" s="33">
        <v>0.05</v>
      </c>
      <c r="L52" s="33">
        <f t="shared" si="1"/>
        <v>152.6</v>
      </c>
      <c r="M52" s="30">
        <f t="shared" si="2"/>
        <v>94.5</v>
      </c>
    </row>
    <row r="53" spans="1:13" ht="30" customHeight="1" x14ac:dyDescent="0.25">
      <c r="A53" s="160"/>
      <c r="B53" s="67">
        <v>50</v>
      </c>
      <c r="C53" s="163"/>
      <c r="D53" s="80" t="s">
        <v>95</v>
      </c>
      <c r="E53" s="46" t="s">
        <v>64</v>
      </c>
      <c r="F53" s="45" t="s">
        <v>38</v>
      </c>
      <c r="G53" s="45" t="s">
        <v>44</v>
      </c>
      <c r="H53" s="32">
        <f>REITORIA!I53+MUSEU!I53+ESAG!I53+CEART!I53+FAED!I53+CEAD!I53+CEFID!I53+CESFI!I53+CERES!I53</f>
        <v>3252</v>
      </c>
      <c r="I53" s="41">
        <f>(REITORIA!I53-REITORIA!J53)+(MUSEU!I53-MUSEU!J53)+(ESAG!I53-ESAG!J53)+(CEART!I53-CEART!J53)+(FAED!I53-FAED!J53)+(CEAD!I53-CEAD!J53)+(CEFID!I53-CEFID!J53)+(CESFI!I53-CESFI!J53)+(CERES!I53-CERES!J53)</f>
        <v>1090</v>
      </c>
      <c r="J53" s="59">
        <f t="shared" si="0"/>
        <v>2162</v>
      </c>
      <c r="K53" s="33">
        <v>0.05</v>
      </c>
      <c r="L53" s="33">
        <f t="shared" si="1"/>
        <v>162.60000000000002</v>
      </c>
      <c r="M53" s="30">
        <f t="shared" si="2"/>
        <v>54.5</v>
      </c>
    </row>
    <row r="54" spans="1:13" ht="30" customHeight="1" x14ac:dyDescent="0.25">
      <c r="A54" s="160"/>
      <c r="B54" s="67">
        <v>51</v>
      </c>
      <c r="C54" s="163"/>
      <c r="D54" s="80" t="s">
        <v>96</v>
      </c>
      <c r="E54" s="46" t="s">
        <v>64</v>
      </c>
      <c r="F54" s="45" t="s">
        <v>38</v>
      </c>
      <c r="G54" s="45" t="s">
        <v>44</v>
      </c>
      <c r="H54" s="32">
        <f>REITORIA!I54+MUSEU!I54+ESAG!I54+CEART!I54+FAED!I54+CEAD!I54+CEFID!I54+CESFI!I54+CERES!I54</f>
        <v>3252</v>
      </c>
      <c r="I54" s="41">
        <f>(REITORIA!I54-REITORIA!J54)+(MUSEU!I54-MUSEU!J54)+(ESAG!I54-ESAG!J54)+(CEART!I54-CEART!J54)+(FAED!I54-FAED!J54)+(CEAD!I54-CEAD!J54)+(CEFID!I54-CEFID!J54)+(CESFI!I54-CESFI!J54)+(CERES!I54-CERES!J54)</f>
        <v>1990</v>
      </c>
      <c r="J54" s="59">
        <f t="shared" si="0"/>
        <v>1262</v>
      </c>
      <c r="K54" s="33">
        <v>0.05</v>
      </c>
      <c r="L54" s="33">
        <f t="shared" si="1"/>
        <v>162.60000000000002</v>
      </c>
      <c r="M54" s="30">
        <f t="shared" si="2"/>
        <v>99.5</v>
      </c>
    </row>
    <row r="55" spans="1:13" ht="30" customHeight="1" x14ac:dyDescent="0.25">
      <c r="A55" s="160"/>
      <c r="B55" s="67">
        <v>52</v>
      </c>
      <c r="C55" s="163"/>
      <c r="D55" s="80" t="s">
        <v>97</v>
      </c>
      <c r="E55" s="46" t="s">
        <v>64</v>
      </c>
      <c r="F55" s="45" t="s">
        <v>38</v>
      </c>
      <c r="G55" s="45" t="s">
        <v>44</v>
      </c>
      <c r="H55" s="32">
        <f>REITORIA!I55+MUSEU!I55+ESAG!I55+CEART!I55+FAED!I55+CEAD!I55+CEFID!I55+CESFI!I55+CERES!I55</f>
        <v>2953</v>
      </c>
      <c r="I55" s="41">
        <f>(REITORIA!I55-REITORIA!J55)+(MUSEU!I55-MUSEU!J55)+(ESAG!I55-ESAG!J55)+(CEART!I55-CEART!J55)+(FAED!I55-FAED!J55)+(CEAD!I55-CEAD!J55)+(CEFID!I55-CEFID!J55)+(CESFI!I55-CESFI!J55)+(CERES!I55-CERES!J55)</f>
        <v>790</v>
      </c>
      <c r="J55" s="59">
        <f t="shared" si="0"/>
        <v>2163</v>
      </c>
      <c r="K55" s="33">
        <v>0.1</v>
      </c>
      <c r="L55" s="33">
        <f t="shared" si="1"/>
        <v>295.3</v>
      </c>
      <c r="M55" s="30">
        <f t="shared" si="2"/>
        <v>79</v>
      </c>
    </row>
    <row r="56" spans="1:13" ht="30" customHeight="1" x14ac:dyDescent="0.25">
      <c r="A56" s="160"/>
      <c r="B56" s="67">
        <v>53</v>
      </c>
      <c r="C56" s="163"/>
      <c r="D56" s="80" t="s">
        <v>98</v>
      </c>
      <c r="E56" s="46" t="s">
        <v>64</v>
      </c>
      <c r="F56" s="45" t="s">
        <v>38</v>
      </c>
      <c r="G56" s="45" t="s">
        <v>44</v>
      </c>
      <c r="H56" s="32">
        <f>REITORIA!I56+MUSEU!I56+ESAG!I56+CEART!I56+FAED!I56+CEAD!I56+CEFID!I56+CESFI!I56+CERES!I56</f>
        <v>2352</v>
      </c>
      <c r="I56" s="41">
        <f>(REITORIA!I56-REITORIA!J56)+(MUSEU!I56-MUSEU!J56)+(ESAG!I56-ESAG!J56)+(CEART!I56-CEART!J56)+(FAED!I56-FAED!J56)+(CEAD!I56-CEAD!J56)+(CEFID!I56-CEFID!J56)+(CESFI!I56-CESFI!J56)+(CERES!I56-CERES!J56)</f>
        <v>1040</v>
      </c>
      <c r="J56" s="59">
        <f t="shared" si="0"/>
        <v>1312</v>
      </c>
      <c r="K56" s="33">
        <v>0.1</v>
      </c>
      <c r="L56" s="33">
        <f t="shared" si="1"/>
        <v>235.20000000000002</v>
      </c>
      <c r="M56" s="30">
        <f t="shared" si="2"/>
        <v>104</v>
      </c>
    </row>
    <row r="57" spans="1:13" ht="30" customHeight="1" x14ac:dyDescent="0.25">
      <c r="A57" s="160"/>
      <c r="B57" s="67">
        <v>54</v>
      </c>
      <c r="C57" s="163"/>
      <c r="D57" s="80" t="s">
        <v>99</v>
      </c>
      <c r="E57" s="46" t="s">
        <v>64</v>
      </c>
      <c r="F57" s="45" t="s">
        <v>38</v>
      </c>
      <c r="G57" s="45" t="s">
        <v>44</v>
      </c>
      <c r="H57" s="32">
        <f>REITORIA!I57+MUSEU!I57+ESAG!I57+CEART!I57+FAED!I57+CEAD!I57+CEFID!I57+CESFI!I57+CERES!I57</f>
        <v>2602</v>
      </c>
      <c r="I57" s="41">
        <f>(REITORIA!I57-REITORIA!J57)+(MUSEU!I57-MUSEU!J57)+(ESAG!I57-ESAG!J57)+(CEART!I57-CEART!J57)+(FAED!I57-FAED!J57)+(CEAD!I57-CEAD!J57)+(CEFID!I57-CEFID!J57)+(CESFI!I57-CESFI!J57)+(CERES!I57-CERES!J57)</f>
        <v>590</v>
      </c>
      <c r="J57" s="59">
        <f t="shared" si="0"/>
        <v>2012</v>
      </c>
      <c r="K57" s="33">
        <v>0.15</v>
      </c>
      <c r="L57" s="33">
        <f t="shared" si="1"/>
        <v>390.3</v>
      </c>
      <c r="M57" s="30">
        <f t="shared" si="2"/>
        <v>88.5</v>
      </c>
    </row>
    <row r="58" spans="1:13" ht="30" customHeight="1" x14ac:dyDescent="0.25">
      <c r="A58" s="160"/>
      <c r="B58" s="67">
        <v>55</v>
      </c>
      <c r="C58" s="163"/>
      <c r="D58" s="80" t="s">
        <v>100</v>
      </c>
      <c r="E58" s="46" t="s">
        <v>64</v>
      </c>
      <c r="F58" s="45" t="s">
        <v>38</v>
      </c>
      <c r="G58" s="45" t="s">
        <v>44</v>
      </c>
      <c r="H58" s="32">
        <f>REITORIA!I58+MUSEU!I58+ESAG!I58+CEART!I58+FAED!I58+CEAD!I58+CEFID!I58+CESFI!I58+CERES!I58</f>
        <v>1802</v>
      </c>
      <c r="I58" s="41">
        <f>(REITORIA!I58-REITORIA!J58)+(MUSEU!I58-MUSEU!J58)+(ESAG!I58-ESAG!J58)+(CEART!I58-CEART!J58)+(FAED!I58-FAED!J58)+(CEAD!I58-CEAD!J58)+(CEFID!I58-CEFID!J58)+(CESFI!I58-CESFI!J58)+(CERES!I58-CERES!J58)</f>
        <v>390</v>
      </c>
      <c r="J58" s="59">
        <f t="shared" si="0"/>
        <v>1412</v>
      </c>
      <c r="K58" s="33">
        <v>0.05</v>
      </c>
      <c r="L58" s="33">
        <f t="shared" si="1"/>
        <v>90.100000000000009</v>
      </c>
      <c r="M58" s="30">
        <f t="shared" si="2"/>
        <v>19.5</v>
      </c>
    </row>
    <row r="59" spans="1:13" ht="30" customHeight="1" x14ac:dyDescent="0.25">
      <c r="A59" s="160"/>
      <c r="B59" s="67">
        <v>56</v>
      </c>
      <c r="C59" s="163"/>
      <c r="D59" s="80" t="s">
        <v>101</v>
      </c>
      <c r="E59" s="46" t="s">
        <v>64</v>
      </c>
      <c r="F59" s="45" t="s">
        <v>38</v>
      </c>
      <c r="G59" s="45" t="s">
        <v>44</v>
      </c>
      <c r="H59" s="32">
        <f>REITORIA!I59+MUSEU!I59+ESAG!I59+CEART!I59+FAED!I59+CEAD!I59+CEFID!I59+CESFI!I59+CERES!I59</f>
        <v>1952</v>
      </c>
      <c r="I59" s="41">
        <f>(REITORIA!I59-REITORIA!J59)+(MUSEU!I59-MUSEU!J59)+(ESAG!I59-ESAG!J59)+(CEART!I59-CEART!J59)+(FAED!I59-FAED!J59)+(CEAD!I59-CEAD!J59)+(CEFID!I59-CEFID!J59)+(CESFI!I59-CESFI!J59)+(CERES!I59-CERES!J59)</f>
        <v>340</v>
      </c>
      <c r="J59" s="59">
        <f t="shared" si="0"/>
        <v>1612</v>
      </c>
      <c r="K59" s="33">
        <v>0.05</v>
      </c>
      <c r="L59" s="33">
        <f t="shared" si="1"/>
        <v>97.600000000000009</v>
      </c>
      <c r="M59" s="30">
        <f t="shared" si="2"/>
        <v>17</v>
      </c>
    </row>
    <row r="60" spans="1:13" ht="30" customHeight="1" x14ac:dyDescent="0.25">
      <c r="A60" s="160"/>
      <c r="B60" s="67">
        <v>57</v>
      </c>
      <c r="C60" s="163"/>
      <c r="D60" s="80" t="s">
        <v>102</v>
      </c>
      <c r="E60" s="46" t="s">
        <v>64</v>
      </c>
      <c r="F60" s="45" t="s">
        <v>38</v>
      </c>
      <c r="G60" s="45" t="s">
        <v>44</v>
      </c>
      <c r="H60" s="32">
        <f>REITORIA!I60+MUSEU!I60+ESAG!I60+CEART!I60+FAED!I60+CEAD!I60+CEFID!I60+CESFI!I60+CERES!I60</f>
        <v>2154</v>
      </c>
      <c r="I60" s="41">
        <f>(REITORIA!I60-REITORIA!J60)+(MUSEU!I60-MUSEU!J60)+(ESAG!I60-ESAG!J60)+(CEART!I60-CEART!J60)+(FAED!I60-FAED!J60)+(CEAD!I60-CEAD!J60)+(CEFID!I60-CEFID!J60)+(CESFI!I60-CESFI!J60)+(CERES!I60-CERES!J60)</f>
        <v>140</v>
      </c>
      <c r="J60" s="59">
        <f t="shared" si="0"/>
        <v>2014</v>
      </c>
      <c r="K60" s="33">
        <v>0.05</v>
      </c>
      <c r="L60" s="33">
        <f t="shared" si="1"/>
        <v>107.7</v>
      </c>
      <c r="M60" s="30">
        <f t="shared" si="2"/>
        <v>7</v>
      </c>
    </row>
    <row r="61" spans="1:13" ht="30" customHeight="1" x14ac:dyDescent="0.25">
      <c r="A61" s="160"/>
      <c r="B61" s="67">
        <v>58</v>
      </c>
      <c r="C61" s="163"/>
      <c r="D61" s="81" t="s">
        <v>689</v>
      </c>
      <c r="E61" s="46" t="s">
        <v>64</v>
      </c>
      <c r="F61" s="46" t="s">
        <v>38</v>
      </c>
      <c r="G61" s="46" t="s">
        <v>44</v>
      </c>
      <c r="H61" s="32">
        <f>REITORIA!I61+MUSEU!I61+ESAG!I61+CEART!I61+FAED!I61+CEAD!I61+CEFID!I61+CESFI!I61+CERES!I61</f>
        <v>332</v>
      </c>
      <c r="I61" s="41">
        <f>(REITORIA!I61-REITORIA!J61)+(MUSEU!I61-MUSEU!J61)+(ESAG!I61-ESAG!J61)+(CEART!I61-CEART!J61)+(FAED!I61-FAED!J61)+(CEAD!I61-CEAD!J61)+(CEFID!I61-CEFID!J61)+(CESFI!I61-CESFI!J61)+(CERES!I61-CERES!J61)</f>
        <v>170</v>
      </c>
      <c r="J61" s="59">
        <f t="shared" si="0"/>
        <v>162</v>
      </c>
      <c r="K61" s="33">
        <v>0.8</v>
      </c>
      <c r="L61" s="33">
        <f t="shared" si="1"/>
        <v>265.60000000000002</v>
      </c>
      <c r="M61" s="30">
        <f t="shared" si="2"/>
        <v>136</v>
      </c>
    </row>
    <row r="62" spans="1:13" ht="30" customHeight="1" x14ac:dyDescent="0.25">
      <c r="A62" s="160"/>
      <c r="B62" s="67">
        <v>59</v>
      </c>
      <c r="C62" s="163"/>
      <c r="D62" s="80" t="s">
        <v>103</v>
      </c>
      <c r="E62" s="46" t="s">
        <v>47</v>
      </c>
      <c r="F62" s="45" t="s">
        <v>50</v>
      </c>
      <c r="G62" s="45" t="s">
        <v>44</v>
      </c>
      <c r="H62" s="32">
        <f>REITORIA!I62+MUSEU!I62+ESAG!I62+CEART!I62+FAED!I62+CEAD!I62+CEFID!I62+CESFI!I62+CERES!I62</f>
        <v>33</v>
      </c>
      <c r="I62" s="41">
        <f>(REITORIA!I62-REITORIA!J62)+(MUSEU!I62-MUSEU!J62)+(ESAG!I62-ESAG!J62)+(CEART!I62-CEART!J62)+(FAED!I62-FAED!J62)+(CEAD!I62-CEAD!J62)+(CEFID!I62-CEFID!J62)+(CESFI!I62-CESFI!J62)+(CERES!I62-CERES!J62)</f>
        <v>7</v>
      </c>
      <c r="J62" s="59">
        <f t="shared" si="0"/>
        <v>26</v>
      </c>
      <c r="K62" s="33">
        <v>16.64</v>
      </c>
      <c r="L62" s="33">
        <f t="shared" si="1"/>
        <v>549.12</v>
      </c>
      <c r="M62" s="30">
        <f t="shared" si="2"/>
        <v>116.48</v>
      </c>
    </row>
    <row r="63" spans="1:13" ht="30" customHeight="1" x14ac:dyDescent="0.25">
      <c r="A63" s="160"/>
      <c r="B63" s="67">
        <v>60</v>
      </c>
      <c r="C63" s="163"/>
      <c r="D63" s="80" t="s">
        <v>104</v>
      </c>
      <c r="E63" s="46" t="s">
        <v>47</v>
      </c>
      <c r="F63" s="45" t="s">
        <v>50</v>
      </c>
      <c r="G63" s="45" t="s">
        <v>44</v>
      </c>
      <c r="H63" s="32">
        <f>REITORIA!I63+MUSEU!I63+ESAG!I63+CEART!I63+FAED!I63+CEAD!I63+CEFID!I63+CESFI!I63+CERES!I63</f>
        <v>21</v>
      </c>
      <c r="I63" s="41">
        <f>(REITORIA!I63-REITORIA!J63)+(MUSEU!I63-MUSEU!J63)+(ESAG!I63-ESAG!J63)+(CEART!I63-CEART!J63)+(FAED!I63-FAED!J63)+(CEAD!I63-CEAD!J63)+(CEFID!I63-CEFID!J63)+(CESFI!I63-CESFI!J63)+(CERES!I63-CERES!J63)</f>
        <v>6</v>
      </c>
      <c r="J63" s="59">
        <f t="shared" si="0"/>
        <v>15</v>
      </c>
      <c r="K63" s="33">
        <v>17.41</v>
      </c>
      <c r="L63" s="33">
        <f t="shared" si="1"/>
        <v>365.61</v>
      </c>
      <c r="M63" s="30">
        <f t="shared" si="2"/>
        <v>104.46000000000001</v>
      </c>
    </row>
    <row r="64" spans="1:13" ht="30" customHeight="1" x14ac:dyDescent="0.25">
      <c r="A64" s="160"/>
      <c r="B64" s="67">
        <v>61</v>
      </c>
      <c r="C64" s="163"/>
      <c r="D64" s="80" t="s">
        <v>105</v>
      </c>
      <c r="E64" s="46" t="s">
        <v>47</v>
      </c>
      <c r="F64" s="45" t="s">
        <v>50</v>
      </c>
      <c r="G64" s="45" t="s">
        <v>44</v>
      </c>
      <c r="H64" s="32">
        <f>REITORIA!I64+MUSEU!I64+ESAG!I64+CEART!I64+FAED!I64+CEAD!I64+CEFID!I64+CESFI!I64+CERES!I64</f>
        <v>37</v>
      </c>
      <c r="I64" s="41">
        <f>(REITORIA!I64-REITORIA!J64)+(MUSEU!I64-MUSEU!J64)+(ESAG!I64-ESAG!J64)+(CEART!I64-CEART!J64)+(FAED!I64-FAED!J64)+(CEAD!I64-CEAD!J64)+(CEFID!I64-CEFID!J64)+(CESFI!I64-CESFI!J64)+(CERES!I64-CERES!J64)</f>
        <v>13</v>
      </c>
      <c r="J64" s="59">
        <f t="shared" si="0"/>
        <v>24</v>
      </c>
      <c r="K64" s="33">
        <v>15.05</v>
      </c>
      <c r="L64" s="33">
        <f t="shared" si="1"/>
        <v>556.85</v>
      </c>
      <c r="M64" s="30">
        <f t="shared" si="2"/>
        <v>195.65</v>
      </c>
    </row>
    <row r="65" spans="1:13" ht="30" customHeight="1" x14ac:dyDescent="0.25">
      <c r="A65" s="160"/>
      <c r="B65" s="67">
        <v>62</v>
      </c>
      <c r="C65" s="163"/>
      <c r="D65" s="80" t="s">
        <v>106</v>
      </c>
      <c r="E65" s="46" t="s">
        <v>47</v>
      </c>
      <c r="F65" s="45" t="s">
        <v>50</v>
      </c>
      <c r="G65" s="45" t="s">
        <v>44</v>
      </c>
      <c r="H65" s="32">
        <f>REITORIA!I65+MUSEU!I65+ESAG!I65+CEART!I65+FAED!I65+CEAD!I65+CEFID!I65+CESFI!I65+CERES!I65</f>
        <v>33</v>
      </c>
      <c r="I65" s="41">
        <f>(REITORIA!I65-REITORIA!J65)+(MUSEU!I65-MUSEU!J65)+(ESAG!I65-ESAG!J65)+(CEART!I65-CEART!J65)+(FAED!I65-FAED!J65)+(CEAD!I65-CEAD!J65)+(CEFID!I65-CEFID!J65)+(CESFI!I65-CESFI!J65)+(CERES!I65-CERES!J65)</f>
        <v>8</v>
      </c>
      <c r="J65" s="59">
        <f t="shared" si="0"/>
        <v>25</v>
      </c>
      <c r="K65" s="33">
        <v>11.58</v>
      </c>
      <c r="L65" s="33">
        <f t="shared" si="1"/>
        <v>382.14</v>
      </c>
      <c r="M65" s="30">
        <f t="shared" si="2"/>
        <v>92.64</v>
      </c>
    </row>
    <row r="66" spans="1:13" ht="30" customHeight="1" x14ac:dyDescent="0.25">
      <c r="A66" s="160"/>
      <c r="B66" s="67">
        <v>63</v>
      </c>
      <c r="C66" s="163"/>
      <c r="D66" s="80" t="s">
        <v>107</v>
      </c>
      <c r="E66" s="46" t="s">
        <v>47</v>
      </c>
      <c r="F66" s="45" t="s">
        <v>50</v>
      </c>
      <c r="G66" s="45" t="s">
        <v>44</v>
      </c>
      <c r="H66" s="32">
        <f>REITORIA!I66+MUSEU!I66+ESAG!I66+CEART!I66+FAED!I66+CEAD!I66+CEFID!I66+CESFI!I66+CERES!I66</f>
        <v>33</v>
      </c>
      <c r="I66" s="41">
        <f>(REITORIA!I66-REITORIA!J66)+(MUSEU!I66-MUSEU!J66)+(ESAG!I66-ESAG!J66)+(CEART!I66-CEART!J66)+(FAED!I66-FAED!J66)+(CEAD!I66-CEAD!J66)+(CEFID!I66-CEFID!J66)+(CESFI!I66-CESFI!J66)+(CERES!I66-CERES!J66)</f>
        <v>11</v>
      </c>
      <c r="J66" s="59">
        <f t="shared" si="0"/>
        <v>22</v>
      </c>
      <c r="K66" s="33">
        <v>12.28</v>
      </c>
      <c r="L66" s="33">
        <f t="shared" si="1"/>
        <v>405.23999999999995</v>
      </c>
      <c r="M66" s="30">
        <f t="shared" si="2"/>
        <v>135.07999999999998</v>
      </c>
    </row>
    <row r="67" spans="1:13" ht="30" customHeight="1" x14ac:dyDescent="0.25">
      <c r="A67" s="160"/>
      <c r="B67" s="67">
        <v>64</v>
      </c>
      <c r="C67" s="163"/>
      <c r="D67" s="80" t="s">
        <v>108</v>
      </c>
      <c r="E67" s="46" t="s">
        <v>47</v>
      </c>
      <c r="F67" s="45" t="s">
        <v>50</v>
      </c>
      <c r="G67" s="45" t="s">
        <v>44</v>
      </c>
      <c r="H67" s="32">
        <f>REITORIA!I67+MUSEU!I67+ESAG!I67+CEART!I67+FAED!I67+CEAD!I67+CEFID!I67+CESFI!I67+CERES!I67</f>
        <v>18</v>
      </c>
      <c r="I67" s="41">
        <f>(REITORIA!I67-REITORIA!J67)+(MUSEU!I67-MUSEU!J67)+(ESAG!I67-ESAG!J67)+(CEART!I67-CEART!J67)+(FAED!I67-FAED!J67)+(CEAD!I67-CEAD!J67)+(CEFID!I67-CEFID!J67)+(CESFI!I67-CESFI!J67)+(CERES!I67-CERES!J67)</f>
        <v>0</v>
      </c>
      <c r="J67" s="59">
        <f t="shared" si="0"/>
        <v>18</v>
      </c>
      <c r="K67" s="33">
        <v>14.86</v>
      </c>
      <c r="L67" s="33">
        <f t="shared" si="1"/>
        <v>267.48</v>
      </c>
      <c r="M67" s="30">
        <f t="shared" si="2"/>
        <v>0</v>
      </c>
    </row>
    <row r="68" spans="1:13" ht="30" customHeight="1" x14ac:dyDescent="0.25">
      <c r="A68" s="160"/>
      <c r="B68" s="67">
        <v>65</v>
      </c>
      <c r="C68" s="163"/>
      <c r="D68" s="80" t="s">
        <v>109</v>
      </c>
      <c r="E68" s="46" t="s">
        <v>47</v>
      </c>
      <c r="F68" s="45" t="s">
        <v>50</v>
      </c>
      <c r="G68" s="45" t="s">
        <v>44</v>
      </c>
      <c r="H68" s="32">
        <f>REITORIA!I68+MUSEU!I68+ESAG!I68+CEART!I68+FAED!I68+CEAD!I68+CEFID!I68+CESFI!I68+CERES!I68</f>
        <v>45</v>
      </c>
      <c r="I68" s="41">
        <f>(REITORIA!I68-REITORIA!J68)+(MUSEU!I68-MUSEU!J68)+(ESAG!I68-ESAG!J68)+(CEART!I68-CEART!J68)+(FAED!I68-FAED!J68)+(CEAD!I68-CEAD!J68)+(CEFID!I68-CEFID!J68)+(CESFI!I68-CESFI!J68)+(CERES!I68-CERES!J68)</f>
        <v>14</v>
      </c>
      <c r="J68" s="59">
        <f t="shared" si="0"/>
        <v>31</v>
      </c>
      <c r="K68" s="33">
        <v>11.93</v>
      </c>
      <c r="L68" s="33">
        <f t="shared" si="1"/>
        <v>536.85</v>
      </c>
      <c r="M68" s="30">
        <f t="shared" si="2"/>
        <v>167.01999999999998</v>
      </c>
    </row>
    <row r="69" spans="1:13" ht="30" customHeight="1" x14ac:dyDescent="0.25">
      <c r="A69" s="160"/>
      <c r="B69" s="67">
        <v>66</v>
      </c>
      <c r="C69" s="163"/>
      <c r="D69" s="81" t="s">
        <v>110</v>
      </c>
      <c r="E69" s="46" t="s">
        <v>47</v>
      </c>
      <c r="F69" s="45" t="s">
        <v>50</v>
      </c>
      <c r="G69" s="45" t="s">
        <v>44</v>
      </c>
      <c r="H69" s="32">
        <f>REITORIA!I69+MUSEU!I69+ESAG!I69+CEART!I69+FAED!I69+CEAD!I69+CEFID!I69+CESFI!I69+CERES!I69</f>
        <v>20</v>
      </c>
      <c r="I69" s="41">
        <f>(REITORIA!I69-REITORIA!J69)+(MUSEU!I69-MUSEU!J69)+(ESAG!I69-ESAG!J69)+(CEART!I69-CEART!J69)+(FAED!I69-FAED!J69)+(CEAD!I69-CEAD!J69)+(CEFID!I69-CEFID!J69)+(CESFI!I69-CESFI!J69)+(CERES!I69-CERES!J69)</f>
        <v>0</v>
      </c>
      <c r="J69" s="59">
        <f t="shared" ref="J69:J132" si="3">H69-I69</f>
        <v>20</v>
      </c>
      <c r="K69" s="33">
        <v>12.52</v>
      </c>
      <c r="L69" s="33">
        <f t="shared" ref="L69:L132" si="4">K69*H69</f>
        <v>250.39999999999998</v>
      </c>
      <c r="M69" s="30">
        <f t="shared" ref="M69:M132" si="5">K69*I69</f>
        <v>0</v>
      </c>
    </row>
    <row r="70" spans="1:13" ht="30" customHeight="1" x14ac:dyDescent="0.25">
      <c r="A70" s="160"/>
      <c r="B70" s="67">
        <v>67</v>
      </c>
      <c r="C70" s="163"/>
      <c r="D70" s="80" t="s">
        <v>111</v>
      </c>
      <c r="E70" s="46" t="s">
        <v>47</v>
      </c>
      <c r="F70" s="45" t="s">
        <v>50</v>
      </c>
      <c r="G70" s="45" t="s">
        <v>44</v>
      </c>
      <c r="H70" s="32">
        <f>REITORIA!I70+MUSEU!I70+ESAG!I70+CEART!I70+FAED!I70+CEAD!I70+CEFID!I70+CESFI!I70+CERES!I70</f>
        <v>21</v>
      </c>
      <c r="I70" s="41">
        <f>(REITORIA!I70-REITORIA!J70)+(MUSEU!I70-MUSEU!J70)+(ESAG!I70-ESAG!J70)+(CEART!I70-CEART!J70)+(FAED!I70-FAED!J70)+(CEAD!I70-CEAD!J70)+(CEFID!I70-CEFID!J70)+(CESFI!I70-CESFI!J70)+(CERES!I70-CERES!J70)</f>
        <v>4</v>
      </c>
      <c r="J70" s="59">
        <f t="shared" si="3"/>
        <v>17</v>
      </c>
      <c r="K70" s="33">
        <v>11.51</v>
      </c>
      <c r="L70" s="33">
        <f t="shared" si="4"/>
        <v>241.71</v>
      </c>
      <c r="M70" s="30">
        <f t="shared" si="5"/>
        <v>46.04</v>
      </c>
    </row>
    <row r="71" spans="1:13" ht="30" customHeight="1" x14ac:dyDescent="0.25">
      <c r="A71" s="160"/>
      <c r="B71" s="67">
        <v>68</v>
      </c>
      <c r="C71" s="163"/>
      <c r="D71" s="80" t="s">
        <v>112</v>
      </c>
      <c r="E71" s="46" t="s">
        <v>47</v>
      </c>
      <c r="F71" s="45" t="s">
        <v>50</v>
      </c>
      <c r="G71" s="45" t="s">
        <v>44</v>
      </c>
      <c r="H71" s="32">
        <f>REITORIA!I71+MUSEU!I71+ESAG!I71+CEART!I71+FAED!I71+CEAD!I71+CEFID!I71+CESFI!I71+CERES!I71</f>
        <v>32</v>
      </c>
      <c r="I71" s="41">
        <f>(REITORIA!I71-REITORIA!J71)+(MUSEU!I71-MUSEU!J71)+(ESAG!I71-ESAG!J71)+(CEART!I71-CEART!J71)+(FAED!I71-FAED!J71)+(CEAD!I71-CEAD!J71)+(CEFID!I71-CEFID!J71)+(CESFI!I71-CESFI!J71)+(CERES!I71-CERES!J71)</f>
        <v>29</v>
      </c>
      <c r="J71" s="59">
        <f t="shared" si="3"/>
        <v>3</v>
      </c>
      <c r="K71" s="33">
        <v>12.97</v>
      </c>
      <c r="L71" s="33">
        <f t="shared" si="4"/>
        <v>415.04</v>
      </c>
      <c r="M71" s="30">
        <f t="shared" si="5"/>
        <v>376.13</v>
      </c>
    </row>
    <row r="72" spans="1:13" ht="30" customHeight="1" x14ac:dyDescent="0.25">
      <c r="A72" s="160"/>
      <c r="B72" s="67">
        <v>69</v>
      </c>
      <c r="C72" s="163"/>
      <c r="D72" s="79" t="s">
        <v>113</v>
      </c>
      <c r="E72" s="46" t="s">
        <v>47</v>
      </c>
      <c r="F72" s="45" t="s">
        <v>50</v>
      </c>
      <c r="G72" s="45" t="s">
        <v>44</v>
      </c>
      <c r="H72" s="32">
        <f>REITORIA!I72+MUSEU!I72+ESAG!I72+CEART!I72+FAED!I72+CEAD!I72+CEFID!I72+CESFI!I72+CERES!I72</f>
        <v>20</v>
      </c>
      <c r="I72" s="41">
        <f>(REITORIA!I72-REITORIA!J72)+(MUSEU!I72-MUSEU!J72)+(ESAG!I72-ESAG!J72)+(CEART!I72-CEART!J72)+(FAED!I72-FAED!J72)+(CEAD!I72-CEAD!J72)+(CEFID!I72-CEFID!J72)+(CESFI!I72-CESFI!J72)+(CERES!I72-CERES!J72)</f>
        <v>6</v>
      </c>
      <c r="J72" s="59">
        <f t="shared" si="3"/>
        <v>14</v>
      </c>
      <c r="K72" s="33">
        <v>16.37</v>
      </c>
      <c r="L72" s="33">
        <f t="shared" si="4"/>
        <v>327.40000000000003</v>
      </c>
      <c r="M72" s="30">
        <f t="shared" si="5"/>
        <v>98.22</v>
      </c>
    </row>
    <row r="73" spans="1:13" ht="30" customHeight="1" x14ac:dyDescent="0.25">
      <c r="A73" s="160"/>
      <c r="B73" s="67">
        <v>70</v>
      </c>
      <c r="C73" s="163"/>
      <c r="D73" s="79" t="s">
        <v>690</v>
      </c>
      <c r="E73" s="46" t="s">
        <v>114</v>
      </c>
      <c r="F73" s="46" t="s">
        <v>50</v>
      </c>
      <c r="G73" s="46" t="s">
        <v>44</v>
      </c>
      <c r="H73" s="32">
        <f>REITORIA!I73+MUSEU!I73+ESAG!I73+CEART!I73+FAED!I73+CEAD!I73+CEFID!I73+CESFI!I73+CERES!I73</f>
        <v>3</v>
      </c>
      <c r="I73" s="41">
        <f>(REITORIA!I73-REITORIA!J73)+(MUSEU!I73-MUSEU!J73)+(ESAG!I73-ESAG!J73)+(CEART!I73-CEART!J73)+(FAED!I73-FAED!J73)+(CEAD!I73-CEAD!J73)+(CEFID!I73-CEFID!J73)+(CESFI!I73-CESFI!J73)+(CERES!I73-CERES!J73)</f>
        <v>1</v>
      </c>
      <c r="J73" s="59">
        <f t="shared" si="3"/>
        <v>2</v>
      </c>
      <c r="K73" s="33">
        <v>19.2</v>
      </c>
      <c r="L73" s="33">
        <f t="shared" si="4"/>
        <v>57.599999999999994</v>
      </c>
      <c r="M73" s="30">
        <f t="shared" si="5"/>
        <v>19.2</v>
      </c>
    </row>
    <row r="74" spans="1:13" ht="30" customHeight="1" x14ac:dyDescent="0.25">
      <c r="A74" s="160"/>
      <c r="B74" s="67">
        <v>71</v>
      </c>
      <c r="C74" s="163"/>
      <c r="D74" s="79" t="s">
        <v>691</v>
      </c>
      <c r="E74" s="46" t="s">
        <v>114</v>
      </c>
      <c r="F74" s="46" t="s">
        <v>50</v>
      </c>
      <c r="G74" s="46" t="s">
        <v>44</v>
      </c>
      <c r="H74" s="32">
        <f>REITORIA!I74+MUSEU!I74+ESAG!I74+CEART!I74+FAED!I74+CEAD!I74+CEFID!I74+CESFI!I74+CERES!I74</f>
        <v>8</v>
      </c>
      <c r="I74" s="41">
        <f>(REITORIA!I74-REITORIA!J74)+(MUSEU!I74-MUSEU!J74)+(ESAG!I74-ESAG!J74)+(CEART!I74-CEART!J74)+(FAED!I74-FAED!J74)+(CEAD!I74-CEAD!J74)+(CEFID!I74-CEFID!J74)+(CESFI!I74-CESFI!J74)+(CERES!I74-CERES!J74)</f>
        <v>0</v>
      </c>
      <c r="J74" s="59">
        <f t="shared" si="3"/>
        <v>8</v>
      </c>
      <c r="K74" s="33">
        <v>19.170000000000002</v>
      </c>
      <c r="L74" s="33">
        <f t="shared" si="4"/>
        <v>153.36000000000001</v>
      </c>
      <c r="M74" s="30">
        <f t="shared" si="5"/>
        <v>0</v>
      </c>
    </row>
    <row r="75" spans="1:13" ht="30" customHeight="1" x14ac:dyDescent="0.25">
      <c r="A75" s="160"/>
      <c r="B75" s="70">
        <v>72</v>
      </c>
      <c r="C75" s="163"/>
      <c r="D75" s="80" t="s">
        <v>626</v>
      </c>
      <c r="E75" s="46" t="s">
        <v>64</v>
      </c>
      <c r="F75" s="46" t="s">
        <v>116</v>
      </c>
      <c r="G75" s="46" t="s">
        <v>44</v>
      </c>
      <c r="H75" s="32">
        <f>REITORIA!I75+MUSEU!I75+ESAG!I75+CEART!I75+FAED!I75+CEAD!I75+CEFID!I75+CESFI!I75+CERES!I75</f>
        <v>8</v>
      </c>
      <c r="I75" s="41">
        <f>(REITORIA!I75-REITORIA!J75)+(MUSEU!I75-MUSEU!J75)+(ESAG!I75-ESAG!J75)+(CEART!I75-CEART!J75)+(FAED!I75-FAED!J75)+(CEAD!I75-CEAD!J75)+(CEFID!I75-CEFID!J75)+(CESFI!I75-CESFI!J75)+(CERES!I75-CERES!J75)</f>
        <v>5</v>
      </c>
      <c r="J75" s="59">
        <f t="shared" si="3"/>
        <v>3</v>
      </c>
      <c r="K75" s="33">
        <v>10.27</v>
      </c>
      <c r="L75" s="33">
        <f t="shared" si="4"/>
        <v>82.16</v>
      </c>
      <c r="M75" s="30">
        <f t="shared" si="5"/>
        <v>51.349999999999994</v>
      </c>
    </row>
    <row r="76" spans="1:13" ht="30" customHeight="1" x14ac:dyDescent="0.25">
      <c r="A76" s="160"/>
      <c r="B76" s="70">
        <v>73</v>
      </c>
      <c r="C76" s="163"/>
      <c r="D76" s="80" t="s">
        <v>657</v>
      </c>
      <c r="E76" s="46" t="s">
        <v>64</v>
      </c>
      <c r="F76" s="46" t="s">
        <v>116</v>
      </c>
      <c r="G76" s="46" t="s">
        <v>44</v>
      </c>
      <c r="H76" s="32">
        <f>REITORIA!I76+MUSEU!I76+ESAG!I76+CEART!I76+FAED!I76+CEAD!I76+CEFID!I76+CESFI!I76+CERES!I76</f>
        <v>7</v>
      </c>
      <c r="I76" s="41">
        <f>(REITORIA!I76-REITORIA!J76)+(MUSEU!I76-MUSEU!J76)+(ESAG!I76-ESAG!J76)+(CEART!I76-CEART!J76)+(FAED!I76-FAED!J76)+(CEAD!I76-CEAD!J76)+(CEFID!I76-CEFID!J76)+(CESFI!I76-CESFI!J76)+(CERES!I76-CERES!J76)</f>
        <v>4</v>
      </c>
      <c r="J76" s="59">
        <f t="shared" si="3"/>
        <v>3</v>
      </c>
      <c r="K76" s="33">
        <v>19.5</v>
      </c>
      <c r="L76" s="33">
        <f t="shared" si="4"/>
        <v>136.5</v>
      </c>
      <c r="M76" s="30">
        <f t="shared" si="5"/>
        <v>78</v>
      </c>
    </row>
    <row r="77" spans="1:13" ht="30" customHeight="1" x14ac:dyDescent="0.25">
      <c r="A77" s="160"/>
      <c r="B77" s="70">
        <v>74</v>
      </c>
      <c r="C77" s="163"/>
      <c r="D77" s="80" t="s">
        <v>665</v>
      </c>
      <c r="E77" s="45" t="s">
        <v>64</v>
      </c>
      <c r="F77" s="45" t="s">
        <v>116</v>
      </c>
      <c r="G77" s="45" t="s">
        <v>44</v>
      </c>
      <c r="H77" s="32">
        <f>REITORIA!I77+MUSEU!I77+ESAG!I77+CEART!I77+FAED!I77+CEAD!I77+CEFID!I77+CESFI!I77+CERES!I77</f>
        <v>3</v>
      </c>
      <c r="I77" s="41">
        <f>(REITORIA!I77-REITORIA!J77)+(MUSEU!I77-MUSEU!J77)+(ESAG!I77-ESAG!J77)+(CEART!I77-CEART!J77)+(FAED!I77-FAED!J77)+(CEAD!I77-CEAD!J77)+(CEFID!I77-CEFID!J77)+(CESFI!I77-CESFI!J77)+(CERES!I77-CERES!J77)</f>
        <v>2</v>
      </c>
      <c r="J77" s="59">
        <f t="shared" si="3"/>
        <v>1</v>
      </c>
      <c r="K77" s="33">
        <v>7.44</v>
      </c>
      <c r="L77" s="33">
        <f t="shared" si="4"/>
        <v>22.32</v>
      </c>
      <c r="M77" s="30">
        <f t="shared" si="5"/>
        <v>14.88</v>
      </c>
    </row>
    <row r="78" spans="1:13" ht="30" customHeight="1" x14ac:dyDescent="0.25">
      <c r="A78" s="160"/>
      <c r="B78" s="67">
        <v>75</v>
      </c>
      <c r="C78" s="163"/>
      <c r="D78" s="79" t="s">
        <v>115</v>
      </c>
      <c r="E78" s="45" t="s">
        <v>64</v>
      </c>
      <c r="F78" s="45" t="s">
        <v>116</v>
      </c>
      <c r="G78" s="45" t="s">
        <v>44</v>
      </c>
      <c r="H78" s="32">
        <f>REITORIA!I78+MUSEU!I78+ESAG!I78+CEART!I78+FAED!I78+CEAD!I78+CEFID!I78+CESFI!I78+CERES!I78</f>
        <v>5</v>
      </c>
      <c r="I78" s="41">
        <f>(REITORIA!I78-REITORIA!J78)+(MUSEU!I78-MUSEU!J78)+(ESAG!I78-ESAG!J78)+(CEART!I78-CEART!J78)+(FAED!I78-FAED!J78)+(CEAD!I78-CEAD!J78)+(CEFID!I78-CEFID!J78)+(CESFI!I78-CESFI!J78)+(CERES!I78-CERES!J78)</f>
        <v>0</v>
      </c>
      <c r="J78" s="59">
        <f t="shared" si="3"/>
        <v>5</v>
      </c>
      <c r="K78" s="33">
        <v>34.200000000000003</v>
      </c>
      <c r="L78" s="33">
        <f t="shared" si="4"/>
        <v>171</v>
      </c>
      <c r="M78" s="30">
        <f t="shared" si="5"/>
        <v>0</v>
      </c>
    </row>
    <row r="79" spans="1:13" ht="30" customHeight="1" x14ac:dyDescent="0.25">
      <c r="A79" s="160"/>
      <c r="B79" s="67">
        <v>76</v>
      </c>
      <c r="C79" s="163"/>
      <c r="D79" s="79" t="s">
        <v>694</v>
      </c>
      <c r="E79" s="45" t="s">
        <v>64</v>
      </c>
      <c r="F79" s="45" t="s">
        <v>116</v>
      </c>
      <c r="G79" s="45" t="s">
        <v>44</v>
      </c>
      <c r="H79" s="32">
        <f>REITORIA!I79+MUSEU!I79+ESAG!I79+CEART!I79+FAED!I79+CEAD!I79+CEFID!I79+CESFI!I79+CERES!I79</f>
        <v>54</v>
      </c>
      <c r="I79" s="41">
        <f>(REITORIA!I79-REITORIA!J79)+(MUSEU!I79-MUSEU!J79)+(ESAG!I79-ESAG!J79)+(CEART!I79-CEART!J79)+(FAED!I79-FAED!J79)+(CEAD!I79-CEAD!J79)+(CEFID!I79-CEFID!J79)+(CESFI!I79-CESFI!J79)+(CERES!I79-CERES!J79)</f>
        <v>0</v>
      </c>
      <c r="J79" s="59">
        <f t="shared" si="3"/>
        <v>54</v>
      </c>
      <c r="K79" s="33">
        <v>99.06</v>
      </c>
      <c r="L79" s="33">
        <f t="shared" si="4"/>
        <v>5349.24</v>
      </c>
      <c r="M79" s="30">
        <f t="shared" si="5"/>
        <v>0</v>
      </c>
    </row>
    <row r="80" spans="1:13" ht="30" customHeight="1" x14ac:dyDescent="0.25">
      <c r="A80" s="160"/>
      <c r="B80" s="67">
        <v>77</v>
      </c>
      <c r="C80" s="163"/>
      <c r="D80" s="79" t="s">
        <v>117</v>
      </c>
      <c r="E80" s="45" t="s">
        <v>64</v>
      </c>
      <c r="F80" s="45" t="s">
        <v>116</v>
      </c>
      <c r="G80" s="45" t="s">
        <v>44</v>
      </c>
      <c r="H80" s="32">
        <f>REITORIA!I80+MUSEU!I80+ESAG!I80+CEART!I80+FAED!I80+CEAD!I80+CEFID!I80+CESFI!I80+CERES!I80</f>
        <v>54</v>
      </c>
      <c r="I80" s="41">
        <f>(REITORIA!I80-REITORIA!J80)+(MUSEU!I80-MUSEU!J80)+(ESAG!I80-ESAG!J80)+(CEART!I80-CEART!J80)+(FAED!I80-FAED!J80)+(CEAD!I80-CEAD!J80)+(CEFID!I80-CEFID!J80)+(CESFI!I80-CESFI!J80)+(CERES!I80-CERES!J80)</f>
        <v>1</v>
      </c>
      <c r="J80" s="59">
        <f t="shared" si="3"/>
        <v>53</v>
      </c>
      <c r="K80" s="33">
        <v>33</v>
      </c>
      <c r="L80" s="33">
        <f t="shared" si="4"/>
        <v>1782</v>
      </c>
      <c r="M80" s="30">
        <f t="shared" si="5"/>
        <v>33</v>
      </c>
    </row>
    <row r="81" spans="1:13" ht="30" customHeight="1" x14ac:dyDescent="0.25">
      <c r="A81" s="160"/>
      <c r="B81" s="67">
        <v>78</v>
      </c>
      <c r="C81" s="163"/>
      <c r="D81" s="79" t="s">
        <v>118</v>
      </c>
      <c r="E81" s="45" t="s">
        <v>64</v>
      </c>
      <c r="F81" s="45" t="s">
        <v>116</v>
      </c>
      <c r="G81" s="45" t="s">
        <v>44</v>
      </c>
      <c r="H81" s="32">
        <f>REITORIA!I81+MUSEU!I81+ESAG!I81+CEART!I81+FAED!I81+CEAD!I81+CEFID!I81+CESFI!I81+CERES!I81</f>
        <v>57</v>
      </c>
      <c r="I81" s="41">
        <f>(REITORIA!I81-REITORIA!J81)+(MUSEU!I81-MUSEU!J81)+(ESAG!I81-ESAG!J81)+(CEART!I81-CEART!J81)+(FAED!I81-FAED!J81)+(CEAD!I81-CEAD!J81)+(CEFID!I81-CEFID!J81)+(CESFI!I81-CESFI!J81)+(CERES!I81-CERES!J81)</f>
        <v>2</v>
      </c>
      <c r="J81" s="59">
        <f t="shared" si="3"/>
        <v>55</v>
      </c>
      <c r="K81" s="33">
        <v>24</v>
      </c>
      <c r="L81" s="33">
        <f t="shared" si="4"/>
        <v>1368</v>
      </c>
      <c r="M81" s="30">
        <f t="shared" si="5"/>
        <v>48</v>
      </c>
    </row>
    <row r="82" spans="1:13" ht="30" customHeight="1" x14ac:dyDescent="0.25">
      <c r="A82" s="160"/>
      <c r="B82" s="67">
        <v>79</v>
      </c>
      <c r="C82" s="163"/>
      <c r="D82" s="79" t="s">
        <v>119</v>
      </c>
      <c r="E82" s="45" t="s">
        <v>64</v>
      </c>
      <c r="F82" s="47" t="s">
        <v>123</v>
      </c>
      <c r="G82" s="47" t="s">
        <v>44</v>
      </c>
      <c r="H82" s="32">
        <f>REITORIA!I82+MUSEU!I82+ESAG!I82+CEART!I82+FAED!I82+CEAD!I82+CEFID!I82+CESFI!I82+CERES!I82</f>
        <v>54</v>
      </c>
      <c r="I82" s="41">
        <f>(REITORIA!I82-REITORIA!J82)+(MUSEU!I82-MUSEU!J82)+(ESAG!I82-ESAG!J82)+(CEART!I82-CEART!J82)+(FAED!I82-FAED!J82)+(CEAD!I82-CEAD!J82)+(CEFID!I82-CEFID!J82)+(CESFI!I82-CESFI!J82)+(CERES!I82-CERES!J82)</f>
        <v>0</v>
      </c>
      <c r="J82" s="59">
        <f t="shared" si="3"/>
        <v>54</v>
      </c>
      <c r="K82" s="33">
        <v>25</v>
      </c>
      <c r="L82" s="33">
        <f t="shared" si="4"/>
        <v>1350</v>
      </c>
      <c r="M82" s="30">
        <f t="shared" si="5"/>
        <v>0</v>
      </c>
    </row>
    <row r="83" spans="1:13" ht="30" customHeight="1" x14ac:dyDescent="0.25">
      <c r="A83" s="160"/>
      <c r="B83" s="67">
        <v>80</v>
      </c>
      <c r="C83" s="163"/>
      <c r="D83" s="79" t="s">
        <v>120</v>
      </c>
      <c r="E83" s="45" t="s">
        <v>64</v>
      </c>
      <c r="F83" s="47" t="s">
        <v>123</v>
      </c>
      <c r="G83" s="47" t="s">
        <v>44</v>
      </c>
      <c r="H83" s="32">
        <f>REITORIA!I83+MUSEU!I83+ESAG!I83+CEART!I83+FAED!I83+CEAD!I83+CEFID!I83+CESFI!I83+CERES!I83</f>
        <v>54</v>
      </c>
      <c r="I83" s="41">
        <f>(REITORIA!I83-REITORIA!J83)+(MUSEU!I83-MUSEU!J83)+(ESAG!I83-ESAG!J83)+(CEART!I83-CEART!J83)+(FAED!I83-FAED!J83)+(CEAD!I83-CEAD!J83)+(CEFID!I83-CEFID!J83)+(CESFI!I83-CESFI!J83)+(CERES!I83-CERES!J83)</f>
        <v>2</v>
      </c>
      <c r="J83" s="59">
        <f t="shared" si="3"/>
        <v>52</v>
      </c>
      <c r="K83" s="33">
        <v>39</v>
      </c>
      <c r="L83" s="33">
        <f t="shared" si="4"/>
        <v>2106</v>
      </c>
      <c r="M83" s="30">
        <f t="shared" si="5"/>
        <v>78</v>
      </c>
    </row>
    <row r="84" spans="1:13" ht="30" customHeight="1" x14ac:dyDescent="0.25">
      <c r="A84" s="160"/>
      <c r="B84" s="67">
        <v>81</v>
      </c>
      <c r="C84" s="163"/>
      <c r="D84" s="79" t="s">
        <v>121</v>
      </c>
      <c r="E84" s="45" t="s">
        <v>64</v>
      </c>
      <c r="F84" s="47" t="s">
        <v>123</v>
      </c>
      <c r="G84" s="47" t="s">
        <v>44</v>
      </c>
      <c r="H84" s="32">
        <f>REITORIA!I84+MUSEU!I84+ESAG!I84+CEART!I84+FAED!I84+CEAD!I84+CEFID!I84+CESFI!I84+CERES!I84</f>
        <v>54</v>
      </c>
      <c r="I84" s="41">
        <f>(REITORIA!I84-REITORIA!J84)+(MUSEU!I84-MUSEU!J84)+(ESAG!I84-ESAG!J84)+(CEART!I84-CEART!J84)+(FAED!I84-FAED!J84)+(CEAD!I84-CEAD!J84)+(CEFID!I84-CEFID!J84)+(CESFI!I84-CESFI!J84)+(CERES!I84-CERES!J84)</f>
        <v>2</v>
      </c>
      <c r="J84" s="59">
        <f t="shared" si="3"/>
        <v>52</v>
      </c>
      <c r="K84" s="33">
        <v>57</v>
      </c>
      <c r="L84" s="33">
        <f t="shared" si="4"/>
        <v>3078</v>
      </c>
      <c r="M84" s="30">
        <f t="shared" si="5"/>
        <v>114</v>
      </c>
    </row>
    <row r="85" spans="1:13" ht="30" customHeight="1" x14ac:dyDescent="0.25">
      <c r="A85" s="160"/>
      <c r="B85" s="69">
        <v>82</v>
      </c>
      <c r="C85" s="163"/>
      <c r="D85" s="80" t="s">
        <v>122</v>
      </c>
      <c r="E85" s="34" t="s">
        <v>37</v>
      </c>
      <c r="F85" s="34" t="s">
        <v>38</v>
      </c>
      <c r="G85" s="34" t="s">
        <v>44</v>
      </c>
      <c r="H85" s="32">
        <f>REITORIA!I85+MUSEU!I85+ESAG!I85+CEART!I85+FAED!I85+CEAD!I85+CEFID!I85+CESFI!I85+CERES!I85</f>
        <v>24</v>
      </c>
      <c r="I85" s="41">
        <f>(REITORIA!I85-REITORIA!J85)+(MUSEU!I85-MUSEU!J85)+(ESAG!I85-ESAG!J85)+(CEART!I85-CEART!J85)+(FAED!I85-FAED!J85)+(CEAD!I85-CEAD!J85)+(CEFID!I85-CEFID!J85)+(CESFI!I85-CESFI!J85)+(CERES!I85-CERES!J85)</f>
        <v>2</v>
      </c>
      <c r="J85" s="59">
        <f t="shared" si="3"/>
        <v>22</v>
      </c>
      <c r="K85" s="33">
        <v>4.12</v>
      </c>
      <c r="L85" s="33">
        <f t="shared" si="4"/>
        <v>98.88</v>
      </c>
      <c r="M85" s="30">
        <f t="shared" si="5"/>
        <v>8.24</v>
      </c>
    </row>
    <row r="86" spans="1:13" ht="30" customHeight="1" x14ac:dyDescent="0.25">
      <c r="A86" s="160"/>
      <c r="B86" s="69">
        <v>83</v>
      </c>
      <c r="C86" s="163"/>
      <c r="D86" s="80" t="s">
        <v>124</v>
      </c>
      <c r="E86" s="34" t="s">
        <v>37</v>
      </c>
      <c r="F86" s="34" t="s">
        <v>38</v>
      </c>
      <c r="G86" s="34" t="s">
        <v>44</v>
      </c>
      <c r="H86" s="32">
        <f>REITORIA!I86+MUSEU!I86+ESAG!I86+CEART!I86+FAED!I86+CEAD!I86+CEFID!I86+CESFI!I86+CERES!I86</f>
        <v>536</v>
      </c>
      <c r="I86" s="41">
        <f>(REITORIA!I86-REITORIA!J86)+(MUSEU!I86-MUSEU!J86)+(ESAG!I86-ESAG!J86)+(CEART!I86-CEART!J86)+(FAED!I86-FAED!J86)+(CEAD!I86-CEAD!J86)+(CEFID!I86-CEFID!J86)+(CESFI!I86-CESFI!J86)+(CERES!I86-CERES!J86)</f>
        <v>20</v>
      </c>
      <c r="J86" s="59">
        <f t="shared" si="3"/>
        <v>516</v>
      </c>
      <c r="K86" s="33">
        <v>0.09</v>
      </c>
      <c r="L86" s="33">
        <f t="shared" si="4"/>
        <v>48.239999999999995</v>
      </c>
      <c r="M86" s="30">
        <f t="shared" si="5"/>
        <v>1.7999999999999998</v>
      </c>
    </row>
    <row r="87" spans="1:13" ht="30" customHeight="1" x14ac:dyDescent="0.25">
      <c r="A87" s="161"/>
      <c r="B87" s="69">
        <v>84</v>
      </c>
      <c r="C87" s="164"/>
      <c r="D87" s="80" t="s">
        <v>125</v>
      </c>
      <c r="E87" s="34" t="s">
        <v>37</v>
      </c>
      <c r="F87" s="34" t="s">
        <v>38</v>
      </c>
      <c r="G87" s="34" t="s">
        <v>44</v>
      </c>
      <c r="H87" s="32">
        <f>REITORIA!I87+MUSEU!I87+ESAG!I87+CEART!I87+FAED!I87+CEAD!I87+CEFID!I87+CESFI!I87+CERES!I87</f>
        <v>536</v>
      </c>
      <c r="I87" s="41">
        <f>(REITORIA!I87-REITORIA!J87)+(MUSEU!I87-MUSEU!J87)+(ESAG!I87-ESAG!J87)+(CEART!I87-CEART!J87)+(FAED!I87-FAED!J87)+(CEAD!I87-CEAD!J87)+(CEFID!I87-CEFID!J87)+(CESFI!I87-CESFI!J87)+(CERES!I87-CERES!J87)</f>
        <v>20</v>
      </c>
      <c r="J87" s="59">
        <f t="shared" si="3"/>
        <v>516</v>
      </c>
      <c r="K87" s="33">
        <v>0.05</v>
      </c>
      <c r="L87" s="33">
        <f t="shared" si="4"/>
        <v>26.8</v>
      </c>
      <c r="M87" s="30">
        <f t="shared" si="5"/>
        <v>1</v>
      </c>
    </row>
    <row r="88" spans="1:13" ht="30" customHeight="1" x14ac:dyDescent="0.25">
      <c r="A88" s="165">
        <v>2</v>
      </c>
      <c r="B88" s="71">
        <v>85</v>
      </c>
      <c r="C88" s="168" t="s">
        <v>695</v>
      </c>
      <c r="D88" s="75" t="s">
        <v>126</v>
      </c>
      <c r="E88" s="34" t="s">
        <v>37</v>
      </c>
      <c r="F88" s="34" t="s">
        <v>38</v>
      </c>
      <c r="G88" s="34" t="s">
        <v>44</v>
      </c>
      <c r="H88" s="32">
        <f>REITORIA!I88+MUSEU!I88+ESAG!I88+CEART!I88+FAED!I88+CEAD!I88+CEFID!I88+CESFI!I88+CERES!I88</f>
        <v>381</v>
      </c>
      <c r="I88" s="41">
        <f>(REITORIA!I88-REITORIA!J88)+(MUSEU!I88-MUSEU!J88)+(ESAG!I88-ESAG!J88)+(CEART!I88-CEART!J88)+(FAED!I88-FAED!J88)+(CEAD!I88-CEAD!J88)+(CEFID!I88-CEFID!J88)+(CESFI!I88-CESFI!J88)+(CERES!I88-CERES!J88)</f>
        <v>157</v>
      </c>
      <c r="J88" s="59">
        <f t="shared" si="3"/>
        <v>224</v>
      </c>
      <c r="K88" s="33">
        <v>0.85</v>
      </c>
      <c r="L88" s="33">
        <f t="shared" si="4"/>
        <v>323.84999999999997</v>
      </c>
      <c r="M88" s="30">
        <f t="shared" si="5"/>
        <v>133.44999999999999</v>
      </c>
    </row>
    <row r="89" spans="1:13" ht="30" customHeight="1" x14ac:dyDescent="0.25">
      <c r="A89" s="166"/>
      <c r="B89" s="71">
        <v>86</v>
      </c>
      <c r="C89" s="169"/>
      <c r="D89" s="75" t="s">
        <v>127</v>
      </c>
      <c r="E89" s="34" t="s">
        <v>37</v>
      </c>
      <c r="F89" s="34" t="s">
        <v>38</v>
      </c>
      <c r="G89" s="34" t="s">
        <v>44</v>
      </c>
      <c r="H89" s="32">
        <f>REITORIA!I89+MUSEU!I89+ESAG!I89+CEART!I89+FAED!I89+CEAD!I89+CEFID!I89+CESFI!I89+CERES!I89</f>
        <v>431</v>
      </c>
      <c r="I89" s="41">
        <f>(REITORIA!I89-REITORIA!J89)+(MUSEU!I89-MUSEU!J89)+(ESAG!I89-ESAG!J89)+(CEART!I89-CEART!J89)+(FAED!I89-FAED!J89)+(CEAD!I89-CEAD!J89)+(CEFID!I89-CEFID!J89)+(CESFI!I89-CESFI!J89)+(CERES!I89-CERES!J89)</f>
        <v>259</v>
      </c>
      <c r="J89" s="59">
        <f t="shared" si="3"/>
        <v>172</v>
      </c>
      <c r="K89" s="33">
        <v>1.4</v>
      </c>
      <c r="L89" s="33">
        <f t="shared" si="4"/>
        <v>603.4</v>
      </c>
      <c r="M89" s="30">
        <f t="shared" si="5"/>
        <v>362.59999999999997</v>
      </c>
    </row>
    <row r="90" spans="1:13" ht="30" customHeight="1" x14ac:dyDescent="0.25">
      <c r="A90" s="166"/>
      <c r="B90" s="71">
        <v>87</v>
      </c>
      <c r="C90" s="169"/>
      <c r="D90" s="75" t="s">
        <v>128</v>
      </c>
      <c r="E90" s="34" t="s">
        <v>37</v>
      </c>
      <c r="F90" s="34" t="s">
        <v>38</v>
      </c>
      <c r="G90" s="34" t="s">
        <v>44</v>
      </c>
      <c r="H90" s="32">
        <f>REITORIA!I90+MUSEU!I90+ESAG!I90+CEART!I90+FAED!I90+CEAD!I90+CEFID!I90+CESFI!I90+CERES!I90</f>
        <v>468</v>
      </c>
      <c r="I90" s="41">
        <f>(REITORIA!I90-REITORIA!J90)+(MUSEU!I90-MUSEU!J90)+(ESAG!I90-ESAG!J90)+(CEART!I90-CEART!J90)+(FAED!I90-FAED!J90)+(CEAD!I90-CEAD!J90)+(CEFID!I90-CEFID!J90)+(CESFI!I90-CESFI!J90)+(CERES!I90-CERES!J90)</f>
        <v>260</v>
      </c>
      <c r="J90" s="59">
        <f t="shared" si="3"/>
        <v>208</v>
      </c>
      <c r="K90" s="33">
        <v>1.4</v>
      </c>
      <c r="L90" s="33">
        <f t="shared" si="4"/>
        <v>655.19999999999993</v>
      </c>
      <c r="M90" s="30">
        <f t="shared" si="5"/>
        <v>364</v>
      </c>
    </row>
    <row r="91" spans="1:13" ht="30" customHeight="1" x14ac:dyDescent="0.25">
      <c r="A91" s="166"/>
      <c r="B91" s="71">
        <v>88</v>
      </c>
      <c r="C91" s="169"/>
      <c r="D91" s="75" t="s">
        <v>129</v>
      </c>
      <c r="E91" s="34" t="s">
        <v>37</v>
      </c>
      <c r="F91" s="34" t="s">
        <v>38</v>
      </c>
      <c r="G91" s="34" t="s">
        <v>44</v>
      </c>
      <c r="H91" s="32">
        <f>REITORIA!I91+MUSEU!I91+ESAG!I91+CEART!I91+FAED!I91+CEAD!I91+CEFID!I91+CESFI!I91+CERES!I91</f>
        <v>416</v>
      </c>
      <c r="I91" s="41">
        <f>(REITORIA!I91-REITORIA!J91)+(MUSEU!I91-MUSEU!J91)+(ESAG!I91-ESAG!J91)+(CEART!I91-CEART!J91)+(FAED!I91-FAED!J91)+(CEAD!I91-CEAD!J91)+(CEFID!I91-CEFID!J91)+(CESFI!I91-CESFI!J91)+(CERES!I91-CERES!J91)</f>
        <v>270</v>
      </c>
      <c r="J91" s="59">
        <f t="shared" si="3"/>
        <v>146</v>
      </c>
      <c r="K91" s="33">
        <v>1.4</v>
      </c>
      <c r="L91" s="33">
        <f t="shared" si="4"/>
        <v>582.4</v>
      </c>
      <c r="M91" s="30">
        <f t="shared" si="5"/>
        <v>378</v>
      </c>
    </row>
    <row r="92" spans="1:13" ht="30" customHeight="1" x14ac:dyDescent="0.25">
      <c r="A92" s="166"/>
      <c r="B92" s="71">
        <v>89</v>
      </c>
      <c r="C92" s="169"/>
      <c r="D92" s="75" t="s">
        <v>130</v>
      </c>
      <c r="E92" s="34" t="s">
        <v>37</v>
      </c>
      <c r="F92" s="34" t="s">
        <v>38</v>
      </c>
      <c r="G92" s="34" t="s">
        <v>44</v>
      </c>
      <c r="H92" s="32">
        <f>REITORIA!I92+MUSEU!I92+ESAG!I92+CEART!I92+FAED!I92+CEAD!I92+CEFID!I92+CESFI!I92+CERES!I92</f>
        <v>433</v>
      </c>
      <c r="I92" s="41">
        <f>(REITORIA!I92-REITORIA!J92)+(MUSEU!I92-MUSEU!J92)+(ESAG!I92-ESAG!J92)+(CEART!I92-CEART!J92)+(FAED!I92-FAED!J92)+(CEAD!I92-CEAD!J92)+(CEFID!I92-CEFID!J92)+(CESFI!I92-CESFI!J92)+(CERES!I92-CERES!J92)</f>
        <v>230</v>
      </c>
      <c r="J92" s="59">
        <f t="shared" si="3"/>
        <v>203</v>
      </c>
      <c r="K92" s="33">
        <v>1.4</v>
      </c>
      <c r="L92" s="33">
        <f t="shared" si="4"/>
        <v>606.19999999999993</v>
      </c>
      <c r="M92" s="30">
        <f t="shared" si="5"/>
        <v>322</v>
      </c>
    </row>
    <row r="93" spans="1:13" ht="30" customHeight="1" x14ac:dyDescent="0.25">
      <c r="A93" s="166"/>
      <c r="B93" s="71">
        <v>90</v>
      </c>
      <c r="C93" s="169"/>
      <c r="D93" s="75" t="s">
        <v>131</v>
      </c>
      <c r="E93" s="34" t="s">
        <v>37</v>
      </c>
      <c r="F93" s="34" t="s">
        <v>38</v>
      </c>
      <c r="G93" s="34" t="s">
        <v>44</v>
      </c>
      <c r="H93" s="32">
        <f>REITORIA!I93+MUSEU!I93+ESAG!I93+CEART!I93+FAED!I93+CEAD!I93+CEFID!I93+CESFI!I93+CERES!I93</f>
        <v>491</v>
      </c>
      <c r="I93" s="41">
        <f>(REITORIA!I93-REITORIA!J93)+(MUSEU!I93-MUSEU!J93)+(ESAG!I93-ESAG!J93)+(CEART!I93-CEART!J93)+(FAED!I93-FAED!J93)+(CEAD!I93-CEAD!J93)+(CEFID!I93-CEFID!J93)+(CESFI!I93-CESFI!J93)+(CERES!I93-CERES!J93)</f>
        <v>275</v>
      </c>
      <c r="J93" s="59">
        <f t="shared" si="3"/>
        <v>216</v>
      </c>
      <c r="K93" s="33">
        <v>0.85</v>
      </c>
      <c r="L93" s="33">
        <f t="shared" si="4"/>
        <v>417.34999999999997</v>
      </c>
      <c r="M93" s="30">
        <f t="shared" si="5"/>
        <v>233.75</v>
      </c>
    </row>
    <row r="94" spans="1:13" ht="30" customHeight="1" x14ac:dyDescent="0.25">
      <c r="A94" s="166"/>
      <c r="B94" s="71">
        <v>91</v>
      </c>
      <c r="C94" s="169"/>
      <c r="D94" s="75" t="s">
        <v>132</v>
      </c>
      <c r="E94" s="34" t="s">
        <v>37</v>
      </c>
      <c r="F94" s="34" t="s">
        <v>38</v>
      </c>
      <c r="G94" s="34" t="s">
        <v>44</v>
      </c>
      <c r="H94" s="32">
        <f>REITORIA!I94+MUSEU!I94+ESAG!I94+CEART!I94+FAED!I94+CEAD!I94+CEFID!I94+CESFI!I94+CERES!I94</f>
        <v>453</v>
      </c>
      <c r="I94" s="41">
        <f>(REITORIA!I94-REITORIA!J94)+(MUSEU!I94-MUSEU!J94)+(ESAG!I94-ESAG!J94)+(CEART!I94-CEART!J94)+(FAED!I94-FAED!J94)+(CEAD!I94-CEAD!J94)+(CEFID!I94-CEFID!J94)+(CESFI!I94-CESFI!J94)+(CERES!I94-CERES!J94)</f>
        <v>275</v>
      </c>
      <c r="J94" s="59">
        <f t="shared" si="3"/>
        <v>178</v>
      </c>
      <c r="K94" s="33">
        <v>0.85</v>
      </c>
      <c r="L94" s="33">
        <f t="shared" si="4"/>
        <v>385.05</v>
      </c>
      <c r="M94" s="30">
        <f t="shared" si="5"/>
        <v>233.75</v>
      </c>
    </row>
    <row r="95" spans="1:13" ht="30" customHeight="1" x14ac:dyDescent="0.25">
      <c r="A95" s="166"/>
      <c r="B95" s="71">
        <v>92</v>
      </c>
      <c r="C95" s="169"/>
      <c r="D95" s="75" t="s">
        <v>133</v>
      </c>
      <c r="E95" s="34" t="s">
        <v>37</v>
      </c>
      <c r="F95" s="34" t="s">
        <v>38</v>
      </c>
      <c r="G95" s="34" t="s">
        <v>44</v>
      </c>
      <c r="H95" s="32">
        <f>REITORIA!I95+MUSEU!I95+ESAG!I95+CEART!I95+FAED!I95+CEAD!I95+CEFID!I95+CESFI!I95+CERES!I95</f>
        <v>428</v>
      </c>
      <c r="I95" s="41">
        <f>(REITORIA!I95-REITORIA!J95)+(MUSEU!I95-MUSEU!J95)+(ESAG!I95-ESAG!J95)+(CEART!I95-CEART!J95)+(FAED!I95-FAED!J95)+(CEAD!I95-CEAD!J95)+(CEFID!I95-CEFID!J95)+(CESFI!I95-CESFI!J95)+(CERES!I95-CERES!J95)</f>
        <v>230</v>
      </c>
      <c r="J95" s="59">
        <f t="shared" si="3"/>
        <v>198</v>
      </c>
      <c r="K95" s="33">
        <v>0.74</v>
      </c>
      <c r="L95" s="33">
        <f t="shared" si="4"/>
        <v>316.71999999999997</v>
      </c>
      <c r="M95" s="30">
        <f t="shared" si="5"/>
        <v>170.2</v>
      </c>
    </row>
    <row r="96" spans="1:13" ht="30" customHeight="1" x14ac:dyDescent="0.25">
      <c r="A96" s="166"/>
      <c r="B96" s="71">
        <v>93</v>
      </c>
      <c r="C96" s="169"/>
      <c r="D96" s="75" t="s">
        <v>134</v>
      </c>
      <c r="E96" s="34" t="s">
        <v>37</v>
      </c>
      <c r="F96" s="34" t="s">
        <v>38</v>
      </c>
      <c r="G96" s="34" t="s">
        <v>44</v>
      </c>
      <c r="H96" s="32">
        <f>REITORIA!I96+MUSEU!I96+ESAG!I96+CEART!I96+FAED!I96+CEAD!I96+CEFID!I96+CESFI!I96+CERES!I96</f>
        <v>354</v>
      </c>
      <c r="I96" s="41">
        <f>(REITORIA!I96-REITORIA!J96)+(MUSEU!I96-MUSEU!J96)+(ESAG!I96-ESAG!J96)+(CEART!I96-CEART!J96)+(FAED!I96-FAED!J96)+(CEAD!I96-CEAD!J96)+(CEFID!I96-CEFID!J96)+(CESFI!I96-CESFI!J96)+(CERES!I96-CERES!J96)</f>
        <v>130</v>
      </c>
      <c r="J96" s="59">
        <f t="shared" si="3"/>
        <v>224</v>
      </c>
      <c r="K96" s="33">
        <v>0.85</v>
      </c>
      <c r="L96" s="33">
        <f t="shared" si="4"/>
        <v>300.89999999999998</v>
      </c>
      <c r="M96" s="30">
        <f t="shared" si="5"/>
        <v>110.5</v>
      </c>
    </row>
    <row r="97" spans="1:13" ht="30" customHeight="1" x14ac:dyDescent="0.25">
      <c r="A97" s="166"/>
      <c r="B97" s="71">
        <v>94</v>
      </c>
      <c r="C97" s="169"/>
      <c r="D97" s="75" t="s">
        <v>135</v>
      </c>
      <c r="E97" s="34" t="s">
        <v>37</v>
      </c>
      <c r="F97" s="34" t="s">
        <v>38</v>
      </c>
      <c r="G97" s="34" t="s">
        <v>44</v>
      </c>
      <c r="H97" s="32">
        <f>REITORIA!I97+MUSEU!I97+ESAG!I97+CEART!I97+FAED!I97+CEAD!I97+CEFID!I97+CESFI!I97+CERES!I97</f>
        <v>358</v>
      </c>
      <c r="I97" s="41">
        <f>(REITORIA!I97-REITORIA!J97)+(MUSEU!I97-MUSEU!J97)+(ESAG!I97-ESAG!J97)+(CEART!I97-CEART!J97)+(FAED!I97-FAED!J97)+(CEAD!I97-CEAD!J97)+(CEFID!I97-CEFID!J97)+(CESFI!I97-CESFI!J97)+(CERES!I97-CERES!J97)</f>
        <v>132</v>
      </c>
      <c r="J97" s="59">
        <f t="shared" si="3"/>
        <v>226</v>
      </c>
      <c r="K97" s="33">
        <v>0.85</v>
      </c>
      <c r="L97" s="33">
        <f t="shared" si="4"/>
        <v>304.3</v>
      </c>
      <c r="M97" s="30">
        <f t="shared" si="5"/>
        <v>112.2</v>
      </c>
    </row>
    <row r="98" spans="1:13" ht="30" customHeight="1" x14ac:dyDescent="0.25">
      <c r="A98" s="166"/>
      <c r="B98" s="71">
        <v>95</v>
      </c>
      <c r="C98" s="169"/>
      <c r="D98" s="75" t="s">
        <v>136</v>
      </c>
      <c r="E98" s="34" t="s">
        <v>140</v>
      </c>
      <c r="F98" s="34" t="s">
        <v>38</v>
      </c>
      <c r="G98" s="34" t="s">
        <v>44</v>
      </c>
      <c r="H98" s="32">
        <f>REITORIA!I98+MUSEU!I98+ESAG!I98+CEART!I98+FAED!I98+CEAD!I98+CEFID!I98+CESFI!I98+CERES!I98</f>
        <v>393</v>
      </c>
      <c r="I98" s="41">
        <f>(REITORIA!I98-REITORIA!J98)+(MUSEU!I98-MUSEU!J98)+(ESAG!I98-ESAG!J98)+(CEART!I98-CEART!J98)+(FAED!I98-FAED!J98)+(CEAD!I98-CEAD!J98)+(CEFID!I98-CEFID!J98)+(CESFI!I98-CESFI!J98)+(CERES!I98-CERES!J98)</f>
        <v>170</v>
      </c>
      <c r="J98" s="59">
        <f t="shared" si="3"/>
        <v>223</v>
      </c>
      <c r="K98" s="33">
        <v>1.4</v>
      </c>
      <c r="L98" s="33">
        <f t="shared" si="4"/>
        <v>550.19999999999993</v>
      </c>
      <c r="M98" s="30">
        <f t="shared" si="5"/>
        <v>237.99999999999997</v>
      </c>
    </row>
    <row r="99" spans="1:13" ht="30" customHeight="1" x14ac:dyDescent="0.25">
      <c r="A99" s="166"/>
      <c r="B99" s="71">
        <v>96</v>
      </c>
      <c r="C99" s="169"/>
      <c r="D99" s="75" t="s">
        <v>137</v>
      </c>
      <c r="E99" s="34" t="s">
        <v>140</v>
      </c>
      <c r="F99" s="34" t="s">
        <v>38</v>
      </c>
      <c r="G99" s="34" t="s">
        <v>44</v>
      </c>
      <c r="H99" s="32">
        <f>REITORIA!I99+MUSEU!I99+ESAG!I99+CEART!I99+FAED!I99+CEAD!I99+CEFID!I99+CESFI!I99+CERES!I99</f>
        <v>589</v>
      </c>
      <c r="I99" s="41">
        <f>(REITORIA!I99-REITORIA!J99)+(MUSEU!I99-MUSEU!J99)+(ESAG!I99-ESAG!J99)+(CEART!I99-CEART!J99)+(FAED!I99-FAED!J99)+(CEAD!I99-CEAD!J99)+(CEFID!I99-CEFID!J99)+(CESFI!I99-CESFI!J99)+(CERES!I99-CERES!J99)</f>
        <v>275</v>
      </c>
      <c r="J99" s="59">
        <f t="shared" si="3"/>
        <v>314</v>
      </c>
      <c r="K99" s="33">
        <v>0.65</v>
      </c>
      <c r="L99" s="33">
        <f t="shared" si="4"/>
        <v>382.85</v>
      </c>
      <c r="M99" s="30">
        <f t="shared" si="5"/>
        <v>178.75</v>
      </c>
    </row>
    <row r="100" spans="1:13" ht="30" customHeight="1" x14ac:dyDescent="0.25">
      <c r="A100" s="166"/>
      <c r="B100" s="71">
        <v>97</v>
      </c>
      <c r="C100" s="169"/>
      <c r="D100" s="75" t="s">
        <v>138</v>
      </c>
      <c r="E100" s="34" t="s">
        <v>143</v>
      </c>
      <c r="F100" s="34" t="s">
        <v>144</v>
      </c>
      <c r="G100" s="34" t="s">
        <v>44</v>
      </c>
      <c r="H100" s="32">
        <f>REITORIA!I100+MUSEU!I100+ESAG!I100+CEART!I100+FAED!I100+CEAD!I100+CEFID!I100+CESFI!I100+CERES!I100</f>
        <v>469</v>
      </c>
      <c r="I100" s="41">
        <f>(REITORIA!I100-REITORIA!J100)+(MUSEU!I100-MUSEU!J100)+(ESAG!I100-ESAG!J100)+(CEART!I100-CEART!J100)+(FAED!I100-FAED!J100)+(CEAD!I100-CEAD!J100)+(CEFID!I100-CEFID!J100)+(CESFI!I100-CESFI!J100)+(CERES!I100-CERES!J100)</f>
        <v>275</v>
      </c>
      <c r="J100" s="59">
        <f t="shared" si="3"/>
        <v>194</v>
      </c>
      <c r="K100" s="33">
        <v>0.65</v>
      </c>
      <c r="L100" s="33">
        <f t="shared" si="4"/>
        <v>304.85000000000002</v>
      </c>
      <c r="M100" s="30">
        <f t="shared" si="5"/>
        <v>178.75</v>
      </c>
    </row>
    <row r="101" spans="1:13" ht="30" customHeight="1" x14ac:dyDescent="0.25">
      <c r="A101" s="166"/>
      <c r="B101" s="71">
        <v>98</v>
      </c>
      <c r="C101" s="169"/>
      <c r="D101" s="75" t="s">
        <v>139</v>
      </c>
      <c r="E101" s="34" t="s">
        <v>143</v>
      </c>
      <c r="F101" s="34" t="s">
        <v>38</v>
      </c>
      <c r="G101" s="34" t="s">
        <v>44</v>
      </c>
      <c r="H101" s="32">
        <f>REITORIA!I101+MUSEU!I101+ESAG!I101+CEART!I101+FAED!I101+CEAD!I101+CEFID!I101+CESFI!I101+CERES!I101</f>
        <v>184</v>
      </c>
      <c r="I101" s="41">
        <f>(REITORIA!I101-REITORIA!J101)+(MUSEU!I101-MUSEU!J101)+(ESAG!I101-ESAG!J101)+(CEART!I101-CEART!J101)+(FAED!I101-FAED!J101)+(CEAD!I101-CEAD!J101)+(CEFID!I101-CEFID!J101)+(CESFI!I101-CESFI!J101)+(CERES!I101-CERES!J101)</f>
        <v>47</v>
      </c>
      <c r="J101" s="59">
        <f t="shared" si="3"/>
        <v>137</v>
      </c>
      <c r="K101" s="33">
        <v>3.14</v>
      </c>
      <c r="L101" s="33">
        <f t="shared" si="4"/>
        <v>577.76</v>
      </c>
      <c r="M101" s="30">
        <f t="shared" si="5"/>
        <v>147.58000000000001</v>
      </c>
    </row>
    <row r="102" spans="1:13" ht="30" customHeight="1" x14ac:dyDescent="0.25">
      <c r="A102" s="166"/>
      <c r="B102" s="71">
        <v>99</v>
      </c>
      <c r="C102" s="169"/>
      <c r="D102" s="75" t="s">
        <v>141</v>
      </c>
      <c r="E102" s="34" t="s">
        <v>37</v>
      </c>
      <c r="F102" s="34" t="s">
        <v>38</v>
      </c>
      <c r="G102" s="34" t="s">
        <v>44</v>
      </c>
      <c r="H102" s="32">
        <f>REITORIA!I102+MUSEU!I102+ESAG!I102+CEART!I102+FAED!I102+CEAD!I102+CEFID!I102+CESFI!I102+CERES!I102</f>
        <v>72</v>
      </c>
      <c r="I102" s="41">
        <f>(REITORIA!I102-REITORIA!J102)+(MUSEU!I102-MUSEU!J102)+(ESAG!I102-ESAG!J102)+(CEART!I102-CEART!J102)+(FAED!I102-FAED!J102)+(CEAD!I102-CEAD!J102)+(CEFID!I102-CEFID!J102)+(CESFI!I102-CESFI!J102)+(CERES!I102-CERES!J102)</f>
        <v>54</v>
      </c>
      <c r="J102" s="59">
        <f t="shared" si="3"/>
        <v>18</v>
      </c>
      <c r="K102" s="33">
        <v>5</v>
      </c>
      <c r="L102" s="33">
        <f t="shared" si="4"/>
        <v>360</v>
      </c>
      <c r="M102" s="30">
        <f t="shared" si="5"/>
        <v>270</v>
      </c>
    </row>
    <row r="103" spans="1:13" ht="30" customHeight="1" x14ac:dyDescent="0.25">
      <c r="A103" s="166"/>
      <c r="B103" s="71">
        <v>100</v>
      </c>
      <c r="C103" s="169"/>
      <c r="D103" s="75" t="s">
        <v>142</v>
      </c>
      <c r="E103" s="34" t="s">
        <v>140</v>
      </c>
      <c r="F103" s="34" t="s">
        <v>38</v>
      </c>
      <c r="G103" s="34" t="s">
        <v>44</v>
      </c>
      <c r="H103" s="32">
        <f>REITORIA!I103+MUSEU!I103+ESAG!I103+CEART!I103+FAED!I103+CEAD!I103+CEFID!I103+CESFI!I103+CERES!I103</f>
        <v>39</v>
      </c>
      <c r="I103" s="41">
        <f>(REITORIA!I103-REITORIA!J103)+(MUSEU!I103-MUSEU!J103)+(ESAG!I103-ESAG!J103)+(CEART!I103-CEART!J103)+(FAED!I103-FAED!J103)+(CEAD!I103-CEAD!J103)+(CEFID!I103-CEFID!J103)+(CESFI!I103-CESFI!J103)+(CERES!I103-CERES!J103)</f>
        <v>25</v>
      </c>
      <c r="J103" s="59">
        <f t="shared" si="3"/>
        <v>14</v>
      </c>
      <c r="K103" s="33">
        <v>20</v>
      </c>
      <c r="L103" s="33">
        <f t="shared" si="4"/>
        <v>780</v>
      </c>
      <c r="M103" s="30">
        <f t="shared" si="5"/>
        <v>500</v>
      </c>
    </row>
    <row r="104" spans="1:13" ht="30" customHeight="1" x14ac:dyDescent="0.25">
      <c r="A104" s="166"/>
      <c r="B104" s="71">
        <v>101</v>
      </c>
      <c r="C104" s="169"/>
      <c r="D104" s="75" t="s">
        <v>145</v>
      </c>
      <c r="E104" s="34" t="s">
        <v>140</v>
      </c>
      <c r="F104" s="34" t="s">
        <v>38</v>
      </c>
      <c r="G104" s="34" t="s">
        <v>44</v>
      </c>
      <c r="H104" s="32">
        <f>REITORIA!I104+MUSEU!I104+ESAG!I104+CEART!I104+FAED!I104+CEAD!I104+CEFID!I104+CESFI!I104+CERES!I104</f>
        <v>13</v>
      </c>
      <c r="I104" s="41">
        <f>(REITORIA!I104-REITORIA!J104)+(MUSEU!I104-MUSEU!J104)+(ESAG!I104-ESAG!J104)+(CEART!I104-CEART!J104)+(FAED!I104-FAED!J104)+(CEAD!I104-CEAD!J104)+(CEFID!I104-CEFID!J104)+(CESFI!I104-CESFI!J104)+(CERES!I104-CERES!J104)</f>
        <v>12</v>
      </c>
      <c r="J104" s="59">
        <f t="shared" si="3"/>
        <v>1</v>
      </c>
      <c r="K104" s="33">
        <v>60</v>
      </c>
      <c r="L104" s="33">
        <f t="shared" si="4"/>
        <v>780</v>
      </c>
      <c r="M104" s="30">
        <f t="shared" si="5"/>
        <v>720</v>
      </c>
    </row>
    <row r="105" spans="1:13" ht="30" customHeight="1" x14ac:dyDescent="0.25">
      <c r="A105" s="166"/>
      <c r="B105" s="71">
        <v>102</v>
      </c>
      <c r="C105" s="169"/>
      <c r="D105" s="75" t="s">
        <v>146</v>
      </c>
      <c r="E105" s="34" t="s">
        <v>140</v>
      </c>
      <c r="F105" s="34" t="s">
        <v>38</v>
      </c>
      <c r="G105" s="34" t="s">
        <v>44</v>
      </c>
      <c r="H105" s="32">
        <f>REITORIA!I105+MUSEU!I105+ESAG!I105+CEART!I105+FAED!I105+CEAD!I105+CEFID!I105+CESFI!I105+CERES!I105</f>
        <v>19</v>
      </c>
      <c r="I105" s="41">
        <f>(REITORIA!I105-REITORIA!J105)+(MUSEU!I105-MUSEU!J105)+(ESAG!I105-ESAG!J105)+(CEART!I105-CEART!J105)+(FAED!I105-FAED!J105)+(CEAD!I105-CEAD!J105)+(CEFID!I105-CEFID!J105)+(CESFI!I105-CESFI!J105)+(CERES!I105-CERES!J105)</f>
        <v>11</v>
      </c>
      <c r="J105" s="59">
        <f t="shared" si="3"/>
        <v>8</v>
      </c>
      <c r="K105" s="33">
        <v>6</v>
      </c>
      <c r="L105" s="33">
        <f t="shared" si="4"/>
        <v>114</v>
      </c>
      <c r="M105" s="30">
        <f t="shared" si="5"/>
        <v>66</v>
      </c>
    </row>
    <row r="106" spans="1:13" ht="30" customHeight="1" x14ac:dyDescent="0.25">
      <c r="A106" s="166"/>
      <c r="B106" s="71">
        <v>103</v>
      </c>
      <c r="C106" s="169"/>
      <c r="D106" s="75" t="s">
        <v>147</v>
      </c>
      <c r="E106" s="34" t="s">
        <v>140</v>
      </c>
      <c r="F106" s="34" t="s">
        <v>38</v>
      </c>
      <c r="G106" s="34" t="s">
        <v>44</v>
      </c>
      <c r="H106" s="32">
        <f>REITORIA!I106+MUSEU!I106+ESAG!I106+CEART!I106+FAED!I106+CEAD!I106+CEFID!I106+CESFI!I106+CERES!I106</f>
        <v>167</v>
      </c>
      <c r="I106" s="41">
        <f>(REITORIA!I106-REITORIA!J106)+(MUSEU!I106-MUSEU!J106)+(ESAG!I106-ESAG!J106)+(CEART!I106-CEART!J106)+(FAED!I106-FAED!J106)+(CEAD!I106-CEAD!J106)+(CEFID!I106-CEFID!J106)+(CESFI!I106-CESFI!J106)+(CERES!I106-CERES!J106)</f>
        <v>91</v>
      </c>
      <c r="J106" s="59">
        <f t="shared" si="3"/>
        <v>76</v>
      </c>
      <c r="K106" s="33">
        <v>1.7</v>
      </c>
      <c r="L106" s="33">
        <f t="shared" si="4"/>
        <v>283.89999999999998</v>
      </c>
      <c r="M106" s="30">
        <f t="shared" si="5"/>
        <v>154.69999999999999</v>
      </c>
    </row>
    <row r="107" spans="1:13" ht="30" customHeight="1" x14ac:dyDescent="0.25">
      <c r="A107" s="166"/>
      <c r="B107" s="71">
        <v>104</v>
      </c>
      <c r="C107" s="169"/>
      <c r="D107" s="75" t="s">
        <v>148</v>
      </c>
      <c r="E107" s="34" t="s">
        <v>140</v>
      </c>
      <c r="F107" s="34" t="s">
        <v>38</v>
      </c>
      <c r="G107" s="34" t="s">
        <v>44</v>
      </c>
      <c r="H107" s="32">
        <f>REITORIA!I107+MUSEU!I107+ESAG!I107+CEART!I107+FAED!I107+CEAD!I107+CEFID!I107+CESFI!I107+CERES!I107</f>
        <v>150</v>
      </c>
      <c r="I107" s="41">
        <f>(REITORIA!I107-REITORIA!J107)+(MUSEU!I107-MUSEU!J107)+(ESAG!I107-ESAG!J107)+(CEART!I107-CEART!J107)+(FAED!I107-FAED!J107)+(CEAD!I107-CEAD!J107)+(CEFID!I107-CEFID!J107)+(CESFI!I107-CESFI!J107)+(CERES!I107-CERES!J107)</f>
        <v>86</v>
      </c>
      <c r="J107" s="59">
        <f t="shared" si="3"/>
        <v>64</v>
      </c>
      <c r="K107" s="33">
        <v>3.5</v>
      </c>
      <c r="L107" s="33">
        <f t="shared" si="4"/>
        <v>525</v>
      </c>
      <c r="M107" s="30">
        <f t="shared" si="5"/>
        <v>301</v>
      </c>
    </row>
    <row r="108" spans="1:13" ht="30" customHeight="1" x14ac:dyDescent="0.25">
      <c r="A108" s="166"/>
      <c r="B108" s="71">
        <v>105</v>
      </c>
      <c r="C108" s="169"/>
      <c r="D108" s="75" t="s">
        <v>149</v>
      </c>
      <c r="E108" s="34" t="s">
        <v>140</v>
      </c>
      <c r="F108" s="34" t="s">
        <v>38</v>
      </c>
      <c r="G108" s="34" t="s">
        <v>44</v>
      </c>
      <c r="H108" s="32">
        <f>REITORIA!I108+MUSEU!I108+ESAG!I108+CEART!I108+FAED!I108+CEAD!I108+CEFID!I108+CESFI!I108+CERES!I108</f>
        <v>191</v>
      </c>
      <c r="I108" s="41">
        <f>(REITORIA!I108-REITORIA!J108)+(MUSEU!I108-MUSEU!J108)+(ESAG!I108-ESAG!J108)+(CEART!I108-CEART!J108)+(FAED!I108-FAED!J108)+(CEAD!I108-CEAD!J108)+(CEFID!I108-CEFID!J108)+(CESFI!I108-CESFI!J108)+(CERES!I108-CERES!J108)</f>
        <v>154</v>
      </c>
      <c r="J108" s="59">
        <f t="shared" si="3"/>
        <v>37</v>
      </c>
      <c r="K108" s="33">
        <v>5.8</v>
      </c>
      <c r="L108" s="33">
        <f t="shared" si="4"/>
        <v>1107.8</v>
      </c>
      <c r="M108" s="30">
        <f t="shared" si="5"/>
        <v>893.19999999999993</v>
      </c>
    </row>
    <row r="109" spans="1:13" ht="30" customHeight="1" x14ac:dyDescent="0.25">
      <c r="A109" s="166"/>
      <c r="B109" s="71">
        <v>106</v>
      </c>
      <c r="C109" s="169"/>
      <c r="D109" s="75" t="s">
        <v>150</v>
      </c>
      <c r="E109" s="34" t="s">
        <v>140</v>
      </c>
      <c r="F109" s="34" t="s">
        <v>38</v>
      </c>
      <c r="G109" s="34" t="s">
        <v>44</v>
      </c>
      <c r="H109" s="32">
        <f>REITORIA!I109+MUSEU!I109+ESAG!I109+CEART!I109+FAED!I109+CEAD!I109+CEFID!I109+CESFI!I109+CERES!I109</f>
        <v>134</v>
      </c>
      <c r="I109" s="41">
        <f>(REITORIA!I109-REITORIA!J109)+(MUSEU!I109-MUSEU!J109)+(ESAG!I109-ESAG!J109)+(CEART!I109-CEART!J109)+(FAED!I109-FAED!J109)+(CEAD!I109-CEAD!J109)+(CEFID!I109-CEFID!J109)+(CESFI!I109-CESFI!J109)+(CERES!I109-CERES!J109)</f>
        <v>88</v>
      </c>
      <c r="J109" s="59">
        <f t="shared" si="3"/>
        <v>46</v>
      </c>
      <c r="K109" s="33">
        <v>2.5</v>
      </c>
      <c r="L109" s="33">
        <f t="shared" si="4"/>
        <v>335</v>
      </c>
      <c r="M109" s="30">
        <f t="shared" si="5"/>
        <v>220</v>
      </c>
    </row>
    <row r="110" spans="1:13" ht="30" customHeight="1" x14ac:dyDescent="0.25">
      <c r="A110" s="166"/>
      <c r="B110" s="71">
        <v>107</v>
      </c>
      <c r="C110" s="169"/>
      <c r="D110" s="75" t="s">
        <v>151</v>
      </c>
      <c r="E110" s="34" t="s">
        <v>140</v>
      </c>
      <c r="F110" s="34" t="s">
        <v>38</v>
      </c>
      <c r="G110" s="34" t="s">
        <v>44</v>
      </c>
      <c r="H110" s="32">
        <f>REITORIA!I110+MUSEU!I110+ESAG!I110+CEART!I110+FAED!I110+CEAD!I110+CEFID!I110+CESFI!I110+CERES!I110</f>
        <v>97</v>
      </c>
      <c r="I110" s="41">
        <f>(REITORIA!I110-REITORIA!J110)+(MUSEU!I110-MUSEU!J110)+(ESAG!I110-ESAG!J110)+(CEART!I110-CEART!J110)+(FAED!I110-FAED!J110)+(CEAD!I110-CEAD!J110)+(CEFID!I110-CEFID!J110)+(CESFI!I110-CESFI!J110)+(CERES!I110-CERES!J110)</f>
        <v>70</v>
      </c>
      <c r="J110" s="59">
        <f t="shared" si="3"/>
        <v>27</v>
      </c>
      <c r="K110" s="33">
        <v>2.34</v>
      </c>
      <c r="L110" s="33">
        <f t="shared" si="4"/>
        <v>226.98</v>
      </c>
      <c r="M110" s="30">
        <f t="shared" si="5"/>
        <v>163.79999999999998</v>
      </c>
    </row>
    <row r="111" spans="1:13" ht="30" customHeight="1" x14ac:dyDescent="0.25">
      <c r="A111" s="166"/>
      <c r="B111" s="71">
        <v>108</v>
      </c>
      <c r="C111" s="169"/>
      <c r="D111" s="75" t="s">
        <v>152</v>
      </c>
      <c r="E111" s="34" t="s">
        <v>143</v>
      </c>
      <c r="F111" s="34" t="s">
        <v>155</v>
      </c>
      <c r="G111" s="34" t="s">
        <v>44</v>
      </c>
      <c r="H111" s="32">
        <f>REITORIA!I111+MUSEU!I111+ESAG!I111+CEART!I111+FAED!I111+CEAD!I111+CEFID!I111+CESFI!I111+CERES!I111</f>
        <v>41</v>
      </c>
      <c r="I111" s="41">
        <f>(REITORIA!I111-REITORIA!J111)+(MUSEU!I111-MUSEU!J111)+(ESAG!I111-ESAG!J111)+(CEART!I111-CEART!J111)+(FAED!I111-FAED!J111)+(CEAD!I111-CEAD!J111)+(CEFID!I111-CEFID!J111)+(CESFI!I111-CESFI!J111)+(CERES!I111-CERES!J111)</f>
        <v>15</v>
      </c>
      <c r="J111" s="59">
        <f t="shared" si="3"/>
        <v>26</v>
      </c>
      <c r="K111" s="33">
        <v>6.98</v>
      </c>
      <c r="L111" s="33">
        <f t="shared" si="4"/>
        <v>286.18</v>
      </c>
      <c r="M111" s="30">
        <f t="shared" si="5"/>
        <v>104.7</v>
      </c>
    </row>
    <row r="112" spans="1:13" ht="30" customHeight="1" x14ac:dyDescent="0.25">
      <c r="A112" s="166"/>
      <c r="B112" s="71">
        <v>109</v>
      </c>
      <c r="C112" s="169"/>
      <c r="D112" s="75" t="s">
        <v>153</v>
      </c>
      <c r="E112" s="34" t="s">
        <v>143</v>
      </c>
      <c r="F112" s="34" t="s">
        <v>38</v>
      </c>
      <c r="G112" s="34" t="s">
        <v>44</v>
      </c>
      <c r="H112" s="32">
        <f>REITORIA!I112+MUSEU!I112+ESAG!I112+CEART!I112+FAED!I112+CEAD!I112+CEFID!I112+CESFI!I112+CERES!I112</f>
        <v>126</v>
      </c>
      <c r="I112" s="41">
        <f>(REITORIA!I112-REITORIA!J112)+(MUSEU!I112-MUSEU!J112)+(ESAG!I112-ESAG!J112)+(CEART!I112-CEART!J112)+(FAED!I112-FAED!J112)+(CEAD!I112-CEAD!J112)+(CEFID!I112-CEFID!J112)+(CESFI!I112-CESFI!J112)+(CERES!I112-CERES!J112)</f>
        <v>70</v>
      </c>
      <c r="J112" s="59">
        <f t="shared" si="3"/>
        <v>56</v>
      </c>
      <c r="K112" s="33">
        <v>7.74</v>
      </c>
      <c r="L112" s="33">
        <f t="shared" si="4"/>
        <v>975.24</v>
      </c>
      <c r="M112" s="30">
        <f t="shared" si="5"/>
        <v>541.80000000000007</v>
      </c>
    </row>
    <row r="113" spans="1:13" ht="30" customHeight="1" x14ac:dyDescent="0.25">
      <c r="A113" s="166"/>
      <c r="B113" s="71">
        <v>110</v>
      </c>
      <c r="C113" s="169"/>
      <c r="D113" s="75" t="s">
        <v>696</v>
      </c>
      <c r="E113" s="34" t="s">
        <v>158</v>
      </c>
      <c r="F113" s="34" t="s">
        <v>38</v>
      </c>
      <c r="G113" s="34" t="s">
        <v>44</v>
      </c>
      <c r="H113" s="32">
        <f>REITORIA!I113+MUSEU!I113+ESAG!I113+CEART!I113+FAED!I113+CEAD!I113+CEFID!I113+CESFI!I113+CERES!I113</f>
        <v>109</v>
      </c>
      <c r="I113" s="41">
        <f>(REITORIA!I113-REITORIA!J113)+(MUSEU!I113-MUSEU!J113)+(ESAG!I113-ESAG!J113)+(CEART!I113-CEART!J113)+(FAED!I113-FAED!J113)+(CEAD!I113-CEAD!J113)+(CEFID!I113-CEFID!J113)+(CESFI!I113-CESFI!J113)+(CERES!I113-CERES!J113)</f>
        <v>68</v>
      </c>
      <c r="J113" s="59">
        <f t="shared" si="3"/>
        <v>41</v>
      </c>
      <c r="K113" s="33">
        <v>2.65</v>
      </c>
      <c r="L113" s="33">
        <f t="shared" si="4"/>
        <v>288.84999999999997</v>
      </c>
      <c r="M113" s="30">
        <f t="shared" si="5"/>
        <v>180.2</v>
      </c>
    </row>
    <row r="114" spans="1:13" ht="30" customHeight="1" x14ac:dyDescent="0.25">
      <c r="A114" s="166"/>
      <c r="B114" s="71">
        <v>111</v>
      </c>
      <c r="C114" s="169"/>
      <c r="D114" s="75" t="s">
        <v>154</v>
      </c>
      <c r="E114" s="34" t="s">
        <v>158</v>
      </c>
      <c r="F114" s="34" t="s">
        <v>38</v>
      </c>
      <c r="G114" s="34" t="s">
        <v>44</v>
      </c>
      <c r="H114" s="32">
        <f>REITORIA!I114+MUSEU!I114+ESAG!I114+CEART!I114+FAED!I114+CEAD!I114+CEFID!I114+CESFI!I114+CERES!I114</f>
        <v>119</v>
      </c>
      <c r="I114" s="41">
        <f>(REITORIA!I114-REITORIA!J114)+(MUSEU!I114-MUSEU!J114)+(ESAG!I114-ESAG!J114)+(CEART!I114-CEART!J114)+(FAED!I114-FAED!J114)+(CEAD!I114-CEAD!J114)+(CEFID!I114-CEFID!J114)+(CESFI!I114-CESFI!J114)+(CERES!I114-CERES!J114)</f>
        <v>53</v>
      </c>
      <c r="J114" s="59">
        <f t="shared" si="3"/>
        <v>66</v>
      </c>
      <c r="K114" s="33">
        <v>9.5</v>
      </c>
      <c r="L114" s="33">
        <f t="shared" si="4"/>
        <v>1130.5</v>
      </c>
      <c r="M114" s="30">
        <f t="shared" si="5"/>
        <v>503.5</v>
      </c>
    </row>
    <row r="115" spans="1:13" ht="30" customHeight="1" x14ac:dyDescent="0.25">
      <c r="A115" s="166"/>
      <c r="B115" s="71">
        <v>112</v>
      </c>
      <c r="C115" s="169"/>
      <c r="D115" s="75" t="s">
        <v>156</v>
      </c>
      <c r="E115" s="34" t="s">
        <v>161</v>
      </c>
      <c r="F115" s="34" t="s">
        <v>144</v>
      </c>
      <c r="G115" s="34" t="s">
        <v>44</v>
      </c>
      <c r="H115" s="32">
        <f>REITORIA!I115+MUSEU!I115+ESAG!I115+CEART!I115+FAED!I115+CEAD!I115+CEFID!I115+CESFI!I115+CERES!I115</f>
        <v>61</v>
      </c>
      <c r="I115" s="41">
        <f>(REITORIA!I115-REITORIA!J115)+(MUSEU!I115-MUSEU!J115)+(ESAG!I115-ESAG!J115)+(CEART!I115-CEART!J115)+(FAED!I115-FAED!J115)+(CEAD!I115-CEAD!J115)+(CEFID!I115-CEFID!J115)+(CESFI!I115-CESFI!J115)+(CERES!I115-CERES!J115)</f>
        <v>25</v>
      </c>
      <c r="J115" s="59">
        <f t="shared" si="3"/>
        <v>36</v>
      </c>
      <c r="K115" s="33">
        <v>9.5</v>
      </c>
      <c r="L115" s="33">
        <f t="shared" si="4"/>
        <v>579.5</v>
      </c>
      <c r="M115" s="30">
        <f t="shared" si="5"/>
        <v>237.5</v>
      </c>
    </row>
    <row r="116" spans="1:13" ht="30" customHeight="1" x14ac:dyDescent="0.25">
      <c r="A116" s="166"/>
      <c r="B116" s="71">
        <v>113</v>
      </c>
      <c r="C116" s="169"/>
      <c r="D116" s="75" t="s">
        <v>157</v>
      </c>
      <c r="E116" s="34" t="s">
        <v>163</v>
      </c>
      <c r="F116" s="34" t="s">
        <v>164</v>
      </c>
      <c r="G116" s="34" t="s">
        <v>44</v>
      </c>
      <c r="H116" s="32">
        <f>REITORIA!I116+MUSEU!I116+ESAG!I116+CEART!I116+FAED!I116+CEAD!I116+CEFID!I116+CESFI!I116+CERES!I116</f>
        <v>56</v>
      </c>
      <c r="I116" s="41">
        <f>(REITORIA!I116-REITORIA!J116)+(MUSEU!I116-MUSEU!J116)+(ESAG!I116-ESAG!J116)+(CEART!I116-CEART!J116)+(FAED!I116-FAED!J116)+(CEAD!I116-CEAD!J116)+(CEFID!I116-CEFID!J116)+(CESFI!I116-CESFI!J116)+(CERES!I116-CERES!J116)</f>
        <v>24</v>
      </c>
      <c r="J116" s="59">
        <f t="shared" si="3"/>
        <v>32</v>
      </c>
      <c r="K116" s="33">
        <v>49</v>
      </c>
      <c r="L116" s="33">
        <f t="shared" si="4"/>
        <v>2744</v>
      </c>
      <c r="M116" s="30">
        <f t="shared" si="5"/>
        <v>1176</v>
      </c>
    </row>
    <row r="117" spans="1:13" ht="30" customHeight="1" x14ac:dyDescent="0.25">
      <c r="A117" s="166"/>
      <c r="B117" s="71">
        <v>114</v>
      </c>
      <c r="C117" s="169"/>
      <c r="D117" s="75" t="s">
        <v>159</v>
      </c>
      <c r="E117" s="34" t="s">
        <v>166</v>
      </c>
      <c r="F117" s="34" t="s">
        <v>164</v>
      </c>
      <c r="G117" s="34" t="s">
        <v>44</v>
      </c>
      <c r="H117" s="32">
        <f>REITORIA!I117+MUSEU!I117+ESAG!I117+CEART!I117+FAED!I117+CEAD!I117+CEFID!I117+CESFI!I117+CERES!I117</f>
        <v>58</v>
      </c>
      <c r="I117" s="41">
        <f>(REITORIA!I117-REITORIA!J117)+(MUSEU!I117-MUSEU!J117)+(ESAG!I117-ESAG!J117)+(CEART!I117-CEART!J117)+(FAED!I117-FAED!J117)+(CEAD!I117-CEAD!J117)+(CEFID!I117-CEFID!J117)+(CESFI!I117-CESFI!J117)+(CERES!I117-CERES!J117)</f>
        <v>34</v>
      </c>
      <c r="J117" s="59">
        <f t="shared" si="3"/>
        <v>24</v>
      </c>
      <c r="K117" s="33">
        <v>10</v>
      </c>
      <c r="L117" s="33">
        <f t="shared" si="4"/>
        <v>580</v>
      </c>
      <c r="M117" s="30">
        <f t="shared" si="5"/>
        <v>340</v>
      </c>
    </row>
    <row r="118" spans="1:13" ht="30" customHeight="1" x14ac:dyDescent="0.25">
      <c r="A118" s="166"/>
      <c r="B118" s="73">
        <v>115</v>
      </c>
      <c r="C118" s="169"/>
      <c r="D118" s="75" t="s">
        <v>622</v>
      </c>
      <c r="E118" s="34" t="s">
        <v>166</v>
      </c>
      <c r="F118" s="34" t="s">
        <v>164</v>
      </c>
      <c r="G118" s="34" t="s">
        <v>44</v>
      </c>
      <c r="H118" s="32">
        <f>REITORIA!I118+MUSEU!I118+ESAG!I118+CEART!I118+FAED!I118+CEAD!I118+CEFID!I118+CESFI!I118+CERES!I118</f>
        <v>45</v>
      </c>
      <c r="I118" s="41">
        <f>(REITORIA!I118-REITORIA!J118)+(MUSEU!I118-MUSEU!J118)+(ESAG!I118-ESAG!J118)+(CEART!I118-CEART!J118)+(FAED!I118-FAED!J118)+(CEAD!I118-CEAD!J118)+(CEFID!I118-CEFID!J118)+(CESFI!I118-CESFI!J118)+(CERES!I118-CERES!J118)</f>
        <v>5</v>
      </c>
      <c r="J118" s="59">
        <f t="shared" si="3"/>
        <v>40</v>
      </c>
      <c r="K118" s="33">
        <v>4</v>
      </c>
      <c r="L118" s="33">
        <f t="shared" si="4"/>
        <v>180</v>
      </c>
      <c r="M118" s="30">
        <f t="shared" si="5"/>
        <v>20</v>
      </c>
    </row>
    <row r="119" spans="1:13" ht="30" customHeight="1" x14ac:dyDescent="0.25">
      <c r="A119" s="166"/>
      <c r="B119" s="71">
        <v>116</v>
      </c>
      <c r="C119" s="169"/>
      <c r="D119" s="75" t="s">
        <v>160</v>
      </c>
      <c r="E119" s="34" t="s">
        <v>169</v>
      </c>
      <c r="F119" s="34" t="s">
        <v>164</v>
      </c>
      <c r="G119" s="34" t="s">
        <v>44</v>
      </c>
      <c r="H119" s="32">
        <f>REITORIA!I119+MUSEU!I119+ESAG!I119+CEART!I119+FAED!I119+CEAD!I119+CEFID!I119+CESFI!I119+CERES!I119</f>
        <v>42</v>
      </c>
      <c r="I119" s="41">
        <f>(REITORIA!I119-REITORIA!J119)+(MUSEU!I119-MUSEU!J119)+(ESAG!I119-ESAG!J119)+(CEART!I119-CEART!J119)+(FAED!I119-FAED!J119)+(CEAD!I119-CEAD!J119)+(CEFID!I119-CEFID!J119)+(CESFI!I119-CESFI!J119)+(CERES!I119-CERES!J119)</f>
        <v>22</v>
      </c>
      <c r="J119" s="59">
        <f t="shared" si="3"/>
        <v>20</v>
      </c>
      <c r="K119" s="33">
        <v>39.9</v>
      </c>
      <c r="L119" s="33">
        <f t="shared" si="4"/>
        <v>1675.8</v>
      </c>
      <c r="M119" s="30">
        <f t="shared" si="5"/>
        <v>877.8</v>
      </c>
    </row>
    <row r="120" spans="1:13" ht="30" customHeight="1" x14ac:dyDescent="0.25">
      <c r="A120" s="166"/>
      <c r="B120" s="71">
        <v>117</v>
      </c>
      <c r="C120" s="169"/>
      <c r="D120" s="75" t="s">
        <v>162</v>
      </c>
      <c r="E120" s="34" t="s">
        <v>161</v>
      </c>
      <c r="F120" s="34" t="s">
        <v>164</v>
      </c>
      <c r="G120" s="34" t="s">
        <v>44</v>
      </c>
      <c r="H120" s="32">
        <f>REITORIA!I120+MUSEU!I120+ESAG!I120+CEART!I120+FAED!I120+CEAD!I120+CEFID!I120+CESFI!I120+CERES!I120</f>
        <v>28</v>
      </c>
      <c r="I120" s="41">
        <f>(REITORIA!I120-REITORIA!J120)+(MUSEU!I120-MUSEU!J120)+(ESAG!I120-ESAG!J120)+(CEART!I120-CEART!J120)+(FAED!I120-FAED!J120)+(CEAD!I120-CEAD!J120)+(CEFID!I120-CEFID!J120)+(CESFI!I120-CESFI!J120)+(CERES!I120-CERES!J120)</f>
        <v>23</v>
      </c>
      <c r="J120" s="59">
        <f t="shared" si="3"/>
        <v>5</v>
      </c>
      <c r="K120" s="33">
        <v>260</v>
      </c>
      <c r="L120" s="33">
        <f t="shared" si="4"/>
        <v>7280</v>
      </c>
      <c r="M120" s="30">
        <f t="shared" si="5"/>
        <v>5980</v>
      </c>
    </row>
    <row r="121" spans="1:13" ht="30" customHeight="1" x14ac:dyDescent="0.25">
      <c r="A121" s="166"/>
      <c r="B121" s="71">
        <v>118</v>
      </c>
      <c r="C121" s="169"/>
      <c r="D121" s="75" t="s">
        <v>165</v>
      </c>
      <c r="E121" s="34" t="s">
        <v>172</v>
      </c>
      <c r="F121" s="34" t="s">
        <v>164</v>
      </c>
      <c r="G121" s="34" t="s">
        <v>44</v>
      </c>
      <c r="H121" s="32">
        <f>REITORIA!I121+MUSEU!I121+ESAG!I121+CEART!I121+FAED!I121+CEAD!I121+CEFID!I121+CESFI!I121+CERES!I121</f>
        <v>24</v>
      </c>
      <c r="I121" s="41">
        <f>(REITORIA!I121-REITORIA!J121)+(MUSEU!I121-MUSEU!J121)+(ESAG!I121-ESAG!J121)+(CEART!I121-CEART!J121)+(FAED!I121-FAED!J121)+(CEAD!I121-CEAD!J121)+(CEFID!I121-CEFID!J121)+(CESFI!I121-CESFI!J121)+(CERES!I121-CERES!J121)</f>
        <v>22</v>
      </c>
      <c r="J121" s="59">
        <f t="shared" si="3"/>
        <v>2</v>
      </c>
      <c r="K121" s="33">
        <v>236</v>
      </c>
      <c r="L121" s="33">
        <f t="shared" si="4"/>
        <v>5664</v>
      </c>
      <c r="M121" s="30">
        <f t="shared" si="5"/>
        <v>5192</v>
      </c>
    </row>
    <row r="122" spans="1:13" ht="30" customHeight="1" x14ac:dyDescent="0.25">
      <c r="A122" s="166"/>
      <c r="B122" s="71">
        <v>119</v>
      </c>
      <c r="C122" s="169"/>
      <c r="D122" s="75" t="s">
        <v>167</v>
      </c>
      <c r="E122" s="34" t="s">
        <v>172</v>
      </c>
      <c r="F122" s="34" t="s">
        <v>164</v>
      </c>
      <c r="G122" s="34" t="s">
        <v>44</v>
      </c>
      <c r="H122" s="32">
        <f>REITORIA!I122+MUSEU!I122+ESAG!I122+CEART!I122+FAED!I122+CEAD!I122+CEFID!I122+CESFI!I122+CERES!I122</f>
        <v>6</v>
      </c>
      <c r="I122" s="41">
        <f>(REITORIA!I122-REITORIA!J122)+(MUSEU!I122-MUSEU!J122)+(ESAG!I122-ESAG!J122)+(CEART!I122-CEART!J122)+(FAED!I122-FAED!J122)+(CEAD!I122-CEAD!J122)+(CEFID!I122-CEFID!J122)+(CESFI!I122-CESFI!J122)+(CERES!I122-CERES!J122)</f>
        <v>5</v>
      </c>
      <c r="J122" s="59">
        <f t="shared" si="3"/>
        <v>1</v>
      </c>
      <c r="K122" s="33">
        <v>253</v>
      </c>
      <c r="L122" s="33">
        <f t="shared" si="4"/>
        <v>1518</v>
      </c>
      <c r="M122" s="30">
        <f t="shared" si="5"/>
        <v>1265</v>
      </c>
    </row>
    <row r="123" spans="1:13" ht="30" customHeight="1" x14ac:dyDescent="0.25">
      <c r="A123" s="166"/>
      <c r="B123" s="71">
        <v>120</v>
      </c>
      <c r="C123" s="169"/>
      <c r="D123" s="75" t="s">
        <v>168</v>
      </c>
      <c r="E123" s="34" t="s">
        <v>175</v>
      </c>
      <c r="F123" s="34" t="s">
        <v>176</v>
      </c>
      <c r="G123" s="34" t="s">
        <v>44</v>
      </c>
      <c r="H123" s="32">
        <f>REITORIA!I123+MUSEU!I123+ESAG!I123+CEART!I123+FAED!I123+CEAD!I123+CEFID!I123+CESFI!I123+CERES!I123</f>
        <v>4</v>
      </c>
      <c r="I123" s="41">
        <f>(REITORIA!I123-REITORIA!J123)+(MUSEU!I123-MUSEU!J123)+(ESAG!I123-ESAG!J123)+(CEART!I123-CEART!J123)+(FAED!I123-FAED!J123)+(CEAD!I123-CEAD!J123)+(CEFID!I123-CEFID!J123)+(CESFI!I123-CESFI!J123)+(CERES!I123-CERES!J123)</f>
        <v>1</v>
      </c>
      <c r="J123" s="59">
        <f t="shared" si="3"/>
        <v>3</v>
      </c>
      <c r="K123" s="33">
        <v>265</v>
      </c>
      <c r="L123" s="33">
        <f t="shared" si="4"/>
        <v>1060</v>
      </c>
      <c r="M123" s="30">
        <f t="shared" si="5"/>
        <v>265</v>
      </c>
    </row>
    <row r="124" spans="1:13" ht="30" customHeight="1" x14ac:dyDescent="0.25">
      <c r="A124" s="166"/>
      <c r="B124" s="71">
        <v>121</v>
      </c>
      <c r="C124" s="169"/>
      <c r="D124" s="75" t="s">
        <v>170</v>
      </c>
      <c r="E124" s="34" t="s">
        <v>143</v>
      </c>
      <c r="F124" s="34" t="s">
        <v>164</v>
      </c>
      <c r="G124" s="34" t="s">
        <v>44</v>
      </c>
      <c r="H124" s="32">
        <f>REITORIA!I124+MUSEU!I124+ESAG!I124+CEART!I124+FAED!I124+CEAD!I124+CEFID!I124+CESFI!I124+CERES!I124</f>
        <v>14</v>
      </c>
      <c r="I124" s="41">
        <f>(REITORIA!I124-REITORIA!J124)+(MUSEU!I124-MUSEU!J124)+(ESAG!I124-ESAG!J124)+(CEART!I124-CEART!J124)+(FAED!I124-FAED!J124)+(CEAD!I124-CEAD!J124)+(CEFID!I124-CEFID!J124)+(CESFI!I124-CESFI!J124)+(CERES!I124-CERES!J124)</f>
        <v>9</v>
      </c>
      <c r="J124" s="59">
        <f t="shared" si="3"/>
        <v>5</v>
      </c>
      <c r="K124" s="33">
        <v>49</v>
      </c>
      <c r="L124" s="33">
        <f t="shared" si="4"/>
        <v>686</v>
      </c>
      <c r="M124" s="30">
        <f t="shared" si="5"/>
        <v>441</v>
      </c>
    </row>
    <row r="125" spans="1:13" ht="30" customHeight="1" x14ac:dyDescent="0.25">
      <c r="A125" s="166"/>
      <c r="B125" s="71">
        <v>122</v>
      </c>
      <c r="C125" s="169"/>
      <c r="D125" s="75" t="s">
        <v>171</v>
      </c>
      <c r="E125" s="34" t="s">
        <v>143</v>
      </c>
      <c r="F125" s="34" t="s">
        <v>164</v>
      </c>
      <c r="G125" s="34" t="s">
        <v>44</v>
      </c>
      <c r="H125" s="32">
        <f>REITORIA!I125+MUSEU!I125+ESAG!I125+CEART!I125+FAED!I125+CEAD!I125+CEFID!I125+CESFI!I125+CERES!I125</f>
        <v>85</v>
      </c>
      <c r="I125" s="41">
        <f>(REITORIA!I125-REITORIA!J125)+(MUSEU!I125-MUSEU!J125)+(ESAG!I125-ESAG!J125)+(CEART!I125-CEART!J125)+(FAED!I125-FAED!J125)+(CEAD!I125-CEAD!J125)+(CEFID!I125-CEFID!J125)+(CESFI!I125-CESFI!J125)+(CERES!I125-CERES!J125)</f>
        <v>39</v>
      </c>
      <c r="J125" s="59">
        <f t="shared" si="3"/>
        <v>46</v>
      </c>
      <c r="K125" s="33">
        <v>195</v>
      </c>
      <c r="L125" s="33">
        <f t="shared" si="4"/>
        <v>16575</v>
      </c>
      <c r="M125" s="30">
        <f t="shared" si="5"/>
        <v>7605</v>
      </c>
    </row>
    <row r="126" spans="1:13" ht="30" customHeight="1" x14ac:dyDescent="0.25">
      <c r="A126" s="166"/>
      <c r="B126" s="71">
        <v>123</v>
      </c>
      <c r="C126" s="169"/>
      <c r="D126" s="75" t="s">
        <v>173</v>
      </c>
      <c r="E126" s="34" t="s">
        <v>143</v>
      </c>
      <c r="F126" s="34" t="s">
        <v>164</v>
      </c>
      <c r="G126" s="34" t="s">
        <v>44</v>
      </c>
      <c r="H126" s="32">
        <f>REITORIA!I126+MUSEU!I126+ESAG!I126+CEART!I126+FAED!I126+CEAD!I126+CEFID!I126+CESFI!I126+CERES!I126</f>
        <v>15</v>
      </c>
      <c r="I126" s="41">
        <f>(REITORIA!I126-REITORIA!J126)+(MUSEU!I126-MUSEU!J126)+(ESAG!I126-ESAG!J126)+(CEART!I126-CEART!J126)+(FAED!I126-FAED!J126)+(CEAD!I126-CEAD!J126)+(CEFID!I126-CEFID!J126)+(CESFI!I126-CESFI!J126)+(CERES!I126-CERES!J126)</f>
        <v>12</v>
      </c>
      <c r="J126" s="59">
        <f t="shared" si="3"/>
        <v>3</v>
      </c>
      <c r="K126" s="33">
        <v>250</v>
      </c>
      <c r="L126" s="33">
        <f t="shared" si="4"/>
        <v>3750</v>
      </c>
      <c r="M126" s="30">
        <f t="shared" si="5"/>
        <v>3000</v>
      </c>
    </row>
    <row r="127" spans="1:13" ht="30" customHeight="1" x14ac:dyDescent="0.25">
      <c r="A127" s="166"/>
      <c r="B127" s="71">
        <v>124</v>
      </c>
      <c r="C127" s="169"/>
      <c r="D127" s="75" t="s">
        <v>174</v>
      </c>
      <c r="E127" s="34" t="s">
        <v>143</v>
      </c>
      <c r="F127" s="34" t="s">
        <v>144</v>
      </c>
      <c r="G127" s="34" t="s">
        <v>44</v>
      </c>
      <c r="H127" s="32">
        <f>REITORIA!I127+MUSEU!I127+ESAG!I127+CEART!I127+FAED!I127+CEAD!I127+CEFID!I127+CESFI!I127+CERES!I127</f>
        <v>8</v>
      </c>
      <c r="I127" s="41">
        <f>(REITORIA!I127-REITORIA!J127)+(MUSEU!I127-MUSEU!J127)+(ESAG!I127-ESAG!J127)+(CEART!I127-CEART!J127)+(FAED!I127-FAED!J127)+(CEAD!I127-CEAD!J127)+(CEFID!I127-CEFID!J127)+(CESFI!I127-CESFI!J127)+(CERES!I127-CERES!J127)</f>
        <v>0</v>
      </c>
      <c r="J127" s="59">
        <f t="shared" si="3"/>
        <v>8</v>
      </c>
      <c r="K127" s="33">
        <v>15</v>
      </c>
      <c r="L127" s="33">
        <f t="shared" si="4"/>
        <v>120</v>
      </c>
      <c r="M127" s="30">
        <f t="shared" si="5"/>
        <v>0</v>
      </c>
    </row>
    <row r="128" spans="1:13" ht="30" customHeight="1" x14ac:dyDescent="0.25">
      <c r="A128" s="166"/>
      <c r="B128" s="71">
        <v>125</v>
      </c>
      <c r="C128" s="169"/>
      <c r="D128" s="75" t="s">
        <v>177</v>
      </c>
      <c r="E128" s="34" t="s">
        <v>143</v>
      </c>
      <c r="F128" s="34" t="s">
        <v>144</v>
      </c>
      <c r="G128" s="34" t="s">
        <v>44</v>
      </c>
      <c r="H128" s="32">
        <f>REITORIA!I128+MUSEU!I128+ESAG!I128+CEART!I128+FAED!I128+CEAD!I128+CEFID!I128+CESFI!I128+CERES!I128</f>
        <v>17</v>
      </c>
      <c r="I128" s="41">
        <f>(REITORIA!I128-REITORIA!J128)+(MUSEU!I128-MUSEU!J128)+(ESAG!I128-ESAG!J128)+(CEART!I128-CEART!J128)+(FAED!I128-FAED!J128)+(CEAD!I128-CEAD!J128)+(CEFID!I128-CEFID!J128)+(CESFI!I128-CESFI!J128)+(CERES!I128-CERES!J128)</f>
        <v>14</v>
      </c>
      <c r="J128" s="59">
        <f t="shared" si="3"/>
        <v>3</v>
      </c>
      <c r="K128" s="33">
        <v>220</v>
      </c>
      <c r="L128" s="33">
        <f t="shared" si="4"/>
        <v>3740</v>
      </c>
      <c r="M128" s="30">
        <f t="shared" si="5"/>
        <v>3080</v>
      </c>
    </row>
    <row r="129" spans="1:13" ht="30" customHeight="1" x14ac:dyDescent="0.25">
      <c r="A129" s="166"/>
      <c r="B129" s="71">
        <v>126</v>
      </c>
      <c r="C129" s="169"/>
      <c r="D129" s="75" t="s">
        <v>178</v>
      </c>
      <c r="E129" s="34" t="s">
        <v>143</v>
      </c>
      <c r="F129" s="34" t="s">
        <v>144</v>
      </c>
      <c r="G129" s="34" t="s">
        <v>44</v>
      </c>
      <c r="H129" s="32">
        <f>REITORIA!I129+MUSEU!I129+ESAG!I129+CEART!I129+FAED!I129+CEAD!I129+CEFID!I129+CESFI!I129+CERES!I129</f>
        <v>39</v>
      </c>
      <c r="I129" s="41">
        <f>(REITORIA!I129-REITORIA!J129)+(MUSEU!I129-MUSEU!J129)+(ESAG!I129-ESAG!J129)+(CEART!I129-CEART!J129)+(FAED!I129-FAED!J129)+(CEAD!I129-CEAD!J129)+(CEFID!I129-CEFID!J129)+(CESFI!I129-CESFI!J129)+(CERES!I129-CERES!J129)</f>
        <v>5</v>
      </c>
      <c r="J129" s="59">
        <f t="shared" si="3"/>
        <v>34</v>
      </c>
      <c r="K129" s="33">
        <v>195</v>
      </c>
      <c r="L129" s="33">
        <f t="shared" si="4"/>
        <v>7605</v>
      </c>
      <c r="M129" s="30">
        <f t="shared" si="5"/>
        <v>975</v>
      </c>
    </row>
    <row r="130" spans="1:13" ht="30" customHeight="1" x14ac:dyDescent="0.25">
      <c r="A130" s="166"/>
      <c r="B130" s="71">
        <v>127</v>
      </c>
      <c r="C130" s="169"/>
      <c r="D130" s="75" t="s">
        <v>179</v>
      </c>
      <c r="E130" s="34" t="s">
        <v>161</v>
      </c>
      <c r="F130" s="34" t="s">
        <v>144</v>
      </c>
      <c r="G130" s="34" t="s">
        <v>44</v>
      </c>
      <c r="H130" s="32">
        <f>REITORIA!I130+MUSEU!I130+ESAG!I130+CEART!I130+FAED!I130+CEAD!I130+CEFID!I130+CESFI!I130+CERES!I130</f>
        <v>25</v>
      </c>
      <c r="I130" s="41">
        <f>(REITORIA!I130-REITORIA!J130)+(MUSEU!I130-MUSEU!J130)+(ESAG!I130-ESAG!J130)+(CEART!I130-CEART!J130)+(FAED!I130-FAED!J130)+(CEAD!I130-CEAD!J130)+(CEFID!I130-CEFID!J130)+(CESFI!I130-CESFI!J130)+(CERES!I130-CERES!J130)</f>
        <v>18</v>
      </c>
      <c r="J130" s="59">
        <f t="shared" si="3"/>
        <v>7</v>
      </c>
      <c r="K130" s="33">
        <v>170</v>
      </c>
      <c r="L130" s="33">
        <f t="shared" si="4"/>
        <v>4250</v>
      </c>
      <c r="M130" s="30">
        <f t="shared" si="5"/>
        <v>3060</v>
      </c>
    </row>
    <row r="131" spans="1:13" ht="30" customHeight="1" x14ac:dyDescent="0.25">
      <c r="A131" s="166"/>
      <c r="B131" s="71">
        <v>128</v>
      </c>
      <c r="C131" s="169"/>
      <c r="D131" s="75" t="s">
        <v>180</v>
      </c>
      <c r="E131" s="34" t="s">
        <v>143</v>
      </c>
      <c r="F131" s="34" t="s">
        <v>144</v>
      </c>
      <c r="G131" s="34" t="s">
        <v>44</v>
      </c>
      <c r="H131" s="32">
        <f>REITORIA!I131+MUSEU!I131+ESAG!I131+CEART!I131+FAED!I131+CEAD!I131+CEFID!I131+CESFI!I131+CERES!I131</f>
        <v>28</v>
      </c>
      <c r="I131" s="41">
        <f>(REITORIA!I131-REITORIA!J131)+(MUSEU!I131-MUSEU!J131)+(ESAG!I131-ESAG!J131)+(CEART!I131-CEART!J131)+(FAED!I131-FAED!J131)+(CEAD!I131-CEAD!J131)+(CEFID!I131-CEFID!J131)+(CESFI!I131-CESFI!J131)+(CERES!I131-CERES!J131)</f>
        <v>13</v>
      </c>
      <c r="J131" s="59">
        <f t="shared" si="3"/>
        <v>15</v>
      </c>
      <c r="K131" s="33">
        <v>35</v>
      </c>
      <c r="L131" s="33">
        <f t="shared" si="4"/>
        <v>980</v>
      </c>
      <c r="M131" s="30">
        <f t="shared" si="5"/>
        <v>455</v>
      </c>
    </row>
    <row r="132" spans="1:13" ht="30" customHeight="1" x14ac:dyDescent="0.25">
      <c r="A132" s="166"/>
      <c r="B132" s="71">
        <v>129</v>
      </c>
      <c r="C132" s="169"/>
      <c r="D132" s="75" t="s">
        <v>181</v>
      </c>
      <c r="E132" s="34" t="s">
        <v>169</v>
      </c>
      <c r="F132" s="34" t="s">
        <v>176</v>
      </c>
      <c r="G132" s="34" t="s">
        <v>44</v>
      </c>
      <c r="H132" s="32">
        <f>REITORIA!I132+MUSEU!I132+ESAG!I132+CEART!I132+FAED!I132+CEAD!I132+CEFID!I132+CESFI!I132+CERES!I132</f>
        <v>9</v>
      </c>
      <c r="I132" s="41">
        <f>(REITORIA!I132-REITORIA!J132)+(MUSEU!I132-MUSEU!J132)+(ESAG!I132-ESAG!J132)+(CEART!I132-CEART!J132)+(FAED!I132-FAED!J132)+(CEAD!I132-CEAD!J132)+(CEFID!I132-CEFID!J132)+(CESFI!I132-CESFI!J132)+(CERES!I132-CERES!J132)</f>
        <v>0</v>
      </c>
      <c r="J132" s="59">
        <f t="shared" si="3"/>
        <v>9</v>
      </c>
      <c r="K132" s="33">
        <v>58</v>
      </c>
      <c r="L132" s="33">
        <f t="shared" si="4"/>
        <v>522</v>
      </c>
      <c r="M132" s="30">
        <f t="shared" si="5"/>
        <v>0</v>
      </c>
    </row>
    <row r="133" spans="1:13" ht="30" customHeight="1" x14ac:dyDescent="0.25">
      <c r="A133" s="166"/>
      <c r="B133" s="71">
        <v>130</v>
      </c>
      <c r="C133" s="169"/>
      <c r="D133" s="75" t="s">
        <v>182</v>
      </c>
      <c r="E133" s="34" t="s">
        <v>161</v>
      </c>
      <c r="F133" s="34" t="s">
        <v>38</v>
      </c>
      <c r="G133" s="34" t="s">
        <v>44</v>
      </c>
      <c r="H133" s="32">
        <f>REITORIA!I133+MUSEU!I133+ESAG!I133+CEART!I133+FAED!I133+CEAD!I133+CEFID!I133+CESFI!I133+CERES!I133</f>
        <v>21</v>
      </c>
      <c r="I133" s="41">
        <f>(REITORIA!I133-REITORIA!J133)+(MUSEU!I133-MUSEU!J133)+(ESAG!I133-ESAG!J133)+(CEART!I133-CEART!J133)+(FAED!I133-FAED!J133)+(CEAD!I133-CEAD!J133)+(CEFID!I133-CEFID!J133)+(CESFI!I133-CESFI!J133)+(CERES!I133-CERES!J133)</f>
        <v>19</v>
      </c>
      <c r="J133" s="59">
        <f t="shared" ref="J133:J196" si="6">H133-I133</f>
        <v>2</v>
      </c>
      <c r="K133" s="33">
        <v>49.9</v>
      </c>
      <c r="L133" s="33">
        <f t="shared" ref="L133:L196" si="7">K133*H133</f>
        <v>1047.8999999999999</v>
      </c>
      <c r="M133" s="30">
        <f t="shared" ref="M133:M196" si="8">K133*I133</f>
        <v>948.1</v>
      </c>
    </row>
    <row r="134" spans="1:13" ht="30" customHeight="1" x14ac:dyDescent="0.25">
      <c r="A134" s="166"/>
      <c r="B134" s="71">
        <v>131</v>
      </c>
      <c r="C134" s="169"/>
      <c r="D134" s="75" t="s">
        <v>183</v>
      </c>
      <c r="E134" s="34" t="s">
        <v>188</v>
      </c>
      <c r="F134" s="34" t="s">
        <v>38</v>
      </c>
      <c r="G134" s="34" t="s">
        <v>44</v>
      </c>
      <c r="H134" s="32">
        <f>REITORIA!I134+MUSEU!I134+ESAG!I134+CEART!I134+FAED!I134+CEAD!I134+CEFID!I134+CESFI!I134+CERES!I134</f>
        <v>23</v>
      </c>
      <c r="I134" s="41">
        <f>(REITORIA!I134-REITORIA!J134)+(MUSEU!I134-MUSEU!J134)+(ESAG!I134-ESAG!J134)+(CEART!I134-CEART!J134)+(FAED!I134-FAED!J134)+(CEAD!I134-CEAD!J134)+(CEFID!I134-CEFID!J134)+(CESFI!I134-CESFI!J134)+(CERES!I134-CERES!J134)</f>
        <v>8</v>
      </c>
      <c r="J134" s="59">
        <f t="shared" si="6"/>
        <v>15</v>
      </c>
      <c r="K134" s="33">
        <v>59</v>
      </c>
      <c r="L134" s="33">
        <f t="shared" si="7"/>
        <v>1357</v>
      </c>
      <c r="M134" s="30">
        <f t="shared" si="8"/>
        <v>472</v>
      </c>
    </row>
    <row r="135" spans="1:13" ht="30" customHeight="1" x14ac:dyDescent="0.25">
      <c r="A135" s="166"/>
      <c r="B135" s="71">
        <v>132</v>
      </c>
      <c r="C135" s="169"/>
      <c r="D135" s="75" t="s">
        <v>184</v>
      </c>
      <c r="E135" s="34" t="s">
        <v>190</v>
      </c>
      <c r="F135" s="34" t="s">
        <v>38</v>
      </c>
      <c r="G135" s="34" t="s">
        <v>44</v>
      </c>
      <c r="H135" s="32">
        <f>REITORIA!I135+MUSEU!I135+ESAG!I135+CEART!I135+FAED!I135+CEAD!I135+CEFID!I135+CESFI!I135+CERES!I135</f>
        <v>50</v>
      </c>
      <c r="I135" s="41">
        <f>(REITORIA!I135-REITORIA!J135)+(MUSEU!I135-MUSEU!J135)+(ESAG!I135-ESAG!J135)+(CEART!I135-CEART!J135)+(FAED!I135-FAED!J135)+(CEAD!I135-CEAD!J135)+(CEFID!I135-CEFID!J135)+(CESFI!I135-CESFI!J135)+(CERES!I135-CERES!J135)</f>
        <v>46</v>
      </c>
      <c r="J135" s="59">
        <f t="shared" si="6"/>
        <v>4</v>
      </c>
      <c r="K135" s="33">
        <v>49.9</v>
      </c>
      <c r="L135" s="33">
        <f t="shared" si="7"/>
        <v>2495</v>
      </c>
      <c r="M135" s="30">
        <f t="shared" si="8"/>
        <v>2295.4</v>
      </c>
    </row>
    <row r="136" spans="1:13" ht="30" customHeight="1" x14ac:dyDescent="0.25">
      <c r="A136" s="166"/>
      <c r="B136" s="71">
        <v>133</v>
      </c>
      <c r="C136" s="169"/>
      <c r="D136" s="75" t="s">
        <v>185</v>
      </c>
      <c r="E136" s="34" t="s">
        <v>192</v>
      </c>
      <c r="F136" s="34" t="s">
        <v>38</v>
      </c>
      <c r="G136" s="34" t="s">
        <v>44</v>
      </c>
      <c r="H136" s="32">
        <f>REITORIA!I136+MUSEU!I136+ESAG!I136+CEART!I136+FAED!I136+CEAD!I136+CEFID!I136+CESFI!I136+CERES!I136</f>
        <v>15</v>
      </c>
      <c r="I136" s="41">
        <f>(REITORIA!I136-REITORIA!J136)+(MUSEU!I136-MUSEU!J136)+(ESAG!I136-ESAG!J136)+(CEART!I136-CEART!J136)+(FAED!I136-FAED!J136)+(CEAD!I136-CEAD!J136)+(CEFID!I136-CEFID!J136)+(CESFI!I136-CESFI!J136)+(CERES!I136-CERES!J136)</f>
        <v>11</v>
      </c>
      <c r="J136" s="59">
        <f t="shared" si="6"/>
        <v>4</v>
      </c>
      <c r="K136" s="33">
        <v>199</v>
      </c>
      <c r="L136" s="33">
        <f t="shared" si="7"/>
        <v>2985</v>
      </c>
      <c r="M136" s="30">
        <f t="shared" si="8"/>
        <v>2189</v>
      </c>
    </row>
    <row r="137" spans="1:13" ht="30" customHeight="1" x14ac:dyDescent="0.25">
      <c r="A137" s="166"/>
      <c r="B137" s="71">
        <v>134</v>
      </c>
      <c r="C137" s="169"/>
      <c r="D137" s="75" t="s">
        <v>186</v>
      </c>
      <c r="E137" s="34" t="s">
        <v>194</v>
      </c>
      <c r="F137" s="34" t="s">
        <v>38</v>
      </c>
      <c r="G137" s="34" t="s">
        <v>44</v>
      </c>
      <c r="H137" s="32">
        <f>REITORIA!I137+MUSEU!I137+ESAG!I137+CEART!I137+FAED!I137+CEAD!I137+CEFID!I137+CESFI!I137+CERES!I137</f>
        <v>148</v>
      </c>
      <c r="I137" s="41">
        <f>(REITORIA!I137-REITORIA!J137)+(MUSEU!I137-MUSEU!J137)+(ESAG!I137-ESAG!J137)+(CEART!I137-CEART!J137)+(FAED!I137-FAED!J137)+(CEAD!I137-CEAD!J137)+(CEFID!I137-CEFID!J137)+(CESFI!I137-CESFI!J137)+(CERES!I137-CERES!J137)</f>
        <v>49</v>
      </c>
      <c r="J137" s="59">
        <f t="shared" si="6"/>
        <v>99</v>
      </c>
      <c r="K137" s="33">
        <v>12</v>
      </c>
      <c r="L137" s="33">
        <f t="shared" si="7"/>
        <v>1776</v>
      </c>
      <c r="M137" s="30">
        <f t="shared" si="8"/>
        <v>588</v>
      </c>
    </row>
    <row r="138" spans="1:13" ht="30" customHeight="1" x14ac:dyDescent="0.25">
      <c r="A138" s="166"/>
      <c r="B138" s="73">
        <v>135</v>
      </c>
      <c r="C138" s="169"/>
      <c r="D138" s="75" t="s">
        <v>187</v>
      </c>
      <c r="E138" s="34" t="s">
        <v>194</v>
      </c>
      <c r="F138" s="34" t="s">
        <v>38</v>
      </c>
      <c r="G138" s="34" t="s">
        <v>44</v>
      </c>
      <c r="H138" s="32">
        <f>REITORIA!I138+MUSEU!I138+ESAG!I138+CEART!I138+FAED!I138+CEAD!I138+CEFID!I138+CESFI!I138+CERES!I138</f>
        <v>43</v>
      </c>
      <c r="I138" s="41">
        <f>(REITORIA!I138-REITORIA!J138)+(MUSEU!I138-MUSEU!J138)+(ESAG!I138-ESAG!J138)+(CEART!I138-CEART!J138)+(FAED!I138-FAED!J138)+(CEAD!I138-CEAD!J138)+(CEFID!I138-CEFID!J138)+(CESFI!I138-CESFI!J138)+(CERES!I138-CERES!J138)</f>
        <v>13</v>
      </c>
      <c r="J138" s="59">
        <f t="shared" si="6"/>
        <v>30</v>
      </c>
      <c r="K138" s="33">
        <v>15</v>
      </c>
      <c r="L138" s="33">
        <f t="shared" si="7"/>
        <v>645</v>
      </c>
      <c r="M138" s="30">
        <f t="shared" si="8"/>
        <v>195</v>
      </c>
    </row>
    <row r="139" spans="1:13" ht="30" customHeight="1" x14ac:dyDescent="0.25">
      <c r="A139" s="166"/>
      <c r="B139" s="71">
        <v>136</v>
      </c>
      <c r="C139" s="169"/>
      <c r="D139" s="74" t="s">
        <v>700</v>
      </c>
      <c r="E139" s="34" t="s">
        <v>194</v>
      </c>
      <c r="F139" s="34" t="s">
        <v>38</v>
      </c>
      <c r="G139" s="34" t="s">
        <v>44</v>
      </c>
      <c r="H139" s="32">
        <f>REITORIA!I139+MUSEU!I139+ESAG!I139+CEART!I139+FAED!I139+CEAD!I139+CEFID!I139+CESFI!I139+CERES!I139</f>
        <v>3</v>
      </c>
      <c r="I139" s="41">
        <f>(REITORIA!I139-REITORIA!J139)+(MUSEU!I139-MUSEU!J139)+(ESAG!I139-ESAG!J139)+(CEART!I139-CEART!J139)+(FAED!I139-FAED!J139)+(CEAD!I139-CEAD!J139)+(CEFID!I139-CEFID!J139)+(CESFI!I139-CESFI!J139)+(CERES!I139-CERES!J139)</f>
        <v>1</v>
      </c>
      <c r="J139" s="59">
        <f t="shared" si="6"/>
        <v>2</v>
      </c>
      <c r="K139" s="33">
        <v>220</v>
      </c>
      <c r="L139" s="33">
        <f t="shared" si="7"/>
        <v>660</v>
      </c>
      <c r="M139" s="30">
        <f t="shared" si="8"/>
        <v>220</v>
      </c>
    </row>
    <row r="140" spans="1:13" ht="30" customHeight="1" x14ac:dyDescent="0.25">
      <c r="A140" s="166"/>
      <c r="B140" s="71">
        <v>137</v>
      </c>
      <c r="C140" s="169"/>
      <c r="D140" s="75" t="s">
        <v>701</v>
      </c>
      <c r="E140" s="34" t="s">
        <v>198</v>
      </c>
      <c r="F140" s="34" t="s">
        <v>176</v>
      </c>
      <c r="G140" s="34" t="s">
        <v>44</v>
      </c>
      <c r="H140" s="32">
        <f>REITORIA!I140+MUSEU!I140+ESAG!I140+CEART!I140+FAED!I140+CEAD!I140+CEFID!I140+CESFI!I140+CERES!I140</f>
        <v>3</v>
      </c>
      <c r="I140" s="41">
        <f>(REITORIA!I140-REITORIA!J140)+(MUSEU!I140-MUSEU!J140)+(ESAG!I140-ESAG!J140)+(CEART!I140-CEART!J140)+(FAED!I140-FAED!J140)+(CEAD!I140-CEAD!J140)+(CEFID!I140-CEFID!J140)+(CESFI!I140-CESFI!J140)+(CERES!I140-CERES!J140)</f>
        <v>1</v>
      </c>
      <c r="J140" s="59">
        <f t="shared" si="6"/>
        <v>2</v>
      </c>
      <c r="K140" s="33">
        <v>220</v>
      </c>
      <c r="L140" s="33">
        <f t="shared" si="7"/>
        <v>660</v>
      </c>
      <c r="M140" s="30">
        <f t="shared" si="8"/>
        <v>220</v>
      </c>
    </row>
    <row r="141" spans="1:13" ht="30" customHeight="1" x14ac:dyDescent="0.25">
      <c r="A141" s="166"/>
      <c r="B141" s="71">
        <v>138</v>
      </c>
      <c r="C141" s="169"/>
      <c r="D141" s="75" t="s">
        <v>702</v>
      </c>
      <c r="E141" s="34" t="s">
        <v>198</v>
      </c>
      <c r="F141" s="34" t="s">
        <v>155</v>
      </c>
      <c r="G141" s="34" t="s">
        <v>44</v>
      </c>
      <c r="H141" s="32">
        <f>REITORIA!I141+MUSEU!I141+ESAG!I141+CEART!I141+FAED!I141+CEAD!I141+CEFID!I141+CESFI!I141+CERES!I141</f>
        <v>2</v>
      </c>
      <c r="I141" s="41">
        <f>(REITORIA!I141-REITORIA!J141)+(MUSEU!I141-MUSEU!J141)+(ESAG!I141-ESAG!J141)+(CEART!I141-CEART!J141)+(FAED!I141-FAED!J141)+(CEAD!I141-CEAD!J141)+(CEFID!I141-CEFID!J141)+(CESFI!I141-CESFI!J141)+(CERES!I141-CERES!J141)</f>
        <v>1</v>
      </c>
      <c r="J141" s="59">
        <f t="shared" si="6"/>
        <v>1</v>
      </c>
      <c r="K141" s="33">
        <v>220</v>
      </c>
      <c r="L141" s="33">
        <f t="shared" si="7"/>
        <v>440</v>
      </c>
      <c r="M141" s="30">
        <f t="shared" si="8"/>
        <v>220</v>
      </c>
    </row>
    <row r="142" spans="1:13" ht="30" customHeight="1" x14ac:dyDescent="0.25">
      <c r="A142" s="166"/>
      <c r="B142" s="71">
        <v>139</v>
      </c>
      <c r="C142" s="169"/>
      <c r="D142" s="75" t="s">
        <v>703</v>
      </c>
      <c r="E142" s="46" t="s">
        <v>37</v>
      </c>
      <c r="F142" s="46" t="s">
        <v>201</v>
      </c>
      <c r="G142" s="46" t="s">
        <v>44</v>
      </c>
      <c r="H142" s="32">
        <f>REITORIA!I142+MUSEU!I142+ESAG!I142+CEART!I142+FAED!I142+CEAD!I142+CEFID!I142+CESFI!I142+CERES!I142</f>
        <v>8</v>
      </c>
      <c r="I142" s="41">
        <f>(REITORIA!I142-REITORIA!J142)+(MUSEU!I142-MUSEU!J142)+(ESAG!I142-ESAG!J142)+(CEART!I142-CEART!J142)+(FAED!I142-FAED!J142)+(CEAD!I142-CEAD!J142)+(CEFID!I142-CEFID!J142)+(CESFI!I142-CESFI!J142)+(CERES!I142-CERES!J142)</f>
        <v>3</v>
      </c>
      <c r="J142" s="59">
        <f t="shared" si="6"/>
        <v>5</v>
      </c>
      <c r="K142" s="33">
        <v>210</v>
      </c>
      <c r="L142" s="33">
        <f t="shared" si="7"/>
        <v>1680</v>
      </c>
      <c r="M142" s="30">
        <f t="shared" si="8"/>
        <v>630</v>
      </c>
    </row>
    <row r="143" spans="1:13" ht="30" customHeight="1" x14ac:dyDescent="0.25">
      <c r="A143" s="166"/>
      <c r="B143" s="71">
        <v>140</v>
      </c>
      <c r="C143" s="169"/>
      <c r="D143" s="75" t="s">
        <v>704</v>
      </c>
      <c r="E143" s="50" t="s">
        <v>203</v>
      </c>
      <c r="F143" s="46" t="s">
        <v>38</v>
      </c>
      <c r="G143" s="46" t="s">
        <v>44</v>
      </c>
      <c r="H143" s="32">
        <f>REITORIA!I143+MUSEU!I143+ESAG!I143+CEART!I143+FAED!I143+CEAD!I143+CEFID!I143+CESFI!I143+CERES!I143</f>
        <v>3</v>
      </c>
      <c r="I143" s="41">
        <f>(REITORIA!I143-REITORIA!J143)+(MUSEU!I143-MUSEU!J143)+(ESAG!I143-ESAG!J143)+(CEART!I143-CEART!J143)+(FAED!I143-FAED!J143)+(CEAD!I143-CEAD!J143)+(CEFID!I143-CEFID!J143)+(CESFI!I143-CESFI!J143)+(CERES!I143-CERES!J143)</f>
        <v>1</v>
      </c>
      <c r="J143" s="59">
        <f t="shared" si="6"/>
        <v>2</v>
      </c>
      <c r="K143" s="33">
        <v>180</v>
      </c>
      <c r="L143" s="33">
        <f t="shared" si="7"/>
        <v>540</v>
      </c>
      <c r="M143" s="30">
        <f t="shared" si="8"/>
        <v>180</v>
      </c>
    </row>
    <row r="144" spans="1:13" ht="30" customHeight="1" x14ac:dyDescent="0.25">
      <c r="A144" s="166"/>
      <c r="B144" s="71">
        <v>141</v>
      </c>
      <c r="C144" s="169"/>
      <c r="D144" s="75" t="s">
        <v>705</v>
      </c>
      <c r="E144" s="46" t="s">
        <v>37</v>
      </c>
      <c r="F144" s="46" t="s">
        <v>38</v>
      </c>
      <c r="G144" s="46" t="s">
        <v>44</v>
      </c>
      <c r="H144" s="32">
        <f>REITORIA!I144+MUSEU!I144+ESAG!I144+CEART!I144+FAED!I144+CEAD!I144+CEFID!I144+CESFI!I144+CERES!I144</f>
        <v>3</v>
      </c>
      <c r="I144" s="41">
        <f>(REITORIA!I144-REITORIA!J144)+(MUSEU!I144-MUSEU!J144)+(ESAG!I144-ESAG!J144)+(CEART!I144-CEART!J144)+(FAED!I144-FAED!J144)+(CEAD!I144-CEAD!J144)+(CEFID!I144-CEFID!J144)+(CESFI!I144-CESFI!J144)+(CERES!I144-CERES!J144)</f>
        <v>1</v>
      </c>
      <c r="J144" s="59">
        <f t="shared" si="6"/>
        <v>2</v>
      </c>
      <c r="K144" s="33">
        <v>250</v>
      </c>
      <c r="L144" s="33">
        <f t="shared" si="7"/>
        <v>750</v>
      </c>
      <c r="M144" s="30">
        <f t="shared" si="8"/>
        <v>250</v>
      </c>
    </row>
    <row r="145" spans="1:14" ht="30" customHeight="1" x14ac:dyDescent="0.25">
      <c r="A145" s="166"/>
      <c r="B145" s="73">
        <v>142</v>
      </c>
      <c r="C145" s="169"/>
      <c r="D145" s="75" t="s">
        <v>628</v>
      </c>
      <c r="E145" s="50" t="s">
        <v>203</v>
      </c>
      <c r="F145" s="46" t="s">
        <v>33</v>
      </c>
      <c r="G145" s="46" t="s">
        <v>44</v>
      </c>
      <c r="H145" s="32">
        <f>REITORIA!I145+MUSEU!I145+ESAG!I145+CEART!I145+FAED!I145+CEAD!I145+CEFID!I145+CESFI!I145+CERES!I145</f>
        <v>41</v>
      </c>
      <c r="I145" s="41">
        <f>(REITORIA!I145-REITORIA!J145)+(MUSEU!I145-MUSEU!J145)+(ESAG!I145-ESAG!J145)+(CEART!I145-CEART!J145)+(FAED!I145-FAED!J145)+(CEAD!I145-CEAD!J145)+(CEFID!I145-CEFID!J145)+(CESFI!I145-CESFI!J145)+(CERES!I145-CERES!J145)</f>
        <v>17</v>
      </c>
      <c r="J145" s="59">
        <f t="shared" si="6"/>
        <v>24</v>
      </c>
      <c r="K145" s="33">
        <v>120</v>
      </c>
      <c r="L145" s="33">
        <f t="shared" si="7"/>
        <v>4920</v>
      </c>
      <c r="M145" s="30">
        <f t="shared" si="8"/>
        <v>2040</v>
      </c>
    </row>
    <row r="146" spans="1:14" ht="30" customHeight="1" x14ac:dyDescent="0.25">
      <c r="A146" s="166"/>
      <c r="B146" s="73">
        <v>143</v>
      </c>
      <c r="C146" s="169"/>
      <c r="D146" s="75" t="s">
        <v>630</v>
      </c>
      <c r="E146" s="46" t="s">
        <v>37</v>
      </c>
      <c r="F146" s="46" t="s">
        <v>38</v>
      </c>
      <c r="G146" s="46" t="s">
        <v>44</v>
      </c>
      <c r="H146" s="32">
        <f>REITORIA!I146+MUSEU!I146+ESAG!I146+CEART!I146+FAED!I146+CEAD!I146+CEFID!I146+CESFI!I146+CERES!I146</f>
        <v>30</v>
      </c>
      <c r="I146" s="41">
        <f>(REITORIA!I146-REITORIA!J146)+(MUSEU!I146-MUSEU!J146)+(ESAG!I146-ESAG!J146)+(CEART!I146-CEART!J146)+(FAED!I146-FAED!J146)+(CEAD!I146-CEAD!J146)+(CEFID!I146-CEFID!J146)+(CESFI!I146-CESFI!J146)+(CERES!I146-CERES!J146)</f>
        <v>10</v>
      </c>
      <c r="J146" s="59">
        <f t="shared" si="6"/>
        <v>20</v>
      </c>
      <c r="K146" s="33">
        <v>12</v>
      </c>
      <c r="L146" s="33">
        <f t="shared" si="7"/>
        <v>360</v>
      </c>
      <c r="M146" s="30">
        <f t="shared" si="8"/>
        <v>120</v>
      </c>
    </row>
    <row r="147" spans="1:14" ht="30" customHeight="1" x14ac:dyDescent="0.25">
      <c r="A147" s="166"/>
      <c r="B147" s="73">
        <v>144</v>
      </c>
      <c r="C147" s="169"/>
      <c r="D147" s="75" t="s">
        <v>632</v>
      </c>
      <c r="E147" s="46" t="s">
        <v>37</v>
      </c>
      <c r="F147" s="46" t="s">
        <v>208</v>
      </c>
      <c r="G147" s="46" t="s">
        <v>44</v>
      </c>
      <c r="H147" s="32">
        <f>REITORIA!I147+MUSEU!I147+ESAG!I147+CEART!I147+FAED!I147+CEAD!I147+CEFID!I147+CESFI!I147+CERES!I147</f>
        <v>9</v>
      </c>
      <c r="I147" s="41">
        <f>(REITORIA!I147-REITORIA!J147)+(MUSEU!I147-MUSEU!J147)+(ESAG!I147-ESAG!J147)+(CEART!I147-CEART!J147)+(FAED!I147-FAED!J147)+(CEAD!I147-CEAD!J147)+(CEFID!I147-CEFID!J147)+(CESFI!I147-CESFI!J147)+(CERES!I147-CERES!J147)</f>
        <v>3</v>
      </c>
      <c r="J147" s="59">
        <f t="shared" si="6"/>
        <v>6</v>
      </c>
      <c r="K147" s="33">
        <v>49</v>
      </c>
      <c r="L147" s="33">
        <f t="shared" si="7"/>
        <v>441</v>
      </c>
      <c r="M147" s="30">
        <f t="shared" si="8"/>
        <v>147</v>
      </c>
    </row>
    <row r="148" spans="1:14" ht="30" customHeight="1" x14ac:dyDescent="0.25">
      <c r="A148" s="166"/>
      <c r="B148" s="73">
        <v>145</v>
      </c>
      <c r="C148" s="169"/>
      <c r="D148" s="75" t="s">
        <v>633</v>
      </c>
      <c r="E148" s="46" t="s">
        <v>210</v>
      </c>
      <c r="F148" s="46" t="s">
        <v>38</v>
      </c>
      <c r="G148" s="46" t="s">
        <v>44</v>
      </c>
      <c r="H148" s="32">
        <f>REITORIA!I148+MUSEU!I148+ESAG!I148+CEART!I148+FAED!I148+CEAD!I148+CEFID!I148+CESFI!I148+CERES!I148</f>
        <v>12</v>
      </c>
      <c r="I148" s="41">
        <f>(REITORIA!I148-REITORIA!J148)+(MUSEU!I148-MUSEU!J148)+(ESAG!I148-ESAG!J148)+(CEART!I148-CEART!J148)+(FAED!I148-FAED!J148)+(CEAD!I148-CEAD!J148)+(CEFID!I148-CEFID!J148)+(CESFI!I148-CESFI!J148)+(CERES!I148-CERES!J148)</f>
        <v>12</v>
      </c>
      <c r="J148" s="59">
        <f t="shared" si="6"/>
        <v>0</v>
      </c>
      <c r="K148" s="33">
        <v>4.1900000000000004</v>
      </c>
      <c r="L148" s="33">
        <f t="shared" si="7"/>
        <v>50.28</v>
      </c>
      <c r="M148" s="30">
        <f t="shared" si="8"/>
        <v>50.28</v>
      </c>
    </row>
    <row r="149" spans="1:14" ht="30" customHeight="1" x14ac:dyDescent="0.25">
      <c r="A149" s="166"/>
      <c r="B149" s="73">
        <v>146</v>
      </c>
      <c r="C149" s="169"/>
      <c r="D149" s="75" t="s">
        <v>189</v>
      </c>
      <c r="E149" s="46" t="s">
        <v>114</v>
      </c>
      <c r="F149" s="46" t="s">
        <v>38</v>
      </c>
      <c r="G149" s="46" t="s">
        <v>44</v>
      </c>
      <c r="H149" s="32">
        <f>REITORIA!I149+MUSEU!I149+ESAG!I149+CEART!I149+FAED!I149+CEAD!I149+CEFID!I149+CESFI!I149+CERES!I149</f>
        <v>17</v>
      </c>
      <c r="I149" s="41">
        <f>(REITORIA!I149-REITORIA!J149)+(MUSEU!I149-MUSEU!J149)+(ESAG!I149-ESAG!J149)+(CEART!I149-CEART!J149)+(FAED!I149-FAED!J149)+(CEAD!I149-CEAD!J149)+(CEFID!I149-CEFID!J149)+(CESFI!I149-CESFI!J149)+(CERES!I149-CERES!J149)</f>
        <v>8</v>
      </c>
      <c r="J149" s="59">
        <f t="shared" si="6"/>
        <v>9</v>
      </c>
      <c r="K149" s="33">
        <v>11</v>
      </c>
      <c r="L149" s="33">
        <f t="shared" si="7"/>
        <v>187</v>
      </c>
      <c r="M149" s="30">
        <f t="shared" si="8"/>
        <v>88</v>
      </c>
    </row>
    <row r="150" spans="1:14" ht="30" customHeight="1" x14ac:dyDescent="0.25">
      <c r="A150" s="166"/>
      <c r="B150" s="73">
        <v>147</v>
      </c>
      <c r="C150" s="169"/>
      <c r="D150" s="75" t="s">
        <v>191</v>
      </c>
      <c r="E150" s="46" t="s">
        <v>114</v>
      </c>
      <c r="F150" s="46" t="s">
        <v>38</v>
      </c>
      <c r="G150" s="46" t="s">
        <v>44</v>
      </c>
      <c r="H150" s="32">
        <f>REITORIA!I150+MUSEU!I150+ESAG!I150+CEART!I150+FAED!I150+CEAD!I150+CEFID!I150+CESFI!I150+CERES!I150</f>
        <v>1</v>
      </c>
      <c r="I150" s="41">
        <f>(REITORIA!I150-REITORIA!J150)+(MUSEU!I150-MUSEU!J150)+(ESAG!I150-ESAG!J150)+(CEART!I150-CEART!J150)+(FAED!I150-FAED!J150)+(CEAD!I150-CEAD!J150)+(CEFID!I150-CEFID!J150)+(CESFI!I150-CESFI!J150)+(CERES!I150-CERES!J150)</f>
        <v>0</v>
      </c>
      <c r="J150" s="59">
        <f t="shared" si="6"/>
        <v>1</v>
      </c>
      <c r="K150" s="33">
        <v>430.92</v>
      </c>
      <c r="L150" s="33">
        <f t="shared" si="7"/>
        <v>430.92</v>
      </c>
      <c r="M150" s="30">
        <f t="shared" si="8"/>
        <v>0</v>
      </c>
    </row>
    <row r="151" spans="1:14" ht="30" customHeight="1" x14ac:dyDescent="0.25">
      <c r="A151" s="166"/>
      <c r="B151" s="71">
        <v>148</v>
      </c>
      <c r="C151" s="169"/>
      <c r="D151" s="75" t="s">
        <v>193</v>
      </c>
      <c r="E151" s="46" t="s">
        <v>213</v>
      </c>
      <c r="F151" s="46" t="s">
        <v>214</v>
      </c>
      <c r="G151" s="46" t="s">
        <v>44</v>
      </c>
      <c r="H151" s="32">
        <f>REITORIA!I151+MUSEU!I151+ESAG!I151+CEART!I151+FAED!I151+CEAD!I151+CEFID!I151+CESFI!I151+CERES!I151</f>
        <v>56</v>
      </c>
      <c r="I151" s="41">
        <f>(REITORIA!I151-REITORIA!J151)+(MUSEU!I151-MUSEU!J151)+(ESAG!I151-ESAG!J151)+(CEART!I151-CEART!J151)+(FAED!I151-FAED!J151)+(CEAD!I151-CEAD!J151)+(CEFID!I151-CEFID!J151)+(CESFI!I151-CESFI!J151)+(CERES!I151-CERES!J151)</f>
        <v>51</v>
      </c>
      <c r="J151" s="59">
        <f t="shared" si="6"/>
        <v>5</v>
      </c>
      <c r="K151" s="33">
        <v>0.84</v>
      </c>
      <c r="L151" s="33">
        <f t="shared" si="7"/>
        <v>47.04</v>
      </c>
      <c r="M151" s="30">
        <f t="shared" si="8"/>
        <v>42.839999999999996</v>
      </c>
    </row>
    <row r="152" spans="1:14" ht="30" customHeight="1" x14ac:dyDescent="0.25">
      <c r="A152" s="166"/>
      <c r="B152" s="71">
        <v>149</v>
      </c>
      <c r="C152" s="169"/>
      <c r="D152" s="156" t="s">
        <v>195</v>
      </c>
      <c r="E152" s="46" t="s">
        <v>37</v>
      </c>
      <c r="F152" s="46" t="s">
        <v>38</v>
      </c>
      <c r="G152" s="46" t="s">
        <v>44</v>
      </c>
      <c r="H152" s="32">
        <f>REITORIA!I152+MUSEU!I152+ESAG!I152+CEART!I152+FAED!I152+CEAD!I152+CEFID!I152+CESFI!I152+CERES!I152</f>
        <v>66</v>
      </c>
      <c r="I152" s="41">
        <f>(REITORIA!I152-REITORIA!J152)+(MUSEU!I152-MUSEU!J152)+(ESAG!I152-ESAG!J152)+(CEART!I152-CEART!J152)+(FAED!I152-FAED!J152)+(CEAD!I152-CEAD!J152)+(CEFID!I152-CEFID!J152)+(CESFI!I152-CESFI!J152)+(CERES!I152-CERES!J152)</f>
        <v>71</v>
      </c>
      <c r="J152" s="59">
        <f t="shared" si="6"/>
        <v>-5</v>
      </c>
      <c r="K152" s="33">
        <v>1.8</v>
      </c>
      <c r="L152" s="33">
        <f t="shared" si="7"/>
        <v>118.8</v>
      </c>
      <c r="M152" s="30">
        <f t="shared" si="8"/>
        <v>127.8</v>
      </c>
      <c r="N152" s="205" t="s">
        <v>1034</v>
      </c>
    </row>
    <row r="153" spans="1:14" ht="30" customHeight="1" x14ac:dyDescent="0.25">
      <c r="A153" s="166"/>
      <c r="B153" s="71">
        <v>150</v>
      </c>
      <c r="C153" s="169"/>
      <c r="D153" s="156" t="s">
        <v>196</v>
      </c>
      <c r="E153" s="46" t="s">
        <v>217</v>
      </c>
      <c r="F153" s="46" t="s">
        <v>38</v>
      </c>
      <c r="G153" s="46" t="s">
        <v>44</v>
      </c>
      <c r="H153" s="32">
        <f>REITORIA!I153+MUSEU!I153+ESAG!I153+CEART!I153+FAED!I153+CEAD!I153+CEFID!I153+CESFI!I153+CERES!I153</f>
        <v>47</v>
      </c>
      <c r="I153" s="41">
        <f>(REITORIA!I153-REITORIA!J153)+(MUSEU!I153-MUSEU!J153)+(ESAG!I153-ESAG!J153)+(CEART!I153-CEART!J153)+(FAED!I153-FAED!J153)+(CEAD!I153-CEAD!J153)+(CEFID!I153-CEFID!J153)+(CESFI!I153-CESFI!J153)+(CERES!I153-CERES!J153)</f>
        <v>50</v>
      </c>
      <c r="J153" s="59">
        <f t="shared" si="6"/>
        <v>-3</v>
      </c>
      <c r="K153" s="33">
        <v>3.38</v>
      </c>
      <c r="L153" s="33">
        <f t="shared" si="7"/>
        <v>158.85999999999999</v>
      </c>
      <c r="M153" s="30">
        <f t="shared" si="8"/>
        <v>169</v>
      </c>
      <c r="N153" s="205" t="s">
        <v>1034</v>
      </c>
    </row>
    <row r="154" spans="1:14" ht="30" customHeight="1" x14ac:dyDescent="0.25">
      <c r="A154" s="166"/>
      <c r="B154" s="71">
        <v>151</v>
      </c>
      <c r="C154" s="169"/>
      <c r="D154" s="75" t="s">
        <v>197</v>
      </c>
      <c r="E154" s="46" t="s">
        <v>37</v>
      </c>
      <c r="F154" s="46" t="s">
        <v>50</v>
      </c>
      <c r="G154" s="46" t="s">
        <v>44</v>
      </c>
      <c r="H154" s="32">
        <f>REITORIA!I154+MUSEU!I154+ESAG!I154+CEART!I154+FAED!I154+CEAD!I154+CEFID!I154+CESFI!I154+CERES!I154</f>
        <v>41</v>
      </c>
      <c r="I154" s="41">
        <f>(REITORIA!I154-REITORIA!J154)+(MUSEU!I154-MUSEU!J154)+(ESAG!I154-ESAG!J154)+(CEART!I154-CEART!J154)+(FAED!I154-FAED!J154)+(CEAD!I154-CEAD!J154)+(CEFID!I154-CEFID!J154)+(CESFI!I154-CESFI!J154)+(CERES!I154-CERES!J154)</f>
        <v>5</v>
      </c>
      <c r="J154" s="59">
        <f t="shared" si="6"/>
        <v>36</v>
      </c>
      <c r="K154" s="33">
        <v>11</v>
      </c>
      <c r="L154" s="33">
        <f t="shared" si="7"/>
        <v>451</v>
      </c>
      <c r="M154" s="30">
        <f t="shared" si="8"/>
        <v>55</v>
      </c>
    </row>
    <row r="155" spans="1:14" ht="30" customHeight="1" x14ac:dyDescent="0.25">
      <c r="A155" s="167"/>
      <c r="B155" s="71">
        <v>152</v>
      </c>
      <c r="C155" s="170"/>
      <c r="D155" s="82" t="s">
        <v>199</v>
      </c>
      <c r="E155" s="46" t="s">
        <v>220</v>
      </c>
      <c r="F155" s="46" t="s">
        <v>38</v>
      </c>
      <c r="G155" s="46" t="s">
        <v>44</v>
      </c>
      <c r="H155" s="32">
        <f>REITORIA!I155+MUSEU!I155+ESAG!I155+CEART!I155+FAED!I155+CEAD!I155+CEFID!I155+CESFI!I155+CERES!I155</f>
        <v>58</v>
      </c>
      <c r="I155" s="41">
        <f>(REITORIA!I155-REITORIA!J155)+(MUSEU!I155-MUSEU!J155)+(ESAG!I155-ESAG!J155)+(CEART!I155-CEART!J155)+(FAED!I155-FAED!J155)+(CEAD!I155-CEAD!J155)+(CEFID!I155-CEFID!J155)+(CESFI!I155-CESFI!J155)+(CERES!I155-CERES!J155)</f>
        <v>31</v>
      </c>
      <c r="J155" s="59">
        <f t="shared" si="6"/>
        <v>27</v>
      </c>
      <c r="K155" s="33">
        <v>15.99</v>
      </c>
      <c r="L155" s="33">
        <f t="shared" si="7"/>
        <v>927.42</v>
      </c>
      <c r="M155" s="30">
        <f t="shared" si="8"/>
        <v>495.69</v>
      </c>
    </row>
    <row r="156" spans="1:14" ht="30" customHeight="1" x14ac:dyDescent="0.25">
      <c r="A156" s="171">
        <v>3</v>
      </c>
      <c r="B156" s="76">
        <v>153</v>
      </c>
      <c r="C156" s="174" t="s">
        <v>684</v>
      </c>
      <c r="D156" s="80" t="s">
        <v>200</v>
      </c>
      <c r="E156" s="46" t="s">
        <v>210</v>
      </c>
      <c r="F156" s="46" t="s">
        <v>38</v>
      </c>
      <c r="G156" s="46" t="s">
        <v>44</v>
      </c>
      <c r="H156" s="32">
        <f>REITORIA!I156+MUSEU!I156+ESAG!I156+CEART!I156+FAED!I156+CEAD!I156+CEFID!I156+CESFI!I156+CERES!I156</f>
        <v>64</v>
      </c>
      <c r="I156" s="41">
        <f>(REITORIA!I156-REITORIA!J156)+(MUSEU!I156-MUSEU!J156)+(ESAG!I156-ESAG!J156)+(CEART!I156-CEART!J156)+(FAED!I156-FAED!J156)+(CEAD!I156-CEAD!J156)+(CEFID!I156-CEFID!J156)+(CESFI!I156-CESFI!J156)+(CERES!I156-CERES!J156)</f>
        <v>21</v>
      </c>
      <c r="J156" s="59">
        <f t="shared" si="6"/>
        <v>43</v>
      </c>
      <c r="K156" s="33">
        <v>15.98</v>
      </c>
      <c r="L156" s="33">
        <f t="shared" si="7"/>
        <v>1022.72</v>
      </c>
      <c r="M156" s="30">
        <f t="shared" si="8"/>
        <v>335.58</v>
      </c>
    </row>
    <row r="157" spans="1:14" ht="30" customHeight="1" x14ac:dyDescent="0.25">
      <c r="A157" s="172"/>
      <c r="B157" s="70">
        <v>154</v>
      </c>
      <c r="C157" s="175"/>
      <c r="D157" s="80" t="s">
        <v>662</v>
      </c>
      <c r="E157" s="46" t="s">
        <v>210</v>
      </c>
      <c r="F157" s="46" t="s">
        <v>38</v>
      </c>
      <c r="G157" s="46" t="s">
        <v>44</v>
      </c>
      <c r="H157" s="32">
        <f>REITORIA!I157+MUSEU!I157+ESAG!I157+CEART!I157+FAED!I157+CEAD!I157+CEFID!I157+CESFI!I157+CERES!I157</f>
        <v>33</v>
      </c>
      <c r="I157" s="41">
        <f>(REITORIA!I157-REITORIA!J157)+(MUSEU!I157-MUSEU!J157)+(ESAG!I157-ESAG!J157)+(CEART!I157-CEART!J157)+(FAED!I157-FAED!J157)+(CEAD!I157-CEAD!J157)+(CEFID!I157-CEFID!J157)+(CESFI!I157-CESFI!J157)+(CERES!I157-CERES!J157)</f>
        <v>21</v>
      </c>
      <c r="J157" s="59">
        <f t="shared" si="6"/>
        <v>12</v>
      </c>
      <c r="K157" s="33">
        <v>17.559999999999999</v>
      </c>
      <c r="L157" s="33">
        <f t="shared" si="7"/>
        <v>579.4799999999999</v>
      </c>
      <c r="M157" s="30">
        <f t="shared" si="8"/>
        <v>368.76</v>
      </c>
    </row>
    <row r="158" spans="1:14" ht="30" customHeight="1" x14ac:dyDescent="0.25">
      <c r="A158" s="172"/>
      <c r="B158" s="70">
        <v>155</v>
      </c>
      <c r="C158" s="175"/>
      <c r="D158" s="80" t="s">
        <v>666</v>
      </c>
      <c r="E158" s="46" t="s">
        <v>223</v>
      </c>
      <c r="F158" s="46" t="s">
        <v>38</v>
      </c>
      <c r="G158" s="46" t="s">
        <v>44</v>
      </c>
      <c r="H158" s="32">
        <f>REITORIA!I158+MUSEU!I158+ESAG!I158+CEART!I158+FAED!I158+CEAD!I158+CEFID!I158+CESFI!I158+CERES!I158</f>
        <v>5</v>
      </c>
      <c r="I158" s="41">
        <f>(REITORIA!I158-REITORIA!J158)+(MUSEU!I158-MUSEU!J158)+(ESAG!I158-ESAG!J158)+(CEART!I158-CEART!J158)+(FAED!I158-FAED!J158)+(CEAD!I158-CEAD!J158)+(CEFID!I158-CEFID!J158)+(CESFI!I158-CESFI!J158)+(CERES!I158-CERES!J158)</f>
        <v>0</v>
      </c>
      <c r="J158" s="59">
        <f t="shared" si="6"/>
        <v>5</v>
      </c>
      <c r="K158" s="33">
        <v>5.84</v>
      </c>
      <c r="L158" s="33">
        <f t="shared" si="7"/>
        <v>29.2</v>
      </c>
      <c r="M158" s="30">
        <f t="shared" si="8"/>
        <v>0</v>
      </c>
    </row>
    <row r="159" spans="1:14" ht="30" customHeight="1" x14ac:dyDescent="0.25">
      <c r="A159" s="172"/>
      <c r="B159" s="70">
        <v>156</v>
      </c>
      <c r="C159" s="175"/>
      <c r="D159" s="80" t="s">
        <v>659</v>
      </c>
      <c r="E159" s="46" t="s">
        <v>37</v>
      </c>
      <c r="F159" s="46" t="s">
        <v>38</v>
      </c>
      <c r="G159" s="46" t="s">
        <v>44</v>
      </c>
      <c r="H159" s="32">
        <f>REITORIA!I159+MUSEU!I159+ESAG!I159+CEART!I159+FAED!I159+CEAD!I159+CEFID!I159+CESFI!I159+CERES!I159</f>
        <v>18</v>
      </c>
      <c r="I159" s="41">
        <f>(REITORIA!I159-REITORIA!J159)+(MUSEU!I159-MUSEU!J159)+(ESAG!I159-ESAG!J159)+(CEART!I159-CEART!J159)+(FAED!I159-FAED!J159)+(CEAD!I159-CEAD!J159)+(CEFID!I159-CEFID!J159)+(CESFI!I159-CESFI!J159)+(CERES!I159-CERES!J159)</f>
        <v>14</v>
      </c>
      <c r="J159" s="59">
        <f t="shared" si="6"/>
        <v>4</v>
      </c>
      <c r="K159" s="33">
        <v>12.08</v>
      </c>
      <c r="L159" s="33">
        <f t="shared" si="7"/>
        <v>217.44</v>
      </c>
      <c r="M159" s="30">
        <f t="shared" si="8"/>
        <v>169.12</v>
      </c>
    </row>
    <row r="160" spans="1:14" ht="30" customHeight="1" x14ac:dyDescent="0.25">
      <c r="A160" s="172"/>
      <c r="B160" s="76">
        <v>157</v>
      </c>
      <c r="C160" s="175"/>
      <c r="D160" s="80" t="s">
        <v>202</v>
      </c>
      <c r="E160" s="46" t="s">
        <v>37</v>
      </c>
      <c r="F160" s="46" t="s">
        <v>33</v>
      </c>
      <c r="G160" s="46" t="s">
        <v>44</v>
      </c>
      <c r="H160" s="32">
        <f>REITORIA!I160+MUSEU!I160+ESAG!I160+CEART!I160+FAED!I160+CEAD!I160+CEFID!I160+CESFI!I160+CERES!I160</f>
        <v>42</v>
      </c>
      <c r="I160" s="41">
        <f>(REITORIA!I160-REITORIA!J160)+(MUSEU!I160-MUSEU!J160)+(ESAG!I160-ESAG!J160)+(CEART!I160-CEART!J160)+(FAED!I160-FAED!J160)+(CEAD!I160-CEAD!J160)+(CEFID!I160-CEFID!J160)+(CESFI!I160-CESFI!J160)+(CERES!I160-CERES!J160)</f>
        <v>10</v>
      </c>
      <c r="J160" s="59">
        <f t="shared" si="6"/>
        <v>32</v>
      </c>
      <c r="K160" s="33">
        <v>17.63</v>
      </c>
      <c r="L160" s="33">
        <f t="shared" si="7"/>
        <v>740.45999999999992</v>
      </c>
      <c r="M160" s="30">
        <f t="shared" si="8"/>
        <v>176.29999999999998</v>
      </c>
    </row>
    <row r="161" spans="1:13" ht="30" customHeight="1" x14ac:dyDescent="0.25">
      <c r="A161" s="172"/>
      <c r="B161" s="76">
        <v>158</v>
      </c>
      <c r="C161" s="175"/>
      <c r="D161" s="80" t="s">
        <v>204</v>
      </c>
      <c r="E161" s="46" t="s">
        <v>227</v>
      </c>
      <c r="F161" s="46" t="s">
        <v>34</v>
      </c>
      <c r="G161" s="46" t="s">
        <v>44</v>
      </c>
      <c r="H161" s="32">
        <f>REITORIA!I161+MUSEU!I161+ESAG!I161+CEART!I161+FAED!I161+CEAD!I161+CEFID!I161+CESFI!I161+CERES!I161</f>
        <v>50</v>
      </c>
      <c r="I161" s="41">
        <f>(REITORIA!I161-REITORIA!J161)+(MUSEU!I161-MUSEU!J161)+(ESAG!I161-ESAG!J161)+(CEART!I161-CEART!J161)+(FAED!I161-FAED!J161)+(CEAD!I161-CEAD!J161)+(CEFID!I161-CEFID!J161)+(CESFI!I161-CESFI!J161)+(CERES!I161-CERES!J161)</f>
        <v>17</v>
      </c>
      <c r="J161" s="59">
        <f t="shared" si="6"/>
        <v>33</v>
      </c>
      <c r="K161" s="33">
        <v>71.14</v>
      </c>
      <c r="L161" s="33">
        <f t="shared" si="7"/>
        <v>3557</v>
      </c>
      <c r="M161" s="30">
        <f t="shared" si="8"/>
        <v>1209.3800000000001</v>
      </c>
    </row>
    <row r="162" spans="1:13" ht="30" customHeight="1" x14ac:dyDescent="0.25">
      <c r="A162" s="172"/>
      <c r="B162" s="76">
        <v>159</v>
      </c>
      <c r="C162" s="175"/>
      <c r="D162" s="80" t="s">
        <v>205</v>
      </c>
      <c r="E162" s="46" t="s">
        <v>227</v>
      </c>
      <c r="F162" s="46" t="s">
        <v>34</v>
      </c>
      <c r="G162" s="46" t="s">
        <v>44</v>
      </c>
      <c r="H162" s="32">
        <f>REITORIA!I162+MUSEU!I162+ESAG!I162+CEART!I162+FAED!I162+CEAD!I162+CEFID!I162+CESFI!I162+CERES!I162</f>
        <v>199</v>
      </c>
      <c r="I162" s="41">
        <f>(REITORIA!I162-REITORIA!J162)+(MUSEU!I162-MUSEU!J162)+(ESAG!I162-ESAG!J162)+(CEART!I162-CEART!J162)+(FAED!I162-FAED!J162)+(CEAD!I162-CEAD!J162)+(CEFID!I162-CEFID!J162)+(CESFI!I162-CESFI!J162)+(CERES!I162-CERES!J162)</f>
        <v>48</v>
      </c>
      <c r="J162" s="59">
        <f t="shared" si="6"/>
        <v>151</v>
      </c>
      <c r="K162" s="33">
        <v>11.14</v>
      </c>
      <c r="L162" s="33">
        <f t="shared" si="7"/>
        <v>2216.86</v>
      </c>
      <c r="M162" s="30">
        <f t="shared" si="8"/>
        <v>534.72</v>
      </c>
    </row>
    <row r="163" spans="1:13" ht="30" customHeight="1" x14ac:dyDescent="0.25">
      <c r="A163" s="172"/>
      <c r="B163" s="70">
        <v>160</v>
      </c>
      <c r="C163" s="175"/>
      <c r="D163" s="80" t="s">
        <v>634</v>
      </c>
      <c r="E163" s="46" t="s">
        <v>229</v>
      </c>
      <c r="F163" s="47" t="s">
        <v>34</v>
      </c>
      <c r="G163" s="47" t="s">
        <v>44</v>
      </c>
      <c r="H163" s="32">
        <f>REITORIA!I163+MUSEU!I163+ESAG!I163+CEART!I163+FAED!I163+CEAD!I163+CEFID!I163+CESFI!I163+CERES!I163</f>
        <v>123</v>
      </c>
      <c r="I163" s="41">
        <f>(REITORIA!I163-REITORIA!J163)+(MUSEU!I163-MUSEU!J163)+(ESAG!I163-ESAG!J163)+(CEART!I163-CEART!J163)+(FAED!I163-FAED!J163)+(CEAD!I163-CEAD!J163)+(CEFID!I163-CEFID!J163)+(CESFI!I163-CESFI!J163)+(CERES!I163-CERES!J163)</f>
        <v>21</v>
      </c>
      <c r="J163" s="59">
        <f t="shared" si="6"/>
        <v>102</v>
      </c>
      <c r="K163" s="33">
        <v>3.78</v>
      </c>
      <c r="L163" s="33">
        <f t="shared" si="7"/>
        <v>464.94</v>
      </c>
      <c r="M163" s="30">
        <f t="shared" si="8"/>
        <v>79.38</v>
      </c>
    </row>
    <row r="164" spans="1:13" ht="30" customHeight="1" x14ac:dyDescent="0.25">
      <c r="A164" s="172"/>
      <c r="B164" s="76">
        <v>161</v>
      </c>
      <c r="C164" s="175"/>
      <c r="D164" s="80" t="s">
        <v>206</v>
      </c>
      <c r="E164" s="34" t="s">
        <v>231</v>
      </c>
      <c r="F164" s="34" t="s">
        <v>38</v>
      </c>
      <c r="G164" s="34" t="s">
        <v>232</v>
      </c>
      <c r="H164" s="32">
        <f>REITORIA!I164+MUSEU!I164+ESAG!I164+CEART!I164+FAED!I164+CEAD!I164+CEFID!I164+CESFI!I164+CERES!I164</f>
        <v>135</v>
      </c>
      <c r="I164" s="41">
        <f>(REITORIA!I164-REITORIA!J164)+(MUSEU!I164-MUSEU!J164)+(ESAG!I164-ESAG!J164)+(CEART!I164-CEART!J164)+(FAED!I164-FAED!J164)+(CEAD!I164-CEAD!J164)+(CEFID!I164-CEFID!J164)+(CESFI!I164-CESFI!J164)+(CERES!I164-CERES!J164)</f>
        <v>83</v>
      </c>
      <c r="J164" s="59">
        <f t="shared" si="6"/>
        <v>52</v>
      </c>
      <c r="K164" s="33">
        <v>1.35</v>
      </c>
      <c r="L164" s="33">
        <f t="shared" si="7"/>
        <v>182.25</v>
      </c>
      <c r="M164" s="30">
        <f t="shared" si="8"/>
        <v>112.05000000000001</v>
      </c>
    </row>
    <row r="165" spans="1:13" ht="30" customHeight="1" x14ac:dyDescent="0.25">
      <c r="A165" s="172"/>
      <c r="B165" s="76">
        <v>162</v>
      </c>
      <c r="C165" s="175"/>
      <c r="D165" s="80" t="s">
        <v>207</v>
      </c>
      <c r="E165" s="34" t="s">
        <v>231</v>
      </c>
      <c r="F165" s="34" t="s">
        <v>38</v>
      </c>
      <c r="G165" s="34" t="s">
        <v>232</v>
      </c>
      <c r="H165" s="32">
        <f>REITORIA!I165+MUSEU!I165+ESAG!I165+CEART!I165+FAED!I165+CEAD!I165+CEFID!I165+CESFI!I165+CERES!I165</f>
        <v>74</v>
      </c>
      <c r="I165" s="41">
        <f>(REITORIA!I165-REITORIA!J165)+(MUSEU!I165-MUSEU!J165)+(ESAG!I165-ESAG!J165)+(CEART!I165-CEART!J165)+(FAED!I165-FAED!J165)+(CEAD!I165-CEAD!J165)+(CEFID!I165-CEFID!J165)+(CESFI!I165-CESFI!J165)+(CERES!I165-CERES!J165)</f>
        <v>29</v>
      </c>
      <c r="J165" s="59">
        <f t="shared" si="6"/>
        <v>45</v>
      </c>
      <c r="K165" s="33">
        <v>2.63</v>
      </c>
      <c r="L165" s="33">
        <f t="shared" si="7"/>
        <v>194.62</v>
      </c>
      <c r="M165" s="30">
        <f t="shared" si="8"/>
        <v>76.27</v>
      </c>
    </row>
    <row r="166" spans="1:13" ht="30" customHeight="1" x14ac:dyDescent="0.25">
      <c r="A166" s="172"/>
      <c r="B166" s="76">
        <v>163</v>
      </c>
      <c r="C166" s="175"/>
      <c r="D166" s="80" t="s">
        <v>209</v>
      </c>
      <c r="E166" s="34" t="s">
        <v>235</v>
      </c>
      <c r="F166" s="34" t="s">
        <v>38</v>
      </c>
      <c r="G166" s="34" t="s">
        <v>232</v>
      </c>
      <c r="H166" s="32">
        <f>REITORIA!I166+MUSEU!I166+ESAG!I166+CEART!I166+FAED!I166+CEAD!I166+CEFID!I166+CESFI!I166+CERES!I166</f>
        <v>180</v>
      </c>
      <c r="I166" s="41">
        <f>(REITORIA!I166-REITORIA!J166)+(MUSEU!I166-MUSEU!J166)+(ESAG!I166-ESAG!J166)+(CEART!I166-CEART!J166)+(FAED!I166-FAED!J166)+(CEAD!I166-CEAD!J166)+(CEFID!I166-CEFID!J166)+(CESFI!I166-CESFI!J166)+(CERES!I166-CERES!J166)</f>
        <v>154</v>
      </c>
      <c r="J166" s="59">
        <f t="shared" si="6"/>
        <v>26</v>
      </c>
      <c r="K166" s="33">
        <v>12.08</v>
      </c>
      <c r="L166" s="33">
        <f t="shared" si="7"/>
        <v>2174.4</v>
      </c>
      <c r="M166" s="30">
        <f t="shared" si="8"/>
        <v>1860.32</v>
      </c>
    </row>
    <row r="167" spans="1:13" ht="30" customHeight="1" x14ac:dyDescent="0.25">
      <c r="A167" s="172"/>
      <c r="B167" s="76">
        <v>164</v>
      </c>
      <c r="C167" s="175"/>
      <c r="D167" s="80" t="s">
        <v>709</v>
      </c>
      <c r="E167" s="34" t="s">
        <v>237</v>
      </c>
      <c r="F167" s="34" t="s">
        <v>38</v>
      </c>
      <c r="G167" s="34" t="s">
        <v>232</v>
      </c>
      <c r="H167" s="32">
        <f>REITORIA!I167+MUSEU!I167+ESAG!I167+CEART!I167+FAED!I167+CEAD!I167+CEFID!I167+CESFI!I167+CERES!I167</f>
        <v>11</v>
      </c>
      <c r="I167" s="41">
        <f>(REITORIA!I167-REITORIA!J167)+(MUSEU!I167-MUSEU!J167)+(ESAG!I167-ESAG!J167)+(CEART!I167-CEART!J167)+(FAED!I167-FAED!J167)+(CEAD!I167-CEAD!J167)+(CEFID!I167-CEFID!J167)+(CESFI!I167-CESFI!J167)+(CERES!I167-CERES!J167)</f>
        <v>6</v>
      </c>
      <c r="J167" s="59">
        <f t="shared" si="6"/>
        <v>5</v>
      </c>
      <c r="K167" s="33">
        <v>59.58</v>
      </c>
      <c r="L167" s="33">
        <f t="shared" si="7"/>
        <v>655.38</v>
      </c>
      <c r="M167" s="30">
        <f t="shared" si="8"/>
        <v>357.48</v>
      </c>
    </row>
    <row r="168" spans="1:13" ht="30" customHeight="1" x14ac:dyDescent="0.25">
      <c r="A168" s="172"/>
      <c r="B168" s="76">
        <v>165</v>
      </c>
      <c r="C168" s="175"/>
      <c r="D168" s="80" t="s">
        <v>211</v>
      </c>
      <c r="E168" s="34" t="s">
        <v>239</v>
      </c>
      <c r="F168" s="34" t="s">
        <v>38</v>
      </c>
      <c r="G168" s="34" t="s">
        <v>232</v>
      </c>
      <c r="H168" s="32">
        <f>REITORIA!I168+MUSEU!I168+ESAG!I168+CEART!I168+FAED!I168+CEAD!I168+CEFID!I168+CESFI!I168+CERES!I168</f>
        <v>13</v>
      </c>
      <c r="I168" s="41">
        <f>(REITORIA!I168-REITORIA!J168)+(MUSEU!I168-MUSEU!J168)+(ESAG!I168-ESAG!J168)+(CEART!I168-CEART!J168)+(FAED!I168-FAED!J168)+(CEAD!I168-CEAD!J168)+(CEFID!I168-CEFID!J168)+(CESFI!I168-CESFI!J168)+(CERES!I168-CERES!J168)</f>
        <v>8</v>
      </c>
      <c r="J168" s="59">
        <f t="shared" si="6"/>
        <v>5</v>
      </c>
      <c r="K168" s="33">
        <v>23.94</v>
      </c>
      <c r="L168" s="33">
        <f t="shared" si="7"/>
        <v>311.22000000000003</v>
      </c>
      <c r="M168" s="30">
        <f t="shared" si="8"/>
        <v>191.52</v>
      </c>
    </row>
    <row r="169" spans="1:13" ht="30" customHeight="1" x14ac:dyDescent="0.25">
      <c r="A169" s="172"/>
      <c r="B169" s="76">
        <v>166</v>
      </c>
      <c r="C169" s="175"/>
      <c r="D169" s="80" t="s">
        <v>212</v>
      </c>
      <c r="E169" s="34" t="s">
        <v>237</v>
      </c>
      <c r="F169" s="34" t="s">
        <v>38</v>
      </c>
      <c r="G169" s="34" t="s">
        <v>232</v>
      </c>
      <c r="H169" s="32">
        <f>REITORIA!I169+MUSEU!I169+ESAG!I169+CEART!I169+FAED!I169+CEAD!I169+CEFID!I169+CESFI!I169+CERES!I169</f>
        <v>35</v>
      </c>
      <c r="I169" s="41">
        <f>(REITORIA!I169-REITORIA!J169)+(MUSEU!I169-MUSEU!J169)+(ESAG!I169-ESAG!J169)+(CEART!I169-CEART!J169)+(FAED!I169-FAED!J169)+(CEAD!I169-CEAD!J169)+(CEFID!I169-CEFID!J169)+(CESFI!I169-CESFI!J169)+(CERES!I169-CERES!J169)</f>
        <v>25</v>
      </c>
      <c r="J169" s="59">
        <f t="shared" si="6"/>
        <v>10</v>
      </c>
      <c r="K169" s="33">
        <v>4.0199999999999996</v>
      </c>
      <c r="L169" s="33">
        <f t="shared" si="7"/>
        <v>140.69999999999999</v>
      </c>
      <c r="M169" s="30">
        <f t="shared" si="8"/>
        <v>100.49999999999999</v>
      </c>
    </row>
    <row r="170" spans="1:13" ht="30" customHeight="1" x14ac:dyDescent="0.25">
      <c r="A170" s="172"/>
      <c r="B170" s="76">
        <v>167</v>
      </c>
      <c r="C170" s="175"/>
      <c r="D170" s="80" t="s">
        <v>215</v>
      </c>
      <c r="E170" s="34" t="s">
        <v>231</v>
      </c>
      <c r="F170" s="34" t="s">
        <v>38</v>
      </c>
      <c r="G170" s="34" t="s">
        <v>232</v>
      </c>
      <c r="H170" s="32">
        <f>REITORIA!I170+MUSEU!I170+ESAG!I170+CEART!I170+FAED!I170+CEAD!I170+CEFID!I170+CESFI!I170+CERES!I170</f>
        <v>75</v>
      </c>
      <c r="I170" s="41">
        <f>(REITORIA!I170-REITORIA!J170)+(MUSEU!I170-MUSEU!J170)+(ESAG!I170-ESAG!J170)+(CEART!I170-CEART!J170)+(FAED!I170-FAED!J170)+(CEAD!I170-CEAD!J170)+(CEFID!I170-CEFID!J170)+(CESFI!I170-CESFI!J170)+(CERES!I170-CERES!J170)</f>
        <v>15</v>
      </c>
      <c r="J170" s="59">
        <f t="shared" si="6"/>
        <v>60</v>
      </c>
      <c r="K170" s="33">
        <v>7.38</v>
      </c>
      <c r="L170" s="33">
        <f t="shared" si="7"/>
        <v>553.5</v>
      </c>
      <c r="M170" s="30">
        <f t="shared" si="8"/>
        <v>110.7</v>
      </c>
    </row>
    <row r="171" spans="1:13" ht="30" customHeight="1" x14ac:dyDescent="0.25">
      <c r="A171" s="172"/>
      <c r="B171" s="76">
        <v>168</v>
      </c>
      <c r="C171" s="175"/>
      <c r="D171" s="77" t="s">
        <v>713</v>
      </c>
      <c r="E171" s="34" t="s">
        <v>237</v>
      </c>
      <c r="F171" s="34" t="s">
        <v>38</v>
      </c>
      <c r="G171" s="34" t="s">
        <v>232</v>
      </c>
      <c r="H171" s="32">
        <f>REITORIA!I171+MUSEU!I171+ESAG!I171+CEART!I171+FAED!I171+CEAD!I171+CEFID!I171+CESFI!I171+CERES!I171</f>
        <v>50</v>
      </c>
      <c r="I171" s="41">
        <f>(REITORIA!I171-REITORIA!J171)+(MUSEU!I171-MUSEU!J171)+(ESAG!I171-ESAG!J171)+(CEART!I171-CEART!J171)+(FAED!I171-FAED!J171)+(CEAD!I171-CEAD!J171)+(CEFID!I171-CEFID!J171)+(CESFI!I171-CESFI!J171)+(CERES!I171-CERES!J171)</f>
        <v>50</v>
      </c>
      <c r="J171" s="59">
        <f t="shared" si="6"/>
        <v>0</v>
      </c>
      <c r="K171" s="33">
        <v>6.2</v>
      </c>
      <c r="L171" s="33">
        <f t="shared" si="7"/>
        <v>310</v>
      </c>
      <c r="M171" s="30">
        <f t="shared" si="8"/>
        <v>310</v>
      </c>
    </row>
    <row r="172" spans="1:13" ht="30" customHeight="1" x14ac:dyDescent="0.25">
      <c r="A172" s="172"/>
      <c r="B172" s="76">
        <v>169</v>
      </c>
      <c r="C172" s="175"/>
      <c r="D172" s="77" t="s">
        <v>714</v>
      </c>
      <c r="E172" s="34" t="s">
        <v>244</v>
      </c>
      <c r="F172" s="34" t="s">
        <v>38</v>
      </c>
      <c r="G172" s="34" t="s">
        <v>232</v>
      </c>
      <c r="H172" s="32">
        <f>REITORIA!I172+MUSEU!I172+ESAG!I172+CEART!I172+FAED!I172+CEAD!I172+CEFID!I172+CESFI!I172+CERES!I172</f>
        <v>30</v>
      </c>
      <c r="I172" s="41">
        <f>(REITORIA!I172-REITORIA!J172)+(MUSEU!I172-MUSEU!J172)+(ESAG!I172-ESAG!J172)+(CEART!I172-CEART!J172)+(FAED!I172-FAED!J172)+(CEAD!I172-CEAD!J172)+(CEFID!I172-CEFID!J172)+(CESFI!I172-CESFI!J172)+(CERES!I172-CERES!J172)</f>
        <v>30</v>
      </c>
      <c r="J172" s="59">
        <f t="shared" si="6"/>
        <v>0</v>
      </c>
      <c r="K172" s="33">
        <v>17.72</v>
      </c>
      <c r="L172" s="33">
        <f t="shared" si="7"/>
        <v>531.59999999999991</v>
      </c>
      <c r="M172" s="30">
        <f t="shared" si="8"/>
        <v>531.59999999999991</v>
      </c>
    </row>
    <row r="173" spans="1:13" ht="30" customHeight="1" x14ac:dyDescent="0.25">
      <c r="A173" s="172"/>
      <c r="B173" s="76">
        <v>170</v>
      </c>
      <c r="C173" s="175"/>
      <c r="D173" s="77" t="s">
        <v>716</v>
      </c>
      <c r="E173" s="34" t="s">
        <v>244</v>
      </c>
      <c r="F173" s="34" t="s">
        <v>38</v>
      </c>
      <c r="G173" s="34" t="s">
        <v>232</v>
      </c>
      <c r="H173" s="32">
        <f>REITORIA!I173+MUSEU!I173+ESAG!I173+CEART!I173+FAED!I173+CEAD!I173+CEFID!I173+CESFI!I173+CERES!I173</f>
        <v>30</v>
      </c>
      <c r="I173" s="41">
        <f>(REITORIA!I173-REITORIA!J173)+(MUSEU!I173-MUSEU!J173)+(ESAG!I173-ESAG!J173)+(CEART!I173-CEART!J173)+(FAED!I173-FAED!J173)+(CEAD!I173-CEAD!J173)+(CEFID!I173-CEFID!J173)+(CESFI!I173-CESFI!J173)+(CERES!I173-CERES!J173)</f>
        <v>10</v>
      </c>
      <c r="J173" s="59">
        <f t="shared" si="6"/>
        <v>20</v>
      </c>
      <c r="K173" s="33">
        <v>26.66</v>
      </c>
      <c r="L173" s="33">
        <f t="shared" si="7"/>
        <v>799.8</v>
      </c>
      <c r="M173" s="30">
        <f t="shared" si="8"/>
        <v>266.60000000000002</v>
      </c>
    </row>
    <row r="174" spans="1:13" ht="30" customHeight="1" x14ac:dyDescent="0.25">
      <c r="A174" s="172"/>
      <c r="B174" s="76">
        <v>171</v>
      </c>
      <c r="C174" s="175"/>
      <c r="D174" s="80" t="s">
        <v>216</v>
      </c>
      <c r="E174" s="34" t="s">
        <v>244</v>
      </c>
      <c r="F174" s="34" t="s">
        <v>38</v>
      </c>
      <c r="G174" s="34" t="s">
        <v>232</v>
      </c>
      <c r="H174" s="32">
        <f>REITORIA!I174+MUSEU!I174+ESAG!I174+CEART!I174+FAED!I174+CEAD!I174+CEFID!I174+CESFI!I174+CERES!I174</f>
        <v>53</v>
      </c>
      <c r="I174" s="41">
        <f>(REITORIA!I174-REITORIA!J174)+(MUSEU!I174-MUSEU!J174)+(ESAG!I174-ESAG!J174)+(CEART!I174-CEART!J174)+(FAED!I174-FAED!J174)+(CEAD!I174-CEAD!J174)+(CEFID!I174-CEFID!J174)+(CESFI!I174-CESFI!J174)+(CERES!I174-CERES!J174)</f>
        <v>34</v>
      </c>
      <c r="J174" s="59">
        <f t="shared" si="6"/>
        <v>19</v>
      </c>
      <c r="K174" s="33">
        <v>6.23</v>
      </c>
      <c r="L174" s="33">
        <f t="shared" si="7"/>
        <v>330.19</v>
      </c>
      <c r="M174" s="30">
        <f t="shared" si="8"/>
        <v>211.82000000000002</v>
      </c>
    </row>
    <row r="175" spans="1:13" ht="30" customHeight="1" x14ac:dyDescent="0.25">
      <c r="A175" s="172"/>
      <c r="B175" s="76">
        <v>172</v>
      </c>
      <c r="C175" s="175"/>
      <c r="D175" s="80" t="s">
        <v>218</v>
      </c>
      <c r="E175" s="34" t="s">
        <v>194</v>
      </c>
      <c r="F175" s="34" t="s">
        <v>38</v>
      </c>
      <c r="G175" s="34" t="s">
        <v>232</v>
      </c>
      <c r="H175" s="32">
        <f>REITORIA!I175+MUSEU!I175+ESAG!I175+CEART!I175+FAED!I175+CEAD!I175+CEFID!I175+CESFI!I175+CERES!I175</f>
        <v>58</v>
      </c>
      <c r="I175" s="41">
        <f>(REITORIA!I175-REITORIA!J175)+(MUSEU!I175-MUSEU!J175)+(ESAG!I175-ESAG!J175)+(CEART!I175-CEART!J175)+(FAED!I175-FAED!J175)+(CEAD!I175-CEAD!J175)+(CEFID!I175-CEFID!J175)+(CESFI!I175-CESFI!J175)+(CERES!I175-CERES!J175)</f>
        <v>16</v>
      </c>
      <c r="J175" s="59">
        <f t="shared" si="6"/>
        <v>42</v>
      </c>
      <c r="K175" s="33">
        <v>17.93</v>
      </c>
      <c r="L175" s="33">
        <f t="shared" si="7"/>
        <v>1039.94</v>
      </c>
      <c r="M175" s="30">
        <f t="shared" si="8"/>
        <v>286.88</v>
      </c>
    </row>
    <row r="176" spans="1:13" ht="30" customHeight="1" x14ac:dyDescent="0.25">
      <c r="A176" s="172"/>
      <c r="B176" s="76">
        <v>173</v>
      </c>
      <c r="C176" s="175"/>
      <c r="D176" s="80" t="s">
        <v>219</v>
      </c>
      <c r="E176" s="34" t="s">
        <v>237</v>
      </c>
      <c r="F176" s="34" t="s">
        <v>38</v>
      </c>
      <c r="G176" s="34" t="s">
        <v>232</v>
      </c>
      <c r="H176" s="32">
        <f>REITORIA!I176+MUSEU!I176+ESAG!I176+CEART!I176+FAED!I176+CEAD!I176+CEFID!I176+CESFI!I176+CERES!I176</f>
        <v>51</v>
      </c>
      <c r="I176" s="41">
        <f>(REITORIA!I176-REITORIA!J176)+(MUSEU!I176-MUSEU!J176)+(ESAG!I176-ESAG!J176)+(CEART!I176-CEART!J176)+(FAED!I176-FAED!J176)+(CEAD!I176-CEAD!J176)+(CEFID!I176-CEFID!J176)+(CESFI!I176-CESFI!J176)+(CERES!I176-CERES!J176)</f>
        <v>45</v>
      </c>
      <c r="J176" s="59">
        <f t="shared" si="6"/>
        <v>6</v>
      </c>
      <c r="K176" s="33">
        <v>11.05</v>
      </c>
      <c r="L176" s="33">
        <f t="shared" si="7"/>
        <v>563.55000000000007</v>
      </c>
      <c r="M176" s="30">
        <f t="shared" si="8"/>
        <v>497.25000000000006</v>
      </c>
    </row>
    <row r="177" spans="1:13" ht="30" customHeight="1" x14ac:dyDescent="0.25">
      <c r="A177" s="172"/>
      <c r="B177" s="76">
        <v>174</v>
      </c>
      <c r="C177" s="175"/>
      <c r="D177" s="80" t="s">
        <v>221</v>
      </c>
      <c r="E177" s="34" t="s">
        <v>231</v>
      </c>
      <c r="F177" s="34" t="s">
        <v>38</v>
      </c>
      <c r="G177" s="34" t="s">
        <v>232</v>
      </c>
      <c r="H177" s="32">
        <f>REITORIA!I177+MUSEU!I177+ESAG!I177+CEART!I177+FAED!I177+CEAD!I177+CEFID!I177+CESFI!I177+CERES!I177</f>
        <v>119</v>
      </c>
      <c r="I177" s="41">
        <f>(REITORIA!I177-REITORIA!J177)+(MUSEU!I177-MUSEU!J177)+(ESAG!I177-ESAG!J177)+(CEART!I177-CEART!J177)+(FAED!I177-FAED!J177)+(CEAD!I177-CEAD!J177)+(CEFID!I177-CEFID!J177)+(CESFI!I177-CESFI!J177)+(CERES!I177-CERES!J177)</f>
        <v>66</v>
      </c>
      <c r="J177" s="59">
        <f t="shared" si="6"/>
        <v>53</v>
      </c>
      <c r="K177" s="33">
        <v>7.55</v>
      </c>
      <c r="L177" s="33">
        <f t="shared" si="7"/>
        <v>898.44999999999993</v>
      </c>
      <c r="M177" s="30">
        <f t="shared" si="8"/>
        <v>498.3</v>
      </c>
    </row>
    <row r="178" spans="1:13" ht="30" customHeight="1" x14ac:dyDescent="0.25">
      <c r="A178" s="172"/>
      <c r="B178" s="76">
        <v>175</v>
      </c>
      <c r="C178" s="175"/>
      <c r="D178" s="80" t="s">
        <v>718</v>
      </c>
      <c r="E178" s="34" t="s">
        <v>251</v>
      </c>
      <c r="F178" s="34" t="s">
        <v>38</v>
      </c>
      <c r="G178" s="34" t="s">
        <v>232</v>
      </c>
      <c r="H178" s="32">
        <f>REITORIA!I178+MUSEU!I178+ESAG!I178+CEART!I178+FAED!I178+CEAD!I178+CEFID!I178+CESFI!I178+CERES!I178</f>
        <v>49</v>
      </c>
      <c r="I178" s="41">
        <f>(REITORIA!I178-REITORIA!J178)+(MUSEU!I178-MUSEU!J178)+(ESAG!I178-ESAG!J178)+(CEART!I178-CEART!J178)+(FAED!I178-FAED!J178)+(CEAD!I178-CEAD!J178)+(CEFID!I178-CEFID!J178)+(CESFI!I178-CESFI!J178)+(CERES!I178-CERES!J178)</f>
        <v>36</v>
      </c>
      <c r="J178" s="59">
        <f t="shared" si="6"/>
        <v>13</v>
      </c>
      <c r="K178" s="33">
        <v>5.65</v>
      </c>
      <c r="L178" s="33">
        <f t="shared" si="7"/>
        <v>276.85000000000002</v>
      </c>
      <c r="M178" s="30">
        <f t="shared" si="8"/>
        <v>203.4</v>
      </c>
    </row>
    <row r="179" spans="1:13" ht="30" customHeight="1" x14ac:dyDescent="0.25">
      <c r="A179" s="172"/>
      <c r="B179" s="76">
        <v>176</v>
      </c>
      <c r="C179" s="175"/>
      <c r="D179" s="80" t="s">
        <v>222</v>
      </c>
      <c r="E179" s="34" t="s">
        <v>194</v>
      </c>
      <c r="F179" s="34" t="s">
        <v>38</v>
      </c>
      <c r="G179" s="34" t="s">
        <v>232</v>
      </c>
      <c r="H179" s="32">
        <f>REITORIA!I179+MUSEU!I179+ESAG!I179+CEART!I179+FAED!I179+CEAD!I179+CEFID!I179+CESFI!I179+CERES!I179</f>
        <v>159</v>
      </c>
      <c r="I179" s="41">
        <f>(REITORIA!I179-REITORIA!J179)+(MUSEU!I179-MUSEU!J179)+(ESAG!I179-ESAG!J179)+(CEART!I179-CEART!J179)+(FAED!I179-FAED!J179)+(CEAD!I179-CEAD!J179)+(CEFID!I179-CEFID!J179)+(CESFI!I179-CESFI!J179)+(CERES!I179-CERES!J179)</f>
        <v>41</v>
      </c>
      <c r="J179" s="59">
        <f t="shared" si="6"/>
        <v>118</v>
      </c>
      <c r="K179" s="33">
        <v>2.2200000000000002</v>
      </c>
      <c r="L179" s="33">
        <f t="shared" si="7"/>
        <v>352.98</v>
      </c>
      <c r="M179" s="30">
        <f t="shared" si="8"/>
        <v>91.02000000000001</v>
      </c>
    </row>
    <row r="180" spans="1:13" ht="30" customHeight="1" x14ac:dyDescent="0.25">
      <c r="A180" s="172"/>
      <c r="B180" s="76">
        <v>177</v>
      </c>
      <c r="C180" s="175"/>
      <c r="D180" s="80" t="s">
        <v>224</v>
      </c>
      <c r="E180" s="34" t="s">
        <v>231</v>
      </c>
      <c r="F180" s="34" t="s">
        <v>38</v>
      </c>
      <c r="G180" s="34" t="s">
        <v>232</v>
      </c>
      <c r="H180" s="32">
        <f>REITORIA!I180+MUSEU!I180+ESAG!I180+CEART!I180+FAED!I180+CEAD!I180+CEFID!I180+CESFI!I180+CERES!I180</f>
        <v>41</v>
      </c>
      <c r="I180" s="41">
        <f>(REITORIA!I180-REITORIA!J180)+(MUSEU!I180-MUSEU!J180)+(ESAG!I180-ESAG!J180)+(CEART!I180-CEART!J180)+(FAED!I180-FAED!J180)+(CEAD!I180-CEAD!J180)+(CEFID!I180-CEFID!J180)+(CESFI!I180-CESFI!J180)+(CERES!I180-CERES!J180)</f>
        <v>16</v>
      </c>
      <c r="J180" s="59">
        <f t="shared" si="6"/>
        <v>25</v>
      </c>
      <c r="K180" s="33">
        <v>35.25</v>
      </c>
      <c r="L180" s="33">
        <f t="shared" si="7"/>
        <v>1445.25</v>
      </c>
      <c r="M180" s="30">
        <f t="shared" si="8"/>
        <v>564</v>
      </c>
    </row>
    <row r="181" spans="1:13" ht="30" customHeight="1" x14ac:dyDescent="0.25">
      <c r="A181" s="172"/>
      <c r="B181" s="76">
        <v>178</v>
      </c>
      <c r="C181" s="175"/>
      <c r="D181" s="80" t="s">
        <v>225</v>
      </c>
      <c r="E181" s="34" t="s">
        <v>239</v>
      </c>
      <c r="F181" s="34" t="s">
        <v>38</v>
      </c>
      <c r="G181" s="34" t="s">
        <v>232</v>
      </c>
      <c r="H181" s="32">
        <f>REITORIA!I181+MUSEU!I181+ESAG!I181+CEART!I181+FAED!I181+CEAD!I181+CEFID!I181+CESFI!I181+CERES!I181</f>
        <v>25</v>
      </c>
      <c r="I181" s="41">
        <f>(REITORIA!I181-REITORIA!J181)+(MUSEU!I181-MUSEU!J181)+(ESAG!I181-ESAG!J181)+(CEART!I181-CEART!J181)+(FAED!I181-FAED!J181)+(CEAD!I181-CEAD!J181)+(CEFID!I181-CEFID!J181)+(CESFI!I181-CESFI!J181)+(CERES!I181-CERES!J181)</f>
        <v>9</v>
      </c>
      <c r="J181" s="59">
        <f t="shared" si="6"/>
        <v>16</v>
      </c>
      <c r="K181" s="33">
        <v>14.29</v>
      </c>
      <c r="L181" s="33">
        <f t="shared" si="7"/>
        <v>357.25</v>
      </c>
      <c r="M181" s="30">
        <f t="shared" si="8"/>
        <v>128.60999999999999</v>
      </c>
    </row>
    <row r="182" spans="1:13" ht="30" customHeight="1" x14ac:dyDescent="0.25">
      <c r="A182" s="172"/>
      <c r="B182" s="76">
        <v>179</v>
      </c>
      <c r="C182" s="175"/>
      <c r="D182" s="80" t="s">
        <v>226</v>
      </c>
      <c r="E182" s="34" t="s">
        <v>231</v>
      </c>
      <c r="F182" s="34" t="s">
        <v>38</v>
      </c>
      <c r="G182" s="34" t="s">
        <v>232</v>
      </c>
      <c r="H182" s="32">
        <f>REITORIA!I182+MUSEU!I182+ESAG!I182+CEART!I182+FAED!I182+CEAD!I182+CEFID!I182+CESFI!I182+CERES!I182</f>
        <v>49</v>
      </c>
      <c r="I182" s="41">
        <f>(REITORIA!I182-REITORIA!J182)+(MUSEU!I182-MUSEU!J182)+(ESAG!I182-ESAG!J182)+(CEART!I182-CEART!J182)+(FAED!I182-FAED!J182)+(CEAD!I182-CEAD!J182)+(CEFID!I182-CEFID!J182)+(CESFI!I182-CESFI!J182)+(CERES!I182-CERES!J182)</f>
        <v>19</v>
      </c>
      <c r="J182" s="59">
        <f t="shared" si="6"/>
        <v>30</v>
      </c>
      <c r="K182" s="33">
        <v>8.7100000000000009</v>
      </c>
      <c r="L182" s="33">
        <f t="shared" si="7"/>
        <v>426.79</v>
      </c>
      <c r="M182" s="30">
        <f t="shared" si="8"/>
        <v>165.49</v>
      </c>
    </row>
    <row r="183" spans="1:13" ht="30" customHeight="1" x14ac:dyDescent="0.25">
      <c r="A183" s="172"/>
      <c r="B183" s="76">
        <v>180</v>
      </c>
      <c r="C183" s="175"/>
      <c r="D183" s="80" t="s">
        <v>228</v>
      </c>
      <c r="E183" s="34" t="s">
        <v>231</v>
      </c>
      <c r="F183" s="34" t="s">
        <v>38</v>
      </c>
      <c r="G183" s="34" t="s">
        <v>232</v>
      </c>
      <c r="H183" s="32">
        <f>REITORIA!I183+MUSEU!I183+ESAG!I183+CEART!I183+FAED!I183+CEAD!I183+CEFID!I183+CESFI!I183+CERES!I183</f>
        <v>41</v>
      </c>
      <c r="I183" s="41">
        <f>(REITORIA!I183-REITORIA!J183)+(MUSEU!I183-MUSEU!J183)+(ESAG!I183-ESAG!J183)+(CEART!I183-CEART!J183)+(FAED!I183-FAED!J183)+(CEAD!I183-CEAD!J183)+(CEFID!I183-CEFID!J183)+(CESFI!I183-CESFI!J183)+(CERES!I183-CERES!J183)</f>
        <v>27</v>
      </c>
      <c r="J183" s="59">
        <f t="shared" si="6"/>
        <v>14</v>
      </c>
      <c r="K183" s="33">
        <v>18.36</v>
      </c>
      <c r="L183" s="33">
        <f t="shared" si="7"/>
        <v>752.76</v>
      </c>
      <c r="M183" s="30">
        <f t="shared" si="8"/>
        <v>495.71999999999997</v>
      </c>
    </row>
    <row r="184" spans="1:13" ht="30" customHeight="1" x14ac:dyDescent="0.25">
      <c r="A184" s="172"/>
      <c r="B184" s="69">
        <v>181</v>
      </c>
      <c r="C184" s="175"/>
      <c r="D184" s="80" t="s">
        <v>720</v>
      </c>
      <c r="E184" s="34" t="s">
        <v>231</v>
      </c>
      <c r="F184" s="34" t="s">
        <v>38</v>
      </c>
      <c r="G184" s="34" t="s">
        <v>232</v>
      </c>
      <c r="H184" s="32">
        <f>REITORIA!I184+MUSEU!I184+ESAG!I184+CEART!I184+FAED!I184+CEAD!I184+CEFID!I184+CESFI!I184+CERES!I184</f>
        <v>17</v>
      </c>
      <c r="I184" s="41">
        <f>(REITORIA!I184-REITORIA!J184)+(MUSEU!I184-MUSEU!J184)+(ESAG!I184-ESAG!J184)+(CEART!I184-CEART!J184)+(FAED!I184-FAED!J184)+(CEAD!I184-CEAD!J184)+(CEFID!I184-CEFID!J184)+(CESFI!I184-CESFI!J184)+(CERES!I184-CERES!J184)</f>
        <v>0</v>
      </c>
      <c r="J184" s="59">
        <f t="shared" si="6"/>
        <v>17</v>
      </c>
      <c r="K184" s="33">
        <v>13.23</v>
      </c>
      <c r="L184" s="33">
        <f t="shared" si="7"/>
        <v>224.91</v>
      </c>
      <c r="M184" s="30">
        <f t="shared" si="8"/>
        <v>0</v>
      </c>
    </row>
    <row r="185" spans="1:13" ht="30" customHeight="1" x14ac:dyDescent="0.25">
      <c r="A185" s="172"/>
      <c r="B185" s="70">
        <v>182</v>
      </c>
      <c r="C185" s="175"/>
      <c r="D185" s="80" t="s">
        <v>639</v>
      </c>
      <c r="E185" s="34" t="s">
        <v>231</v>
      </c>
      <c r="F185" s="34" t="s">
        <v>38</v>
      </c>
      <c r="G185" s="34" t="s">
        <v>232</v>
      </c>
      <c r="H185" s="32">
        <f>REITORIA!I185+MUSEU!I185+ESAG!I185+CEART!I185+FAED!I185+CEAD!I185+CEFID!I185+CESFI!I185+CERES!I185</f>
        <v>90</v>
      </c>
      <c r="I185" s="41">
        <f>(REITORIA!I185-REITORIA!J185)+(MUSEU!I185-MUSEU!J185)+(ESAG!I185-ESAG!J185)+(CEART!I185-CEART!J185)+(FAED!I185-FAED!J185)+(CEAD!I185-CEAD!J185)+(CEFID!I185-CEFID!J185)+(CESFI!I185-CESFI!J185)+(CERES!I185-CERES!J185)</f>
        <v>50</v>
      </c>
      <c r="J185" s="59">
        <f t="shared" si="6"/>
        <v>40</v>
      </c>
      <c r="K185" s="33">
        <v>16.100000000000001</v>
      </c>
      <c r="L185" s="33">
        <f t="shared" si="7"/>
        <v>1449.0000000000002</v>
      </c>
      <c r="M185" s="30">
        <f t="shared" si="8"/>
        <v>805.00000000000011</v>
      </c>
    </row>
    <row r="186" spans="1:13" ht="30" customHeight="1" x14ac:dyDescent="0.25">
      <c r="A186" s="172"/>
      <c r="B186" s="70">
        <v>183</v>
      </c>
      <c r="C186" s="175"/>
      <c r="D186" s="80" t="s">
        <v>652</v>
      </c>
      <c r="E186" s="34" t="s">
        <v>231</v>
      </c>
      <c r="F186" s="34" t="s">
        <v>38</v>
      </c>
      <c r="G186" s="34" t="s">
        <v>232</v>
      </c>
      <c r="H186" s="32">
        <f>REITORIA!I186+MUSEU!I186+ESAG!I186+CEART!I186+FAED!I186+CEAD!I186+CEFID!I186+CESFI!I186+CERES!I186</f>
        <v>12</v>
      </c>
      <c r="I186" s="41">
        <f>(REITORIA!I186-REITORIA!J186)+(MUSEU!I186-MUSEU!J186)+(ESAG!I186-ESAG!J186)+(CEART!I186-CEART!J186)+(FAED!I186-FAED!J186)+(CEAD!I186-CEAD!J186)+(CEFID!I186-CEFID!J186)+(CESFI!I186-CESFI!J186)+(CERES!I186-CERES!J186)</f>
        <v>7</v>
      </c>
      <c r="J186" s="59">
        <f t="shared" si="6"/>
        <v>5</v>
      </c>
      <c r="K186" s="33">
        <v>193.38</v>
      </c>
      <c r="L186" s="33">
        <f t="shared" si="7"/>
        <v>2320.56</v>
      </c>
      <c r="M186" s="30">
        <f t="shared" si="8"/>
        <v>1353.6599999999999</v>
      </c>
    </row>
    <row r="187" spans="1:13" ht="30" customHeight="1" x14ac:dyDescent="0.25">
      <c r="A187" s="172"/>
      <c r="B187" s="76">
        <v>184</v>
      </c>
      <c r="C187" s="175"/>
      <c r="D187" s="77" t="s">
        <v>723</v>
      </c>
      <c r="E187" s="34" t="s">
        <v>237</v>
      </c>
      <c r="F187" s="34" t="s">
        <v>38</v>
      </c>
      <c r="G187" s="34" t="s">
        <v>232</v>
      </c>
      <c r="H187" s="32">
        <f>REITORIA!I187+MUSEU!I187+ESAG!I187+CEART!I187+FAED!I187+CEAD!I187+CEFID!I187+CESFI!I187+CERES!I187</f>
        <v>3</v>
      </c>
      <c r="I187" s="41">
        <f>(REITORIA!I187-REITORIA!J187)+(MUSEU!I187-MUSEU!J187)+(ESAG!I187-ESAG!J187)+(CEART!I187-CEART!J187)+(FAED!I187-FAED!J187)+(CEAD!I187-CEAD!J187)+(CEFID!I187-CEFID!J187)+(CESFI!I187-CESFI!J187)+(CERES!I187-CERES!J187)</f>
        <v>1</v>
      </c>
      <c r="J187" s="59">
        <f t="shared" si="6"/>
        <v>2</v>
      </c>
      <c r="K187" s="33">
        <v>2060</v>
      </c>
      <c r="L187" s="33">
        <f t="shared" si="7"/>
        <v>6180</v>
      </c>
      <c r="M187" s="30">
        <f t="shared" si="8"/>
        <v>2060</v>
      </c>
    </row>
    <row r="188" spans="1:13" ht="30" customHeight="1" x14ac:dyDescent="0.25">
      <c r="A188" s="173"/>
      <c r="B188" s="76">
        <v>185</v>
      </c>
      <c r="C188" s="176"/>
      <c r="D188" s="77" t="s">
        <v>725</v>
      </c>
      <c r="E188" s="34" t="s">
        <v>237</v>
      </c>
      <c r="F188" s="34" t="s">
        <v>38</v>
      </c>
      <c r="G188" s="34" t="s">
        <v>232</v>
      </c>
      <c r="H188" s="32">
        <f>REITORIA!I188+MUSEU!I188+ESAG!I188+CEART!I188+FAED!I188+CEAD!I188+CEFID!I188+CESFI!I188+CERES!I188</f>
        <v>1</v>
      </c>
      <c r="I188" s="41">
        <f>(REITORIA!I188-REITORIA!J188)+(MUSEU!I188-MUSEU!J188)+(ESAG!I188-ESAG!J188)+(CEART!I188-CEART!J188)+(FAED!I188-FAED!J188)+(CEAD!I188-CEAD!J188)+(CEFID!I188-CEFID!J188)+(CESFI!I188-CESFI!J188)+(CERES!I188-CERES!J188)</f>
        <v>1</v>
      </c>
      <c r="J188" s="59">
        <f t="shared" si="6"/>
        <v>0</v>
      </c>
      <c r="K188" s="33">
        <v>699.95</v>
      </c>
      <c r="L188" s="33">
        <f t="shared" si="7"/>
        <v>699.95</v>
      </c>
      <c r="M188" s="30">
        <f t="shared" si="8"/>
        <v>699.95</v>
      </c>
    </row>
    <row r="189" spans="1:13" ht="30" customHeight="1" x14ac:dyDescent="0.25">
      <c r="A189" s="165">
        <v>4</v>
      </c>
      <c r="B189" s="71">
        <v>186</v>
      </c>
      <c r="C189" s="168" t="s">
        <v>684</v>
      </c>
      <c r="D189" s="75" t="s">
        <v>230</v>
      </c>
      <c r="E189" s="34" t="s">
        <v>239</v>
      </c>
      <c r="F189" s="34" t="s">
        <v>38</v>
      </c>
      <c r="G189" s="34" t="s">
        <v>232</v>
      </c>
      <c r="H189" s="32">
        <f>REITORIA!I189+MUSEU!I189+ESAG!I189+CEART!I189+FAED!I189+CEAD!I189+CEFID!I189+CESFI!I189+CERES!I189</f>
        <v>127</v>
      </c>
      <c r="I189" s="41">
        <f>(REITORIA!I189-REITORIA!J189)+(MUSEU!I189-MUSEU!J189)+(ESAG!I189-ESAG!J189)+(CEART!I189-CEART!J189)+(FAED!I189-FAED!J189)+(CEAD!I189-CEAD!J189)+(CEFID!I189-CEFID!J189)+(CESFI!I189-CESFI!J189)+(CERES!I189-CERES!J189)</f>
        <v>53</v>
      </c>
      <c r="J189" s="59">
        <f t="shared" si="6"/>
        <v>74</v>
      </c>
      <c r="K189" s="33">
        <v>9.7899999999999991</v>
      </c>
      <c r="L189" s="33">
        <f t="shared" si="7"/>
        <v>1243.33</v>
      </c>
      <c r="M189" s="30">
        <f t="shared" si="8"/>
        <v>518.87</v>
      </c>
    </row>
    <row r="190" spans="1:13" ht="30" customHeight="1" x14ac:dyDescent="0.25">
      <c r="A190" s="166"/>
      <c r="B190" s="71">
        <v>187</v>
      </c>
      <c r="C190" s="169"/>
      <c r="D190" s="75" t="s">
        <v>233</v>
      </c>
      <c r="E190" s="34" t="s">
        <v>231</v>
      </c>
      <c r="F190" s="34" t="s">
        <v>38</v>
      </c>
      <c r="G190" s="34" t="s">
        <v>232</v>
      </c>
      <c r="H190" s="32">
        <f>REITORIA!I190+MUSEU!I190+ESAG!I190+CEART!I190+FAED!I190+CEAD!I190+CEFID!I190+CESFI!I190+CERES!I190</f>
        <v>45</v>
      </c>
      <c r="I190" s="41">
        <f>(REITORIA!I190-REITORIA!J190)+(MUSEU!I190-MUSEU!J190)+(ESAG!I190-ESAG!J190)+(CEART!I190-CEART!J190)+(FAED!I190-FAED!J190)+(CEAD!I190-CEAD!J190)+(CEFID!I190-CEFID!J190)+(CESFI!I190-CESFI!J190)+(CERES!I190-CERES!J190)</f>
        <v>29</v>
      </c>
      <c r="J190" s="59">
        <f t="shared" si="6"/>
        <v>16</v>
      </c>
      <c r="K190" s="33">
        <v>1.2</v>
      </c>
      <c r="L190" s="33">
        <f t="shared" si="7"/>
        <v>54</v>
      </c>
      <c r="M190" s="30">
        <f t="shared" si="8"/>
        <v>34.799999999999997</v>
      </c>
    </row>
    <row r="191" spans="1:13" ht="30" customHeight="1" x14ac:dyDescent="0.25">
      <c r="A191" s="166"/>
      <c r="B191" s="71">
        <v>188</v>
      </c>
      <c r="C191" s="169"/>
      <c r="D191" s="75" t="s">
        <v>234</v>
      </c>
      <c r="E191" s="34" t="s">
        <v>231</v>
      </c>
      <c r="F191" s="34" t="s">
        <v>38</v>
      </c>
      <c r="G191" s="34" t="s">
        <v>232</v>
      </c>
      <c r="H191" s="32">
        <f>REITORIA!I191+MUSEU!I191+ESAG!I191+CEART!I191+FAED!I191+CEAD!I191+CEFID!I191+CESFI!I191+CERES!I191</f>
        <v>18</v>
      </c>
      <c r="I191" s="41">
        <f>(REITORIA!I191-REITORIA!J191)+(MUSEU!I191-MUSEU!J191)+(ESAG!I191-ESAG!J191)+(CEART!I191-CEART!J191)+(FAED!I191-FAED!J191)+(CEAD!I191-CEAD!J191)+(CEFID!I191-CEFID!J191)+(CESFI!I191-CESFI!J191)+(CERES!I191-CERES!J191)</f>
        <v>9</v>
      </c>
      <c r="J191" s="59">
        <f t="shared" si="6"/>
        <v>9</v>
      </c>
      <c r="K191" s="33">
        <v>29.03</v>
      </c>
      <c r="L191" s="33">
        <f t="shared" si="7"/>
        <v>522.54</v>
      </c>
      <c r="M191" s="30">
        <f t="shared" si="8"/>
        <v>261.27</v>
      </c>
    </row>
    <row r="192" spans="1:13" ht="30" customHeight="1" x14ac:dyDescent="0.25">
      <c r="A192" s="166"/>
      <c r="B192" s="71">
        <v>189</v>
      </c>
      <c r="C192" s="169"/>
      <c r="D192" s="75" t="s">
        <v>236</v>
      </c>
      <c r="E192" s="34" t="s">
        <v>231</v>
      </c>
      <c r="F192" s="34" t="s">
        <v>38</v>
      </c>
      <c r="G192" s="34" t="s">
        <v>232</v>
      </c>
      <c r="H192" s="32">
        <f>REITORIA!I192+MUSEU!I192+ESAG!I192+CEART!I192+FAED!I192+CEAD!I192+CEFID!I192+CESFI!I192+CERES!I192</f>
        <v>10</v>
      </c>
      <c r="I192" s="41">
        <f>(REITORIA!I192-REITORIA!J192)+(MUSEU!I192-MUSEU!J192)+(ESAG!I192-ESAG!J192)+(CEART!I192-CEART!J192)+(FAED!I192-FAED!J192)+(CEAD!I192-CEAD!J192)+(CEFID!I192-CEFID!J192)+(CESFI!I192-CESFI!J192)+(CERES!I192-CERES!J192)</f>
        <v>5</v>
      </c>
      <c r="J192" s="59">
        <f t="shared" si="6"/>
        <v>5</v>
      </c>
      <c r="K192" s="33">
        <v>11.71</v>
      </c>
      <c r="L192" s="33">
        <f t="shared" si="7"/>
        <v>117.10000000000001</v>
      </c>
      <c r="M192" s="30">
        <f t="shared" si="8"/>
        <v>58.550000000000004</v>
      </c>
    </row>
    <row r="193" spans="1:13" ht="30" customHeight="1" x14ac:dyDescent="0.25">
      <c r="A193" s="166"/>
      <c r="B193" s="71">
        <v>190</v>
      </c>
      <c r="C193" s="169"/>
      <c r="D193" s="75" t="s">
        <v>238</v>
      </c>
      <c r="E193" s="34" t="s">
        <v>231</v>
      </c>
      <c r="F193" s="34" t="s">
        <v>38</v>
      </c>
      <c r="G193" s="34" t="s">
        <v>232</v>
      </c>
      <c r="H193" s="32">
        <f>REITORIA!I193+MUSEU!I193+ESAG!I193+CEART!I193+FAED!I193+CEAD!I193+CEFID!I193+CESFI!I193+CERES!I193</f>
        <v>13</v>
      </c>
      <c r="I193" s="41">
        <f>(REITORIA!I193-REITORIA!J193)+(MUSEU!I193-MUSEU!J193)+(ESAG!I193-ESAG!J193)+(CEART!I193-CEART!J193)+(FAED!I193-FAED!J193)+(CEAD!I193-CEAD!J193)+(CEFID!I193-CEFID!J193)+(CESFI!I193-CESFI!J193)+(CERES!I193-CERES!J193)</f>
        <v>8</v>
      </c>
      <c r="J193" s="59">
        <f t="shared" si="6"/>
        <v>5</v>
      </c>
      <c r="K193" s="33">
        <v>9.23</v>
      </c>
      <c r="L193" s="33">
        <f t="shared" si="7"/>
        <v>119.99000000000001</v>
      </c>
      <c r="M193" s="30">
        <f t="shared" si="8"/>
        <v>73.84</v>
      </c>
    </row>
    <row r="194" spans="1:13" ht="30" customHeight="1" x14ac:dyDescent="0.25">
      <c r="A194" s="166"/>
      <c r="B194" s="71">
        <v>191</v>
      </c>
      <c r="C194" s="169"/>
      <c r="D194" s="75" t="s">
        <v>240</v>
      </c>
      <c r="E194" s="34" t="s">
        <v>231</v>
      </c>
      <c r="F194" s="34" t="s">
        <v>38</v>
      </c>
      <c r="G194" s="34" t="s">
        <v>232</v>
      </c>
      <c r="H194" s="32">
        <f>REITORIA!I194+MUSEU!I194+ESAG!I194+CEART!I194+FAED!I194+CEAD!I194+CEFID!I194+CESFI!I194+CERES!I194</f>
        <v>10</v>
      </c>
      <c r="I194" s="41">
        <f>(REITORIA!I194-REITORIA!J194)+(MUSEU!I194-MUSEU!J194)+(ESAG!I194-ESAG!J194)+(CEART!I194-CEART!J194)+(FAED!I194-FAED!J194)+(CEAD!I194-CEAD!J194)+(CEFID!I194-CEFID!J194)+(CESFI!I194-CESFI!J194)+(CERES!I194-CERES!J194)</f>
        <v>5</v>
      </c>
      <c r="J194" s="59">
        <f t="shared" si="6"/>
        <v>5</v>
      </c>
      <c r="K194" s="33">
        <v>13.29</v>
      </c>
      <c r="L194" s="33">
        <f t="shared" si="7"/>
        <v>132.89999999999998</v>
      </c>
      <c r="M194" s="30">
        <f t="shared" si="8"/>
        <v>66.449999999999989</v>
      </c>
    </row>
    <row r="195" spans="1:13" ht="30" customHeight="1" x14ac:dyDescent="0.25">
      <c r="A195" s="166"/>
      <c r="B195" s="71">
        <v>192</v>
      </c>
      <c r="C195" s="169"/>
      <c r="D195" s="75" t="s">
        <v>241</v>
      </c>
      <c r="E195" s="34" t="s">
        <v>231</v>
      </c>
      <c r="F195" s="34" t="s">
        <v>38</v>
      </c>
      <c r="G195" s="34" t="s">
        <v>232</v>
      </c>
      <c r="H195" s="32">
        <f>REITORIA!I195+MUSEU!I195+ESAG!I195+CEART!I195+FAED!I195+CEAD!I195+CEFID!I195+CESFI!I195+CERES!I195</f>
        <v>11</v>
      </c>
      <c r="I195" s="41">
        <f>(REITORIA!I195-REITORIA!J195)+(MUSEU!I195-MUSEU!J195)+(ESAG!I195-ESAG!J195)+(CEART!I195-CEART!J195)+(FAED!I195-FAED!J195)+(CEAD!I195-CEAD!J195)+(CEFID!I195-CEFID!J195)+(CESFI!I195-CESFI!J195)+(CERES!I195-CERES!J195)</f>
        <v>6</v>
      </c>
      <c r="J195" s="59">
        <f t="shared" si="6"/>
        <v>5</v>
      </c>
      <c r="K195" s="33">
        <v>7.37</v>
      </c>
      <c r="L195" s="33">
        <f t="shared" si="7"/>
        <v>81.070000000000007</v>
      </c>
      <c r="M195" s="30">
        <f t="shared" si="8"/>
        <v>44.22</v>
      </c>
    </row>
    <row r="196" spans="1:13" ht="30" customHeight="1" x14ac:dyDescent="0.25">
      <c r="A196" s="166"/>
      <c r="B196" s="71">
        <v>193</v>
      </c>
      <c r="C196" s="169"/>
      <c r="D196" s="75" t="s">
        <v>242</v>
      </c>
      <c r="E196" s="34" t="s">
        <v>231</v>
      </c>
      <c r="F196" s="34" t="s">
        <v>38</v>
      </c>
      <c r="G196" s="34" t="s">
        <v>232</v>
      </c>
      <c r="H196" s="32">
        <f>REITORIA!I196+MUSEU!I196+ESAG!I196+CEART!I196+FAED!I196+CEAD!I196+CEFID!I196+CESFI!I196+CERES!I196</f>
        <v>8</v>
      </c>
      <c r="I196" s="41">
        <f>(REITORIA!I196-REITORIA!J196)+(MUSEU!I196-MUSEU!J196)+(ESAG!I196-ESAG!J196)+(CEART!I196-CEART!J196)+(FAED!I196-FAED!J196)+(CEAD!I196-CEAD!J196)+(CEFID!I196-CEFID!J196)+(CESFI!I196-CESFI!J196)+(CERES!I196-CERES!J196)</f>
        <v>5</v>
      </c>
      <c r="J196" s="59">
        <f t="shared" si="6"/>
        <v>3</v>
      </c>
      <c r="K196" s="33">
        <v>6.83</v>
      </c>
      <c r="L196" s="33">
        <f t="shared" si="7"/>
        <v>54.64</v>
      </c>
      <c r="M196" s="30">
        <f t="shared" si="8"/>
        <v>34.15</v>
      </c>
    </row>
    <row r="197" spans="1:13" ht="30" customHeight="1" x14ac:dyDescent="0.25">
      <c r="A197" s="166"/>
      <c r="B197" s="71">
        <v>194</v>
      </c>
      <c r="C197" s="169"/>
      <c r="D197" s="75" t="s">
        <v>243</v>
      </c>
      <c r="E197" s="34" t="s">
        <v>231</v>
      </c>
      <c r="F197" s="34" t="s">
        <v>38</v>
      </c>
      <c r="G197" s="34" t="s">
        <v>44</v>
      </c>
      <c r="H197" s="32">
        <f>REITORIA!I197+MUSEU!I197+ESAG!I197+CEART!I197+FAED!I197+CEAD!I197+CEFID!I197+CESFI!I197+CERES!I197</f>
        <v>11</v>
      </c>
      <c r="I197" s="41">
        <f>(REITORIA!I197-REITORIA!J197)+(MUSEU!I197-MUSEU!J197)+(ESAG!I197-ESAG!J197)+(CEART!I197-CEART!J197)+(FAED!I197-FAED!J197)+(CEAD!I197-CEAD!J197)+(CEFID!I197-CEFID!J197)+(CESFI!I197-CESFI!J197)+(CERES!I197-CERES!J197)</f>
        <v>7</v>
      </c>
      <c r="J197" s="59">
        <f t="shared" ref="J197:J260" si="9">H197-I197</f>
        <v>4</v>
      </c>
      <c r="K197" s="33">
        <v>21.86</v>
      </c>
      <c r="L197" s="33">
        <f t="shared" ref="L197:L260" si="10">K197*H197</f>
        <v>240.45999999999998</v>
      </c>
      <c r="M197" s="30">
        <f t="shared" ref="M197:M260" si="11">K197*I197</f>
        <v>153.01999999999998</v>
      </c>
    </row>
    <row r="198" spans="1:13" ht="30" customHeight="1" x14ac:dyDescent="0.25">
      <c r="A198" s="166"/>
      <c r="B198" s="71">
        <v>195</v>
      </c>
      <c r="C198" s="169"/>
      <c r="D198" s="75" t="s">
        <v>245</v>
      </c>
      <c r="E198" s="34" t="s">
        <v>272</v>
      </c>
      <c r="F198" s="34" t="s">
        <v>38</v>
      </c>
      <c r="G198" s="34" t="s">
        <v>232</v>
      </c>
      <c r="H198" s="32">
        <f>REITORIA!I198+MUSEU!I198+ESAG!I198+CEART!I198+FAED!I198+CEAD!I198+CEFID!I198+CESFI!I198+CERES!I198</f>
        <v>5</v>
      </c>
      <c r="I198" s="41">
        <f>(REITORIA!I198-REITORIA!J198)+(MUSEU!I198-MUSEU!J198)+(ESAG!I198-ESAG!J198)+(CEART!I198-CEART!J198)+(FAED!I198-FAED!J198)+(CEAD!I198-CEAD!J198)+(CEFID!I198-CEFID!J198)+(CESFI!I198-CESFI!J198)+(CERES!I198-CERES!J198)</f>
        <v>2</v>
      </c>
      <c r="J198" s="59">
        <f t="shared" si="9"/>
        <v>3</v>
      </c>
      <c r="K198" s="33">
        <v>26.83</v>
      </c>
      <c r="L198" s="33">
        <f t="shared" si="10"/>
        <v>134.14999999999998</v>
      </c>
      <c r="M198" s="30">
        <f t="shared" si="11"/>
        <v>53.66</v>
      </c>
    </row>
    <row r="199" spans="1:13" ht="30" customHeight="1" x14ac:dyDescent="0.25">
      <c r="A199" s="166"/>
      <c r="B199" s="71">
        <v>196</v>
      </c>
      <c r="C199" s="169"/>
      <c r="D199" s="75" t="s">
        <v>246</v>
      </c>
      <c r="E199" s="34" t="s">
        <v>194</v>
      </c>
      <c r="F199" s="34" t="s">
        <v>38</v>
      </c>
      <c r="G199" s="34" t="s">
        <v>232</v>
      </c>
      <c r="H199" s="32">
        <f>REITORIA!I199+MUSEU!I199+ESAG!I199+CEART!I199+FAED!I199+CEAD!I199+CEFID!I199+CESFI!I199+CERES!I199</f>
        <v>3</v>
      </c>
      <c r="I199" s="41">
        <f>(REITORIA!I199-REITORIA!J199)+(MUSEU!I199-MUSEU!J199)+(ESAG!I199-ESAG!J199)+(CEART!I199-CEART!J199)+(FAED!I199-FAED!J199)+(CEAD!I199-CEAD!J199)+(CEFID!I199-CEFID!J199)+(CESFI!I199-CESFI!J199)+(CERES!I199-CERES!J199)</f>
        <v>3</v>
      </c>
      <c r="J199" s="59">
        <f t="shared" si="9"/>
        <v>0</v>
      </c>
      <c r="K199" s="33">
        <v>23.48</v>
      </c>
      <c r="L199" s="33">
        <f t="shared" si="10"/>
        <v>70.44</v>
      </c>
      <c r="M199" s="30">
        <f t="shared" si="11"/>
        <v>70.44</v>
      </c>
    </row>
    <row r="200" spans="1:13" ht="30" customHeight="1" x14ac:dyDescent="0.25">
      <c r="A200" s="166"/>
      <c r="B200" s="71">
        <v>197</v>
      </c>
      <c r="C200" s="169"/>
      <c r="D200" s="75" t="s">
        <v>247</v>
      </c>
      <c r="E200" s="34" t="s">
        <v>239</v>
      </c>
      <c r="F200" s="34" t="s">
        <v>38</v>
      </c>
      <c r="G200" s="34" t="s">
        <v>232</v>
      </c>
      <c r="H200" s="32">
        <f>REITORIA!I200+MUSEU!I200+ESAG!I200+CEART!I200+FAED!I200+CEAD!I200+CEFID!I200+CESFI!I200+CERES!I200</f>
        <v>15</v>
      </c>
      <c r="I200" s="41">
        <f>(REITORIA!I200-REITORIA!J200)+(MUSEU!I200-MUSEU!J200)+(ESAG!I200-ESAG!J200)+(CEART!I200-CEART!J200)+(FAED!I200-FAED!J200)+(CEAD!I200-CEAD!J200)+(CEFID!I200-CEFID!J200)+(CESFI!I200-CESFI!J200)+(CERES!I200-CERES!J200)</f>
        <v>5</v>
      </c>
      <c r="J200" s="59">
        <f t="shared" si="9"/>
        <v>10</v>
      </c>
      <c r="K200" s="33">
        <v>6.83</v>
      </c>
      <c r="L200" s="33">
        <f t="shared" si="10"/>
        <v>102.45</v>
      </c>
      <c r="M200" s="30">
        <f t="shared" si="11"/>
        <v>34.15</v>
      </c>
    </row>
    <row r="201" spans="1:13" ht="30" customHeight="1" x14ac:dyDescent="0.25">
      <c r="A201" s="166"/>
      <c r="B201" s="71">
        <v>198</v>
      </c>
      <c r="C201" s="169"/>
      <c r="D201" s="75" t="s">
        <v>248</v>
      </c>
      <c r="E201" s="34" t="s">
        <v>244</v>
      </c>
      <c r="F201" s="34" t="s">
        <v>38</v>
      </c>
      <c r="G201" s="34" t="s">
        <v>232</v>
      </c>
      <c r="H201" s="32">
        <f>REITORIA!I201+MUSEU!I201+ESAG!I201+CEART!I201+FAED!I201+CEAD!I201+CEFID!I201+CESFI!I201+CERES!I201</f>
        <v>35</v>
      </c>
      <c r="I201" s="41">
        <f>(REITORIA!I201-REITORIA!J201)+(MUSEU!I201-MUSEU!J201)+(ESAG!I201-ESAG!J201)+(CEART!I201-CEART!J201)+(FAED!I201-FAED!J201)+(CEAD!I201-CEAD!J201)+(CEFID!I201-CEFID!J201)+(CESFI!I201-CESFI!J201)+(CERES!I201-CERES!J201)</f>
        <v>20</v>
      </c>
      <c r="J201" s="59">
        <f t="shared" si="9"/>
        <v>15</v>
      </c>
      <c r="K201" s="33">
        <v>14.58</v>
      </c>
      <c r="L201" s="33">
        <f t="shared" si="10"/>
        <v>510.3</v>
      </c>
      <c r="M201" s="30">
        <f t="shared" si="11"/>
        <v>291.60000000000002</v>
      </c>
    </row>
    <row r="202" spans="1:13" ht="30" customHeight="1" x14ac:dyDescent="0.25">
      <c r="A202" s="166"/>
      <c r="B202" s="71">
        <v>199</v>
      </c>
      <c r="C202" s="169"/>
      <c r="D202" s="82" t="s">
        <v>249</v>
      </c>
      <c r="E202" s="34" t="s">
        <v>244</v>
      </c>
      <c r="F202" s="34" t="s">
        <v>38</v>
      </c>
      <c r="G202" s="34" t="s">
        <v>232</v>
      </c>
      <c r="H202" s="32">
        <f>REITORIA!I202+MUSEU!I202+ESAG!I202+CEART!I202+FAED!I202+CEAD!I202+CEFID!I202+CESFI!I202+CERES!I202</f>
        <v>39</v>
      </c>
      <c r="I202" s="41">
        <f>(REITORIA!I202-REITORIA!J202)+(MUSEU!I202-MUSEU!J202)+(ESAG!I202-ESAG!J202)+(CEART!I202-CEART!J202)+(FAED!I202-FAED!J202)+(CEAD!I202-CEAD!J202)+(CEFID!I202-CEFID!J202)+(CESFI!I202-CESFI!J202)+(CERES!I202-CERES!J202)</f>
        <v>15</v>
      </c>
      <c r="J202" s="59">
        <f t="shared" si="9"/>
        <v>24</v>
      </c>
      <c r="K202" s="33">
        <v>12.36</v>
      </c>
      <c r="L202" s="33">
        <f t="shared" si="10"/>
        <v>482.03999999999996</v>
      </c>
      <c r="M202" s="30">
        <f t="shared" si="11"/>
        <v>185.39999999999998</v>
      </c>
    </row>
    <row r="203" spans="1:13" ht="30" customHeight="1" x14ac:dyDescent="0.25">
      <c r="A203" s="166"/>
      <c r="B203" s="71">
        <v>200</v>
      </c>
      <c r="C203" s="169"/>
      <c r="D203" s="75" t="s">
        <v>250</v>
      </c>
      <c r="E203" s="34" t="s">
        <v>239</v>
      </c>
      <c r="F203" s="34" t="s">
        <v>38</v>
      </c>
      <c r="G203" s="34" t="s">
        <v>232</v>
      </c>
      <c r="H203" s="32">
        <f>REITORIA!I203+MUSEU!I203+ESAG!I203+CEART!I203+FAED!I203+CEAD!I203+CEFID!I203+CESFI!I203+CERES!I203</f>
        <v>27</v>
      </c>
      <c r="I203" s="41">
        <f>(REITORIA!I203-REITORIA!J203)+(MUSEU!I203-MUSEU!J203)+(ESAG!I203-ESAG!J203)+(CEART!I203-CEART!J203)+(FAED!I203-FAED!J203)+(CEAD!I203-CEAD!J203)+(CEFID!I203-CEFID!J203)+(CESFI!I203-CESFI!J203)+(CERES!I203-CERES!J203)</f>
        <v>14</v>
      </c>
      <c r="J203" s="59">
        <f t="shared" si="9"/>
        <v>13</v>
      </c>
      <c r="K203" s="33">
        <v>17.559999999999999</v>
      </c>
      <c r="L203" s="33">
        <f t="shared" si="10"/>
        <v>474.11999999999995</v>
      </c>
      <c r="M203" s="30">
        <f t="shared" si="11"/>
        <v>245.83999999999997</v>
      </c>
    </row>
    <row r="204" spans="1:13" ht="30" customHeight="1" x14ac:dyDescent="0.25">
      <c r="A204" s="166"/>
      <c r="B204" s="71">
        <v>201</v>
      </c>
      <c r="C204" s="169"/>
      <c r="D204" s="75" t="s">
        <v>252</v>
      </c>
      <c r="E204" s="34" t="s">
        <v>239</v>
      </c>
      <c r="F204" s="34" t="s">
        <v>38</v>
      </c>
      <c r="G204" s="34" t="s">
        <v>232</v>
      </c>
      <c r="H204" s="32">
        <f>REITORIA!I204+MUSEU!I204+ESAG!I204+CEART!I204+FAED!I204+CEAD!I204+CEFID!I204+CESFI!I204+CERES!I204</f>
        <v>21</v>
      </c>
      <c r="I204" s="41">
        <f>(REITORIA!I204-REITORIA!J204)+(MUSEU!I204-MUSEU!J204)+(ESAG!I204-ESAG!J204)+(CEART!I204-CEART!J204)+(FAED!I204-FAED!J204)+(CEAD!I204-CEAD!J204)+(CEFID!I204-CEFID!J204)+(CESFI!I204-CESFI!J204)+(CERES!I204-CERES!J204)</f>
        <v>7</v>
      </c>
      <c r="J204" s="59">
        <f t="shared" si="9"/>
        <v>14</v>
      </c>
      <c r="K204" s="33">
        <v>9.59</v>
      </c>
      <c r="L204" s="33">
        <f t="shared" si="10"/>
        <v>201.39</v>
      </c>
      <c r="M204" s="30">
        <f t="shared" si="11"/>
        <v>67.13</v>
      </c>
    </row>
    <row r="205" spans="1:13" ht="30" customHeight="1" x14ac:dyDescent="0.25">
      <c r="A205" s="166"/>
      <c r="B205" s="71">
        <v>202</v>
      </c>
      <c r="C205" s="169"/>
      <c r="D205" s="75" t="s">
        <v>253</v>
      </c>
      <c r="E205" s="34" t="s">
        <v>239</v>
      </c>
      <c r="F205" s="34" t="s">
        <v>38</v>
      </c>
      <c r="G205" s="34" t="s">
        <v>232</v>
      </c>
      <c r="H205" s="32">
        <f>REITORIA!I205+MUSEU!I205+ESAG!I205+CEART!I205+FAED!I205+CEAD!I205+CEFID!I205+CESFI!I205+CERES!I205</f>
        <v>11</v>
      </c>
      <c r="I205" s="41">
        <f>(REITORIA!I205-REITORIA!J205)+(MUSEU!I205-MUSEU!J205)+(ESAG!I205-ESAG!J205)+(CEART!I205-CEART!J205)+(FAED!I205-FAED!J205)+(CEAD!I205-CEAD!J205)+(CEFID!I205-CEFID!J205)+(CESFI!I205-CESFI!J205)+(CERES!I205-CERES!J205)</f>
        <v>7</v>
      </c>
      <c r="J205" s="59">
        <f t="shared" si="9"/>
        <v>4</v>
      </c>
      <c r="K205" s="33">
        <v>21.26</v>
      </c>
      <c r="L205" s="33">
        <f t="shared" si="10"/>
        <v>233.86</v>
      </c>
      <c r="M205" s="30">
        <f t="shared" si="11"/>
        <v>148.82000000000002</v>
      </c>
    </row>
    <row r="206" spans="1:13" ht="30" customHeight="1" x14ac:dyDescent="0.25">
      <c r="A206" s="166"/>
      <c r="B206" s="71">
        <v>203</v>
      </c>
      <c r="C206" s="169"/>
      <c r="D206" s="75" t="s">
        <v>254</v>
      </c>
      <c r="E206" s="34" t="s">
        <v>239</v>
      </c>
      <c r="F206" s="34" t="s">
        <v>38</v>
      </c>
      <c r="G206" s="34" t="s">
        <v>232</v>
      </c>
      <c r="H206" s="32">
        <f>REITORIA!I206+MUSEU!I206+ESAG!I206+CEART!I206+FAED!I206+CEAD!I206+CEFID!I206+CESFI!I206+CERES!I206</f>
        <v>13</v>
      </c>
      <c r="I206" s="41">
        <f>(REITORIA!I206-REITORIA!J206)+(MUSEU!I206-MUSEU!J206)+(ESAG!I206-ESAG!J206)+(CEART!I206-CEART!J206)+(FAED!I206-FAED!J206)+(CEAD!I206-CEAD!J206)+(CEFID!I206-CEFID!J206)+(CESFI!I206-CESFI!J206)+(CERES!I206-CERES!J206)</f>
        <v>8</v>
      </c>
      <c r="J206" s="59">
        <f t="shared" si="9"/>
        <v>5</v>
      </c>
      <c r="K206" s="33">
        <v>13.5</v>
      </c>
      <c r="L206" s="33">
        <f t="shared" si="10"/>
        <v>175.5</v>
      </c>
      <c r="M206" s="30">
        <f t="shared" si="11"/>
        <v>108</v>
      </c>
    </row>
    <row r="207" spans="1:13" ht="30" customHeight="1" x14ac:dyDescent="0.25">
      <c r="A207" s="166"/>
      <c r="B207" s="71">
        <v>204</v>
      </c>
      <c r="C207" s="169"/>
      <c r="D207" s="75" t="s">
        <v>255</v>
      </c>
      <c r="E207" s="34" t="s">
        <v>282</v>
      </c>
      <c r="F207" s="49" t="s">
        <v>38</v>
      </c>
      <c r="G207" s="34" t="s">
        <v>232</v>
      </c>
      <c r="H207" s="32">
        <f>REITORIA!I207+MUSEU!I207+ESAG!I207+CEART!I207+FAED!I207+CEAD!I207+CEFID!I207+CESFI!I207+CERES!I207</f>
        <v>13</v>
      </c>
      <c r="I207" s="41">
        <f>(REITORIA!I207-REITORIA!J207)+(MUSEU!I207-MUSEU!J207)+(ESAG!I207-ESAG!J207)+(CEART!I207-CEART!J207)+(FAED!I207-FAED!J207)+(CEAD!I207-CEAD!J207)+(CEFID!I207-CEFID!J207)+(CESFI!I207-CESFI!J207)+(CERES!I207-CERES!J207)</f>
        <v>8</v>
      </c>
      <c r="J207" s="59">
        <f t="shared" si="9"/>
        <v>5</v>
      </c>
      <c r="K207" s="33">
        <v>21.26</v>
      </c>
      <c r="L207" s="33">
        <f t="shared" si="10"/>
        <v>276.38</v>
      </c>
      <c r="M207" s="30">
        <f t="shared" si="11"/>
        <v>170.08</v>
      </c>
    </row>
    <row r="208" spans="1:13" ht="30" customHeight="1" x14ac:dyDescent="0.25">
      <c r="A208" s="166"/>
      <c r="B208" s="71">
        <v>205</v>
      </c>
      <c r="C208" s="169"/>
      <c r="D208" s="75" t="s">
        <v>256</v>
      </c>
      <c r="E208" s="34" t="s">
        <v>284</v>
      </c>
      <c r="F208" s="49" t="s">
        <v>38</v>
      </c>
      <c r="G208" s="34" t="s">
        <v>232</v>
      </c>
      <c r="H208" s="32">
        <f>REITORIA!I208+MUSEU!I208+ESAG!I208+CEART!I208+FAED!I208+CEAD!I208+CEFID!I208+CESFI!I208+CERES!I208</f>
        <v>13</v>
      </c>
      <c r="I208" s="41">
        <f>(REITORIA!I208-REITORIA!J208)+(MUSEU!I208-MUSEU!J208)+(ESAG!I208-ESAG!J208)+(CEART!I208-CEART!J208)+(FAED!I208-FAED!J208)+(CEAD!I208-CEAD!J208)+(CEFID!I208-CEFID!J208)+(CESFI!I208-CESFI!J208)+(CERES!I208-CERES!J208)</f>
        <v>8</v>
      </c>
      <c r="J208" s="59">
        <f t="shared" si="9"/>
        <v>5</v>
      </c>
      <c r="K208" s="33">
        <v>19.64</v>
      </c>
      <c r="L208" s="33">
        <f t="shared" si="10"/>
        <v>255.32</v>
      </c>
      <c r="M208" s="30">
        <f t="shared" si="11"/>
        <v>157.12</v>
      </c>
    </row>
    <row r="209" spans="1:13" ht="30" customHeight="1" x14ac:dyDescent="0.25">
      <c r="A209" s="166"/>
      <c r="B209" s="71">
        <v>206</v>
      </c>
      <c r="C209" s="169"/>
      <c r="D209" s="75" t="s">
        <v>257</v>
      </c>
      <c r="E209" s="34" t="s">
        <v>286</v>
      </c>
      <c r="F209" s="34" t="s">
        <v>38</v>
      </c>
      <c r="G209" s="34" t="s">
        <v>232</v>
      </c>
      <c r="H209" s="32">
        <f>REITORIA!I209+MUSEU!I209+ESAG!I209+CEART!I209+FAED!I209+CEAD!I209+CEFID!I209+CESFI!I209+CERES!I209</f>
        <v>3</v>
      </c>
      <c r="I209" s="41">
        <f>(REITORIA!I209-REITORIA!J209)+(MUSEU!I209-MUSEU!J209)+(ESAG!I209-ESAG!J209)+(CEART!I209-CEART!J209)+(FAED!I209-FAED!J209)+(CEAD!I209-CEAD!J209)+(CEFID!I209-CEFID!J209)+(CESFI!I209-CESFI!J209)+(CERES!I209-CERES!J209)</f>
        <v>1</v>
      </c>
      <c r="J209" s="59">
        <f t="shared" si="9"/>
        <v>2</v>
      </c>
      <c r="K209" s="33">
        <v>46.54</v>
      </c>
      <c r="L209" s="33">
        <f t="shared" si="10"/>
        <v>139.62</v>
      </c>
      <c r="M209" s="30">
        <f t="shared" si="11"/>
        <v>46.54</v>
      </c>
    </row>
    <row r="210" spans="1:13" ht="30" customHeight="1" x14ac:dyDescent="0.25">
      <c r="A210" s="166"/>
      <c r="B210" s="71">
        <v>207</v>
      </c>
      <c r="C210" s="169"/>
      <c r="D210" s="75" t="s">
        <v>258</v>
      </c>
      <c r="E210" s="34" t="s">
        <v>288</v>
      </c>
      <c r="F210" s="34" t="s">
        <v>38</v>
      </c>
      <c r="G210" s="34" t="s">
        <v>232</v>
      </c>
      <c r="H210" s="32">
        <f>REITORIA!I210+MUSEU!I210+ESAG!I210+CEART!I210+FAED!I210+CEAD!I210+CEFID!I210+CESFI!I210+CERES!I210</f>
        <v>3</v>
      </c>
      <c r="I210" s="41">
        <f>(REITORIA!I210-REITORIA!J210)+(MUSEU!I210-MUSEU!J210)+(ESAG!I210-ESAG!J210)+(CEART!I210-CEART!J210)+(FAED!I210-FAED!J210)+(CEAD!I210-CEAD!J210)+(CEFID!I210-CEFID!J210)+(CESFI!I210-CESFI!J210)+(CERES!I210-CERES!J210)</f>
        <v>1</v>
      </c>
      <c r="J210" s="59">
        <f t="shared" si="9"/>
        <v>2</v>
      </c>
      <c r="K210" s="33">
        <v>33.75</v>
      </c>
      <c r="L210" s="33">
        <f t="shared" si="10"/>
        <v>101.25</v>
      </c>
      <c r="M210" s="30">
        <f t="shared" si="11"/>
        <v>33.75</v>
      </c>
    </row>
    <row r="211" spans="1:13" ht="30" customHeight="1" x14ac:dyDescent="0.25">
      <c r="A211" s="166"/>
      <c r="B211" s="71">
        <v>208</v>
      </c>
      <c r="C211" s="169"/>
      <c r="D211" s="75" t="s">
        <v>259</v>
      </c>
      <c r="E211" s="34" t="s">
        <v>239</v>
      </c>
      <c r="F211" s="34" t="s">
        <v>38</v>
      </c>
      <c r="G211" s="34" t="s">
        <v>232</v>
      </c>
      <c r="H211" s="32">
        <f>REITORIA!I211+MUSEU!I211+ESAG!I211+CEART!I211+FAED!I211+CEAD!I211+CEFID!I211+CESFI!I211+CERES!I211</f>
        <v>4</v>
      </c>
      <c r="I211" s="41">
        <f>(REITORIA!I211-REITORIA!J211)+(MUSEU!I211-MUSEU!J211)+(ESAG!I211-ESAG!J211)+(CEART!I211-CEART!J211)+(FAED!I211-FAED!J211)+(CEAD!I211-CEAD!J211)+(CEFID!I211-CEFID!J211)+(CESFI!I211-CESFI!J211)+(CERES!I211-CERES!J211)</f>
        <v>1</v>
      </c>
      <c r="J211" s="59">
        <f t="shared" si="9"/>
        <v>3</v>
      </c>
      <c r="K211" s="33">
        <v>51.32</v>
      </c>
      <c r="L211" s="33">
        <f t="shared" si="10"/>
        <v>205.28</v>
      </c>
      <c r="M211" s="30">
        <f t="shared" si="11"/>
        <v>51.32</v>
      </c>
    </row>
    <row r="212" spans="1:13" ht="30" customHeight="1" x14ac:dyDescent="0.25">
      <c r="A212" s="166"/>
      <c r="B212" s="71">
        <v>209</v>
      </c>
      <c r="C212" s="169"/>
      <c r="D212" s="75" t="s">
        <v>260</v>
      </c>
      <c r="E212" s="34" t="s">
        <v>239</v>
      </c>
      <c r="F212" s="34" t="s">
        <v>38</v>
      </c>
      <c r="G212" s="34" t="s">
        <v>232</v>
      </c>
      <c r="H212" s="32">
        <f>REITORIA!I212+MUSEU!I212+ESAG!I212+CEART!I212+FAED!I212+CEAD!I212+CEFID!I212+CESFI!I212+CERES!I212</f>
        <v>12</v>
      </c>
      <c r="I212" s="41">
        <f>(REITORIA!I212-REITORIA!J212)+(MUSEU!I212-MUSEU!J212)+(ESAG!I212-ESAG!J212)+(CEART!I212-CEART!J212)+(FAED!I212-FAED!J212)+(CEAD!I212-CEAD!J212)+(CEFID!I212-CEFID!J212)+(CESFI!I212-CESFI!J212)+(CERES!I212-CERES!J212)</f>
        <v>2</v>
      </c>
      <c r="J212" s="59">
        <f t="shared" si="9"/>
        <v>10</v>
      </c>
      <c r="K212" s="33">
        <v>29.7</v>
      </c>
      <c r="L212" s="33">
        <f t="shared" si="10"/>
        <v>356.4</v>
      </c>
      <c r="M212" s="30">
        <f t="shared" si="11"/>
        <v>59.4</v>
      </c>
    </row>
    <row r="213" spans="1:13" ht="30" customHeight="1" x14ac:dyDescent="0.25">
      <c r="A213" s="166"/>
      <c r="B213" s="71">
        <v>210</v>
      </c>
      <c r="C213" s="169"/>
      <c r="D213" s="75" t="s">
        <v>261</v>
      </c>
      <c r="E213" s="34" t="s">
        <v>292</v>
      </c>
      <c r="F213" s="34" t="s">
        <v>38</v>
      </c>
      <c r="G213" s="34" t="s">
        <v>232</v>
      </c>
      <c r="H213" s="32">
        <f>REITORIA!I213+MUSEU!I213+ESAG!I213+CEART!I213+FAED!I213+CEAD!I213+CEFID!I213+CESFI!I213+CERES!I213</f>
        <v>12</v>
      </c>
      <c r="I213" s="41">
        <f>(REITORIA!I213-REITORIA!J213)+(MUSEU!I213-MUSEU!J213)+(ESAG!I213-ESAG!J213)+(CEART!I213-CEART!J213)+(FAED!I213-FAED!J213)+(CEAD!I213-CEAD!J213)+(CEFID!I213-CEFID!J213)+(CESFI!I213-CESFI!J213)+(CERES!I213-CERES!J213)</f>
        <v>2</v>
      </c>
      <c r="J213" s="59">
        <f t="shared" si="9"/>
        <v>10</v>
      </c>
      <c r="K213" s="33">
        <v>26.24</v>
      </c>
      <c r="L213" s="33">
        <f t="shared" si="10"/>
        <v>314.88</v>
      </c>
      <c r="M213" s="30">
        <f t="shared" si="11"/>
        <v>52.48</v>
      </c>
    </row>
    <row r="214" spans="1:13" ht="30" customHeight="1" x14ac:dyDescent="0.25">
      <c r="A214" s="166"/>
      <c r="B214" s="71">
        <v>211</v>
      </c>
      <c r="C214" s="169"/>
      <c r="D214" s="75" t="s">
        <v>262</v>
      </c>
      <c r="E214" s="34" t="s">
        <v>294</v>
      </c>
      <c r="F214" s="34" t="s">
        <v>38</v>
      </c>
      <c r="G214" s="34" t="s">
        <v>232</v>
      </c>
      <c r="H214" s="32">
        <f>REITORIA!I214+MUSEU!I214+ESAG!I214+CEART!I214+FAED!I214+CEAD!I214+CEFID!I214+CESFI!I214+CERES!I214</f>
        <v>132</v>
      </c>
      <c r="I214" s="41">
        <f>(REITORIA!I214-REITORIA!J214)+(MUSEU!I214-MUSEU!J214)+(ESAG!I214-ESAG!J214)+(CEART!I214-CEART!J214)+(FAED!I214-FAED!J214)+(CEAD!I214-CEAD!J214)+(CEFID!I214-CEFID!J214)+(CESFI!I214-CESFI!J214)+(CERES!I214-CERES!J214)</f>
        <v>27</v>
      </c>
      <c r="J214" s="59">
        <f t="shared" si="9"/>
        <v>105</v>
      </c>
      <c r="K214" s="33">
        <v>7.4</v>
      </c>
      <c r="L214" s="33">
        <f t="shared" si="10"/>
        <v>976.80000000000007</v>
      </c>
      <c r="M214" s="30">
        <f t="shared" si="11"/>
        <v>199.8</v>
      </c>
    </row>
    <row r="215" spans="1:13" ht="30" customHeight="1" x14ac:dyDescent="0.25">
      <c r="A215" s="166"/>
      <c r="B215" s="71">
        <v>212</v>
      </c>
      <c r="C215" s="169"/>
      <c r="D215" s="75" t="s">
        <v>263</v>
      </c>
      <c r="E215" s="34">
        <v>954</v>
      </c>
      <c r="F215" s="34" t="s">
        <v>38</v>
      </c>
      <c r="G215" s="34" t="s">
        <v>232</v>
      </c>
      <c r="H215" s="32">
        <f>REITORIA!I215+MUSEU!I215+ESAG!I215+CEART!I215+FAED!I215+CEAD!I215+CEFID!I215+CESFI!I215+CERES!I215</f>
        <v>39</v>
      </c>
      <c r="I215" s="41">
        <f>(REITORIA!I215-REITORIA!J215)+(MUSEU!I215-MUSEU!J215)+(ESAG!I215-ESAG!J215)+(CEART!I215-CEART!J215)+(FAED!I215-FAED!J215)+(CEAD!I215-CEAD!J215)+(CEFID!I215-CEFID!J215)+(CESFI!I215-CESFI!J215)+(CERES!I215-CERES!J215)</f>
        <v>7</v>
      </c>
      <c r="J215" s="59">
        <f t="shared" si="9"/>
        <v>32</v>
      </c>
      <c r="K215" s="33">
        <v>20.48</v>
      </c>
      <c r="L215" s="33">
        <f t="shared" si="10"/>
        <v>798.72</v>
      </c>
      <c r="M215" s="30">
        <f t="shared" si="11"/>
        <v>143.36000000000001</v>
      </c>
    </row>
    <row r="216" spans="1:13" ht="30" customHeight="1" x14ac:dyDescent="0.25">
      <c r="A216" s="166"/>
      <c r="B216" s="71">
        <v>213</v>
      </c>
      <c r="C216" s="169"/>
      <c r="D216" s="75" t="s">
        <v>264</v>
      </c>
      <c r="E216" s="34" t="s">
        <v>296</v>
      </c>
      <c r="F216" s="34" t="s">
        <v>38</v>
      </c>
      <c r="G216" s="34" t="s">
        <v>232</v>
      </c>
      <c r="H216" s="32">
        <f>REITORIA!I216+MUSEU!I216+ESAG!I216+CEART!I216+FAED!I216+CEAD!I216+CEFID!I216+CESFI!I216+CERES!I216</f>
        <v>9</v>
      </c>
      <c r="I216" s="41">
        <f>(REITORIA!I216-REITORIA!J216)+(MUSEU!I216-MUSEU!J216)+(ESAG!I216-ESAG!J216)+(CEART!I216-CEART!J216)+(FAED!I216-FAED!J216)+(CEAD!I216-CEAD!J216)+(CEFID!I216-CEFID!J216)+(CESFI!I216-CESFI!J216)+(CERES!I216-CERES!J216)</f>
        <v>3</v>
      </c>
      <c r="J216" s="59">
        <f t="shared" si="9"/>
        <v>6</v>
      </c>
      <c r="K216" s="33">
        <v>19.73</v>
      </c>
      <c r="L216" s="33">
        <f t="shared" si="10"/>
        <v>177.57</v>
      </c>
      <c r="M216" s="30">
        <f t="shared" si="11"/>
        <v>59.19</v>
      </c>
    </row>
    <row r="217" spans="1:13" ht="30" customHeight="1" x14ac:dyDescent="0.25">
      <c r="A217" s="166"/>
      <c r="B217" s="71">
        <v>214</v>
      </c>
      <c r="C217" s="169"/>
      <c r="D217" s="75" t="s">
        <v>265</v>
      </c>
      <c r="E217" s="34" t="s">
        <v>239</v>
      </c>
      <c r="F217" s="34" t="s">
        <v>38</v>
      </c>
      <c r="G217" s="34" t="s">
        <v>232</v>
      </c>
      <c r="H217" s="32">
        <f>REITORIA!I217+MUSEU!I217+ESAG!I217+CEART!I217+FAED!I217+CEAD!I217+CEFID!I217+CESFI!I217+CERES!I217</f>
        <v>8</v>
      </c>
      <c r="I217" s="41">
        <f>(REITORIA!I217-REITORIA!J217)+(MUSEU!I217-MUSEU!J217)+(ESAG!I217-ESAG!J217)+(CEART!I217-CEART!J217)+(FAED!I217-FAED!J217)+(CEAD!I217-CEAD!J217)+(CEFID!I217-CEFID!J217)+(CESFI!I217-CESFI!J217)+(CERES!I217-CERES!J217)</f>
        <v>1</v>
      </c>
      <c r="J217" s="59">
        <f t="shared" si="9"/>
        <v>7</v>
      </c>
      <c r="K217" s="33">
        <v>16.32</v>
      </c>
      <c r="L217" s="33">
        <f t="shared" si="10"/>
        <v>130.56</v>
      </c>
      <c r="M217" s="30">
        <f t="shared" si="11"/>
        <v>16.32</v>
      </c>
    </row>
    <row r="218" spans="1:13" ht="30" customHeight="1" x14ac:dyDescent="0.25">
      <c r="A218" s="166"/>
      <c r="B218" s="71">
        <v>215</v>
      </c>
      <c r="C218" s="169"/>
      <c r="D218" s="75" t="s">
        <v>266</v>
      </c>
      <c r="E218" s="34" t="s">
        <v>239</v>
      </c>
      <c r="F218" s="34" t="s">
        <v>38</v>
      </c>
      <c r="G218" s="34" t="s">
        <v>232</v>
      </c>
      <c r="H218" s="32">
        <f>REITORIA!I218+MUSEU!I218+ESAG!I218+CEART!I218+FAED!I218+CEAD!I218+CEFID!I218+CESFI!I218+CERES!I218</f>
        <v>7</v>
      </c>
      <c r="I218" s="41">
        <f>(REITORIA!I218-REITORIA!J218)+(MUSEU!I218-MUSEU!J218)+(ESAG!I218-ESAG!J218)+(CEART!I218-CEART!J218)+(FAED!I218-FAED!J218)+(CEAD!I218-CEAD!J218)+(CEFID!I218-CEFID!J218)+(CESFI!I218-CESFI!J218)+(CERES!I218-CERES!J218)</f>
        <v>1</v>
      </c>
      <c r="J218" s="59">
        <f t="shared" si="9"/>
        <v>6</v>
      </c>
      <c r="K218" s="33">
        <v>34.82</v>
      </c>
      <c r="L218" s="33">
        <f t="shared" si="10"/>
        <v>243.74</v>
      </c>
      <c r="M218" s="30">
        <f t="shared" si="11"/>
        <v>34.82</v>
      </c>
    </row>
    <row r="219" spans="1:13" ht="30" customHeight="1" x14ac:dyDescent="0.25">
      <c r="A219" s="166"/>
      <c r="B219" s="71">
        <v>216</v>
      </c>
      <c r="C219" s="169"/>
      <c r="D219" s="75" t="s">
        <v>267</v>
      </c>
      <c r="E219" s="46" t="s">
        <v>300</v>
      </c>
      <c r="F219" s="46" t="s">
        <v>301</v>
      </c>
      <c r="G219" s="46" t="s">
        <v>44</v>
      </c>
      <c r="H219" s="32">
        <f>REITORIA!I219+MUSEU!I219+ESAG!I219+CEART!I219+FAED!I219+CEAD!I219+CEFID!I219+CESFI!I219+CERES!I219</f>
        <v>5</v>
      </c>
      <c r="I219" s="41">
        <f>(REITORIA!I219-REITORIA!J219)+(MUSEU!I219-MUSEU!J219)+(ESAG!I219-ESAG!J219)+(CEART!I219-CEART!J219)+(FAED!I219-FAED!J219)+(CEAD!I219-CEAD!J219)+(CEFID!I219-CEFID!J219)+(CESFI!I219-CESFI!J219)+(CERES!I219-CERES!J219)</f>
        <v>1</v>
      </c>
      <c r="J219" s="59">
        <f t="shared" si="9"/>
        <v>4</v>
      </c>
      <c r="K219" s="33">
        <v>15.32</v>
      </c>
      <c r="L219" s="33">
        <f t="shared" si="10"/>
        <v>76.599999999999994</v>
      </c>
      <c r="M219" s="30">
        <f t="shared" si="11"/>
        <v>15.32</v>
      </c>
    </row>
    <row r="220" spans="1:13" ht="30" customHeight="1" x14ac:dyDescent="0.25">
      <c r="A220" s="166"/>
      <c r="B220" s="71">
        <v>217</v>
      </c>
      <c r="C220" s="169"/>
      <c r="D220" s="75" t="s">
        <v>268</v>
      </c>
      <c r="E220" s="46" t="s">
        <v>300</v>
      </c>
      <c r="F220" s="46" t="s">
        <v>301</v>
      </c>
      <c r="G220" s="46" t="s">
        <v>44</v>
      </c>
      <c r="H220" s="32">
        <f>REITORIA!I220+MUSEU!I220+ESAG!I220+CEART!I220+FAED!I220+CEAD!I220+CEFID!I220+CESFI!I220+CERES!I220</f>
        <v>6</v>
      </c>
      <c r="I220" s="41">
        <f>(REITORIA!I220-REITORIA!J220)+(MUSEU!I220-MUSEU!J220)+(ESAG!I220-ESAG!J220)+(CEART!I220-CEART!J220)+(FAED!I220-FAED!J220)+(CEAD!I220-CEAD!J220)+(CEFID!I220-CEFID!J220)+(CESFI!I220-CESFI!J220)+(CERES!I220-CERES!J220)</f>
        <v>6</v>
      </c>
      <c r="J220" s="59">
        <f t="shared" si="9"/>
        <v>0</v>
      </c>
      <c r="K220" s="33">
        <v>24.25</v>
      </c>
      <c r="L220" s="33">
        <f t="shared" si="10"/>
        <v>145.5</v>
      </c>
      <c r="M220" s="30">
        <f t="shared" si="11"/>
        <v>145.5</v>
      </c>
    </row>
    <row r="221" spans="1:13" ht="30" customHeight="1" x14ac:dyDescent="0.25">
      <c r="A221" s="166"/>
      <c r="B221" s="71">
        <v>218</v>
      </c>
      <c r="C221" s="169"/>
      <c r="D221" s="75" t="s">
        <v>269</v>
      </c>
      <c r="E221" s="46" t="s">
        <v>300</v>
      </c>
      <c r="F221" s="46" t="s">
        <v>301</v>
      </c>
      <c r="G221" s="46" t="s">
        <v>44</v>
      </c>
      <c r="H221" s="32">
        <f>REITORIA!I221+MUSEU!I221+ESAG!I221+CEART!I221+FAED!I221+CEAD!I221+CEFID!I221+CESFI!I221+CERES!I221</f>
        <v>3</v>
      </c>
      <c r="I221" s="41">
        <f>(REITORIA!I221-REITORIA!J221)+(MUSEU!I221-MUSEU!J221)+(ESAG!I221-ESAG!J221)+(CEART!I221-CEART!J221)+(FAED!I221-FAED!J221)+(CEAD!I221-CEAD!J221)+(CEFID!I221-CEFID!J221)+(CESFI!I221-CESFI!J221)+(CERES!I221-CERES!J221)</f>
        <v>2</v>
      </c>
      <c r="J221" s="59">
        <f t="shared" si="9"/>
        <v>1</v>
      </c>
      <c r="K221" s="33">
        <v>64.540000000000006</v>
      </c>
      <c r="L221" s="33">
        <f t="shared" si="10"/>
        <v>193.62</v>
      </c>
      <c r="M221" s="30">
        <f t="shared" si="11"/>
        <v>129.08000000000001</v>
      </c>
    </row>
    <row r="222" spans="1:13" ht="30" customHeight="1" x14ac:dyDescent="0.25">
      <c r="A222" s="166"/>
      <c r="B222" s="71">
        <v>219</v>
      </c>
      <c r="C222" s="169"/>
      <c r="D222" s="75" t="s">
        <v>270</v>
      </c>
      <c r="E222" s="46" t="s">
        <v>305</v>
      </c>
      <c r="F222" s="46" t="s">
        <v>306</v>
      </c>
      <c r="G222" s="46" t="s">
        <v>44</v>
      </c>
      <c r="H222" s="32">
        <f>REITORIA!I222+MUSEU!I222+ESAG!I222+CEART!I222+FAED!I222+CEAD!I222+CEFID!I222+CESFI!I222+CERES!I222</f>
        <v>2</v>
      </c>
      <c r="I222" s="41">
        <f>(REITORIA!I222-REITORIA!J222)+(MUSEU!I222-MUSEU!J222)+(ESAG!I222-ESAG!J222)+(CEART!I222-CEART!J222)+(FAED!I222-FAED!J222)+(CEAD!I222-CEAD!J222)+(CEFID!I222-CEFID!J222)+(CESFI!I222-CESFI!J222)+(CERES!I222-CERES!J222)</f>
        <v>1</v>
      </c>
      <c r="J222" s="59">
        <f t="shared" si="9"/>
        <v>1</v>
      </c>
      <c r="K222" s="33">
        <v>106.74</v>
      </c>
      <c r="L222" s="33">
        <f t="shared" si="10"/>
        <v>213.48</v>
      </c>
      <c r="M222" s="30">
        <f t="shared" si="11"/>
        <v>106.74</v>
      </c>
    </row>
    <row r="223" spans="1:13" ht="30" customHeight="1" x14ac:dyDescent="0.25">
      <c r="A223" s="166"/>
      <c r="B223" s="71">
        <v>220</v>
      </c>
      <c r="C223" s="169"/>
      <c r="D223" s="75" t="s">
        <v>271</v>
      </c>
      <c r="E223" s="46" t="s">
        <v>300</v>
      </c>
      <c r="F223" s="46" t="s">
        <v>306</v>
      </c>
      <c r="G223" s="46" t="s">
        <v>44</v>
      </c>
      <c r="H223" s="32">
        <f>REITORIA!I223+MUSEU!I223+ESAG!I223+CEART!I223+FAED!I223+CEAD!I223+CEFID!I223+CESFI!I223+CERES!I223</f>
        <v>22</v>
      </c>
      <c r="I223" s="41">
        <f>(REITORIA!I223-REITORIA!J223)+(MUSEU!I223-MUSEU!J223)+(ESAG!I223-ESAG!J223)+(CEART!I223-CEART!J223)+(FAED!I223-FAED!J223)+(CEAD!I223-CEAD!J223)+(CEFID!I223-CEFID!J223)+(CESFI!I223-CESFI!J223)+(CERES!I223-CERES!J223)</f>
        <v>16</v>
      </c>
      <c r="J223" s="59">
        <f t="shared" si="9"/>
        <v>6</v>
      </c>
      <c r="K223" s="33">
        <v>19.39</v>
      </c>
      <c r="L223" s="33">
        <f t="shared" si="10"/>
        <v>426.58000000000004</v>
      </c>
      <c r="M223" s="30">
        <f t="shared" si="11"/>
        <v>310.24</v>
      </c>
    </row>
    <row r="224" spans="1:13" ht="30" customHeight="1" x14ac:dyDescent="0.25">
      <c r="A224" s="166"/>
      <c r="B224" s="71">
        <v>221</v>
      </c>
      <c r="C224" s="169"/>
      <c r="D224" s="75" t="s">
        <v>273</v>
      </c>
      <c r="E224" s="46" t="s">
        <v>300</v>
      </c>
      <c r="F224" s="46" t="s">
        <v>301</v>
      </c>
      <c r="G224" s="46" t="s">
        <v>44</v>
      </c>
      <c r="H224" s="32">
        <f>REITORIA!I224+MUSEU!I224+ESAG!I224+CEART!I224+FAED!I224+CEAD!I224+CEFID!I224+CESFI!I224+CERES!I224</f>
        <v>7</v>
      </c>
      <c r="I224" s="41">
        <f>(REITORIA!I224-REITORIA!J224)+(MUSEU!I224-MUSEU!J224)+(ESAG!I224-ESAG!J224)+(CEART!I224-CEART!J224)+(FAED!I224-FAED!J224)+(CEAD!I224-CEAD!J224)+(CEFID!I224-CEFID!J224)+(CESFI!I224-CESFI!J224)+(CERES!I224-CERES!J224)</f>
        <v>6</v>
      </c>
      <c r="J224" s="59">
        <f t="shared" si="9"/>
        <v>1</v>
      </c>
      <c r="K224" s="33">
        <v>14.17</v>
      </c>
      <c r="L224" s="33">
        <f t="shared" si="10"/>
        <v>99.19</v>
      </c>
      <c r="M224" s="30">
        <f t="shared" si="11"/>
        <v>85.02</v>
      </c>
    </row>
    <row r="225" spans="1:13" ht="30" customHeight="1" x14ac:dyDescent="0.25">
      <c r="A225" s="166"/>
      <c r="B225" s="71">
        <v>222</v>
      </c>
      <c r="C225" s="169"/>
      <c r="D225" s="75" t="s">
        <v>274</v>
      </c>
      <c r="E225" s="46" t="s">
        <v>300</v>
      </c>
      <c r="F225" s="47" t="s">
        <v>301</v>
      </c>
      <c r="G225" s="46" t="s">
        <v>44</v>
      </c>
      <c r="H225" s="32">
        <f>REITORIA!I225+MUSEU!I225+ESAG!I225+CEART!I225+FAED!I225+CEAD!I225+CEFID!I225+CESFI!I225+CERES!I225</f>
        <v>7</v>
      </c>
      <c r="I225" s="41">
        <f>(REITORIA!I225-REITORIA!J225)+(MUSEU!I225-MUSEU!J225)+(ESAG!I225-ESAG!J225)+(CEART!I225-CEART!J225)+(FAED!I225-FAED!J225)+(CEAD!I225-CEAD!J225)+(CEFID!I225-CEFID!J225)+(CESFI!I225-CESFI!J225)+(CERES!I225-CERES!J225)</f>
        <v>5</v>
      </c>
      <c r="J225" s="59">
        <f t="shared" si="9"/>
        <v>2</v>
      </c>
      <c r="K225" s="33">
        <v>17.260000000000002</v>
      </c>
      <c r="L225" s="33">
        <f t="shared" si="10"/>
        <v>120.82000000000001</v>
      </c>
      <c r="M225" s="30">
        <f t="shared" si="11"/>
        <v>86.300000000000011</v>
      </c>
    </row>
    <row r="226" spans="1:13" ht="30" customHeight="1" x14ac:dyDescent="0.25">
      <c r="A226" s="166"/>
      <c r="B226" s="73">
        <v>223</v>
      </c>
      <c r="C226" s="169"/>
      <c r="D226" s="75" t="s">
        <v>656</v>
      </c>
      <c r="E226" s="46" t="s">
        <v>311</v>
      </c>
      <c r="F226" s="46" t="s">
        <v>306</v>
      </c>
      <c r="G226" s="46" t="s">
        <v>44</v>
      </c>
      <c r="H226" s="32">
        <f>REITORIA!I226+MUSEU!I226+ESAG!I226+CEART!I226+FAED!I226+CEAD!I226+CEFID!I226+CESFI!I226+CERES!I226</f>
        <v>3</v>
      </c>
      <c r="I226" s="41">
        <f>(REITORIA!I226-REITORIA!J226)+(MUSEU!I226-MUSEU!J226)+(ESAG!I226-ESAG!J226)+(CEART!I226-CEART!J226)+(FAED!I226-FAED!J226)+(CEAD!I226-CEAD!J226)+(CEFID!I226-CEFID!J226)+(CESFI!I226-CESFI!J226)+(CERES!I226-CERES!J226)</f>
        <v>0</v>
      </c>
      <c r="J226" s="59">
        <f t="shared" si="9"/>
        <v>3</v>
      </c>
      <c r="K226" s="33">
        <v>18.02</v>
      </c>
      <c r="L226" s="33">
        <f t="shared" si="10"/>
        <v>54.06</v>
      </c>
      <c r="M226" s="30">
        <f t="shared" si="11"/>
        <v>0</v>
      </c>
    </row>
    <row r="227" spans="1:13" ht="30" customHeight="1" x14ac:dyDescent="0.25">
      <c r="A227" s="166"/>
      <c r="B227" s="71">
        <v>224</v>
      </c>
      <c r="C227" s="169"/>
      <c r="D227" s="75" t="s">
        <v>275</v>
      </c>
      <c r="E227" s="46" t="s">
        <v>305</v>
      </c>
      <c r="F227" s="46" t="s">
        <v>306</v>
      </c>
      <c r="G227" s="46" t="s">
        <v>44</v>
      </c>
      <c r="H227" s="32">
        <f>REITORIA!I227+MUSEU!I227+ESAG!I227+CEART!I227+FAED!I227+CEAD!I227+CEFID!I227+CESFI!I227+CERES!I227</f>
        <v>11</v>
      </c>
      <c r="I227" s="41">
        <f>(REITORIA!I227-REITORIA!J227)+(MUSEU!I227-MUSEU!J227)+(ESAG!I227-ESAG!J227)+(CEART!I227-CEART!J227)+(FAED!I227-FAED!J227)+(CEAD!I227-CEAD!J227)+(CEFID!I227-CEFID!J227)+(CESFI!I227-CESFI!J227)+(CERES!I227-CERES!J227)</f>
        <v>9</v>
      </c>
      <c r="J227" s="59">
        <f t="shared" si="9"/>
        <v>2</v>
      </c>
      <c r="K227" s="33">
        <v>22.93</v>
      </c>
      <c r="L227" s="33">
        <f t="shared" si="10"/>
        <v>252.23</v>
      </c>
      <c r="M227" s="30">
        <f t="shared" si="11"/>
        <v>206.37</v>
      </c>
    </row>
    <row r="228" spans="1:13" ht="30" customHeight="1" x14ac:dyDescent="0.25">
      <c r="A228" s="166"/>
      <c r="B228" s="71">
        <v>225</v>
      </c>
      <c r="C228" s="169"/>
      <c r="D228" s="75" t="s">
        <v>276</v>
      </c>
      <c r="E228" s="46" t="s">
        <v>314</v>
      </c>
      <c r="F228" s="46" t="s">
        <v>306</v>
      </c>
      <c r="G228" s="46" t="s">
        <v>44</v>
      </c>
      <c r="H228" s="32">
        <f>REITORIA!I228+MUSEU!I228+ESAG!I228+CEART!I228+FAED!I228+CEAD!I228+CEFID!I228+CESFI!I228+CERES!I228</f>
        <v>4</v>
      </c>
      <c r="I228" s="41">
        <f>(REITORIA!I228-REITORIA!J228)+(MUSEU!I228-MUSEU!J228)+(ESAG!I228-ESAG!J228)+(CEART!I228-CEART!J228)+(FAED!I228-FAED!J228)+(CEAD!I228-CEAD!J228)+(CEFID!I228-CEFID!J228)+(CESFI!I228-CESFI!J228)+(CERES!I228-CERES!J228)</f>
        <v>2</v>
      </c>
      <c r="J228" s="59">
        <f t="shared" si="9"/>
        <v>2</v>
      </c>
      <c r="K228" s="33">
        <v>47.76</v>
      </c>
      <c r="L228" s="33">
        <f t="shared" si="10"/>
        <v>191.04</v>
      </c>
      <c r="M228" s="30">
        <f t="shared" si="11"/>
        <v>95.52</v>
      </c>
    </row>
    <row r="229" spans="1:13" ht="30" customHeight="1" x14ac:dyDescent="0.25">
      <c r="A229" s="166"/>
      <c r="B229" s="71">
        <v>226</v>
      </c>
      <c r="C229" s="169"/>
      <c r="D229" s="75" t="s">
        <v>277</v>
      </c>
      <c r="E229" s="46" t="s">
        <v>316</v>
      </c>
      <c r="F229" s="46" t="s">
        <v>38</v>
      </c>
      <c r="G229" s="46" t="s">
        <v>44</v>
      </c>
      <c r="H229" s="32">
        <f>REITORIA!I229+MUSEU!I229+ESAG!I229+CEART!I229+FAED!I229+CEAD!I229+CEFID!I229+CESFI!I229+CERES!I229</f>
        <v>13</v>
      </c>
      <c r="I229" s="41">
        <f>(REITORIA!I229-REITORIA!J229)+(MUSEU!I229-MUSEU!J229)+(ESAG!I229-ESAG!J229)+(CEART!I229-CEART!J229)+(FAED!I229-FAED!J229)+(CEAD!I229-CEAD!J229)+(CEFID!I229-CEFID!J229)+(CESFI!I229-CESFI!J229)+(CERES!I229-CERES!J229)</f>
        <v>4</v>
      </c>
      <c r="J229" s="59">
        <f t="shared" si="9"/>
        <v>9</v>
      </c>
      <c r="K229" s="33">
        <v>34.770000000000003</v>
      </c>
      <c r="L229" s="33">
        <f t="shared" si="10"/>
        <v>452.01000000000005</v>
      </c>
      <c r="M229" s="30">
        <f t="shared" si="11"/>
        <v>139.08000000000001</v>
      </c>
    </row>
    <row r="230" spans="1:13" ht="30" customHeight="1" x14ac:dyDescent="0.25">
      <c r="A230" s="166"/>
      <c r="B230" s="71">
        <v>227</v>
      </c>
      <c r="C230" s="169"/>
      <c r="D230" s="75" t="s">
        <v>278</v>
      </c>
      <c r="E230" s="46" t="s">
        <v>318</v>
      </c>
      <c r="F230" s="46" t="s">
        <v>38</v>
      </c>
      <c r="G230" s="46" t="s">
        <v>44</v>
      </c>
      <c r="H230" s="32">
        <f>REITORIA!I230+MUSEU!I230+ESAG!I230+CEART!I230+FAED!I230+CEAD!I230+CEFID!I230+CESFI!I230+CERES!I230</f>
        <v>13</v>
      </c>
      <c r="I230" s="41">
        <f>(REITORIA!I230-REITORIA!J230)+(MUSEU!I230-MUSEU!J230)+(ESAG!I230-ESAG!J230)+(CEART!I230-CEART!J230)+(FAED!I230-FAED!J230)+(CEAD!I230-CEAD!J230)+(CEFID!I230-CEFID!J230)+(CESFI!I230-CESFI!J230)+(CERES!I230-CERES!J230)</f>
        <v>8</v>
      </c>
      <c r="J230" s="59">
        <f t="shared" si="9"/>
        <v>5</v>
      </c>
      <c r="K230" s="33">
        <v>38.89</v>
      </c>
      <c r="L230" s="33">
        <f t="shared" si="10"/>
        <v>505.57</v>
      </c>
      <c r="M230" s="30">
        <f t="shared" si="11"/>
        <v>311.12</v>
      </c>
    </row>
    <row r="231" spans="1:13" ht="30" customHeight="1" x14ac:dyDescent="0.25">
      <c r="A231" s="166"/>
      <c r="B231" s="71">
        <v>228</v>
      </c>
      <c r="C231" s="169"/>
      <c r="D231" s="75" t="s">
        <v>279</v>
      </c>
      <c r="E231" s="46" t="s">
        <v>320</v>
      </c>
      <c r="F231" s="46" t="s">
        <v>321</v>
      </c>
      <c r="G231" s="46" t="s">
        <v>44</v>
      </c>
      <c r="H231" s="32">
        <f>REITORIA!I231+MUSEU!I231+ESAG!I231+CEART!I231+FAED!I231+CEAD!I231+CEFID!I231+CESFI!I231+CERES!I231</f>
        <v>7</v>
      </c>
      <c r="I231" s="41">
        <f>(REITORIA!I231-REITORIA!J231)+(MUSEU!I231-MUSEU!J231)+(ESAG!I231-ESAG!J231)+(CEART!I231-CEART!J231)+(FAED!I231-FAED!J231)+(CEAD!I231-CEAD!J231)+(CEFID!I231-CEFID!J231)+(CESFI!I231-CESFI!J231)+(CERES!I231-CERES!J231)</f>
        <v>2</v>
      </c>
      <c r="J231" s="59">
        <f t="shared" si="9"/>
        <v>5</v>
      </c>
      <c r="K231" s="33">
        <v>62.09</v>
      </c>
      <c r="L231" s="33">
        <f t="shared" si="10"/>
        <v>434.63</v>
      </c>
      <c r="M231" s="30">
        <f t="shared" si="11"/>
        <v>124.18</v>
      </c>
    </row>
    <row r="232" spans="1:13" ht="30" customHeight="1" x14ac:dyDescent="0.25">
      <c r="A232" s="166"/>
      <c r="B232" s="71">
        <v>229</v>
      </c>
      <c r="C232" s="169"/>
      <c r="D232" s="75" t="s">
        <v>280</v>
      </c>
      <c r="E232" s="46" t="s">
        <v>323</v>
      </c>
      <c r="F232" s="46" t="s">
        <v>321</v>
      </c>
      <c r="G232" s="46" t="s">
        <v>44</v>
      </c>
      <c r="H232" s="32">
        <f>REITORIA!I232+MUSEU!I232+ESAG!I232+CEART!I232+FAED!I232+CEAD!I232+CEFID!I232+CESFI!I232+CERES!I232</f>
        <v>14</v>
      </c>
      <c r="I232" s="41">
        <f>(REITORIA!I232-REITORIA!J232)+(MUSEU!I232-MUSEU!J232)+(ESAG!I232-ESAG!J232)+(CEART!I232-CEART!J232)+(FAED!I232-FAED!J232)+(CEAD!I232-CEAD!J232)+(CEFID!I232-CEFID!J232)+(CESFI!I232-CESFI!J232)+(CERES!I232-CERES!J232)</f>
        <v>11</v>
      </c>
      <c r="J232" s="59">
        <f t="shared" si="9"/>
        <v>3</v>
      </c>
      <c r="K232" s="33">
        <v>10.92</v>
      </c>
      <c r="L232" s="33">
        <f t="shared" si="10"/>
        <v>152.88</v>
      </c>
      <c r="M232" s="30">
        <f t="shared" si="11"/>
        <v>120.12</v>
      </c>
    </row>
    <row r="233" spans="1:13" ht="30" customHeight="1" x14ac:dyDescent="0.25">
      <c r="A233" s="166"/>
      <c r="B233" s="73">
        <v>230</v>
      </c>
      <c r="C233" s="169"/>
      <c r="D233" s="75" t="s">
        <v>281</v>
      </c>
      <c r="E233" s="46" t="s">
        <v>305</v>
      </c>
      <c r="F233" s="46" t="s">
        <v>50</v>
      </c>
      <c r="G233" s="46" t="s">
        <v>44</v>
      </c>
      <c r="H233" s="32">
        <f>REITORIA!I233+MUSEU!I233+ESAG!I233+CEART!I233+FAED!I233+CEAD!I233+CEFID!I233+CESFI!I233+CERES!I233</f>
        <v>8</v>
      </c>
      <c r="I233" s="41">
        <f>(REITORIA!I233-REITORIA!J233)+(MUSEU!I233-MUSEU!J233)+(ESAG!I233-ESAG!J233)+(CEART!I233-CEART!J233)+(FAED!I233-FAED!J233)+(CEAD!I233-CEAD!J233)+(CEFID!I233-CEFID!J233)+(CESFI!I233-CESFI!J233)+(CERES!I233-CERES!J233)</f>
        <v>6</v>
      </c>
      <c r="J233" s="59">
        <f t="shared" si="9"/>
        <v>2</v>
      </c>
      <c r="K233" s="33">
        <v>60.58</v>
      </c>
      <c r="L233" s="33">
        <f t="shared" si="10"/>
        <v>484.64</v>
      </c>
      <c r="M233" s="30">
        <f t="shared" si="11"/>
        <v>363.48</v>
      </c>
    </row>
    <row r="234" spans="1:13" ht="30" customHeight="1" x14ac:dyDescent="0.25">
      <c r="A234" s="166"/>
      <c r="B234" s="73">
        <v>231</v>
      </c>
      <c r="C234" s="169"/>
      <c r="D234" s="75" t="s">
        <v>283</v>
      </c>
      <c r="E234" s="46" t="s">
        <v>326</v>
      </c>
      <c r="F234" s="46" t="s">
        <v>38</v>
      </c>
      <c r="G234" s="46" t="s">
        <v>44</v>
      </c>
      <c r="H234" s="32">
        <f>REITORIA!I234+MUSEU!I234+ESAG!I234+CEART!I234+FAED!I234+CEAD!I234+CEFID!I234+CESFI!I234+CERES!I234</f>
        <v>9</v>
      </c>
      <c r="I234" s="41">
        <f>(REITORIA!I234-REITORIA!J234)+(MUSEU!I234-MUSEU!J234)+(ESAG!I234-ESAG!J234)+(CEART!I234-CEART!J234)+(FAED!I234-FAED!J234)+(CEAD!I234-CEAD!J234)+(CEFID!I234-CEFID!J234)+(CESFI!I234-CESFI!J234)+(CERES!I234-CERES!J234)</f>
        <v>5</v>
      </c>
      <c r="J234" s="59">
        <f t="shared" si="9"/>
        <v>4</v>
      </c>
      <c r="K234" s="33">
        <v>142.84</v>
      </c>
      <c r="L234" s="33">
        <f t="shared" si="10"/>
        <v>1285.56</v>
      </c>
      <c r="M234" s="30">
        <f t="shared" si="11"/>
        <v>714.2</v>
      </c>
    </row>
    <row r="235" spans="1:13" ht="30" customHeight="1" x14ac:dyDescent="0.25">
      <c r="A235" s="166"/>
      <c r="B235" s="73">
        <v>232</v>
      </c>
      <c r="C235" s="169"/>
      <c r="D235" s="75" t="s">
        <v>285</v>
      </c>
      <c r="E235" s="46" t="s">
        <v>326</v>
      </c>
      <c r="F235" s="46" t="s">
        <v>38</v>
      </c>
      <c r="G235" s="46" t="s">
        <v>44</v>
      </c>
      <c r="H235" s="32">
        <f>REITORIA!I235+MUSEU!I235+ESAG!I235+CEART!I235+FAED!I235+CEAD!I235+CEFID!I235+CESFI!I235+CERES!I235</f>
        <v>3</v>
      </c>
      <c r="I235" s="41">
        <f>(REITORIA!I235-REITORIA!J235)+(MUSEU!I235-MUSEU!J235)+(ESAG!I235-ESAG!J235)+(CEART!I235-CEART!J235)+(FAED!I235-FAED!J235)+(CEAD!I235-CEAD!J235)+(CEFID!I235-CEFID!J235)+(CESFI!I235-CESFI!J235)+(CERES!I235-CERES!J235)</f>
        <v>1</v>
      </c>
      <c r="J235" s="59">
        <f t="shared" si="9"/>
        <v>2</v>
      </c>
      <c r="K235" s="33">
        <v>60.19</v>
      </c>
      <c r="L235" s="33">
        <f t="shared" si="10"/>
        <v>180.57</v>
      </c>
      <c r="M235" s="30">
        <f t="shared" si="11"/>
        <v>60.19</v>
      </c>
    </row>
    <row r="236" spans="1:13" ht="30" customHeight="1" x14ac:dyDescent="0.25">
      <c r="A236" s="166"/>
      <c r="B236" s="73">
        <v>233</v>
      </c>
      <c r="C236" s="169"/>
      <c r="D236" s="75" t="s">
        <v>667</v>
      </c>
      <c r="E236" s="46" t="s">
        <v>328</v>
      </c>
      <c r="F236" s="46" t="s">
        <v>38</v>
      </c>
      <c r="G236" s="46" t="s">
        <v>44</v>
      </c>
      <c r="H236" s="32">
        <f>REITORIA!I236+MUSEU!I236+ESAG!I236+CEART!I236+FAED!I236+CEAD!I236+CEFID!I236+CESFI!I236+CERES!I236</f>
        <v>3</v>
      </c>
      <c r="I236" s="41">
        <f>(REITORIA!I236-REITORIA!J236)+(MUSEU!I236-MUSEU!J236)+(ESAG!I236-ESAG!J236)+(CEART!I236-CEART!J236)+(FAED!I236-FAED!J236)+(CEAD!I236-CEAD!J236)+(CEFID!I236-CEFID!J236)+(CESFI!I236-CESFI!J236)+(CERES!I236-CERES!J236)</f>
        <v>1</v>
      </c>
      <c r="J236" s="59">
        <f t="shared" si="9"/>
        <v>2</v>
      </c>
      <c r="K236" s="33">
        <v>343.96</v>
      </c>
      <c r="L236" s="33">
        <f t="shared" si="10"/>
        <v>1031.8799999999999</v>
      </c>
      <c r="M236" s="30">
        <f t="shared" si="11"/>
        <v>343.96</v>
      </c>
    </row>
    <row r="237" spans="1:13" ht="30" customHeight="1" x14ac:dyDescent="0.25">
      <c r="A237" s="166"/>
      <c r="B237" s="73">
        <v>234</v>
      </c>
      <c r="C237" s="169"/>
      <c r="D237" s="75" t="s">
        <v>668</v>
      </c>
      <c r="E237" s="46" t="s">
        <v>328</v>
      </c>
      <c r="F237" s="46" t="s">
        <v>38</v>
      </c>
      <c r="G237" s="46" t="s">
        <v>44</v>
      </c>
      <c r="H237" s="32">
        <f>REITORIA!I237+MUSEU!I237+ESAG!I237+CEART!I237+FAED!I237+CEAD!I237+CEFID!I237+CESFI!I237+CERES!I237</f>
        <v>2</v>
      </c>
      <c r="I237" s="41">
        <f>(REITORIA!I237-REITORIA!J237)+(MUSEU!I237-MUSEU!J237)+(ESAG!I237-ESAG!J237)+(CEART!I237-CEART!J237)+(FAED!I237-FAED!J237)+(CEAD!I237-CEAD!J237)+(CEFID!I237-CEFID!J237)+(CESFI!I237-CESFI!J237)+(CERES!I237-CERES!J237)</f>
        <v>2</v>
      </c>
      <c r="J237" s="59">
        <f t="shared" si="9"/>
        <v>0</v>
      </c>
      <c r="K237" s="33">
        <v>486.15</v>
      </c>
      <c r="L237" s="33">
        <f t="shared" si="10"/>
        <v>972.3</v>
      </c>
      <c r="M237" s="30">
        <f t="shared" si="11"/>
        <v>972.3</v>
      </c>
    </row>
    <row r="238" spans="1:13" ht="30" customHeight="1" x14ac:dyDescent="0.25">
      <c r="A238" s="166"/>
      <c r="B238" s="71">
        <v>235</v>
      </c>
      <c r="C238" s="169"/>
      <c r="D238" s="75" t="s">
        <v>287</v>
      </c>
      <c r="E238" s="46" t="s">
        <v>328</v>
      </c>
      <c r="F238" s="46" t="s">
        <v>38</v>
      </c>
      <c r="G238" s="46" t="s">
        <v>44</v>
      </c>
      <c r="H238" s="32">
        <f>REITORIA!I238+MUSEU!I238+ESAG!I238+CEART!I238+FAED!I238+CEAD!I238+CEFID!I238+CESFI!I238+CERES!I238</f>
        <v>6</v>
      </c>
      <c r="I238" s="41">
        <f>(REITORIA!I238-REITORIA!J238)+(MUSEU!I238-MUSEU!J238)+(ESAG!I238-ESAG!J238)+(CEART!I238-CEART!J238)+(FAED!I238-FAED!J238)+(CEAD!I238-CEAD!J238)+(CEFID!I238-CEFID!J238)+(CESFI!I238-CESFI!J238)+(CERES!I238-CERES!J238)</f>
        <v>4</v>
      </c>
      <c r="J238" s="59">
        <f t="shared" si="9"/>
        <v>2</v>
      </c>
      <c r="K238" s="33">
        <v>21.89</v>
      </c>
      <c r="L238" s="33">
        <f t="shared" si="10"/>
        <v>131.34</v>
      </c>
      <c r="M238" s="30">
        <f t="shared" si="11"/>
        <v>87.56</v>
      </c>
    </row>
    <row r="239" spans="1:13" ht="30" customHeight="1" x14ac:dyDescent="0.25">
      <c r="A239" s="166"/>
      <c r="B239" s="71">
        <v>236</v>
      </c>
      <c r="C239" s="169"/>
      <c r="D239" s="75" t="s">
        <v>289</v>
      </c>
      <c r="E239" s="46" t="s">
        <v>331</v>
      </c>
      <c r="F239" s="46" t="s">
        <v>321</v>
      </c>
      <c r="G239" s="46" t="s">
        <v>44</v>
      </c>
      <c r="H239" s="32">
        <f>REITORIA!I239+MUSEU!I239+ESAG!I239+CEART!I239+FAED!I239+CEAD!I239+CEFID!I239+CESFI!I239+CERES!I239</f>
        <v>6</v>
      </c>
      <c r="I239" s="41">
        <f>(REITORIA!I239-REITORIA!J239)+(MUSEU!I239-MUSEU!J239)+(ESAG!I239-ESAG!J239)+(CEART!I239-CEART!J239)+(FAED!I239-FAED!J239)+(CEAD!I239-CEAD!J239)+(CEFID!I239-CEFID!J239)+(CESFI!I239-CESFI!J239)+(CERES!I239-CERES!J239)</f>
        <v>4</v>
      </c>
      <c r="J239" s="59">
        <f t="shared" si="9"/>
        <v>2</v>
      </c>
      <c r="K239" s="33">
        <v>35.840000000000003</v>
      </c>
      <c r="L239" s="33">
        <f t="shared" si="10"/>
        <v>215.04000000000002</v>
      </c>
      <c r="M239" s="30">
        <f t="shared" si="11"/>
        <v>143.36000000000001</v>
      </c>
    </row>
    <row r="240" spans="1:13" ht="30" customHeight="1" x14ac:dyDescent="0.25">
      <c r="A240" s="166"/>
      <c r="B240" s="71">
        <v>237</v>
      </c>
      <c r="C240" s="169"/>
      <c r="D240" s="75" t="s">
        <v>290</v>
      </c>
      <c r="E240" s="46" t="s">
        <v>333</v>
      </c>
      <c r="F240" s="47" t="s">
        <v>38</v>
      </c>
      <c r="G240" s="47" t="s">
        <v>44</v>
      </c>
      <c r="H240" s="32">
        <f>REITORIA!I240+MUSEU!I240+ESAG!I240+CEART!I240+FAED!I240+CEAD!I240+CEFID!I240+CESFI!I240+CERES!I240</f>
        <v>1</v>
      </c>
      <c r="I240" s="41">
        <f>(REITORIA!I240-REITORIA!J240)+(MUSEU!I240-MUSEU!J240)+(ESAG!I240-ESAG!J240)+(CEART!I240-CEART!J240)+(FAED!I240-FAED!J240)+(CEAD!I240-CEAD!J240)+(CEFID!I240-CEFID!J240)+(CESFI!I240-CESFI!J240)+(CERES!I240-CERES!J240)</f>
        <v>0</v>
      </c>
      <c r="J240" s="59">
        <f t="shared" si="9"/>
        <v>1</v>
      </c>
      <c r="K240" s="33">
        <v>19.579999999999998</v>
      </c>
      <c r="L240" s="33">
        <f t="shared" si="10"/>
        <v>19.579999999999998</v>
      </c>
      <c r="M240" s="30">
        <f t="shared" si="11"/>
        <v>0</v>
      </c>
    </row>
    <row r="241" spans="1:13" ht="30" customHeight="1" x14ac:dyDescent="0.25">
      <c r="A241" s="166"/>
      <c r="B241" s="71">
        <v>238</v>
      </c>
      <c r="C241" s="169"/>
      <c r="D241" s="75" t="s">
        <v>291</v>
      </c>
      <c r="E241" s="46" t="s">
        <v>333</v>
      </c>
      <c r="F241" s="47" t="s">
        <v>38</v>
      </c>
      <c r="G241" s="47" t="s">
        <v>44</v>
      </c>
      <c r="H241" s="32">
        <f>REITORIA!I241+MUSEU!I241+ESAG!I241+CEART!I241+FAED!I241+CEAD!I241+CEFID!I241+CESFI!I241+CERES!I241</f>
        <v>3</v>
      </c>
      <c r="I241" s="41">
        <f>(REITORIA!I241-REITORIA!J241)+(MUSEU!I241-MUSEU!J241)+(ESAG!I241-ESAG!J241)+(CEART!I241-CEART!J241)+(FAED!I241-FAED!J241)+(CEAD!I241-CEAD!J241)+(CEFID!I241-CEFID!J241)+(CESFI!I241-CESFI!J241)+(CERES!I241-CERES!J241)</f>
        <v>2</v>
      </c>
      <c r="J241" s="59">
        <f t="shared" si="9"/>
        <v>1</v>
      </c>
      <c r="K241" s="33">
        <v>42.52</v>
      </c>
      <c r="L241" s="33">
        <f t="shared" si="10"/>
        <v>127.56</v>
      </c>
      <c r="M241" s="30">
        <f t="shared" si="11"/>
        <v>85.04</v>
      </c>
    </row>
    <row r="242" spans="1:13" ht="30" customHeight="1" x14ac:dyDescent="0.25">
      <c r="A242" s="166"/>
      <c r="B242" s="71">
        <v>239</v>
      </c>
      <c r="C242" s="169"/>
      <c r="D242" s="75" t="s">
        <v>293</v>
      </c>
      <c r="E242" s="46" t="s">
        <v>333</v>
      </c>
      <c r="F242" s="47" t="s">
        <v>336</v>
      </c>
      <c r="G242" s="47" t="s">
        <v>44</v>
      </c>
      <c r="H242" s="32">
        <f>REITORIA!I242+MUSEU!I242+ESAG!I242+CEART!I242+FAED!I242+CEAD!I242+CEFID!I242+CESFI!I242+CERES!I242</f>
        <v>2</v>
      </c>
      <c r="I242" s="41">
        <f>(REITORIA!I242-REITORIA!J242)+(MUSEU!I242-MUSEU!J242)+(ESAG!I242-ESAG!J242)+(CEART!I242-CEART!J242)+(FAED!I242-FAED!J242)+(CEAD!I242-CEAD!J242)+(CEFID!I242-CEFID!J242)+(CESFI!I242-CESFI!J242)+(CERES!I242-CERES!J242)</f>
        <v>1</v>
      </c>
      <c r="J242" s="59">
        <f t="shared" si="9"/>
        <v>1</v>
      </c>
      <c r="K242" s="33">
        <v>41.19</v>
      </c>
      <c r="L242" s="33">
        <f t="shared" si="10"/>
        <v>82.38</v>
      </c>
      <c r="M242" s="30">
        <f t="shared" si="11"/>
        <v>41.19</v>
      </c>
    </row>
    <row r="243" spans="1:13" ht="30" customHeight="1" x14ac:dyDescent="0.25">
      <c r="A243" s="166"/>
      <c r="B243" s="71">
        <v>240</v>
      </c>
      <c r="C243" s="169"/>
      <c r="D243" s="75" t="s">
        <v>295</v>
      </c>
      <c r="E243" s="46" t="s">
        <v>338</v>
      </c>
      <c r="F243" s="47" t="s">
        <v>123</v>
      </c>
      <c r="G243" s="47" t="s">
        <v>44</v>
      </c>
      <c r="H243" s="32">
        <f>REITORIA!I243+MUSEU!I243+ESAG!I243+CEART!I243+FAED!I243+CEAD!I243+CEFID!I243+CESFI!I243+CERES!I243</f>
        <v>4</v>
      </c>
      <c r="I243" s="41">
        <f>(REITORIA!I243-REITORIA!J243)+(MUSEU!I243-MUSEU!J243)+(ESAG!I243-ESAG!J243)+(CEART!I243-CEART!J243)+(FAED!I243-FAED!J243)+(CEAD!I243-CEAD!J243)+(CEFID!I243-CEFID!J243)+(CESFI!I243-CESFI!J243)+(CERES!I243-CERES!J243)</f>
        <v>2</v>
      </c>
      <c r="J243" s="59">
        <f t="shared" si="9"/>
        <v>2</v>
      </c>
      <c r="K243" s="33">
        <v>59.1</v>
      </c>
      <c r="L243" s="33">
        <f t="shared" si="10"/>
        <v>236.4</v>
      </c>
      <c r="M243" s="30">
        <f t="shared" si="11"/>
        <v>118.2</v>
      </c>
    </row>
    <row r="244" spans="1:13" ht="30" customHeight="1" x14ac:dyDescent="0.25">
      <c r="A244" s="166"/>
      <c r="B244" s="71">
        <v>241</v>
      </c>
      <c r="C244" s="169"/>
      <c r="D244" s="75" t="s">
        <v>297</v>
      </c>
      <c r="E244" s="46" t="s">
        <v>338</v>
      </c>
      <c r="F244" s="47" t="s">
        <v>123</v>
      </c>
      <c r="G244" s="47" t="s">
        <v>44</v>
      </c>
      <c r="H244" s="32">
        <f>REITORIA!I244+MUSEU!I244+ESAG!I244+CEART!I244+FAED!I244+CEAD!I244+CEFID!I244+CESFI!I244+CERES!I244</f>
        <v>7</v>
      </c>
      <c r="I244" s="41">
        <f>(REITORIA!I244-REITORIA!J244)+(MUSEU!I244-MUSEU!J244)+(ESAG!I244-ESAG!J244)+(CEART!I244-CEART!J244)+(FAED!I244-FAED!J244)+(CEAD!I244-CEAD!J244)+(CEFID!I244-CEFID!J244)+(CESFI!I244-CESFI!J244)+(CERES!I244-CERES!J244)</f>
        <v>4</v>
      </c>
      <c r="J244" s="59">
        <f t="shared" si="9"/>
        <v>3</v>
      </c>
      <c r="K244" s="33">
        <v>38.520000000000003</v>
      </c>
      <c r="L244" s="33">
        <f t="shared" si="10"/>
        <v>269.64000000000004</v>
      </c>
      <c r="M244" s="30">
        <f t="shared" si="11"/>
        <v>154.08000000000001</v>
      </c>
    </row>
    <row r="245" spans="1:13" ht="30" customHeight="1" x14ac:dyDescent="0.25">
      <c r="A245" s="166"/>
      <c r="B245" s="71">
        <v>242</v>
      </c>
      <c r="C245" s="169"/>
      <c r="D245" s="75" t="s">
        <v>298</v>
      </c>
      <c r="E245" s="46" t="s">
        <v>338</v>
      </c>
      <c r="F245" s="46" t="s">
        <v>123</v>
      </c>
      <c r="G245" s="46" t="s">
        <v>44</v>
      </c>
      <c r="H245" s="32">
        <f>REITORIA!I245+MUSEU!I245+ESAG!I245+CEART!I245+FAED!I245+CEAD!I245+CEFID!I245+CESFI!I245+CERES!I245</f>
        <v>21</v>
      </c>
      <c r="I245" s="41">
        <f>(REITORIA!I245-REITORIA!J245)+(MUSEU!I245-MUSEU!J245)+(ESAG!I245-ESAG!J245)+(CEART!I245-CEART!J245)+(FAED!I245-FAED!J245)+(CEAD!I245-CEAD!J245)+(CEFID!I245-CEFID!J245)+(CESFI!I245-CESFI!J245)+(CERES!I245-CERES!J245)</f>
        <v>8</v>
      </c>
      <c r="J245" s="59">
        <f t="shared" si="9"/>
        <v>13</v>
      </c>
      <c r="K245" s="33">
        <v>13.52</v>
      </c>
      <c r="L245" s="33">
        <f t="shared" si="10"/>
        <v>283.92</v>
      </c>
      <c r="M245" s="30">
        <f t="shared" si="11"/>
        <v>108.16</v>
      </c>
    </row>
    <row r="246" spans="1:13" ht="30" customHeight="1" x14ac:dyDescent="0.25">
      <c r="A246" s="166"/>
      <c r="B246" s="73">
        <v>243</v>
      </c>
      <c r="C246" s="169"/>
      <c r="D246" s="75" t="s">
        <v>621</v>
      </c>
      <c r="E246" s="46" t="s">
        <v>342</v>
      </c>
      <c r="F246" s="47" t="s">
        <v>343</v>
      </c>
      <c r="G246" s="47" t="s">
        <v>44</v>
      </c>
      <c r="H246" s="32">
        <f>REITORIA!I246+MUSEU!I246+ESAG!I246+CEART!I246+FAED!I246+CEAD!I246+CEFID!I246+CESFI!I246+CERES!I246</f>
        <v>5</v>
      </c>
      <c r="I246" s="41">
        <f>(REITORIA!I246-REITORIA!J246)+(MUSEU!I246-MUSEU!J246)+(ESAG!I246-ESAG!J246)+(CEART!I246-CEART!J246)+(FAED!I246-FAED!J246)+(CEAD!I246-CEAD!J246)+(CEFID!I246-CEFID!J246)+(CESFI!I246-CESFI!J246)+(CERES!I246-CERES!J246)</f>
        <v>1</v>
      </c>
      <c r="J246" s="59">
        <f t="shared" si="9"/>
        <v>4</v>
      </c>
      <c r="K246" s="33">
        <v>60.86</v>
      </c>
      <c r="L246" s="33">
        <f t="shared" si="10"/>
        <v>304.3</v>
      </c>
      <c r="M246" s="30">
        <f t="shared" si="11"/>
        <v>60.86</v>
      </c>
    </row>
    <row r="247" spans="1:13" ht="30" customHeight="1" x14ac:dyDescent="0.25">
      <c r="A247" s="166"/>
      <c r="B247" s="73">
        <v>244</v>
      </c>
      <c r="C247" s="169"/>
      <c r="D247" s="75" t="s">
        <v>646</v>
      </c>
      <c r="E247" s="46" t="s">
        <v>342</v>
      </c>
      <c r="F247" s="47" t="s">
        <v>343</v>
      </c>
      <c r="G247" s="47" t="s">
        <v>44</v>
      </c>
      <c r="H247" s="32">
        <f>REITORIA!I247+MUSEU!I247+ESAG!I247+CEART!I247+FAED!I247+CEAD!I247+CEFID!I247+CESFI!I247+CERES!I247</f>
        <v>3</v>
      </c>
      <c r="I247" s="41">
        <f>(REITORIA!I247-REITORIA!J247)+(MUSEU!I247-MUSEU!J247)+(ESAG!I247-ESAG!J247)+(CEART!I247-CEART!J247)+(FAED!I247-FAED!J247)+(CEAD!I247-CEAD!J247)+(CEFID!I247-CEFID!J247)+(CESFI!I247-CESFI!J247)+(CERES!I247-CERES!J247)</f>
        <v>3</v>
      </c>
      <c r="J247" s="59">
        <f t="shared" si="9"/>
        <v>0</v>
      </c>
      <c r="K247" s="33">
        <v>65.84</v>
      </c>
      <c r="L247" s="33">
        <f t="shared" si="10"/>
        <v>197.52</v>
      </c>
      <c r="M247" s="30">
        <f t="shared" si="11"/>
        <v>197.52</v>
      </c>
    </row>
    <row r="248" spans="1:13" ht="30" customHeight="1" x14ac:dyDescent="0.25">
      <c r="A248" s="166"/>
      <c r="B248" s="73">
        <v>245</v>
      </c>
      <c r="C248" s="169"/>
      <c r="D248" s="75" t="s">
        <v>647</v>
      </c>
      <c r="E248" s="34" t="s">
        <v>345</v>
      </c>
      <c r="F248" s="34" t="s">
        <v>38</v>
      </c>
      <c r="G248" s="34" t="s">
        <v>232</v>
      </c>
      <c r="H248" s="32">
        <f>REITORIA!I248+MUSEU!I248+ESAG!I248+CEART!I248+FAED!I248+CEAD!I248+CEFID!I248+CESFI!I248+CERES!I248</f>
        <v>3</v>
      </c>
      <c r="I248" s="41">
        <f>(REITORIA!I248-REITORIA!J248)+(MUSEU!I248-MUSEU!J248)+(ESAG!I248-ESAG!J248)+(CEART!I248-CEART!J248)+(FAED!I248-FAED!J248)+(CEAD!I248-CEAD!J248)+(CEFID!I248-CEFID!J248)+(CESFI!I248-CESFI!J248)+(CERES!I248-CERES!J248)</f>
        <v>3</v>
      </c>
      <c r="J248" s="59">
        <f t="shared" si="9"/>
        <v>0</v>
      </c>
      <c r="K248" s="33">
        <v>30.24</v>
      </c>
      <c r="L248" s="33">
        <f t="shared" si="10"/>
        <v>90.72</v>
      </c>
      <c r="M248" s="30">
        <f t="shared" si="11"/>
        <v>90.72</v>
      </c>
    </row>
    <row r="249" spans="1:13" ht="30" customHeight="1" x14ac:dyDescent="0.25">
      <c r="A249" s="166"/>
      <c r="B249" s="73">
        <v>246</v>
      </c>
      <c r="C249" s="169"/>
      <c r="D249" s="75" t="s">
        <v>624</v>
      </c>
      <c r="E249" s="34" t="s">
        <v>346</v>
      </c>
      <c r="F249" s="34" t="s">
        <v>38</v>
      </c>
      <c r="G249" s="34" t="s">
        <v>232</v>
      </c>
      <c r="H249" s="32">
        <f>REITORIA!I249+MUSEU!I249+ESAG!I249+CEART!I249+FAED!I249+CEAD!I249+CEFID!I249+CESFI!I249+CERES!I249</f>
        <v>30</v>
      </c>
      <c r="I249" s="41">
        <f>(REITORIA!I249-REITORIA!J249)+(MUSEU!I249-MUSEU!J249)+(ESAG!I249-ESAG!J249)+(CEART!I249-CEART!J249)+(FAED!I249-FAED!J249)+(CEAD!I249-CEAD!J249)+(CEFID!I249-CEFID!J249)+(CESFI!I249-CESFI!J249)+(CERES!I249-CERES!J249)</f>
        <v>10</v>
      </c>
      <c r="J249" s="59">
        <f t="shared" si="9"/>
        <v>20</v>
      </c>
      <c r="K249" s="33">
        <v>5.55</v>
      </c>
      <c r="L249" s="33">
        <f t="shared" si="10"/>
        <v>166.5</v>
      </c>
      <c r="M249" s="30">
        <f t="shared" si="11"/>
        <v>55.5</v>
      </c>
    </row>
    <row r="250" spans="1:13" ht="30" customHeight="1" x14ac:dyDescent="0.25">
      <c r="A250" s="166"/>
      <c r="B250" s="73">
        <v>247</v>
      </c>
      <c r="C250" s="169"/>
      <c r="D250" s="75" t="s">
        <v>645</v>
      </c>
      <c r="E250" s="34" t="s">
        <v>346</v>
      </c>
      <c r="F250" s="34" t="s">
        <v>38</v>
      </c>
      <c r="G250" s="34" t="s">
        <v>232</v>
      </c>
      <c r="H250" s="32">
        <f>REITORIA!I250+MUSEU!I250+ESAG!I250+CEART!I250+FAED!I250+CEAD!I250+CEFID!I250+CESFI!I250+CERES!I250</f>
        <v>1</v>
      </c>
      <c r="I250" s="41">
        <f>(REITORIA!I250-REITORIA!J250)+(MUSEU!I250-MUSEU!J250)+(ESAG!I250-ESAG!J250)+(CEART!I250-CEART!J250)+(FAED!I250-FAED!J250)+(CEAD!I250-CEAD!J250)+(CEFID!I250-CEFID!J250)+(CESFI!I250-CESFI!J250)+(CERES!I250-CERES!J250)</f>
        <v>1</v>
      </c>
      <c r="J250" s="59">
        <f t="shared" si="9"/>
        <v>0</v>
      </c>
      <c r="K250" s="33">
        <v>9.76</v>
      </c>
      <c r="L250" s="33">
        <f t="shared" si="10"/>
        <v>9.76</v>
      </c>
      <c r="M250" s="30">
        <f t="shared" si="11"/>
        <v>9.76</v>
      </c>
    </row>
    <row r="251" spans="1:13" ht="30" customHeight="1" x14ac:dyDescent="0.25">
      <c r="A251" s="166"/>
      <c r="B251" s="73">
        <v>248</v>
      </c>
      <c r="C251" s="169"/>
      <c r="D251" s="75" t="s">
        <v>648</v>
      </c>
      <c r="E251" s="34" t="s">
        <v>346</v>
      </c>
      <c r="F251" s="34" t="s">
        <v>38</v>
      </c>
      <c r="G251" s="34" t="s">
        <v>232</v>
      </c>
      <c r="H251" s="32">
        <f>REITORIA!I251+MUSEU!I251+ESAG!I251+CEART!I251+FAED!I251+CEAD!I251+CEFID!I251+CESFI!I251+CERES!I251</f>
        <v>5</v>
      </c>
      <c r="I251" s="41">
        <f>(REITORIA!I251-REITORIA!J251)+(MUSEU!I251-MUSEU!J251)+(ESAG!I251-ESAG!J251)+(CEART!I251-CEART!J251)+(FAED!I251-FAED!J251)+(CEAD!I251-CEAD!J251)+(CEFID!I251-CEFID!J251)+(CESFI!I251-CESFI!J251)+(CERES!I251-CERES!J251)</f>
        <v>0</v>
      </c>
      <c r="J251" s="59">
        <f t="shared" si="9"/>
        <v>5</v>
      </c>
      <c r="K251" s="33">
        <v>44.16</v>
      </c>
      <c r="L251" s="33">
        <f t="shared" si="10"/>
        <v>220.79999999999998</v>
      </c>
      <c r="M251" s="30">
        <f t="shared" si="11"/>
        <v>0</v>
      </c>
    </row>
    <row r="252" spans="1:13" ht="30" customHeight="1" x14ac:dyDescent="0.25">
      <c r="A252" s="166"/>
      <c r="B252" s="73">
        <v>249</v>
      </c>
      <c r="C252" s="169"/>
      <c r="D252" s="75" t="s">
        <v>733</v>
      </c>
      <c r="E252" s="34" t="s">
        <v>346</v>
      </c>
      <c r="F252" s="34" t="s">
        <v>38</v>
      </c>
      <c r="G252" s="34" t="s">
        <v>232</v>
      </c>
      <c r="H252" s="32">
        <f>REITORIA!I252+MUSEU!I252+ESAG!I252+CEART!I252+FAED!I252+CEAD!I252+CEFID!I252+CESFI!I252+CERES!I252</f>
        <v>3</v>
      </c>
      <c r="I252" s="41">
        <f>(REITORIA!I252-REITORIA!J252)+(MUSEU!I252-MUSEU!J252)+(ESAG!I252-ESAG!J252)+(CEART!I252-CEART!J252)+(FAED!I252-FAED!J252)+(CEAD!I252-CEAD!J252)+(CEFID!I252-CEFID!J252)+(CESFI!I252-CESFI!J252)+(CERES!I252-CERES!J252)</f>
        <v>3</v>
      </c>
      <c r="J252" s="59">
        <f t="shared" si="9"/>
        <v>0</v>
      </c>
      <c r="K252" s="33">
        <v>36.840000000000003</v>
      </c>
      <c r="L252" s="33">
        <f t="shared" si="10"/>
        <v>110.52000000000001</v>
      </c>
      <c r="M252" s="30">
        <f t="shared" si="11"/>
        <v>110.52000000000001</v>
      </c>
    </row>
    <row r="253" spans="1:13" ht="30" customHeight="1" x14ac:dyDescent="0.25">
      <c r="A253" s="166"/>
      <c r="B253" s="73">
        <v>250</v>
      </c>
      <c r="C253" s="169"/>
      <c r="D253" s="75" t="s">
        <v>734</v>
      </c>
      <c r="E253" s="34" t="s">
        <v>292</v>
      </c>
      <c r="F253" s="34" t="s">
        <v>38</v>
      </c>
      <c r="G253" s="34" t="s">
        <v>232</v>
      </c>
      <c r="H253" s="32">
        <f>REITORIA!I253+MUSEU!I253+ESAG!I253+CEART!I253+FAED!I253+CEAD!I253+CEFID!I253+CESFI!I253+CERES!I253</f>
        <v>5</v>
      </c>
      <c r="I253" s="41">
        <f>(REITORIA!I253-REITORIA!J253)+(MUSEU!I253-MUSEU!J253)+(ESAG!I253-ESAG!J253)+(CEART!I253-CEART!J253)+(FAED!I253-FAED!J253)+(CEAD!I253-CEAD!J253)+(CEFID!I253-CEFID!J253)+(CESFI!I253-CESFI!J253)+(CERES!I253-CERES!J253)</f>
        <v>3</v>
      </c>
      <c r="J253" s="59">
        <f t="shared" si="9"/>
        <v>2</v>
      </c>
      <c r="K253" s="33">
        <v>39.32</v>
      </c>
      <c r="L253" s="33">
        <f t="shared" si="10"/>
        <v>196.6</v>
      </c>
      <c r="M253" s="30">
        <f t="shared" si="11"/>
        <v>117.96000000000001</v>
      </c>
    </row>
    <row r="254" spans="1:13" ht="30" customHeight="1" x14ac:dyDescent="0.25">
      <c r="A254" s="166"/>
      <c r="B254" s="73">
        <v>251</v>
      </c>
      <c r="C254" s="169"/>
      <c r="D254" s="75" t="s">
        <v>649</v>
      </c>
      <c r="E254" s="34" t="s">
        <v>346</v>
      </c>
      <c r="F254" s="34" t="s">
        <v>38</v>
      </c>
      <c r="G254" s="34" t="s">
        <v>232</v>
      </c>
      <c r="H254" s="32">
        <f>REITORIA!I254+MUSEU!I254+ESAG!I254+CEART!I254+FAED!I254+CEAD!I254+CEFID!I254+CESFI!I254+CERES!I254</f>
        <v>7</v>
      </c>
      <c r="I254" s="41">
        <f>(REITORIA!I254-REITORIA!J254)+(MUSEU!I254-MUSEU!J254)+(ESAG!I254-ESAG!J254)+(CEART!I254-CEART!J254)+(FAED!I254-FAED!J254)+(CEAD!I254-CEAD!J254)+(CEFID!I254-CEFID!J254)+(CESFI!I254-CESFI!J254)+(CERES!I254-CERES!J254)</f>
        <v>5</v>
      </c>
      <c r="J254" s="59">
        <f t="shared" si="9"/>
        <v>2</v>
      </c>
      <c r="K254" s="33">
        <v>22.02</v>
      </c>
      <c r="L254" s="33">
        <f t="shared" si="10"/>
        <v>154.13999999999999</v>
      </c>
      <c r="M254" s="30">
        <f t="shared" si="11"/>
        <v>110.1</v>
      </c>
    </row>
    <row r="255" spans="1:13" ht="30" customHeight="1" x14ac:dyDescent="0.25">
      <c r="A255" s="166"/>
      <c r="B255" s="73">
        <v>252</v>
      </c>
      <c r="C255" s="169"/>
      <c r="D255" s="75" t="s">
        <v>650</v>
      </c>
      <c r="E255" s="34" t="s">
        <v>347</v>
      </c>
      <c r="F255" s="34" t="s">
        <v>38</v>
      </c>
      <c r="G255" s="34" t="s">
        <v>232</v>
      </c>
      <c r="H255" s="32">
        <f>REITORIA!I255+MUSEU!I255+ESAG!I255+CEART!I255+FAED!I255+CEAD!I255+CEFID!I255+CESFI!I255+CERES!I255</f>
        <v>10</v>
      </c>
      <c r="I255" s="41">
        <f>(REITORIA!I255-REITORIA!J255)+(MUSEU!I255-MUSEU!J255)+(ESAG!I255-ESAG!J255)+(CEART!I255-CEART!J255)+(FAED!I255-FAED!J255)+(CEAD!I255-CEAD!J255)+(CEFID!I255-CEFID!J255)+(CESFI!I255-CESFI!J255)+(CERES!I255-CERES!J255)</f>
        <v>9</v>
      </c>
      <c r="J255" s="59">
        <f t="shared" si="9"/>
        <v>1</v>
      </c>
      <c r="K255" s="33">
        <v>13.98</v>
      </c>
      <c r="L255" s="33">
        <f t="shared" si="10"/>
        <v>139.80000000000001</v>
      </c>
      <c r="M255" s="30">
        <f t="shared" si="11"/>
        <v>125.82000000000001</v>
      </c>
    </row>
    <row r="256" spans="1:13" ht="30" customHeight="1" x14ac:dyDescent="0.25">
      <c r="A256" s="166"/>
      <c r="B256" s="73">
        <v>253</v>
      </c>
      <c r="C256" s="169"/>
      <c r="D256" s="75" t="s">
        <v>651</v>
      </c>
      <c r="E256" s="34" t="s">
        <v>346</v>
      </c>
      <c r="F256" s="34" t="s">
        <v>38</v>
      </c>
      <c r="G256" s="34" t="s">
        <v>232</v>
      </c>
      <c r="H256" s="32">
        <f>REITORIA!I256+MUSEU!I256+ESAG!I256+CEART!I256+FAED!I256+CEAD!I256+CEFID!I256+CESFI!I256+CERES!I256</f>
        <v>2</v>
      </c>
      <c r="I256" s="41">
        <f>(REITORIA!I256-REITORIA!J256)+(MUSEU!I256-MUSEU!J256)+(ESAG!I256-ESAG!J256)+(CEART!I256-CEART!J256)+(FAED!I256-FAED!J256)+(CEAD!I256-CEAD!J256)+(CEFID!I256-CEFID!J256)+(CESFI!I256-CESFI!J256)+(CERES!I256-CERES!J256)</f>
        <v>2</v>
      </c>
      <c r="J256" s="59">
        <f t="shared" si="9"/>
        <v>0</v>
      </c>
      <c r="K256" s="33">
        <v>25.96</v>
      </c>
      <c r="L256" s="33">
        <f t="shared" si="10"/>
        <v>51.92</v>
      </c>
      <c r="M256" s="30">
        <f t="shared" si="11"/>
        <v>51.92</v>
      </c>
    </row>
    <row r="257" spans="1:13" ht="30" customHeight="1" x14ac:dyDescent="0.25">
      <c r="A257" s="167"/>
      <c r="B257" s="73">
        <v>254</v>
      </c>
      <c r="C257" s="170"/>
      <c r="D257" s="75" t="s">
        <v>653</v>
      </c>
      <c r="E257" s="34" t="s">
        <v>346</v>
      </c>
      <c r="F257" s="34" t="s">
        <v>38</v>
      </c>
      <c r="G257" s="34" t="s">
        <v>232</v>
      </c>
      <c r="H257" s="32">
        <f>REITORIA!I257+MUSEU!I257+ESAG!I257+CEART!I257+FAED!I257+CEAD!I257+CEFID!I257+CESFI!I257+CERES!I257</f>
        <v>12</v>
      </c>
      <c r="I257" s="41">
        <f>(REITORIA!I257-REITORIA!J257)+(MUSEU!I257-MUSEU!J257)+(ESAG!I257-ESAG!J257)+(CEART!I257-CEART!J257)+(FAED!I257-FAED!J257)+(CEAD!I257-CEAD!J257)+(CEFID!I257-CEFID!J257)+(CESFI!I257-CESFI!J257)+(CERES!I257-CERES!J257)</f>
        <v>10</v>
      </c>
      <c r="J257" s="59">
        <f t="shared" si="9"/>
        <v>2</v>
      </c>
      <c r="K257" s="33">
        <v>86.3</v>
      </c>
      <c r="L257" s="33">
        <f t="shared" si="10"/>
        <v>1035.5999999999999</v>
      </c>
      <c r="M257" s="30">
        <f t="shared" si="11"/>
        <v>863</v>
      </c>
    </row>
    <row r="258" spans="1:13" ht="30" customHeight="1" x14ac:dyDescent="0.25">
      <c r="A258" s="171">
        <v>5</v>
      </c>
      <c r="B258" s="76">
        <v>255</v>
      </c>
      <c r="C258" s="174" t="s">
        <v>736</v>
      </c>
      <c r="D258" s="80" t="s">
        <v>299</v>
      </c>
      <c r="E258" s="34" t="s">
        <v>346</v>
      </c>
      <c r="F258" s="34" t="s">
        <v>38</v>
      </c>
      <c r="G258" s="34" t="s">
        <v>232</v>
      </c>
      <c r="H258" s="32">
        <f>REITORIA!I258+MUSEU!I258+ESAG!I258+CEART!I258+FAED!I258+CEAD!I258+CEFID!I258+CESFI!I258+CERES!I258</f>
        <v>28</v>
      </c>
      <c r="I258" s="41">
        <f>(REITORIA!I258-REITORIA!J258)+(MUSEU!I258-MUSEU!J258)+(ESAG!I258-ESAG!J258)+(CEART!I258-CEART!J258)+(FAED!I258-FAED!J258)+(CEAD!I258-CEAD!J258)+(CEFID!I258-CEFID!J258)+(CESFI!I258-CESFI!J258)+(CERES!I258-CERES!J258)</f>
        <v>9</v>
      </c>
      <c r="J258" s="59">
        <f t="shared" si="9"/>
        <v>19</v>
      </c>
      <c r="K258" s="33">
        <v>96.15</v>
      </c>
      <c r="L258" s="33">
        <f t="shared" si="10"/>
        <v>2692.2000000000003</v>
      </c>
      <c r="M258" s="30">
        <f t="shared" si="11"/>
        <v>865.35</v>
      </c>
    </row>
    <row r="259" spans="1:13" ht="30" customHeight="1" x14ac:dyDescent="0.25">
      <c r="A259" s="172"/>
      <c r="B259" s="76">
        <v>256</v>
      </c>
      <c r="C259" s="175"/>
      <c r="D259" s="80" t="s">
        <v>302</v>
      </c>
      <c r="E259" s="34" t="s">
        <v>346</v>
      </c>
      <c r="F259" s="34" t="s">
        <v>38</v>
      </c>
      <c r="G259" s="34" t="s">
        <v>232</v>
      </c>
      <c r="H259" s="32">
        <f>REITORIA!I259+MUSEU!I259+ESAG!I259+CEART!I259+FAED!I259+CEAD!I259+CEFID!I259+CESFI!I259+CERES!I259</f>
        <v>33</v>
      </c>
      <c r="I259" s="41">
        <f>(REITORIA!I259-REITORIA!J259)+(MUSEU!I259-MUSEU!J259)+(ESAG!I259-ESAG!J259)+(CEART!I259-CEART!J259)+(FAED!I259-FAED!J259)+(CEAD!I259-CEAD!J259)+(CEFID!I259-CEFID!J259)+(CESFI!I259-CESFI!J259)+(CERES!I259-CERES!J259)</f>
        <v>15.5</v>
      </c>
      <c r="J259" s="59">
        <f t="shared" si="9"/>
        <v>17.5</v>
      </c>
      <c r="K259" s="33">
        <v>79.91</v>
      </c>
      <c r="L259" s="33">
        <f t="shared" si="10"/>
        <v>2637.0299999999997</v>
      </c>
      <c r="M259" s="30">
        <f t="shared" si="11"/>
        <v>1238.605</v>
      </c>
    </row>
    <row r="260" spans="1:13" ht="30" customHeight="1" x14ac:dyDescent="0.25">
      <c r="A260" s="172"/>
      <c r="B260" s="76">
        <v>257</v>
      </c>
      <c r="C260" s="175"/>
      <c r="D260" s="80" t="s">
        <v>303</v>
      </c>
      <c r="E260" s="34" t="s">
        <v>346</v>
      </c>
      <c r="F260" s="34" t="s">
        <v>38</v>
      </c>
      <c r="G260" s="34" t="s">
        <v>232</v>
      </c>
      <c r="H260" s="32">
        <f>REITORIA!I260+MUSEU!I260+ESAG!I260+CEART!I260+FAED!I260+CEAD!I260+CEFID!I260+CESFI!I260+CERES!I260</f>
        <v>24</v>
      </c>
      <c r="I260" s="41">
        <f>(REITORIA!I260-REITORIA!J260)+(MUSEU!I260-MUSEU!J260)+(ESAG!I260-ESAG!J260)+(CEART!I260-CEART!J260)+(FAED!I260-FAED!J260)+(CEAD!I260-CEAD!J260)+(CEFID!I260-CEFID!J260)+(CESFI!I260-CESFI!J260)+(CERES!I260-CERES!J260)</f>
        <v>12</v>
      </c>
      <c r="J260" s="59">
        <f t="shared" si="9"/>
        <v>12</v>
      </c>
      <c r="K260" s="33">
        <v>72.44</v>
      </c>
      <c r="L260" s="33">
        <f t="shared" si="10"/>
        <v>1738.56</v>
      </c>
      <c r="M260" s="30">
        <f t="shared" si="11"/>
        <v>869.28</v>
      </c>
    </row>
    <row r="261" spans="1:13" ht="30" customHeight="1" x14ac:dyDescent="0.25">
      <c r="A261" s="172"/>
      <c r="B261" s="70">
        <v>258</v>
      </c>
      <c r="C261" s="175"/>
      <c r="D261" s="80" t="s">
        <v>643</v>
      </c>
      <c r="E261" s="34" t="s">
        <v>346</v>
      </c>
      <c r="F261" s="34" t="s">
        <v>38</v>
      </c>
      <c r="G261" s="34" t="s">
        <v>232</v>
      </c>
      <c r="H261" s="32">
        <f>REITORIA!I261+MUSEU!I261+ESAG!I261+CEART!I261+FAED!I261+CEAD!I261+CEFID!I261+CESFI!I261+CERES!I261</f>
        <v>102</v>
      </c>
      <c r="I261" s="41">
        <f>(REITORIA!I261-REITORIA!J261)+(MUSEU!I261-MUSEU!J261)+(ESAG!I261-ESAG!J261)+(CEART!I261-CEART!J261)+(FAED!I261-FAED!J261)+(CEAD!I261-CEAD!J261)+(CEFID!I261-CEFID!J261)+(CESFI!I261-CESFI!J261)+(CERES!I261-CERES!J261)</f>
        <v>90</v>
      </c>
      <c r="J261" s="59">
        <f t="shared" ref="J261:J324" si="12">H261-I261</f>
        <v>12</v>
      </c>
      <c r="K261" s="33">
        <v>23.25</v>
      </c>
      <c r="L261" s="33">
        <f t="shared" ref="L261:L324" si="13">K261*H261</f>
        <v>2371.5</v>
      </c>
      <c r="M261" s="30">
        <f t="shared" ref="M261:M324" si="14">K261*I261</f>
        <v>2092.5</v>
      </c>
    </row>
    <row r="262" spans="1:13" ht="30" customHeight="1" x14ac:dyDescent="0.25">
      <c r="A262" s="172"/>
      <c r="B262" s="76">
        <v>259</v>
      </c>
      <c r="C262" s="175"/>
      <c r="D262" s="80" t="s">
        <v>304</v>
      </c>
      <c r="E262" s="34" t="s">
        <v>346</v>
      </c>
      <c r="F262" s="34" t="s">
        <v>38</v>
      </c>
      <c r="G262" s="34" t="s">
        <v>44</v>
      </c>
      <c r="H262" s="32">
        <f>REITORIA!I262+MUSEU!I262+ESAG!I262+CEART!I262+FAED!I262+CEAD!I262+CEFID!I262+CESFI!I262+CERES!I262</f>
        <v>161</v>
      </c>
      <c r="I262" s="41">
        <f>(REITORIA!I262-REITORIA!J262)+(MUSEU!I262-MUSEU!J262)+(ESAG!I262-ESAG!J262)+(CEART!I262-CEART!J262)+(FAED!I262-FAED!J262)+(CEAD!I262-CEAD!J262)+(CEFID!I262-CEFID!J262)+(CESFI!I262-CESFI!J262)+(CERES!I262-CERES!J262)</f>
        <v>43</v>
      </c>
      <c r="J262" s="59">
        <f t="shared" si="12"/>
        <v>118</v>
      </c>
      <c r="K262" s="33">
        <v>12.21</v>
      </c>
      <c r="L262" s="33">
        <f t="shared" si="13"/>
        <v>1965.8100000000002</v>
      </c>
      <c r="M262" s="30">
        <f t="shared" si="14"/>
        <v>525.03000000000009</v>
      </c>
    </row>
    <row r="263" spans="1:13" ht="30" customHeight="1" x14ac:dyDescent="0.25">
      <c r="A263" s="172"/>
      <c r="B263" s="76">
        <v>260</v>
      </c>
      <c r="C263" s="175"/>
      <c r="D263" s="80" t="s">
        <v>307</v>
      </c>
      <c r="E263" s="34" t="s">
        <v>346</v>
      </c>
      <c r="F263" s="34" t="s">
        <v>38</v>
      </c>
      <c r="G263" s="34" t="s">
        <v>232</v>
      </c>
      <c r="H263" s="32">
        <f>REITORIA!I263+MUSEU!I263+ESAG!I263+CEART!I263+FAED!I263+CEAD!I263+CEFID!I263+CESFI!I263+CERES!I263</f>
        <v>22</v>
      </c>
      <c r="I263" s="41">
        <f>(REITORIA!I263-REITORIA!J263)+(MUSEU!I263-MUSEU!J263)+(ESAG!I263-ESAG!J263)+(CEART!I263-CEART!J263)+(FAED!I263-FAED!J263)+(CEAD!I263-CEAD!J263)+(CEFID!I263-CEFID!J263)+(CESFI!I263-CESFI!J263)+(CERES!I263-CERES!J263)</f>
        <v>20</v>
      </c>
      <c r="J263" s="59">
        <f t="shared" si="12"/>
        <v>2</v>
      </c>
      <c r="K263" s="33">
        <v>4.63</v>
      </c>
      <c r="L263" s="33">
        <f t="shared" si="13"/>
        <v>101.86</v>
      </c>
      <c r="M263" s="30">
        <f t="shared" si="14"/>
        <v>92.6</v>
      </c>
    </row>
    <row r="264" spans="1:13" ht="30" customHeight="1" x14ac:dyDescent="0.25">
      <c r="A264" s="172"/>
      <c r="B264" s="76">
        <v>261</v>
      </c>
      <c r="C264" s="175"/>
      <c r="D264" s="80" t="s">
        <v>308</v>
      </c>
      <c r="E264" s="34" t="s">
        <v>346</v>
      </c>
      <c r="F264" s="34" t="s">
        <v>38</v>
      </c>
      <c r="G264" s="34" t="s">
        <v>232</v>
      </c>
      <c r="H264" s="32">
        <f>REITORIA!I264+MUSEU!I264+ESAG!I264+CEART!I264+FAED!I264+CEAD!I264+CEFID!I264+CESFI!I264+CERES!I264</f>
        <v>40</v>
      </c>
      <c r="I264" s="41">
        <f>(REITORIA!I264-REITORIA!J264)+(MUSEU!I264-MUSEU!J264)+(ESAG!I264-ESAG!J264)+(CEART!I264-CEART!J264)+(FAED!I264-FAED!J264)+(CEAD!I264-CEAD!J264)+(CEFID!I264-CEFID!J264)+(CESFI!I264-CESFI!J264)+(CERES!I264-CERES!J264)</f>
        <v>17</v>
      </c>
      <c r="J264" s="59">
        <f t="shared" si="12"/>
        <v>23</v>
      </c>
      <c r="K264" s="33">
        <v>71.16</v>
      </c>
      <c r="L264" s="33">
        <f t="shared" si="13"/>
        <v>2846.3999999999996</v>
      </c>
      <c r="M264" s="30">
        <f t="shared" si="14"/>
        <v>1209.72</v>
      </c>
    </row>
    <row r="265" spans="1:13" ht="30" customHeight="1" x14ac:dyDescent="0.25">
      <c r="A265" s="172"/>
      <c r="B265" s="70">
        <v>262</v>
      </c>
      <c r="C265" s="175"/>
      <c r="D265" s="81" t="s">
        <v>309</v>
      </c>
      <c r="E265" s="34" t="s">
        <v>346</v>
      </c>
      <c r="F265" s="34" t="s">
        <v>38</v>
      </c>
      <c r="G265" s="34" t="s">
        <v>232</v>
      </c>
      <c r="H265" s="32">
        <f>REITORIA!I265+MUSEU!I265+ESAG!I265+CEART!I265+FAED!I265+CEAD!I265+CEFID!I265+CESFI!I265+CERES!I265</f>
        <v>56</v>
      </c>
      <c r="I265" s="41">
        <f>(REITORIA!I265-REITORIA!J265)+(MUSEU!I265-MUSEU!J265)+(ESAG!I265-ESAG!J265)+(CEART!I265-CEART!J265)+(FAED!I265-FAED!J265)+(CEAD!I265-CEAD!J265)+(CEFID!I265-CEFID!J265)+(CESFI!I265-CESFI!J265)+(CERES!I265-CERES!J265)</f>
        <v>25</v>
      </c>
      <c r="J265" s="59">
        <f t="shared" si="12"/>
        <v>31</v>
      </c>
      <c r="K265" s="33">
        <v>86.96</v>
      </c>
      <c r="L265" s="33">
        <f t="shared" si="13"/>
        <v>4869.7599999999993</v>
      </c>
      <c r="M265" s="30">
        <f t="shared" si="14"/>
        <v>2174</v>
      </c>
    </row>
    <row r="266" spans="1:13" ht="30" customHeight="1" x14ac:dyDescent="0.25">
      <c r="A266" s="172"/>
      <c r="B266" s="76">
        <v>263</v>
      </c>
      <c r="C266" s="175"/>
      <c r="D266" s="80" t="s">
        <v>310</v>
      </c>
      <c r="E266" s="34" t="s">
        <v>346</v>
      </c>
      <c r="F266" s="34" t="s">
        <v>38</v>
      </c>
      <c r="G266" s="34" t="s">
        <v>232</v>
      </c>
      <c r="H266" s="32">
        <f>REITORIA!I266+MUSEU!I266+ESAG!I266+CEART!I266+FAED!I266+CEAD!I266+CEFID!I266+CESFI!I266+CERES!I266</f>
        <v>40</v>
      </c>
      <c r="I266" s="41">
        <f>(REITORIA!I266-REITORIA!J266)+(MUSEU!I266-MUSEU!J266)+(ESAG!I266-ESAG!J266)+(CEART!I266-CEART!J266)+(FAED!I266-FAED!J266)+(CEAD!I266-CEAD!J266)+(CEFID!I266-CEFID!J266)+(CESFI!I266-CESFI!J266)+(CERES!I266-CERES!J266)</f>
        <v>10</v>
      </c>
      <c r="J266" s="59">
        <f t="shared" si="12"/>
        <v>30</v>
      </c>
      <c r="K266" s="33">
        <v>9.8800000000000008</v>
      </c>
      <c r="L266" s="33">
        <f t="shared" si="13"/>
        <v>395.20000000000005</v>
      </c>
      <c r="M266" s="30">
        <f t="shared" si="14"/>
        <v>98.800000000000011</v>
      </c>
    </row>
    <row r="267" spans="1:13" ht="30" customHeight="1" x14ac:dyDescent="0.25">
      <c r="A267" s="172"/>
      <c r="B267" s="76">
        <v>264</v>
      </c>
      <c r="C267" s="175"/>
      <c r="D267" s="80" t="s">
        <v>312</v>
      </c>
      <c r="E267" s="34" t="s">
        <v>346</v>
      </c>
      <c r="F267" s="34" t="s">
        <v>38</v>
      </c>
      <c r="G267" s="34" t="s">
        <v>232</v>
      </c>
      <c r="H267" s="32">
        <f>REITORIA!I267+MUSEU!I267+ESAG!I267+CEART!I267+FAED!I267+CEAD!I267+CEFID!I267+CESFI!I267+CERES!I267</f>
        <v>138</v>
      </c>
      <c r="I267" s="41">
        <f>(REITORIA!I267-REITORIA!J267)+(MUSEU!I267-MUSEU!J267)+(ESAG!I267-ESAG!J267)+(CEART!I267-CEART!J267)+(FAED!I267-FAED!J267)+(CEAD!I267-CEAD!J267)+(CEFID!I267-CEFID!J267)+(CESFI!I267-CESFI!J267)+(CERES!I267-CERES!J267)</f>
        <v>85</v>
      </c>
      <c r="J267" s="59">
        <f t="shared" si="12"/>
        <v>53</v>
      </c>
      <c r="K267" s="33">
        <v>19.18</v>
      </c>
      <c r="L267" s="33">
        <f t="shared" si="13"/>
        <v>2646.84</v>
      </c>
      <c r="M267" s="30">
        <f t="shared" si="14"/>
        <v>1630.3</v>
      </c>
    </row>
    <row r="268" spans="1:13" ht="30" customHeight="1" x14ac:dyDescent="0.25">
      <c r="A268" s="172"/>
      <c r="B268" s="76">
        <v>265</v>
      </c>
      <c r="C268" s="175"/>
      <c r="D268" s="80" t="s">
        <v>313</v>
      </c>
      <c r="E268" s="34" t="s">
        <v>346</v>
      </c>
      <c r="F268" s="34" t="s">
        <v>38</v>
      </c>
      <c r="G268" s="34" t="s">
        <v>232</v>
      </c>
      <c r="H268" s="32">
        <f>REITORIA!I268+MUSEU!I268+ESAG!I268+CEART!I268+FAED!I268+CEAD!I268+CEFID!I268+CESFI!I268+CERES!I268</f>
        <v>158</v>
      </c>
      <c r="I268" s="41">
        <f>(REITORIA!I268-REITORIA!J268)+(MUSEU!I268-MUSEU!J268)+(ESAG!I268-ESAG!J268)+(CEART!I268-CEART!J268)+(FAED!I268-FAED!J268)+(CEAD!I268-CEAD!J268)+(CEFID!I268-CEFID!J268)+(CESFI!I268-CESFI!J268)+(CERES!I268-CERES!J268)</f>
        <v>155</v>
      </c>
      <c r="J268" s="59">
        <f t="shared" si="12"/>
        <v>3</v>
      </c>
      <c r="K268" s="33">
        <v>24.34</v>
      </c>
      <c r="L268" s="33">
        <f t="shared" si="13"/>
        <v>3845.72</v>
      </c>
      <c r="M268" s="30">
        <f t="shared" si="14"/>
        <v>3772.7</v>
      </c>
    </row>
    <row r="269" spans="1:13" ht="30" customHeight="1" x14ac:dyDescent="0.25">
      <c r="A269" s="172"/>
      <c r="B269" s="70">
        <v>266</v>
      </c>
      <c r="C269" s="175"/>
      <c r="D269" s="80" t="s">
        <v>315</v>
      </c>
      <c r="E269" s="34" t="s">
        <v>346</v>
      </c>
      <c r="F269" s="34" t="s">
        <v>38</v>
      </c>
      <c r="G269" s="34" t="s">
        <v>232</v>
      </c>
      <c r="H269" s="32">
        <f>REITORIA!I269+MUSEU!I269+ESAG!I269+CEART!I269+FAED!I269+CEAD!I269+CEFID!I269+CESFI!I269+CERES!I269</f>
        <v>69</v>
      </c>
      <c r="I269" s="41">
        <f>(REITORIA!I269-REITORIA!J269)+(MUSEU!I269-MUSEU!J269)+(ESAG!I269-ESAG!J269)+(CEART!I269-CEART!J269)+(FAED!I269-FAED!J269)+(CEAD!I269-CEAD!J269)+(CEFID!I269-CEFID!J269)+(CESFI!I269-CESFI!J269)+(CERES!I269-CERES!J269)</f>
        <v>38</v>
      </c>
      <c r="J269" s="59">
        <f t="shared" si="12"/>
        <v>31</v>
      </c>
      <c r="K269" s="33">
        <v>23.18</v>
      </c>
      <c r="L269" s="33">
        <f t="shared" si="13"/>
        <v>1599.42</v>
      </c>
      <c r="M269" s="30">
        <f t="shared" si="14"/>
        <v>880.84</v>
      </c>
    </row>
    <row r="270" spans="1:13" ht="30" customHeight="1" x14ac:dyDescent="0.25">
      <c r="A270" s="172"/>
      <c r="B270" s="76">
        <v>267</v>
      </c>
      <c r="C270" s="175"/>
      <c r="D270" s="80" t="s">
        <v>317</v>
      </c>
      <c r="E270" s="34" t="s">
        <v>346</v>
      </c>
      <c r="F270" s="34" t="s">
        <v>38</v>
      </c>
      <c r="G270" s="34" t="s">
        <v>232</v>
      </c>
      <c r="H270" s="32">
        <f>REITORIA!I270+MUSEU!I270+ESAG!I270+CEART!I270+FAED!I270+CEAD!I270+CEFID!I270+CESFI!I270+CERES!I270</f>
        <v>85</v>
      </c>
      <c r="I270" s="41">
        <f>(REITORIA!I270-REITORIA!J270)+(MUSEU!I270-MUSEU!J270)+(ESAG!I270-ESAG!J270)+(CEART!I270-CEART!J270)+(FAED!I270-FAED!J270)+(CEAD!I270-CEAD!J270)+(CEFID!I270-CEFID!J270)+(CESFI!I270-CESFI!J270)+(CERES!I270-CERES!J270)</f>
        <v>12</v>
      </c>
      <c r="J270" s="59">
        <f t="shared" si="12"/>
        <v>73</v>
      </c>
      <c r="K270" s="33">
        <v>5.98</v>
      </c>
      <c r="L270" s="33">
        <f t="shared" si="13"/>
        <v>508.3</v>
      </c>
      <c r="M270" s="30">
        <f t="shared" si="14"/>
        <v>71.760000000000005</v>
      </c>
    </row>
    <row r="271" spans="1:13" ht="30" customHeight="1" x14ac:dyDescent="0.25">
      <c r="A271" s="172"/>
      <c r="B271" s="76">
        <v>268</v>
      </c>
      <c r="C271" s="175"/>
      <c r="D271" s="80" t="s">
        <v>319</v>
      </c>
      <c r="E271" s="34" t="s">
        <v>346</v>
      </c>
      <c r="F271" s="34" t="s">
        <v>38</v>
      </c>
      <c r="G271" s="34" t="s">
        <v>232</v>
      </c>
      <c r="H271" s="32">
        <f>REITORIA!I271+MUSEU!I271+ESAG!I271+CEART!I271+FAED!I271+CEAD!I271+CEFID!I271+CESFI!I271+CERES!I271</f>
        <v>30</v>
      </c>
      <c r="I271" s="41">
        <f>(REITORIA!I271-REITORIA!J271)+(MUSEU!I271-MUSEU!J271)+(ESAG!I271-ESAG!J271)+(CEART!I271-CEART!J271)+(FAED!I271-FAED!J271)+(CEAD!I271-CEAD!J271)+(CEFID!I271-CEFID!J271)+(CESFI!I271-CESFI!J271)+(CERES!I271-CERES!J271)</f>
        <v>0</v>
      </c>
      <c r="J271" s="59">
        <f t="shared" si="12"/>
        <v>30</v>
      </c>
      <c r="K271" s="33">
        <v>26.97</v>
      </c>
      <c r="L271" s="33">
        <f t="shared" si="13"/>
        <v>809.09999999999991</v>
      </c>
      <c r="M271" s="30">
        <f t="shared" si="14"/>
        <v>0</v>
      </c>
    </row>
    <row r="272" spans="1:13" ht="30" customHeight="1" x14ac:dyDescent="0.25">
      <c r="A272" s="172"/>
      <c r="B272" s="76">
        <v>269</v>
      </c>
      <c r="C272" s="175"/>
      <c r="D272" s="80" t="s">
        <v>322</v>
      </c>
      <c r="E272" s="34" t="s">
        <v>346</v>
      </c>
      <c r="F272" s="34" t="s">
        <v>38</v>
      </c>
      <c r="G272" s="34" t="s">
        <v>232</v>
      </c>
      <c r="H272" s="32">
        <f>REITORIA!I272+MUSEU!I272+ESAG!I272+CEART!I272+FAED!I272+CEAD!I272+CEFID!I272+CESFI!I272+CERES!I272</f>
        <v>490</v>
      </c>
      <c r="I272" s="41">
        <f>(REITORIA!I272-REITORIA!J272)+(MUSEU!I272-MUSEU!J272)+(ESAG!I272-ESAG!J272)+(CEART!I272-CEART!J272)+(FAED!I272-FAED!J272)+(CEAD!I272-CEAD!J272)+(CEFID!I272-CEFID!J272)+(CESFI!I272-CESFI!J272)+(CERES!I272-CERES!J272)</f>
        <v>330</v>
      </c>
      <c r="J272" s="59">
        <f t="shared" si="12"/>
        <v>160</v>
      </c>
      <c r="K272" s="33">
        <v>20.9</v>
      </c>
      <c r="L272" s="33">
        <f t="shared" si="13"/>
        <v>10241</v>
      </c>
      <c r="M272" s="30">
        <f t="shared" si="14"/>
        <v>6896.9999999999991</v>
      </c>
    </row>
    <row r="273" spans="1:13" ht="30" customHeight="1" x14ac:dyDescent="0.25">
      <c r="A273" s="172"/>
      <c r="B273" s="76">
        <v>270</v>
      </c>
      <c r="C273" s="175"/>
      <c r="D273" s="80" t="s">
        <v>324</v>
      </c>
      <c r="E273" s="34">
        <v>954</v>
      </c>
      <c r="F273" s="49" t="s">
        <v>348</v>
      </c>
      <c r="G273" s="34" t="s">
        <v>232</v>
      </c>
      <c r="H273" s="32">
        <f>REITORIA!I273+MUSEU!I273+ESAG!I273+CEART!I273+FAED!I273+CEAD!I273+CEFID!I273+CESFI!I273+CERES!I273</f>
        <v>130</v>
      </c>
      <c r="I273" s="41">
        <f>(REITORIA!I273-REITORIA!J273)+(MUSEU!I273-MUSEU!J273)+(ESAG!I273-ESAG!J273)+(CEART!I273-CEART!J273)+(FAED!I273-FAED!J273)+(CEAD!I273-CEAD!J273)+(CEFID!I273-CEFID!J273)+(CESFI!I273-CESFI!J273)+(CERES!I273-CERES!J273)</f>
        <v>84</v>
      </c>
      <c r="J273" s="59">
        <f t="shared" si="12"/>
        <v>46</v>
      </c>
      <c r="K273" s="33">
        <v>3.67</v>
      </c>
      <c r="L273" s="33">
        <f t="shared" si="13"/>
        <v>477.09999999999997</v>
      </c>
      <c r="M273" s="30">
        <f t="shared" si="14"/>
        <v>308.27999999999997</v>
      </c>
    </row>
    <row r="274" spans="1:13" ht="30" customHeight="1" x14ac:dyDescent="0.25">
      <c r="A274" s="172"/>
      <c r="B274" s="76">
        <v>271</v>
      </c>
      <c r="C274" s="175"/>
      <c r="D274" s="80" t="s">
        <v>325</v>
      </c>
      <c r="E274" s="34" t="s">
        <v>231</v>
      </c>
      <c r="F274" s="34" t="s">
        <v>38</v>
      </c>
      <c r="G274" s="34" t="s">
        <v>232</v>
      </c>
      <c r="H274" s="32">
        <f>REITORIA!I274+MUSEU!I274+ESAG!I274+CEART!I274+FAED!I274+CEAD!I274+CEFID!I274+CESFI!I274+CERES!I274</f>
        <v>5</v>
      </c>
      <c r="I274" s="41">
        <f>(REITORIA!I274-REITORIA!J274)+(MUSEU!I274-MUSEU!J274)+(ESAG!I274-ESAG!J274)+(CEART!I274-CEART!J274)+(FAED!I274-FAED!J274)+(CEAD!I274-CEAD!J274)+(CEFID!I274-CEFID!J274)+(CESFI!I274-CESFI!J274)+(CERES!I274-CERES!J274)</f>
        <v>5</v>
      </c>
      <c r="J274" s="59">
        <f t="shared" si="12"/>
        <v>0</v>
      </c>
      <c r="K274" s="33">
        <v>47.73</v>
      </c>
      <c r="L274" s="33">
        <f t="shared" si="13"/>
        <v>238.64999999999998</v>
      </c>
      <c r="M274" s="30">
        <f t="shared" si="14"/>
        <v>238.64999999999998</v>
      </c>
    </row>
    <row r="275" spans="1:13" ht="30" customHeight="1" x14ac:dyDescent="0.25">
      <c r="A275" s="172"/>
      <c r="B275" s="76">
        <v>272</v>
      </c>
      <c r="C275" s="175"/>
      <c r="D275" s="80" t="s">
        <v>327</v>
      </c>
      <c r="E275" s="34">
        <v>954</v>
      </c>
      <c r="F275" s="34" t="s">
        <v>38</v>
      </c>
      <c r="G275" s="34" t="s">
        <v>232</v>
      </c>
      <c r="H275" s="32">
        <f>REITORIA!I275+MUSEU!I275+ESAG!I275+CEART!I275+FAED!I275+CEAD!I275+CEFID!I275+CESFI!I275+CERES!I275</f>
        <v>75</v>
      </c>
      <c r="I275" s="41">
        <f>(REITORIA!I275-REITORIA!J275)+(MUSEU!I275-MUSEU!J275)+(ESAG!I275-ESAG!J275)+(CEART!I275-CEART!J275)+(FAED!I275-FAED!J275)+(CEAD!I275-CEAD!J275)+(CEFID!I275-CEFID!J275)+(CESFI!I275-CESFI!J275)+(CERES!I275-CERES!J275)</f>
        <v>55</v>
      </c>
      <c r="J275" s="59">
        <f t="shared" si="12"/>
        <v>20</v>
      </c>
      <c r="K275" s="33">
        <v>50.1</v>
      </c>
      <c r="L275" s="33">
        <f t="shared" si="13"/>
        <v>3757.5</v>
      </c>
      <c r="M275" s="30">
        <f t="shared" si="14"/>
        <v>2755.5</v>
      </c>
    </row>
    <row r="276" spans="1:13" ht="30" customHeight="1" x14ac:dyDescent="0.25">
      <c r="A276" s="172"/>
      <c r="B276" s="76">
        <v>273</v>
      </c>
      <c r="C276" s="175"/>
      <c r="D276" s="80" t="s">
        <v>745</v>
      </c>
      <c r="E276" s="34">
        <v>954</v>
      </c>
      <c r="F276" s="34" t="s">
        <v>38</v>
      </c>
      <c r="G276" s="34" t="s">
        <v>232</v>
      </c>
      <c r="H276" s="32">
        <f>REITORIA!I276+MUSEU!I276+ESAG!I276+CEART!I276+FAED!I276+CEAD!I276+CEFID!I276+CESFI!I276+CERES!I276</f>
        <v>9400</v>
      </c>
      <c r="I276" s="41">
        <f>(REITORIA!I276-REITORIA!J276)+(MUSEU!I276-MUSEU!J276)+(ESAG!I276-ESAG!J276)+(CEART!I276-CEART!J276)+(FAED!I276-FAED!J276)+(CEAD!I276-CEAD!J276)+(CEFID!I276-CEFID!J276)+(CESFI!I276-CESFI!J276)+(CERES!I276-CERES!J276)</f>
        <v>2910</v>
      </c>
      <c r="J276" s="59">
        <f t="shared" si="12"/>
        <v>6490</v>
      </c>
      <c r="K276" s="33">
        <v>1.29</v>
      </c>
      <c r="L276" s="33">
        <f t="shared" si="13"/>
        <v>12126</v>
      </c>
      <c r="M276" s="30">
        <f t="shared" si="14"/>
        <v>3753.9</v>
      </c>
    </row>
    <row r="277" spans="1:13" ht="30" customHeight="1" x14ac:dyDescent="0.25">
      <c r="A277" s="172"/>
      <c r="B277" s="76">
        <v>274</v>
      </c>
      <c r="C277" s="175"/>
      <c r="D277" s="80" t="s">
        <v>329</v>
      </c>
      <c r="E277" s="34">
        <v>954</v>
      </c>
      <c r="F277" s="34" t="s">
        <v>38</v>
      </c>
      <c r="G277" s="34" t="s">
        <v>232</v>
      </c>
      <c r="H277" s="32">
        <f>REITORIA!I277+MUSEU!I277+ESAG!I277+CEART!I277+FAED!I277+CEAD!I277+CEFID!I277+CESFI!I277+CERES!I277</f>
        <v>5100</v>
      </c>
      <c r="I277" s="41">
        <f>(REITORIA!I277-REITORIA!J277)+(MUSEU!I277-MUSEU!J277)+(ESAG!I277-ESAG!J277)+(CEART!I277-CEART!J277)+(FAED!I277-FAED!J277)+(CEAD!I277-CEAD!J277)+(CEFID!I277-CEFID!J277)+(CESFI!I277-CESFI!J277)+(CERES!I277-CERES!J277)</f>
        <v>500</v>
      </c>
      <c r="J277" s="59">
        <f t="shared" si="12"/>
        <v>4600</v>
      </c>
      <c r="K277" s="33">
        <v>0.44</v>
      </c>
      <c r="L277" s="33">
        <f t="shared" si="13"/>
        <v>2244</v>
      </c>
      <c r="M277" s="30">
        <f t="shared" si="14"/>
        <v>220</v>
      </c>
    </row>
    <row r="278" spans="1:13" ht="30" customHeight="1" x14ac:dyDescent="0.25">
      <c r="A278" s="172"/>
      <c r="B278" s="70">
        <v>275</v>
      </c>
      <c r="C278" s="175"/>
      <c r="D278" s="80" t="s">
        <v>330</v>
      </c>
      <c r="E278" s="34">
        <v>954</v>
      </c>
      <c r="F278" s="34" t="s">
        <v>38</v>
      </c>
      <c r="G278" s="34" t="s">
        <v>232</v>
      </c>
      <c r="H278" s="32">
        <f>REITORIA!I278+MUSEU!I278+ESAG!I278+CEART!I278+FAED!I278+CEAD!I278+CEFID!I278+CESFI!I278+CERES!I278</f>
        <v>75</v>
      </c>
      <c r="I278" s="41">
        <f>(REITORIA!I278-REITORIA!J278)+(MUSEU!I278-MUSEU!J278)+(ESAG!I278-ESAG!J278)+(CEART!I278-CEART!J278)+(FAED!I278-FAED!J278)+(CEAD!I278-CEAD!J278)+(CEFID!I278-CEFID!J278)+(CESFI!I278-CESFI!J278)+(CERES!I278-CERES!J278)</f>
        <v>7</v>
      </c>
      <c r="J278" s="59">
        <f t="shared" si="12"/>
        <v>68</v>
      </c>
      <c r="K278" s="33">
        <v>111.53</v>
      </c>
      <c r="L278" s="33">
        <f t="shared" si="13"/>
        <v>8364.75</v>
      </c>
      <c r="M278" s="30">
        <f t="shared" si="14"/>
        <v>780.71</v>
      </c>
    </row>
    <row r="279" spans="1:13" ht="30" customHeight="1" x14ac:dyDescent="0.25">
      <c r="A279" s="172"/>
      <c r="B279" s="76">
        <v>276</v>
      </c>
      <c r="C279" s="175"/>
      <c r="D279" s="81" t="s">
        <v>749</v>
      </c>
      <c r="E279" s="34">
        <v>954</v>
      </c>
      <c r="F279" s="34" t="s">
        <v>38</v>
      </c>
      <c r="G279" s="34" t="s">
        <v>232</v>
      </c>
      <c r="H279" s="32">
        <f>REITORIA!I279+MUSEU!I279+ESAG!I279+CEART!I279+FAED!I279+CEAD!I279+CEFID!I279+CESFI!I279+CERES!I279</f>
        <v>30</v>
      </c>
      <c r="I279" s="41">
        <f>(REITORIA!I279-REITORIA!J279)+(MUSEU!I279-MUSEU!J279)+(ESAG!I279-ESAG!J279)+(CEART!I279-CEART!J279)+(FAED!I279-FAED!J279)+(CEAD!I279-CEAD!J279)+(CEFID!I279-CEFID!J279)+(CESFI!I279-CESFI!J279)+(CERES!I279-CERES!J279)</f>
        <v>3</v>
      </c>
      <c r="J279" s="59">
        <f t="shared" si="12"/>
        <v>27</v>
      </c>
      <c r="K279" s="33">
        <v>255.57</v>
      </c>
      <c r="L279" s="33">
        <f t="shared" si="13"/>
        <v>7667.0999999999995</v>
      </c>
      <c r="M279" s="30">
        <f t="shared" si="14"/>
        <v>766.71</v>
      </c>
    </row>
    <row r="280" spans="1:13" ht="30" customHeight="1" x14ac:dyDescent="0.25">
      <c r="A280" s="172"/>
      <c r="B280" s="76">
        <v>277</v>
      </c>
      <c r="C280" s="175"/>
      <c r="D280" s="81" t="s">
        <v>752</v>
      </c>
      <c r="E280" s="34" t="s">
        <v>346</v>
      </c>
      <c r="F280" s="34" t="s">
        <v>38</v>
      </c>
      <c r="G280" s="34" t="s">
        <v>232</v>
      </c>
      <c r="H280" s="32">
        <f>REITORIA!I280+MUSEU!I280+ESAG!I280+CEART!I280+FAED!I280+CEAD!I280+CEFID!I280+CESFI!I280+CERES!I280</f>
        <v>30</v>
      </c>
      <c r="I280" s="41">
        <f>(REITORIA!I280-REITORIA!J280)+(MUSEU!I280-MUSEU!J280)+(ESAG!I280-ESAG!J280)+(CEART!I280-CEART!J280)+(FAED!I280-FAED!J280)+(CEAD!I280-CEAD!J280)+(CEFID!I280-CEFID!J280)+(CESFI!I280-CESFI!J280)+(CERES!I280-CERES!J280)</f>
        <v>4</v>
      </c>
      <c r="J280" s="59">
        <f t="shared" si="12"/>
        <v>26</v>
      </c>
      <c r="K280" s="33">
        <v>203.37</v>
      </c>
      <c r="L280" s="33">
        <f t="shared" si="13"/>
        <v>6101.1</v>
      </c>
      <c r="M280" s="30">
        <f t="shared" si="14"/>
        <v>813.48</v>
      </c>
    </row>
    <row r="281" spans="1:13" ht="30" customHeight="1" x14ac:dyDescent="0.25">
      <c r="A281" s="172"/>
      <c r="B281" s="76">
        <v>278</v>
      </c>
      <c r="C281" s="175"/>
      <c r="D281" s="81" t="s">
        <v>753</v>
      </c>
      <c r="E281" s="34" t="s">
        <v>346</v>
      </c>
      <c r="F281" s="34" t="s">
        <v>38</v>
      </c>
      <c r="G281" s="34" t="s">
        <v>232</v>
      </c>
      <c r="H281" s="32">
        <f>REITORIA!I281+MUSEU!I281+ESAG!I281+CEART!I281+FAED!I281+CEAD!I281+CEFID!I281+CESFI!I281+CERES!I281</f>
        <v>200</v>
      </c>
      <c r="I281" s="41">
        <f>(REITORIA!I281-REITORIA!J281)+(MUSEU!I281-MUSEU!J281)+(ESAG!I281-ESAG!J281)+(CEART!I281-CEART!J281)+(FAED!I281-FAED!J281)+(CEAD!I281-CEAD!J281)+(CEFID!I281-CEFID!J281)+(CESFI!I281-CESFI!J281)+(CERES!I281-CERES!J281)</f>
        <v>0</v>
      </c>
      <c r="J281" s="59">
        <f t="shared" si="12"/>
        <v>200</v>
      </c>
      <c r="K281" s="33">
        <v>3.68</v>
      </c>
      <c r="L281" s="33">
        <f t="shared" si="13"/>
        <v>736</v>
      </c>
      <c r="M281" s="30">
        <f t="shared" si="14"/>
        <v>0</v>
      </c>
    </row>
    <row r="282" spans="1:13" ht="30" customHeight="1" x14ac:dyDescent="0.25">
      <c r="A282" s="172"/>
      <c r="B282" s="76">
        <v>279</v>
      </c>
      <c r="C282" s="175"/>
      <c r="D282" s="81" t="s">
        <v>756</v>
      </c>
      <c r="E282" s="34" t="s">
        <v>346</v>
      </c>
      <c r="F282" s="34" t="s">
        <v>38</v>
      </c>
      <c r="G282" s="34" t="s">
        <v>232</v>
      </c>
      <c r="H282" s="32">
        <f>REITORIA!I282+MUSEU!I282+ESAG!I282+CEART!I282+FAED!I282+CEAD!I282+CEFID!I282+CESFI!I282+CERES!I282</f>
        <v>35</v>
      </c>
      <c r="I282" s="41">
        <f>(REITORIA!I282-REITORIA!J282)+(MUSEU!I282-MUSEU!J282)+(ESAG!I282-ESAG!J282)+(CEART!I282-CEART!J282)+(FAED!I282-FAED!J282)+(CEAD!I282-CEAD!J282)+(CEFID!I282-CEFID!J282)+(CESFI!I282-CESFI!J282)+(CERES!I282-CERES!J282)</f>
        <v>26</v>
      </c>
      <c r="J282" s="59">
        <f t="shared" si="12"/>
        <v>9</v>
      </c>
      <c r="K282" s="33">
        <v>84.95</v>
      </c>
      <c r="L282" s="33">
        <f t="shared" si="13"/>
        <v>2973.25</v>
      </c>
      <c r="M282" s="30">
        <f t="shared" si="14"/>
        <v>2208.7000000000003</v>
      </c>
    </row>
    <row r="283" spans="1:13" ht="30" customHeight="1" x14ac:dyDescent="0.25">
      <c r="A283" s="172"/>
      <c r="B283" s="76">
        <v>280</v>
      </c>
      <c r="C283" s="175"/>
      <c r="D283" s="81" t="s">
        <v>758</v>
      </c>
      <c r="E283" s="34" t="s">
        <v>346</v>
      </c>
      <c r="F283" s="34" t="s">
        <v>38</v>
      </c>
      <c r="G283" s="34" t="s">
        <v>232</v>
      </c>
      <c r="H283" s="32">
        <f>REITORIA!I283+MUSEU!I283+ESAG!I283+CEART!I283+FAED!I283+CEAD!I283+CEFID!I283+CESFI!I283+CERES!I283</f>
        <v>40</v>
      </c>
      <c r="I283" s="41">
        <f>(REITORIA!I283-REITORIA!J283)+(MUSEU!I283-MUSEU!J283)+(ESAG!I283-ESAG!J283)+(CEART!I283-CEART!J283)+(FAED!I283-FAED!J283)+(CEAD!I283-CEAD!J283)+(CEFID!I283-CEFID!J283)+(CESFI!I283-CESFI!J283)+(CERES!I283-CERES!J283)</f>
        <v>25</v>
      </c>
      <c r="J283" s="59">
        <f t="shared" si="12"/>
        <v>15</v>
      </c>
      <c r="K283" s="33">
        <v>122.79</v>
      </c>
      <c r="L283" s="33">
        <f t="shared" si="13"/>
        <v>4911.6000000000004</v>
      </c>
      <c r="M283" s="30">
        <f t="shared" si="14"/>
        <v>3069.75</v>
      </c>
    </row>
    <row r="284" spans="1:13" ht="30" customHeight="1" x14ac:dyDescent="0.25">
      <c r="A284" s="172"/>
      <c r="B284" s="76">
        <v>281</v>
      </c>
      <c r="C284" s="175"/>
      <c r="D284" s="81" t="s">
        <v>759</v>
      </c>
      <c r="E284" s="34" t="s">
        <v>346</v>
      </c>
      <c r="F284" s="34" t="s">
        <v>38</v>
      </c>
      <c r="G284" s="34" t="s">
        <v>232</v>
      </c>
      <c r="H284" s="32">
        <f>REITORIA!I284+MUSEU!I284+ESAG!I284+CEART!I284+FAED!I284+CEAD!I284+CEFID!I284+CESFI!I284+CERES!I284</f>
        <v>15</v>
      </c>
      <c r="I284" s="41">
        <f>(REITORIA!I284-REITORIA!J284)+(MUSEU!I284-MUSEU!J284)+(ESAG!I284-ESAG!J284)+(CEART!I284-CEART!J284)+(FAED!I284-FAED!J284)+(CEAD!I284-CEAD!J284)+(CEFID!I284-CEFID!J284)+(CESFI!I284-CESFI!J284)+(CERES!I284-CERES!J284)</f>
        <v>5</v>
      </c>
      <c r="J284" s="59">
        <f t="shared" si="12"/>
        <v>10</v>
      </c>
      <c r="K284" s="33">
        <v>38.6</v>
      </c>
      <c r="L284" s="33">
        <f t="shared" si="13"/>
        <v>579</v>
      </c>
      <c r="M284" s="30">
        <f t="shared" si="14"/>
        <v>193</v>
      </c>
    </row>
    <row r="285" spans="1:13" ht="30" customHeight="1" x14ac:dyDescent="0.25">
      <c r="A285" s="172"/>
      <c r="B285" s="76">
        <v>282</v>
      </c>
      <c r="C285" s="175"/>
      <c r="D285" s="81" t="s">
        <v>760</v>
      </c>
      <c r="E285" s="34" t="s">
        <v>346</v>
      </c>
      <c r="F285" s="34" t="s">
        <v>38</v>
      </c>
      <c r="G285" s="34" t="s">
        <v>232</v>
      </c>
      <c r="H285" s="32">
        <f>REITORIA!I285+MUSEU!I285+ESAG!I285+CEART!I285+FAED!I285+CEAD!I285+CEFID!I285+CESFI!I285+CERES!I285</f>
        <v>40</v>
      </c>
      <c r="I285" s="41">
        <f>(REITORIA!I285-REITORIA!J285)+(MUSEU!I285-MUSEU!J285)+(ESAG!I285-ESAG!J285)+(CEART!I285-CEART!J285)+(FAED!I285-FAED!J285)+(CEAD!I285-CEAD!J285)+(CEFID!I285-CEFID!J285)+(CESFI!I285-CESFI!J285)+(CERES!I285-CERES!J285)</f>
        <v>25</v>
      </c>
      <c r="J285" s="59">
        <f t="shared" si="12"/>
        <v>15</v>
      </c>
      <c r="K285" s="33">
        <v>58.6</v>
      </c>
      <c r="L285" s="33">
        <f t="shared" si="13"/>
        <v>2344</v>
      </c>
      <c r="M285" s="30">
        <f t="shared" si="14"/>
        <v>1465</v>
      </c>
    </row>
    <row r="286" spans="1:13" ht="30" customHeight="1" x14ac:dyDescent="0.25">
      <c r="A286" s="172"/>
      <c r="B286" s="76">
        <v>283</v>
      </c>
      <c r="C286" s="175"/>
      <c r="D286" s="81" t="s">
        <v>761</v>
      </c>
      <c r="E286" s="34" t="s">
        <v>346</v>
      </c>
      <c r="F286" s="34" t="s">
        <v>38</v>
      </c>
      <c r="G286" s="34" t="s">
        <v>232</v>
      </c>
      <c r="H286" s="32">
        <f>REITORIA!I286+MUSEU!I286+ESAG!I286+CEART!I286+FAED!I286+CEAD!I286+CEFID!I286+CESFI!I286+CERES!I286</f>
        <v>35</v>
      </c>
      <c r="I286" s="41">
        <f>(REITORIA!I286-REITORIA!J286)+(MUSEU!I286-MUSEU!J286)+(ESAG!I286-ESAG!J286)+(CEART!I286-CEART!J286)+(FAED!I286-FAED!J286)+(CEAD!I286-CEAD!J286)+(CEFID!I286-CEFID!J286)+(CESFI!I286-CESFI!J286)+(CERES!I286-CERES!J286)</f>
        <v>35</v>
      </c>
      <c r="J286" s="59">
        <f t="shared" si="12"/>
        <v>0</v>
      </c>
      <c r="K286" s="33">
        <v>9.24</v>
      </c>
      <c r="L286" s="33">
        <f t="shared" si="13"/>
        <v>323.40000000000003</v>
      </c>
      <c r="M286" s="30">
        <f t="shared" si="14"/>
        <v>323.40000000000003</v>
      </c>
    </row>
    <row r="287" spans="1:13" ht="30" customHeight="1" x14ac:dyDescent="0.25">
      <c r="A287" s="172"/>
      <c r="B287" s="76">
        <v>284</v>
      </c>
      <c r="C287" s="175"/>
      <c r="D287" s="81" t="s">
        <v>763</v>
      </c>
      <c r="E287" s="34" t="s">
        <v>346</v>
      </c>
      <c r="F287" s="34" t="s">
        <v>38</v>
      </c>
      <c r="G287" s="34" t="s">
        <v>232</v>
      </c>
      <c r="H287" s="32">
        <f>REITORIA!I287+MUSEU!I287+ESAG!I287+CEART!I287+FAED!I287+CEAD!I287+CEFID!I287+CESFI!I287+CERES!I287</f>
        <v>130</v>
      </c>
      <c r="I287" s="41">
        <f>(REITORIA!I287-REITORIA!J287)+(MUSEU!I287-MUSEU!J287)+(ESAG!I287-ESAG!J287)+(CEART!I287-CEART!J287)+(FAED!I287-FAED!J287)+(CEAD!I287-CEAD!J287)+(CEFID!I287-CEFID!J287)+(CESFI!I287-CESFI!J287)+(CERES!I287-CERES!J287)</f>
        <v>54</v>
      </c>
      <c r="J287" s="59">
        <f t="shared" si="12"/>
        <v>76</v>
      </c>
      <c r="K287" s="33">
        <v>45.35</v>
      </c>
      <c r="L287" s="33">
        <f t="shared" si="13"/>
        <v>5895.5</v>
      </c>
      <c r="M287" s="30">
        <f t="shared" si="14"/>
        <v>2448.9</v>
      </c>
    </row>
    <row r="288" spans="1:13" ht="30" customHeight="1" x14ac:dyDescent="0.25">
      <c r="A288" s="172"/>
      <c r="B288" s="76">
        <v>285</v>
      </c>
      <c r="C288" s="175"/>
      <c r="D288" s="81" t="s">
        <v>766</v>
      </c>
      <c r="E288" s="34" t="s">
        <v>346</v>
      </c>
      <c r="F288" s="34" t="s">
        <v>38</v>
      </c>
      <c r="G288" s="34" t="s">
        <v>232</v>
      </c>
      <c r="H288" s="32">
        <f>REITORIA!I288+MUSEU!I288+ESAG!I288+CEART!I288+FAED!I288+CEAD!I288+CEFID!I288+CESFI!I288+CERES!I288</f>
        <v>5</v>
      </c>
      <c r="I288" s="41">
        <f>(REITORIA!I288-REITORIA!J288)+(MUSEU!I288-MUSEU!J288)+(ESAG!I288-ESAG!J288)+(CEART!I288-CEART!J288)+(FAED!I288-FAED!J288)+(CEAD!I288-CEAD!J288)+(CEFID!I288-CEFID!J288)+(CESFI!I288-CESFI!J288)+(CERES!I288-CERES!J288)</f>
        <v>5</v>
      </c>
      <c r="J288" s="59">
        <f t="shared" si="12"/>
        <v>0</v>
      </c>
      <c r="K288" s="33">
        <v>61.65</v>
      </c>
      <c r="L288" s="33">
        <f t="shared" si="13"/>
        <v>308.25</v>
      </c>
      <c r="M288" s="30">
        <f t="shared" si="14"/>
        <v>308.25</v>
      </c>
    </row>
    <row r="289" spans="1:13" ht="30" customHeight="1" x14ac:dyDescent="0.25">
      <c r="A289" s="172"/>
      <c r="B289" s="76">
        <v>286</v>
      </c>
      <c r="C289" s="175"/>
      <c r="D289" s="81" t="s">
        <v>768</v>
      </c>
      <c r="E289" s="34" t="s">
        <v>349</v>
      </c>
      <c r="F289" s="49" t="s">
        <v>38</v>
      </c>
      <c r="G289" s="34" t="s">
        <v>350</v>
      </c>
      <c r="H289" s="32">
        <f>REITORIA!I289+MUSEU!I289+ESAG!I289+CEART!I289+FAED!I289+CEAD!I289+CEFID!I289+CESFI!I289+CERES!I289</f>
        <v>5</v>
      </c>
      <c r="I289" s="41">
        <f>(REITORIA!I289-REITORIA!J289)+(MUSEU!I289-MUSEU!J289)+(ESAG!I289-ESAG!J289)+(CEART!I289-CEART!J289)+(FAED!I289-FAED!J289)+(CEAD!I289-CEAD!J289)+(CEFID!I289-CEFID!J289)+(CESFI!I289-CESFI!J289)+(CERES!I289-CERES!J289)</f>
        <v>5</v>
      </c>
      <c r="J289" s="59">
        <f t="shared" si="12"/>
        <v>0</v>
      </c>
      <c r="K289" s="33">
        <v>71.599999999999994</v>
      </c>
      <c r="L289" s="33">
        <f t="shared" si="13"/>
        <v>358</v>
      </c>
      <c r="M289" s="30">
        <f t="shared" si="14"/>
        <v>358</v>
      </c>
    </row>
    <row r="290" spans="1:13" ht="30" customHeight="1" x14ac:dyDescent="0.25">
      <c r="A290" s="172"/>
      <c r="B290" s="76">
        <v>287</v>
      </c>
      <c r="C290" s="175"/>
      <c r="D290" s="81" t="s">
        <v>769</v>
      </c>
      <c r="E290" s="34" t="s">
        <v>349</v>
      </c>
      <c r="F290" s="49" t="s">
        <v>38</v>
      </c>
      <c r="G290" s="34" t="s">
        <v>350</v>
      </c>
      <c r="H290" s="32">
        <f>REITORIA!I290+MUSEU!I290+ESAG!I290+CEART!I290+FAED!I290+CEAD!I290+CEFID!I290+CESFI!I290+CERES!I290</f>
        <v>2</v>
      </c>
      <c r="I290" s="41">
        <f>(REITORIA!I290-REITORIA!J290)+(MUSEU!I290-MUSEU!J290)+(ESAG!I290-ESAG!J290)+(CEART!I290-CEART!J290)+(FAED!I290-FAED!J290)+(CEAD!I290-CEAD!J290)+(CEFID!I290-CEFID!J290)+(CESFI!I290-CESFI!J290)+(CERES!I290-CERES!J290)</f>
        <v>2</v>
      </c>
      <c r="J290" s="59">
        <f t="shared" si="12"/>
        <v>0</v>
      </c>
      <c r="K290" s="33">
        <v>101.41</v>
      </c>
      <c r="L290" s="33">
        <f t="shared" si="13"/>
        <v>202.82</v>
      </c>
      <c r="M290" s="30">
        <f t="shared" si="14"/>
        <v>202.82</v>
      </c>
    </row>
    <row r="291" spans="1:13" ht="30" customHeight="1" x14ac:dyDescent="0.25">
      <c r="A291" s="172"/>
      <c r="B291" s="76">
        <v>288</v>
      </c>
      <c r="C291" s="175"/>
      <c r="D291" s="81" t="s">
        <v>770</v>
      </c>
      <c r="E291" s="46" t="s">
        <v>351</v>
      </c>
      <c r="F291" s="46" t="s">
        <v>38</v>
      </c>
      <c r="G291" s="46" t="s">
        <v>44</v>
      </c>
      <c r="H291" s="32">
        <f>REITORIA!I291+MUSEU!I291+ESAG!I291+CEART!I291+FAED!I291+CEAD!I291+CEFID!I291+CESFI!I291+CERES!I291</f>
        <v>50</v>
      </c>
      <c r="I291" s="41">
        <f>(REITORIA!I291-REITORIA!J291)+(MUSEU!I291-MUSEU!J291)+(ESAG!I291-ESAG!J291)+(CEART!I291-CEART!J291)+(FAED!I291-FAED!J291)+(CEAD!I291-CEAD!J291)+(CEFID!I291-CEFID!J291)+(CESFI!I291-CESFI!J291)+(CERES!I291-CERES!J291)</f>
        <v>50</v>
      </c>
      <c r="J291" s="59">
        <f t="shared" si="12"/>
        <v>0</v>
      </c>
      <c r="K291" s="33">
        <v>40.770000000000003</v>
      </c>
      <c r="L291" s="33">
        <f t="shared" si="13"/>
        <v>2038.5000000000002</v>
      </c>
      <c r="M291" s="30">
        <f t="shared" si="14"/>
        <v>2038.5000000000002</v>
      </c>
    </row>
    <row r="292" spans="1:13" ht="30" customHeight="1" x14ac:dyDescent="0.25">
      <c r="A292" s="172"/>
      <c r="B292" s="76">
        <v>289</v>
      </c>
      <c r="C292" s="175"/>
      <c r="D292" s="81" t="s">
        <v>772</v>
      </c>
      <c r="E292" s="46" t="s">
        <v>351</v>
      </c>
      <c r="F292" s="46" t="s">
        <v>38</v>
      </c>
      <c r="G292" s="46" t="s">
        <v>44</v>
      </c>
      <c r="H292" s="32">
        <f>REITORIA!I292+MUSEU!I292+ESAG!I292+CEART!I292+FAED!I292+CEAD!I292+CEFID!I292+CESFI!I292+CERES!I292</f>
        <v>86</v>
      </c>
      <c r="I292" s="41">
        <f>(REITORIA!I292-REITORIA!J292)+(MUSEU!I292-MUSEU!J292)+(ESAG!I292-ESAG!J292)+(CEART!I292-CEART!J292)+(FAED!I292-FAED!J292)+(CEAD!I292-CEAD!J292)+(CEFID!I292-CEFID!J292)+(CESFI!I292-CESFI!J292)+(CERES!I292-CERES!J292)</f>
        <v>41</v>
      </c>
      <c r="J292" s="59">
        <f t="shared" si="12"/>
        <v>45</v>
      </c>
      <c r="K292" s="33">
        <v>27.07</v>
      </c>
      <c r="L292" s="33">
        <f t="shared" si="13"/>
        <v>2328.02</v>
      </c>
      <c r="M292" s="30">
        <f t="shared" si="14"/>
        <v>1109.8700000000001</v>
      </c>
    </row>
    <row r="293" spans="1:13" ht="30" customHeight="1" x14ac:dyDescent="0.25">
      <c r="A293" s="172"/>
      <c r="B293" s="70">
        <v>290</v>
      </c>
      <c r="C293" s="175"/>
      <c r="D293" s="80" t="s">
        <v>332</v>
      </c>
      <c r="E293" s="46" t="s">
        <v>351</v>
      </c>
      <c r="F293" s="46" t="s">
        <v>38</v>
      </c>
      <c r="G293" s="46"/>
      <c r="H293" s="32">
        <f>REITORIA!I293+MUSEU!I293+ESAG!I293+CEART!I293+FAED!I293+CEAD!I293+CEFID!I293+CESFI!I293+CERES!I293</f>
        <v>60</v>
      </c>
      <c r="I293" s="41">
        <f>(REITORIA!I293-REITORIA!J293)+(MUSEU!I293-MUSEU!J293)+(ESAG!I293-ESAG!J293)+(CEART!I293-CEART!J293)+(FAED!I293-FAED!J293)+(CEAD!I293-CEAD!J293)+(CEFID!I293-CEFID!J293)+(CESFI!I293-CESFI!J293)+(CERES!I293-CERES!J293)</f>
        <v>0</v>
      </c>
      <c r="J293" s="59">
        <f t="shared" si="12"/>
        <v>60</v>
      </c>
      <c r="K293" s="33">
        <v>5.85</v>
      </c>
      <c r="L293" s="33">
        <f t="shared" si="13"/>
        <v>351</v>
      </c>
      <c r="M293" s="30">
        <f t="shared" si="14"/>
        <v>0</v>
      </c>
    </row>
    <row r="294" spans="1:13" ht="30" customHeight="1" x14ac:dyDescent="0.25">
      <c r="A294" s="172"/>
      <c r="B294" s="70">
        <v>291</v>
      </c>
      <c r="C294" s="175"/>
      <c r="D294" s="80" t="s">
        <v>334</v>
      </c>
      <c r="E294" s="46" t="s">
        <v>355</v>
      </c>
      <c r="F294" s="46" t="s">
        <v>38</v>
      </c>
      <c r="G294" s="46" t="s">
        <v>44</v>
      </c>
      <c r="H294" s="32">
        <f>REITORIA!I294+MUSEU!I294+ESAG!I294+CEART!I294+FAED!I294+CEAD!I294+CEFID!I294+CESFI!I294+CERES!I294</f>
        <v>105</v>
      </c>
      <c r="I294" s="41">
        <f>(REITORIA!I294-REITORIA!J294)+(MUSEU!I294-MUSEU!J294)+(ESAG!I294-ESAG!J294)+(CEART!I294-CEART!J294)+(FAED!I294-FAED!J294)+(CEAD!I294-CEAD!J294)+(CEFID!I294-CEFID!J294)+(CESFI!I294-CESFI!J294)+(CERES!I294-CERES!J294)</f>
        <v>50</v>
      </c>
      <c r="J294" s="59">
        <f t="shared" si="12"/>
        <v>55</v>
      </c>
      <c r="K294" s="33">
        <v>5.89</v>
      </c>
      <c r="L294" s="33">
        <f t="shared" si="13"/>
        <v>618.44999999999993</v>
      </c>
      <c r="M294" s="30">
        <f t="shared" si="14"/>
        <v>294.5</v>
      </c>
    </row>
    <row r="295" spans="1:13" ht="30" customHeight="1" x14ac:dyDescent="0.25">
      <c r="A295" s="172"/>
      <c r="B295" s="70">
        <v>292</v>
      </c>
      <c r="C295" s="175"/>
      <c r="D295" s="80" t="s">
        <v>335</v>
      </c>
      <c r="E295" s="46" t="s">
        <v>355</v>
      </c>
      <c r="F295" s="46" t="s">
        <v>38</v>
      </c>
      <c r="G295" s="46" t="s">
        <v>44</v>
      </c>
      <c r="H295" s="32">
        <f>REITORIA!I295+MUSEU!I295+ESAG!I295+CEART!I295+FAED!I295+CEAD!I295+CEFID!I295+CESFI!I295+CERES!I295</f>
        <v>105</v>
      </c>
      <c r="I295" s="41">
        <f>(REITORIA!I295-REITORIA!J295)+(MUSEU!I295-MUSEU!J295)+(ESAG!I295-ESAG!J295)+(CEART!I295-CEART!J295)+(FAED!I295-FAED!J295)+(CEAD!I295-CEAD!J295)+(CEFID!I295-CEFID!J295)+(CESFI!I295-CESFI!J295)+(CERES!I295-CERES!J295)</f>
        <v>50</v>
      </c>
      <c r="J295" s="59">
        <f t="shared" si="12"/>
        <v>55</v>
      </c>
      <c r="K295" s="33">
        <v>5.93</v>
      </c>
      <c r="L295" s="33">
        <f t="shared" si="13"/>
        <v>622.65</v>
      </c>
      <c r="M295" s="30">
        <f t="shared" si="14"/>
        <v>296.5</v>
      </c>
    </row>
    <row r="296" spans="1:13" ht="30" customHeight="1" x14ac:dyDescent="0.25">
      <c r="A296" s="172"/>
      <c r="B296" s="69">
        <v>293</v>
      </c>
      <c r="C296" s="175"/>
      <c r="D296" s="80" t="s">
        <v>337</v>
      </c>
      <c r="E296" s="46" t="s">
        <v>355</v>
      </c>
      <c r="F296" s="46" t="s">
        <v>38</v>
      </c>
      <c r="G296" s="46" t="s">
        <v>44</v>
      </c>
      <c r="H296" s="32">
        <f>REITORIA!I296+MUSEU!I296+ESAG!I296+CEART!I296+FAED!I296+CEAD!I296+CEFID!I296+CESFI!I296+CERES!I296</f>
        <v>122</v>
      </c>
      <c r="I296" s="41">
        <f>(REITORIA!I296-REITORIA!J296)+(MUSEU!I296-MUSEU!J296)+(ESAG!I296-ESAG!J296)+(CEART!I296-CEART!J296)+(FAED!I296-FAED!J296)+(CEAD!I296-CEAD!J296)+(CEFID!I296-CEFID!J296)+(CESFI!I296-CESFI!J296)+(CERES!I296-CERES!J296)</f>
        <v>50</v>
      </c>
      <c r="J296" s="59">
        <f t="shared" si="12"/>
        <v>72</v>
      </c>
      <c r="K296" s="33">
        <v>66.3</v>
      </c>
      <c r="L296" s="33">
        <f t="shared" si="13"/>
        <v>8088.5999999999995</v>
      </c>
      <c r="M296" s="30">
        <f t="shared" si="14"/>
        <v>3315</v>
      </c>
    </row>
    <row r="297" spans="1:13" ht="30" customHeight="1" x14ac:dyDescent="0.25">
      <c r="A297" s="172"/>
      <c r="B297" s="69">
        <v>294</v>
      </c>
      <c r="C297" s="175"/>
      <c r="D297" s="80" t="s">
        <v>339</v>
      </c>
      <c r="E297" s="46" t="s">
        <v>358</v>
      </c>
      <c r="F297" s="46" t="s">
        <v>38</v>
      </c>
      <c r="G297" s="46" t="s">
        <v>44</v>
      </c>
      <c r="H297" s="32">
        <f>REITORIA!I297+MUSEU!I297+ESAG!I297+CEART!I297+FAED!I297+CEAD!I297+CEFID!I297+CESFI!I297+CERES!I297</f>
        <v>116</v>
      </c>
      <c r="I297" s="41">
        <f>(REITORIA!I297-REITORIA!J297)+(MUSEU!I297-MUSEU!J297)+(ESAG!I297-ESAG!J297)+(CEART!I297-CEART!J297)+(FAED!I297-FAED!J297)+(CEAD!I297-CEAD!J297)+(CEFID!I297-CEFID!J297)+(CESFI!I297-CESFI!J297)+(CERES!I297-CERES!J297)</f>
        <v>25</v>
      </c>
      <c r="J297" s="59">
        <f t="shared" si="12"/>
        <v>91</v>
      </c>
      <c r="K297" s="33">
        <v>70.87</v>
      </c>
      <c r="L297" s="33">
        <f t="shared" si="13"/>
        <v>8220.92</v>
      </c>
      <c r="M297" s="30">
        <f t="shared" si="14"/>
        <v>1771.75</v>
      </c>
    </row>
    <row r="298" spans="1:13" ht="30" customHeight="1" x14ac:dyDescent="0.25">
      <c r="A298" s="172"/>
      <c r="B298" s="70">
        <v>295</v>
      </c>
      <c r="C298" s="175"/>
      <c r="D298" s="80" t="s">
        <v>340</v>
      </c>
      <c r="E298" s="46" t="s">
        <v>355</v>
      </c>
      <c r="F298" s="46" t="s">
        <v>38</v>
      </c>
      <c r="G298" s="46" t="s">
        <v>44</v>
      </c>
      <c r="H298" s="32">
        <f>REITORIA!I298+MUSEU!I298+ESAG!I298+CEART!I298+FAED!I298+CEAD!I298+CEFID!I298+CESFI!I298+CERES!I298</f>
        <v>236</v>
      </c>
      <c r="I298" s="41">
        <f>(REITORIA!I298-REITORIA!J298)+(MUSEU!I298-MUSEU!J298)+(ESAG!I298-ESAG!J298)+(CEART!I298-CEART!J298)+(FAED!I298-FAED!J298)+(CEAD!I298-CEAD!J298)+(CEFID!I298-CEFID!J298)+(CESFI!I298-CESFI!J298)+(CERES!I298-CERES!J298)</f>
        <v>136</v>
      </c>
      <c r="J298" s="59">
        <f t="shared" si="12"/>
        <v>100</v>
      </c>
      <c r="K298" s="33">
        <v>97.78</v>
      </c>
      <c r="L298" s="33">
        <f t="shared" si="13"/>
        <v>23076.080000000002</v>
      </c>
      <c r="M298" s="30">
        <f t="shared" si="14"/>
        <v>13298.08</v>
      </c>
    </row>
    <row r="299" spans="1:13" ht="30" customHeight="1" x14ac:dyDescent="0.25">
      <c r="A299" s="172"/>
      <c r="B299" s="69">
        <v>296</v>
      </c>
      <c r="C299" s="175"/>
      <c r="D299" s="80" t="s">
        <v>341</v>
      </c>
      <c r="E299" s="46" t="s">
        <v>355</v>
      </c>
      <c r="F299" s="46" t="s">
        <v>38</v>
      </c>
      <c r="G299" s="46" t="s">
        <v>44</v>
      </c>
      <c r="H299" s="32">
        <f>REITORIA!I299+MUSEU!I299+ESAG!I299+CEART!I299+FAED!I299+CEAD!I299+CEFID!I299+CESFI!I299+CERES!I299</f>
        <v>50</v>
      </c>
      <c r="I299" s="41">
        <f>(REITORIA!I299-REITORIA!J299)+(MUSEU!I299-MUSEU!J299)+(ESAG!I299-ESAG!J299)+(CEART!I299-CEART!J299)+(FAED!I299-FAED!J299)+(CEAD!I299-CEAD!J299)+(CEFID!I299-CEFID!J299)+(CESFI!I299-CESFI!J299)+(CERES!I299-CERES!J299)</f>
        <v>0</v>
      </c>
      <c r="J299" s="59">
        <f t="shared" si="12"/>
        <v>50</v>
      </c>
      <c r="K299" s="33">
        <v>32.520000000000003</v>
      </c>
      <c r="L299" s="33">
        <f t="shared" si="13"/>
        <v>1626.0000000000002</v>
      </c>
      <c r="M299" s="30">
        <f t="shared" si="14"/>
        <v>0</v>
      </c>
    </row>
    <row r="300" spans="1:13" ht="30" customHeight="1" x14ac:dyDescent="0.25">
      <c r="A300" s="173"/>
      <c r="B300" s="69">
        <v>297</v>
      </c>
      <c r="C300" s="176"/>
      <c r="D300" s="80" t="s">
        <v>344</v>
      </c>
      <c r="E300" s="46" t="s">
        <v>355</v>
      </c>
      <c r="F300" s="46"/>
      <c r="G300" s="46" t="s">
        <v>44</v>
      </c>
      <c r="H300" s="32">
        <f>REITORIA!I300+MUSEU!I300+ESAG!I300+CEART!I300+FAED!I300+CEAD!I300+CEFID!I300+CESFI!I300+CERES!I300</f>
        <v>52</v>
      </c>
      <c r="I300" s="41">
        <f>(REITORIA!I300-REITORIA!J300)+(MUSEU!I300-MUSEU!J300)+(ESAG!I300-ESAG!J300)+(CEART!I300-CEART!J300)+(FAED!I300-FAED!J300)+(CEAD!I300-CEAD!J300)+(CEFID!I300-CEFID!J300)+(CESFI!I300-CESFI!J300)+(CERES!I300-CERES!J300)</f>
        <v>2</v>
      </c>
      <c r="J300" s="59">
        <f t="shared" si="12"/>
        <v>50</v>
      </c>
      <c r="K300" s="33">
        <v>41.15</v>
      </c>
      <c r="L300" s="33">
        <f t="shared" si="13"/>
        <v>2139.7999999999997</v>
      </c>
      <c r="M300" s="30">
        <f t="shared" si="14"/>
        <v>82.3</v>
      </c>
    </row>
    <row r="301" spans="1:13" ht="30" customHeight="1" x14ac:dyDescent="0.25">
      <c r="A301" s="165">
        <v>7</v>
      </c>
      <c r="B301" s="71">
        <v>345</v>
      </c>
      <c r="C301" s="168" t="s">
        <v>695</v>
      </c>
      <c r="D301" s="75" t="s">
        <v>777</v>
      </c>
      <c r="E301" s="46" t="s">
        <v>355</v>
      </c>
      <c r="F301" s="46" t="s">
        <v>38</v>
      </c>
      <c r="G301" s="46" t="s">
        <v>44</v>
      </c>
      <c r="H301" s="32">
        <f>REITORIA!I301+MUSEU!I301+ESAG!I301+CEART!I301+FAED!I301+CEAD!I301+CEFID!I301+CESFI!I301+CERES!I301</f>
        <v>237</v>
      </c>
      <c r="I301" s="41">
        <f>(REITORIA!I301-REITORIA!J301)+(MUSEU!I301-MUSEU!J301)+(ESAG!I301-ESAG!J301)+(CEART!I301-CEART!J301)+(FAED!I301-FAED!J301)+(CEAD!I301-CEAD!J301)+(CEFID!I301-CEFID!J301)+(CESFI!I301-CESFI!J301)+(CERES!I301-CERES!J301)</f>
        <v>128</v>
      </c>
      <c r="J301" s="59">
        <f t="shared" si="12"/>
        <v>109</v>
      </c>
      <c r="K301" s="33">
        <v>23.8</v>
      </c>
      <c r="L301" s="33">
        <f t="shared" si="13"/>
        <v>5640.6</v>
      </c>
      <c r="M301" s="30">
        <f t="shared" si="14"/>
        <v>3046.4</v>
      </c>
    </row>
    <row r="302" spans="1:13" ht="30" customHeight="1" x14ac:dyDescent="0.25">
      <c r="A302" s="166"/>
      <c r="B302" s="71">
        <v>346</v>
      </c>
      <c r="C302" s="169"/>
      <c r="D302" s="75" t="s">
        <v>352</v>
      </c>
      <c r="E302" s="46" t="s">
        <v>364</v>
      </c>
      <c r="F302" s="46" t="s">
        <v>38</v>
      </c>
      <c r="G302" s="46" t="s">
        <v>44</v>
      </c>
      <c r="H302" s="32">
        <f>REITORIA!I302+MUSEU!I302+ESAG!I302+CEART!I302+FAED!I302+CEAD!I302+CEFID!I302+CESFI!I302+CERES!I302</f>
        <v>168</v>
      </c>
      <c r="I302" s="41">
        <f>(REITORIA!I302-REITORIA!J302)+(MUSEU!I302-MUSEU!J302)+(ESAG!I302-ESAG!J302)+(CEART!I302-CEART!J302)+(FAED!I302-FAED!J302)+(CEAD!I302-CEAD!J302)+(CEFID!I302-CEFID!J302)+(CESFI!I302-CESFI!J302)+(CERES!I302-CERES!J302)</f>
        <v>77</v>
      </c>
      <c r="J302" s="59">
        <f t="shared" si="12"/>
        <v>91</v>
      </c>
      <c r="K302" s="33">
        <v>36.5</v>
      </c>
      <c r="L302" s="33">
        <f t="shared" si="13"/>
        <v>6132</v>
      </c>
      <c r="M302" s="30">
        <f t="shared" si="14"/>
        <v>2810.5</v>
      </c>
    </row>
    <row r="303" spans="1:13" ht="30" customHeight="1" x14ac:dyDescent="0.25">
      <c r="A303" s="166"/>
      <c r="B303" s="71">
        <v>347</v>
      </c>
      <c r="C303" s="169"/>
      <c r="D303" s="75" t="s">
        <v>353</v>
      </c>
      <c r="E303" s="46" t="s">
        <v>366</v>
      </c>
      <c r="F303" s="47" t="s">
        <v>4</v>
      </c>
      <c r="G303" s="46" t="s">
        <v>44</v>
      </c>
      <c r="H303" s="32">
        <f>REITORIA!I303+MUSEU!I303+ESAG!I303+CEART!I303+FAED!I303+CEAD!I303+CEFID!I303+CESFI!I303+CERES!I303</f>
        <v>88</v>
      </c>
      <c r="I303" s="41">
        <f>(REITORIA!I303-REITORIA!J303)+(MUSEU!I303-MUSEU!J303)+(ESAG!I303-ESAG!J303)+(CEART!I303-CEART!J303)+(FAED!I303-FAED!J303)+(CEAD!I303-CEAD!J303)+(CEFID!I303-CEFID!J303)+(CESFI!I303-CESFI!J303)+(CERES!I303-CERES!J303)</f>
        <v>38</v>
      </c>
      <c r="J303" s="59">
        <f t="shared" si="12"/>
        <v>50</v>
      </c>
      <c r="K303" s="33">
        <v>85.97</v>
      </c>
      <c r="L303" s="33">
        <f t="shared" si="13"/>
        <v>7565.36</v>
      </c>
      <c r="M303" s="30">
        <f t="shared" si="14"/>
        <v>3266.86</v>
      </c>
    </row>
    <row r="304" spans="1:13" ht="30" customHeight="1" x14ac:dyDescent="0.25">
      <c r="A304" s="166"/>
      <c r="B304" s="71">
        <v>348</v>
      </c>
      <c r="C304" s="169"/>
      <c r="D304" s="75" t="s">
        <v>354</v>
      </c>
      <c r="E304" s="46" t="s">
        <v>355</v>
      </c>
      <c r="F304" s="46" t="s">
        <v>38</v>
      </c>
      <c r="G304" s="46" t="s">
        <v>44</v>
      </c>
      <c r="H304" s="32">
        <f>REITORIA!I304+MUSEU!I304+ESAG!I304+CEART!I304+FAED!I304+CEAD!I304+CEFID!I304+CESFI!I304+CERES!I304</f>
        <v>89</v>
      </c>
      <c r="I304" s="41">
        <f>(REITORIA!I304-REITORIA!J304)+(MUSEU!I304-MUSEU!J304)+(ESAG!I304-ESAG!J304)+(CEART!I304-CEART!J304)+(FAED!I304-FAED!J304)+(CEAD!I304-CEAD!J304)+(CEFID!I304-CEFID!J304)+(CESFI!I304-CESFI!J304)+(CERES!I304-CERES!J304)</f>
        <v>36</v>
      </c>
      <c r="J304" s="59">
        <f t="shared" si="12"/>
        <v>53</v>
      </c>
      <c r="K304" s="33">
        <v>17.96</v>
      </c>
      <c r="L304" s="33">
        <f t="shared" si="13"/>
        <v>1598.44</v>
      </c>
      <c r="M304" s="30">
        <f t="shared" si="14"/>
        <v>646.56000000000006</v>
      </c>
    </row>
    <row r="305" spans="1:13" ht="30" customHeight="1" x14ac:dyDescent="0.25">
      <c r="A305" s="166"/>
      <c r="B305" s="71">
        <v>349</v>
      </c>
      <c r="C305" s="169"/>
      <c r="D305" s="75" t="s">
        <v>356</v>
      </c>
      <c r="E305" s="46" t="s">
        <v>358</v>
      </c>
      <c r="F305" s="46" t="s">
        <v>38</v>
      </c>
      <c r="G305" s="46" t="s">
        <v>44</v>
      </c>
      <c r="H305" s="32">
        <f>REITORIA!I305+MUSEU!I305+ESAG!I305+CEART!I305+FAED!I305+CEAD!I305+CEFID!I305+CESFI!I305+CERES!I305</f>
        <v>123</v>
      </c>
      <c r="I305" s="41">
        <f>(REITORIA!I305-REITORIA!J305)+(MUSEU!I305-MUSEU!J305)+(ESAG!I305-ESAG!J305)+(CEART!I305-CEART!J305)+(FAED!I305-FAED!J305)+(CEAD!I305-CEAD!J305)+(CEFID!I305-CEFID!J305)+(CESFI!I305-CESFI!J305)+(CERES!I305-CERES!J305)</f>
        <v>67</v>
      </c>
      <c r="J305" s="59">
        <f t="shared" si="12"/>
        <v>56</v>
      </c>
      <c r="K305" s="33">
        <v>24.33</v>
      </c>
      <c r="L305" s="33">
        <f t="shared" si="13"/>
        <v>2992.5899999999997</v>
      </c>
      <c r="M305" s="30">
        <f t="shared" si="14"/>
        <v>1630.11</v>
      </c>
    </row>
    <row r="306" spans="1:13" ht="30" customHeight="1" x14ac:dyDescent="0.25">
      <c r="A306" s="166"/>
      <c r="B306" s="71">
        <v>350</v>
      </c>
      <c r="C306" s="169"/>
      <c r="D306" s="75" t="s">
        <v>780</v>
      </c>
      <c r="E306" s="46" t="s">
        <v>358</v>
      </c>
      <c r="F306" s="46" t="s">
        <v>38</v>
      </c>
      <c r="G306" s="46" t="s">
        <v>44</v>
      </c>
      <c r="H306" s="32">
        <f>REITORIA!I306+MUSEU!I306+ESAG!I306+CEART!I306+FAED!I306+CEAD!I306+CEFID!I306+CESFI!I306+CERES!I306</f>
        <v>115</v>
      </c>
      <c r="I306" s="41">
        <f>(REITORIA!I306-REITORIA!J306)+(MUSEU!I306-MUSEU!J306)+(ESAG!I306-ESAG!J306)+(CEART!I306-CEART!J306)+(FAED!I306-FAED!J306)+(CEAD!I306-CEAD!J306)+(CEFID!I306-CEFID!J306)+(CESFI!I306-CESFI!J306)+(CERES!I306-CERES!J306)</f>
        <v>76</v>
      </c>
      <c r="J306" s="59">
        <f t="shared" si="12"/>
        <v>39</v>
      </c>
      <c r="K306" s="33">
        <v>67</v>
      </c>
      <c r="L306" s="33">
        <f t="shared" si="13"/>
        <v>7705</v>
      </c>
      <c r="M306" s="30">
        <f t="shared" si="14"/>
        <v>5092</v>
      </c>
    </row>
    <row r="307" spans="1:13" ht="30" customHeight="1" x14ac:dyDescent="0.25">
      <c r="A307" s="166"/>
      <c r="B307" s="71">
        <v>351</v>
      </c>
      <c r="C307" s="169"/>
      <c r="D307" s="75" t="s">
        <v>357</v>
      </c>
      <c r="E307" s="46" t="s">
        <v>358</v>
      </c>
      <c r="F307" s="46" t="s">
        <v>38</v>
      </c>
      <c r="G307" s="46" t="s">
        <v>44</v>
      </c>
      <c r="H307" s="32">
        <f>REITORIA!I307+MUSEU!I307+ESAG!I307+CEART!I307+FAED!I307+CEAD!I307+CEFID!I307+CESFI!I307+CERES!I307</f>
        <v>66</v>
      </c>
      <c r="I307" s="41">
        <f>(REITORIA!I307-REITORIA!J307)+(MUSEU!I307-MUSEU!J307)+(ESAG!I307-ESAG!J307)+(CEART!I307-CEART!J307)+(FAED!I307-FAED!J307)+(CEAD!I307-CEAD!J307)+(CEFID!I307-CEFID!J307)+(CESFI!I307-CESFI!J307)+(CERES!I307-CERES!J307)</f>
        <v>42</v>
      </c>
      <c r="J307" s="59">
        <f t="shared" si="12"/>
        <v>24</v>
      </c>
      <c r="K307" s="33">
        <v>48.5</v>
      </c>
      <c r="L307" s="33">
        <f t="shared" si="13"/>
        <v>3201</v>
      </c>
      <c r="M307" s="30">
        <f t="shared" si="14"/>
        <v>2037</v>
      </c>
    </row>
    <row r="308" spans="1:13" ht="30" customHeight="1" x14ac:dyDescent="0.25">
      <c r="A308" s="166"/>
      <c r="B308" s="71">
        <v>352</v>
      </c>
      <c r="C308" s="169"/>
      <c r="D308" s="75" t="s">
        <v>359</v>
      </c>
      <c r="E308" s="46" t="s">
        <v>358</v>
      </c>
      <c r="F308" s="46" t="s">
        <v>38</v>
      </c>
      <c r="G308" s="46" t="s">
        <v>44</v>
      </c>
      <c r="H308" s="32">
        <f>REITORIA!I308+MUSEU!I308+ESAG!I308+CEART!I308+FAED!I308+CEAD!I308+CEFID!I308+CESFI!I308+CERES!I308</f>
        <v>51</v>
      </c>
      <c r="I308" s="41">
        <f>(REITORIA!I308-REITORIA!J308)+(MUSEU!I308-MUSEU!J308)+(ESAG!I308-ESAG!J308)+(CEART!I308-CEART!J308)+(FAED!I308-FAED!J308)+(CEAD!I308-CEAD!J308)+(CEFID!I308-CEFID!J308)+(CESFI!I308-CESFI!J308)+(CERES!I308-CERES!J308)</f>
        <v>25</v>
      </c>
      <c r="J308" s="59">
        <f t="shared" si="12"/>
        <v>26</v>
      </c>
      <c r="K308" s="33">
        <v>45.3</v>
      </c>
      <c r="L308" s="33">
        <f t="shared" si="13"/>
        <v>2310.2999999999997</v>
      </c>
      <c r="M308" s="30">
        <f t="shared" si="14"/>
        <v>1132.5</v>
      </c>
    </row>
    <row r="309" spans="1:13" ht="30" customHeight="1" x14ac:dyDescent="0.25">
      <c r="A309" s="166"/>
      <c r="B309" s="71">
        <v>353</v>
      </c>
      <c r="C309" s="169"/>
      <c r="D309" s="75" t="s">
        <v>360</v>
      </c>
      <c r="E309" s="46" t="s">
        <v>358</v>
      </c>
      <c r="F309" s="46" t="s">
        <v>38</v>
      </c>
      <c r="G309" s="46" t="s">
        <v>44</v>
      </c>
      <c r="H309" s="32">
        <f>REITORIA!I309+MUSEU!I309+ESAG!I309+CEART!I309+FAED!I309+CEAD!I309+CEFID!I309+CESFI!I309+CERES!I309</f>
        <v>61</v>
      </c>
      <c r="I309" s="41">
        <f>(REITORIA!I309-REITORIA!J309)+(MUSEU!I309-MUSEU!J309)+(ESAG!I309-ESAG!J309)+(CEART!I309-CEART!J309)+(FAED!I309-FAED!J309)+(CEAD!I309-CEAD!J309)+(CEFID!I309-CEFID!J309)+(CESFI!I309-CESFI!J309)+(CERES!I309-CERES!J309)</f>
        <v>18</v>
      </c>
      <c r="J309" s="59">
        <f t="shared" si="12"/>
        <v>43</v>
      </c>
      <c r="K309" s="33">
        <v>34.25</v>
      </c>
      <c r="L309" s="33">
        <f t="shared" si="13"/>
        <v>2089.25</v>
      </c>
      <c r="M309" s="30">
        <f t="shared" si="14"/>
        <v>616.5</v>
      </c>
    </row>
    <row r="310" spans="1:13" ht="30" customHeight="1" x14ac:dyDescent="0.25">
      <c r="A310" s="166"/>
      <c r="B310" s="71">
        <v>354</v>
      </c>
      <c r="C310" s="169"/>
      <c r="D310" s="75" t="s">
        <v>361</v>
      </c>
      <c r="E310" s="46" t="s">
        <v>373</v>
      </c>
      <c r="F310" s="46" t="s">
        <v>38</v>
      </c>
      <c r="G310" s="46" t="s">
        <v>44</v>
      </c>
      <c r="H310" s="32">
        <f>REITORIA!I310+MUSEU!I310+ESAG!I310+CEART!I310+FAED!I310+CEAD!I310+CEFID!I310+CESFI!I310+CERES!I310</f>
        <v>51</v>
      </c>
      <c r="I310" s="41">
        <f>(REITORIA!I310-REITORIA!J310)+(MUSEU!I310-MUSEU!J310)+(ESAG!I310-ESAG!J310)+(CEART!I310-CEART!J310)+(FAED!I310-FAED!J310)+(CEAD!I310-CEAD!J310)+(CEFID!I310-CEFID!J310)+(CESFI!I310-CESFI!J310)+(CERES!I310-CERES!J310)</f>
        <v>21</v>
      </c>
      <c r="J310" s="59">
        <f t="shared" si="12"/>
        <v>30</v>
      </c>
      <c r="K310" s="33">
        <v>59.2</v>
      </c>
      <c r="L310" s="33">
        <f t="shared" si="13"/>
        <v>3019.2000000000003</v>
      </c>
      <c r="M310" s="30">
        <f t="shared" si="14"/>
        <v>1243.2</v>
      </c>
    </row>
    <row r="311" spans="1:13" ht="30" customHeight="1" x14ac:dyDescent="0.25">
      <c r="A311" s="166"/>
      <c r="B311" s="71">
        <v>355</v>
      </c>
      <c r="C311" s="169"/>
      <c r="D311" s="75" t="s">
        <v>362</v>
      </c>
      <c r="E311" s="46" t="s">
        <v>373</v>
      </c>
      <c r="F311" s="46" t="s">
        <v>38</v>
      </c>
      <c r="G311" s="46" t="s">
        <v>44</v>
      </c>
      <c r="H311" s="32">
        <f>REITORIA!I311+MUSEU!I311+ESAG!I311+CEART!I311+FAED!I311+CEAD!I311+CEFID!I311+CESFI!I311+CERES!I311</f>
        <v>255</v>
      </c>
      <c r="I311" s="41">
        <f>(REITORIA!I311-REITORIA!J311)+(MUSEU!I311-MUSEU!J311)+(ESAG!I311-ESAG!J311)+(CEART!I311-CEART!J311)+(FAED!I311-FAED!J311)+(CEAD!I311-CEAD!J311)+(CEFID!I311-CEFID!J311)+(CESFI!I311-CESFI!J311)+(CERES!I311-CERES!J311)</f>
        <v>159</v>
      </c>
      <c r="J311" s="59">
        <f t="shared" si="12"/>
        <v>96</v>
      </c>
      <c r="K311" s="33">
        <v>5.5</v>
      </c>
      <c r="L311" s="33">
        <f t="shared" si="13"/>
        <v>1402.5</v>
      </c>
      <c r="M311" s="30">
        <f t="shared" si="14"/>
        <v>874.5</v>
      </c>
    </row>
    <row r="312" spans="1:13" ht="30" customHeight="1" x14ac:dyDescent="0.25">
      <c r="A312" s="166"/>
      <c r="B312" s="73">
        <v>356</v>
      </c>
      <c r="C312" s="169"/>
      <c r="D312" s="75" t="s">
        <v>363</v>
      </c>
      <c r="E312" s="46" t="s">
        <v>358</v>
      </c>
      <c r="F312" s="47" t="s">
        <v>123</v>
      </c>
      <c r="G312" s="47" t="s">
        <v>44</v>
      </c>
      <c r="H312" s="32">
        <f>REITORIA!I312+MUSEU!I312+ESAG!I312+CEART!I312+FAED!I312+CEAD!I312+CEFID!I312+CESFI!I312+CERES!I312</f>
        <v>6</v>
      </c>
      <c r="I312" s="41">
        <f>(REITORIA!I312-REITORIA!J312)+(MUSEU!I312-MUSEU!J312)+(ESAG!I312-ESAG!J312)+(CEART!I312-CEART!J312)+(FAED!I312-FAED!J312)+(CEAD!I312-CEAD!J312)+(CEFID!I312-CEFID!J312)+(CESFI!I312-CESFI!J312)+(CERES!I312-CERES!J312)</f>
        <v>5</v>
      </c>
      <c r="J312" s="59">
        <f t="shared" si="12"/>
        <v>1</v>
      </c>
      <c r="K312" s="33">
        <v>61.5</v>
      </c>
      <c r="L312" s="33">
        <f t="shared" si="13"/>
        <v>369</v>
      </c>
      <c r="M312" s="30">
        <f t="shared" si="14"/>
        <v>307.5</v>
      </c>
    </row>
    <row r="313" spans="1:13" ht="30" customHeight="1" x14ac:dyDescent="0.25">
      <c r="A313" s="166"/>
      <c r="B313" s="73">
        <v>357</v>
      </c>
      <c r="C313" s="169"/>
      <c r="D313" s="75" t="s">
        <v>365</v>
      </c>
      <c r="E313" s="46" t="s">
        <v>358</v>
      </c>
      <c r="F313" s="47" t="s">
        <v>123</v>
      </c>
      <c r="G313" s="47" t="s">
        <v>44</v>
      </c>
      <c r="H313" s="32">
        <f>REITORIA!I313+MUSEU!I313+ESAG!I313+CEART!I313+FAED!I313+CEAD!I313+CEFID!I313+CESFI!I313+CERES!I313</f>
        <v>19</v>
      </c>
      <c r="I313" s="41">
        <f>(REITORIA!I313-REITORIA!J313)+(MUSEU!I313-MUSEU!J313)+(ESAG!I313-ESAG!J313)+(CEART!I313-CEART!J313)+(FAED!I313-FAED!J313)+(CEAD!I313-CEAD!J313)+(CEFID!I313-CEFID!J313)+(CESFI!I313-CESFI!J313)+(CERES!I313-CERES!J313)</f>
        <v>16</v>
      </c>
      <c r="J313" s="59">
        <f t="shared" si="12"/>
        <v>3</v>
      </c>
      <c r="K313" s="33">
        <v>57</v>
      </c>
      <c r="L313" s="33">
        <f t="shared" si="13"/>
        <v>1083</v>
      </c>
      <c r="M313" s="30">
        <f t="shared" si="14"/>
        <v>912</v>
      </c>
    </row>
    <row r="314" spans="1:13" ht="30" customHeight="1" x14ac:dyDescent="0.25">
      <c r="A314" s="166"/>
      <c r="B314" s="73">
        <v>358</v>
      </c>
      <c r="C314" s="169"/>
      <c r="D314" s="75" t="s">
        <v>642</v>
      </c>
      <c r="E314" s="46" t="s">
        <v>378</v>
      </c>
      <c r="F314" s="47" t="s">
        <v>123</v>
      </c>
      <c r="G314" s="47" t="s">
        <v>44</v>
      </c>
      <c r="H314" s="32">
        <f>REITORIA!I314+MUSEU!I314+ESAG!I314+CEART!I314+FAED!I314+CEAD!I314+CEFID!I314+CESFI!I314+CERES!I314</f>
        <v>122</v>
      </c>
      <c r="I314" s="41">
        <f>(REITORIA!I314-REITORIA!J314)+(MUSEU!I314-MUSEU!J314)+(ESAG!I314-ESAG!J314)+(CEART!I314-CEART!J314)+(FAED!I314-FAED!J314)+(CEAD!I314-CEAD!J314)+(CEFID!I314-CEFID!J314)+(CESFI!I314-CESFI!J314)+(CERES!I314-CERES!J314)</f>
        <v>37</v>
      </c>
      <c r="J314" s="59">
        <f t="shared" si="12"/>
        <v>85</v>
      </c>
      <c r="K314" s="33">
        <v>1.9</v>
      </c>
      <c r="L314" s="33">
        <f t="shared" si="13"/>
        <v>231.79999999999998</v>
      </c>
      <c r="M314" s="30">
        <f t="shared" si="14"/>
        <v>70.3</v>
      </c>
    </row>
    <row r="315" spans="1:13" ht="30" customHeight="1" x14ac:dyDescent="0.25">
      <c r="A315" s="166"/>
      <c r="B315" s="71">
        <v>359</v>
      </c>
      <c r="C315" s="169"/>
      <c r="D315" s="75" t="s">
        <v>785</v>
      </c>
      <c r="E315" s="46" t="s">
        <v>378</v>
      </c>
      <c r="F315" s="47" t="s">
        <v>123</v>
      </c>
      <c r="G315" s="47" t="s">
        <v>44</v>
      </c>
      <c r="H315" s="32">
        <f>REITORIA!I315+MUSEU!I315+ESAG!I315+CEART!I315+FAED!I315+CEAD!I315+CEFID!I315+CESFI!I315+CERES!I315</f>
        <v>40</v>
      </c>
      <c r="I315" s="41">
        <f>(REITORIA!I315-REITORIA!J315)+(MUSEU!I315-MUSEU!J315)+(ESAG!I315-ESAG!J315)+(CEART!I315-CEART!J315)+(FAED!I315-FAED!J315)+(CEAD!I315-CEAD!J315)+(CEFID!I315-CEFID!J315)+(CESFI!I315-CESFI!J315)+(CERES!I315-CERES!J315)</f>
        <v>22</v>
      </c>
      <c r="J315" s="59">
        <f t="shared" si="12"/>
        <v>18</v>
      </c>
      <c r="K315" s="33">
        <v>43</v>
      </c>
      <c r="L315" s="33">
        <f t="shared" si="13"/>
        <v>1720</v>
      </c>
      <c r="M315" s="30">
        <f t="shared" si="14"/>
        <v>946</v>
      </c>
    </row>
    <row r="316" spans="1:13" ht="30" customHeight="1" x14ac:dyDescent="0.25">
      <c r="A316" s="166"/>
      <c r="B316" s="71">
        <v>360</v>
      </c>
      <c r="C316" s="169"/>
      <c r="D316" s="75" t="s">
        <v>367</v>
      </c>
      <c r="E316" s="46" t="s">
        <v>355</v>
      </c>
      <c r="F316" s="46" t="s">
        <v>38</v>
      </c>
      <c r="G316" s="46" t="s">
        <v>44</v>
      </c>
      <c r="H316" s="32">
        <f>REITORIA!I316+MUSEU!I316+ESAG!I316+CEART!I316+FAED!I316+CEAD!I316+CEFID!I316+CESFI!I316+CERES!I316</f>
        <v>60</v>
      </c>
      <c r="I316" s="41">
        <f>(REITORIA!I316-REITORIA!J316)+(MUSEU!I316-MUSEU!J316)+(ESAG!I316-ESAG!J316)+(CEART!I316-CEART!J316)+(FAED!I316-FAED!J316)+(CEAD!I316-CEAD!J316)+(CEFID!I316-CEFID!J316)+(CESFI!I316-CESFI!J316)+(CERES!I316-CERES!J316)</f>
        <v>22</v>
      </c>
      <c r="J316" s="59">
        <f t="shared" si="12"/>
        <v>38</v>
      </c>
      <c r="K316" s="33">
        <v>55</v>
      </c>
      <c r="L316" s="33">
        <f t="shared" si="13"/>
        <v>3300</v>
      </c>
      <c r="M316" s="30">
        <f t="shared" si="14"/>
        <v>1210</v>
      </c>
    </row>
    <row r="317" spans="1:13" ht="30" customHeight="1" x14ac:dyDescent="0.25">
      <c r="A317" s="166"/>
      <c r="B317" s="71">
        <v>361</v>
      </c>
      <c r="C317" s="169"/>
      <c r="D317" s="75" t="s">
        <v>368</v>
      </c>
      <c r="E317" s="46" t="s">
        <v>382</v>
      </c>
      <c r="F317" s="46" t="s">
        <v>38</v>
      </c>
      <c r="G317" s="46" t="s">
        <v>44</v>
      </c>
      <c r="H317" s="32">
        <f>REITORIA!I317+MUSEU!I317+ESAG!I317+CEART!I317+FAED!I317+CEAD!I317+CEFID!I317+CESFI!I317+CERES!I317</f>
        <v>84</v>
      </c>
      <c r="I317" s="41">
        <f>(REITORIA!I317-REITORIA!J317)+(MUSEU!I317-MUSEU!J317)+(ESAG!I317-ESAG!J317)+(CEART!I317-CEART!J317)+(FAED!I317-FAED!J317)+(CEAD!I317-CEAD!J317)+(CEFID!I317-CEFID!J317)+(CESFI!I317-CESFI!J317)+(CERES!I317-CERES!J317)</f>
        <v>47</v>
      </c>
      <c r="J317" s="59">
        <f t="shared" si="12"/>
        <v>37</v>
      </c>
      <c r="K317" s="33">
        <v>86.3</v>
      </c>
      <c r="L317" s="33">
        <f t="shared" si="13"/>
        <v>7249.2</v>
      </c>
      <c r="M317" s="30">
        <f t="shared" si="14"/>
        <v>4056.1</v>
      </c>
    </row>
    <row r="318" spans="1:13" ht="30" customHeight="1" x14ac:dyDescent="0.25">
      <c r="A318" s="166"/>
      <c r="B318" s="71">
        <v>362</v>
      </c>
      <c r="C318" s="169"/>
      <c r="D318" s="75" t="s">
        <v>369</v>
      </c>
      <c r="E318" s="46" t="s">
        <v>382</v>
      </c>
      <c r="F318" s="46" t="s">
        <v>38</v>
      </c>
      <c r="G318" s="46" t="s">
        <v>44</v>
      </c>
      <c r="H318" s="32">
        <f>REITORIA!I318+MUSEU!I318+ESAG!I318+CEART!I318+FAED!I318+CEAD!I318+CEFID!I318+CESFI!I318+CERES!I318</f>
        <v>49</v>
      </c>
      <c r="I318" s="41">
        <f>(REITORIA!I318-REITORIA!J318)+(MUSEU!I318-MUSEU!J318)+(ESAG!I318-ESAG!J318)+(CEART!I318-CEART!J318)+(FAED!I318-FAED!J318)+(CEAD!I318-CEAD!J318)+(CEFID!I318-CEFID!J318)+(CESFI!I318-CESFI!J318)+(CERES!I318-CERES!J318)</f>
        <v>21</v>
      </c>
      <c r="J318" s="59">
        <f t="shared" si="12"/>
        <v>28</v>
      </c>
      <c r="K318" s="33">
        <v>86.31</v>
      </c>
      <c r="L318" s="33">
        <f t="shared" si="13"/>
        <v>4229.1900000000005</v>
      </c>
      <c r="M318" s="30">
        <f t="shared" si="14"/>
        <v>1812.51</v>
      </c>
    </row>
    <row r="319" spans="1:13" ht="30" customHeight="1" x14ac:dyDescent="0.25">
      <c r="A319" s="166"/>
      <c r="B319" s="71">
        <v>363</v>
      </c>
      <c r="C319" s="169"/>
      <c r="D319" s="75" t="s">
        <v>370</v>
      </c>
      <c r="E319" s="46" t="s">
        <v>382</v>
      </c>
      <c r="F319" s="46" t="s">
        <v>38</v>
      </c>
      <c r="G319" s="46" t="s">
        <v>44</v>
      </c>
      <c r="H319" s="32">
        <f>REITORIA!I319+MUSEU!I319+ESAG!I319+CEART!I319+FAED!I319+CEAD!I319+CEFID!I319+CESFI!I319+CERES!I319</f>
        <v>58</v>
      </c>
      <c r="I319" s="41">
        <f>(REITORIA!I319-REITORIA!J319)+(MUSEU!I319-MUSEU!J319)+(ESAG!I319-ESAG!J319)+(CEART!I319-CEART!J319)+(FAED!I319-FAED!J319)+(CEAD!I319-CEAD!J319)+(CEFID!I319-CEFID!J319)+(CESFI!I319-CESFI!J319)+(CERES!I319-CERES!J319)</f>
        <v>30</v>
      </c>
      <c r="J319" s="59">
        <f t="shared" si="12"/>
        <v>28</v>
      </c>
      <c r="K319" s="33">
        <v>86.31</v>
      </c>
      <c r="L319" s="33">
        <f t="shared" si="13"/>
        <v>5005.9800000000005</v>
      </c>
      <c r="M319" s="30">
        <f t="shared" si="14"/>
        <v>2589.3000000000002</v>
      </c>
    </row>
    <row r="320" spans="1:13" ht="30" customHeight="1" x14ac:dyDescent="0.25">
      <c r="A320" s="166"/>
      <c r="B320" s="71">
        <v>364</v>
      </c>
      <c r="C320" s="169"/>
      <c r="D320" s="75" t="s">
        <v>371</v>
      </c>
      <c r="E320" s="46" t="s">
        <v>385</v>
      </c>
      <c r="F320" s="46" t="s">
        <v>38</v>
      </c>
      <c r="G320" s="46" t="s">
        <v>44</v>
      </c>
      <c r="H320" s="32">
        <f>REITORIA!I320+MUSEU!I320+ESAG!I320+CEART!I320+FAED!I320+CEAD!I320+CEFID!I320+CESFI!I320+CERES!I320</f>
        <v>63</v>
      </c>
      <c r="I320" s="41">
        <f>(REITORIA!I320-REITORIA!J320)+(MUSEU!I320-MUSEU!J320)+(ESAG!I320-ESAG!J320)+(CEART!I320-CEART!J320)+(FAED!I320-FAED!J320)+(CEAD!I320-CEAD!J320)+(CEFID!I320-CEFID!J320)+(CESFI!I320-CESFI!J320)+(CERES!I320-CERES!J320)</f>
        <v>25</v>
      </c>
      <c r="J320" s="59">
        <f t="shared" si="12"/>
        <v>38</v>
      </c>
      <c r="K320" s="33">
        <v>6</v>
      </c>
      <c r="L320" s="33">
        <f t="shared" si="13"/>
        <v>378</v>
      </c>
      <c r="M320" s="30">
        <f t="shared" si="14"/>
        <v>150</v>
      </c>
    </row>
    <row r="321" spans="1:13" ht="30" customHeight="1" x14ac:dyDescent="0.25">
      <c r="A321" s="166"/>
      <c r="B321" s="71">
        <v>365</v>
      </c>
      <c r="C321" s="169"/>
      <c r="D321" s="75" t="s">
        <v>372</v>
      </c>
      <c r="E321" s="46" t="s">
        <v>385</v>
      </c>
      <c r="F321" s="46" t="s">
        <v>38</v>
      </c>
      <c r="G321" s="46" t="s">
        <v>44</v>
      </c>
      <c r="H321" s="32">
        <f>REITORIA!I321+MUSEU!I321+ESAG!I321+CEART!I321+FAED!I321+CEAD!I321+CEFID!I321+CESFI!I321+CERES!I321</f>
        <v>40</v>
      </c>
      <c r="I321" s="41">
        <f>(REITORIA!I321-REITORIA!J321)+(MUSEU!I321-MUSEU!J321)+(ESAG!I321-ESAG!J321)+(CEART!I321-CEART!J321)+(FAED!I321-FAED!J321)+(CEAD!I321-CEAD!J321)+(CEFID!I321-CEFID!J321)+(CESFI!I321-CESFI!J321)+(CERES!I321-CERES!J321)</f>
        <v>25</v>
      </c>
      <c r="J321" s="59">
        <f t="shared" si="12"/>
        <v>15</v>
      </c>
      <c r="K321" s="33">
        <v>2.6</v>
      </c>
      <c r="L321" s="33">
        <f t="shared" si="13"/>
        <v>104</v>
      </c>
      <c r="M321" s="30">
        <f t="shared" si="14"/>
        <v>65</v>
      </c>
    </row>
    <row r="322" spans="1:13" ht="30" customHeight="1" x14ac:dyDescent="0.25">
      <c r="A322" s="166"/>
      <c r="B322" s="71">
        <v>366</v>
      </c>
      <c r="C322" s="169"/>
      <c r="D322" s="75" t="s">
        <v>374</v>
      </c>
      <c r="E322" s="46" t="s">
        <v>385</v>
      </c>
      <c r="F322" s="46" t="s">
        <v>38</v>
      </c>
      <c r="G322" s="46" t="s">
        <v>44</v>
      </c>
      <c r="H322" s="32">
        <f>REITORIA!I322+MUSEU!I322+ESAG!I322+CEART!I322+FAED!I322+CEAD!I322+CEFID!I322+CESFI!I322+CERES!I322</f>
        <v>45</v>
      </c>
      <c r="I322" s="41">
        <f>(REITORIA!I322-REITORIA!J322)+(MUSEU!I322-MUSEU!J322)+(ESAG!I322-ESAG!J322)+(CEART!I322-CEART!J322)+(FAED!I322-FAED!J322)+(CEAD!I322-CEAD!J322)+(CEFID!I322-CEFID!J322)+(CESFI!I322-CESFI!J322)+(CERES!I322-CERES!J322)</f>
        <v>31</v>
      </c>
      <c r="J322" s="59">
        <f t="shared" si="12"/>
        <v>14</v>
      </c>
      <c r="K322" s="33">
        <v>2.4900000000000002</v>
      </c>
      <c r="L322" s="33">
        <f t="shared" si="13"/>
        <v>112.05000000000001</v>
      </c>
      <c r="M322" s="30">
        <f t="shared" si="14"/>
        <v>77.190000000000012</v>
      </c>
    </row>
    <row r="323" spans="1:13" ht="30" customHeight="1" x14ac:dyDescent="0.25">
      <c r="A323" s="166"/>
      <c r="B323" s="72">
        <v>367</v>
      </c>
      <c r="C323" s="169"/>
      <c r="D323" s="75" t="s">
        <v>375</v>
      </c>
      <c r="E323" s="46" t="s">
        <v>385</v>
      </c>
      <c r="F323" s="46" t="s">
        <v>38</v>
      </c>
      <c r="G323" s="46" t="s">
        <v>44</v>
      </c>
      <c r="H323" s="32">
        <f>REITORIA!I323+MUSEU!I323+ESAG!I323+CEART!I323+FAED!I323+CEAD!I323+CEFID!I323+CESFI!I323+CERES!I323</f>
        <v>45</v>
      </c>
      <c r="I323" s="41">
        <f>(REITORIA!I323-REITORIA!J323)+(MUSEU!I323-MUSEU!J323)+(ESAG!I323-ESAG!J323)+(CEART!I323-CEART!J323)+(FAED!I323-FAED!J323)+(CEAD!I323-CEAD!J323)+(CEFID!I323-CEFID!J323)+(CESFI!I323-CESFI!J323)+(CERES!I323-CERES!J323)</f>
        <v>18</v>
      </c>
      <c r="J323" s="59">
        <f t="shared" si="12"/>
        <v>27</v>
      </c>
      <c r="K323" s="33">
        <v>22</v>
      </c>
      <c r="L323" s="33">
        <f t="shared" si="13"/>
        <v>990</v>
      </c>
      <c r="M323" s="30">
        <f t="shared" si="14"/>
        <v>396</v>
      </c>
    </row>
    <row r="324" spans="1:13" ht="30" customHeight="1" x14ac:dyDescent="0.25">
      <c r="A324" s="166"/>
      <c r="B324" s="72">
        <v>368</v>
      </c>
      <c r="C324" s="169"/>
      <c r="D324" s="75" t="s">
        <v>376</v>
      </c>
      <c r="E324" s="46" t="s">
        <v>390</v>
      </c>
      <c r="F324" s="46" t="s">
        <v>38</v>
      </c>
      <c r="G324" s="46" t="s">
        <v>44</v>
      </c>
      <c r="H324" s="32">
        <f>REITORIA!I324+MUSEU!I324+ESAG!I324+CEART!I324+FAED!I324+CEAD!I324+CEFID!I324+CESFI!I324+CERES!I324</f>
        <v>47</v>
      </c>
      <c r="I324" s="41">
        <f>(REITORIA!I324-REITORIA!J324)+(MUSEU!I324-MUSEU!J324)+(ESAG!I324-ESAG!J324)+(CEART!I324-CEART!J324)+(FAED!I324-FAED!J324)+(CEAD!I324-CEAD!J324)+(CEFID!I324-CEFID!J324)+(CESFI!I324-CESFI!J324)+(CERES!I324-CERES!J324)</f>
        <v>16</v>
      </c>
      <c r="J324" s="59">
        <f t="shared" si="12"/>
        <v>31</v>
      </c>
      <c r="K324" s="33">
        <v>6.5</v>
      </c>
      <c r="L324" s="33">
        <f t="shared" si="13"/>
        <v>305.5</v>
      </c>
      <c r="M324" s="30">
        <f t="shared" si="14"/>
        <v>104</v>
      </c>
    </row>
    <row r="325" spans="1:13" ht="30" customHeight="1" x14ac:dyDescent="0.25">
      <c r="A325" s="166"/>
      <c r="B325" s="72">
        <v>369</v>
      </c>
      <c r="C325" s="169"/>
      <c r="D325" s="75" t="s">
        <v>377</v>
      </c>
      <c r="E325" s="46" t="s">
        <v>385</v>
      </c>
      <c r="F325" s="46" t="s">
        <v>38</v>
      </c>
      <c r="G325" s="46" t="s">
        <v>44</v>
      </c>
      <c r="H325" s="32">
        <f>REITORIA!I325+MUSEU!I325+ESAG!I325+CEART!I325+FAED!I325+CEAD!I325+CEFID!I325+CESFI!I325+CERES!I325</f>
        <v>11</v>
      </c>
      <c r="I325" s="41">
        <f>(REITORIA!I325-REITORIA!J325)+(MUSEU!I325-MUSEU!J325)+(ESAG!I325-ESAG!J325)+(CEART!I325-CEART!J325)+(FAED!I325-FAED!J325)+(CEAD!I325-CEAD!J325)+(CEFID!I325-CEFID!J325)+(CESFI!I325-CESFI!J325)+(CERES!I325-CERES!J325)</f>
        <v>2</v>
      </c>
      <c r="J325" s="59">
        <f t="shared" ref="J325:J388" si="15">H325-I325</f>
        <v>9</v>
      </c>
      <c r="K325" s="33">
        <v>78</v>
      </c>
      <c r="L325" s="33">
        <f t="shared" ref="L325:L388" si="16">K325*H325</f>
        <v>858</v>
      </c>
      <c r="M325" s="30">
        <f t="shared" ref="M325:M388" si="17">K325*I325</f>
        <v>156</v>
      </c>
    </row>
    <row r="326" spans="1:13" ht="30" customHeight="1" x14ac:dyDescent="0.25">
      <c r="A326" s="166"/>
      <c r="B326" s="72">
        <v>370</v>
      </c>
      <c r="C326" s="169"/>
      <c r="D326" s="75" t="s">
        <v>379</v>
      </c>
      <c r="E326" s="46" t="s">
        <v>385</v>
      </c>
      <c r="F326" s="46" t="s">
        <v>38</v>
      </c>
      <c r="G326" s="46" t="s">
        <v>44</v>
      </c>
      <c r="H326" s="32">
        <f>REITORIA!I326+MUSEU!I326+ESAG!I326+CEART!I326+FAED!I326+CEAD!I326+CEFID!I326+CESFI!I326+CERES!I326</f>
        <v>8</v>
      </c>
      <c r="I326" s="41">
        <f>(REITORIA!I326-REITORIA!J326)+(MUSEU!I326-MUSEU!J326)+(ESAG!I326-ESAG!J326)+(CEART!I326-CEART!J326)+(FAED!I326-FAED!J326)+(CEAD!I326-CEAD!J326)+(CEFID!I326-CEFID!J326)+(CESFI!I326-CESFI!J326)+(CERES!I326-CERES!J326)</f>
        <v>0</v>
      </c>
      <c r="J326" s="59">
        <f t="shared" si="15"/>
        <v>8</v>
      </c>
      <c r="K326" s="33">
        <v>66</v>
      </c>
      <c r="L326" s="33">
        <f t="shared" si="16"/>
        <v>528</v>
      </c>
      <c r="M326" s="30">
        <f t="shared" si="17"/>
        <v>0</v>
      </c>
    </row>
    <row r="327" spans="1:13" ht="30" customHeight="1" x14ac:dyDescent="0.25">
      <c r="A327" s="166"/>
      <c r="B327" s="71">
        <v>371</v>
      </c>
      <c r="C327" s="169"/>
      <c r="D327" s="75" t="s">
        <v>380</v>
      </c>
      <c r="E327" s="46" t="s">
        <v>385</v>
      </c>
      <c r="F327" s="46" t="s">
        <v>38</v>
      </c>
      <c r="G327" s="46" t="s">
        <v>44</v>
      </c>
      <c r="H327" s="32">
        <f>REITORIA!I327+MUSEU!I327+ESAG!I327+CEART!I327+FAED!I327+CEAD!I327+CEFID!I327+CESFI!I327+CERES!I327</f>
        <v>58</v>
      </c>
      <c r="I327" s="41">
        <f>(REITORIA!I327-REITORIA!J327)+(MUSEU!I327-MUSEU!J327)+(ESAG!I327-ESAG!J327)+(CEART!I327-CEART!J327)+(FAED!I327-FAED!J327)+(CEAD!I327-CEAD!J327)+(CEFID!I327-CEFID!J327)+(CESFI!I327-CESFI!J327)+(CERES!I327-CERES!J327)</f>
        <v>23</v>
      </c>
      <c r="J327" s="59">
        <f t="shared" si="15"/>
        <v>35</v>
      </c>
      <c r="K327" s="33">
        <v>56</v>
      </c>
      <c r="L327" s="33">
        <f t="shared" si="16"/>
        <v>3248</v>
      </c>
      <c r="M327" s="30">
        <f t="shared" si="17"/>
        <v>1288</v>
      </c>
    </row>
    <row r="328" spans="1:13" ht="30" customHeight="1" x14ac:dyDescent="0.25">
      <c r="A328" s="166"/>
      <c r="B328" s="71">
        <v>372</v>
      </c>
      <c r="C328" s="169"/>
      <c r="D328" s="75" t="s">
        <v>381</v>
      </c>
      <c r="E328" s="46" t="s">
        <v>385</v>
      </c>
      <c r="F328" s="46" t="s">
        <v>38</v>
      </c>
      <c r="G328" s="46" t="s">
        <v>44</v>
      </c>
      <c r="H328" s="32">
        <f>REITORIA!I328+MUSEU!I328+ESAG!I328+CEART!I328+FAED!I328+CEAD!I328+CEFID!I328+CESFI!I328+CERES!I328</f>
        <v>26</v>
      </c>
      <c r="I328" s="41">
        <f>(REITORIA!I328-REITORIA!J328)+(MUSEU!I328-MUSEU!J328)+(ESAG!I328-ESAG!J328)+(CEART!I328-CEART!J328)+(FAED!I328-FAED!J328)+(CEAD!I328-CEAD!J328)+(CEFID!I328-CEFID!J328)+(CESFI!I328-CESFI!J328)+(CERES!I328-CERES!J328)</f>
        <v>18</v>
      </c>
      <c r="J328" s="59">
        <f t="shared" si="15"/>
        <v>8</v>
      </c>
      <c r="K328" s="33">
        <v>13.8</v>
      </c>
      <c r="L328" s="33">
        <f t="shared" si="16"/>
        <v>358.8</v>
      </c>
      <c r="M328" s="30">
        <f t="shared" si="17"/>
        <v>248.4</v>
      </c>
    </row>
    <row r="329" spans="1:13" ht="30" customHeight="1" x14ac:dyDescent="0.25">
      <c r="A329" s="166"/>
      <c r="B329" s="71">
        <v>373</v>
      </c>
      <c r="C329" s="169"/>
      <c r="D329" s="75" t="s">
        <v>383</v>
      </c>
      <c r="E329" s="46" t="s">
        <v>385</v>
      </c>
      <c r="F329" s="46" t="s">
        <v>38</v>
      </c>
      <c r="G329" s="46" t="s">
        <v>44</v>
      </c>
      <c r="H329" s="32">
        <f>REITORIA!I329+MUSEU!I329+ESAG!I329+CEART!I329+FAED!I329+CEAD!I329+CEFID!I329+CESFI!I329+CERES!I329</f>
        <v>21</v>
      </c>
      <c r="I329" s="41">
        <f>(REITORIA!I329-REITORIA!J329)+(MUSEU!I329-MUSEU!J329)+(ESAG!I329-ESAG!J329)+(CEART!I329-CEART!J329)+(FAED!I329-FAED!J329)+(CEAD!I329-CEAD!J329)+(CEFID!I329-CEFID!J329)+(CESFI!I329-CESFI!J329)+(CERES!I329-CERES!J329)</f>
        <v>0</v>
      </c>
      <c r="J329" s="59">
        <f t="shared" si="15"/>
        <v>21</v>
      </c>
      <c r="K329" s="33">
        <v>15.8</v>
      </c>
      <c r="L329" s="33">
        <f t="shared" si="16"/>
        <v>331.8</v>
      </c>
      <c r="M329" s="30">
        <f t="shared" si="17"/>
        <v>0</v>
      </c>
    </row>
    <row r="330" spans="1:13" ht="30" customHeight="1" x14ac:dyDescent="0.25">
      <c r="A330" s="166"/>
      <c r="B330" s="71">
        <v>374</v>
      </c>
      <c r="C330" s="169"/>
      <c r="D330" s="75" t="s">
        <v>384</v>
      </c>
      <c r="E330" s="46" t="s">
        <v>385</v>
      </c>
      <c r="F330" s="46" t="s">
        <v>38</v>
      </c>
      <c r="G330" s="46" t="s">
        <v>44</v>
      </c>
      <c r="H330" s="32">
        <f>REITORIA!I330+MUSEU!I330+ESAG!I330+CEART!I330+FAED!I330+CEAD!I330+CEFID!I330+CESFI!I330+CERES!I330</f>
        <v>22</v>
      </c>
      <c r="I330" s="41">
        <f>(REITORIA!I330-REITORIA!J330)+(MUSEU!I330-MUSEU!J330)+(ESAG!I330-ESAG!J330)+(CEART!I330-CEART!J330)+(FAED!I330-FAED!J330)+(CEAD!I330-CEAD!J330)+(CEFID!I330-CEFID!J330)+(CESFI!I330-CESFI!J330)+(CERES!I330-CERES!J330)</f>
        <v>5</v>
      </c>
      <c r="J330" s="59">
        <f t="shared" si="15"/>
        <v>17</v>
      </c>
      <c r="K330" s="33">
        <v>25</v>
      </c>
      <c r="L330" s="33">
        <f t="shared" si="16"/>
        <v>550</v>
      </c>
      <c r="M330" s="30">
        <f t="shared" si="17"/>
        <v>125</v>
      </c>
    </row>
    <row r="331" spans="1:13" ht="30" customHeight="1" x14ac:dyDescent="0.25">
      <c r="A331" s="166"/>
      <c r="B331" s="71">
        <v>375</v>
      </c>
      <c r="C331" s="169"/>
      <c r="D331" s="75" t="s">
        <v>790</v>
      </c>
      <c r="E331" s="46" t="s">
        <v>385</v>
      </c>
      <c r="F331" s="46" t="s">
        <v>38</v>
      </c>
      <c r="G331" s="46" t="s">
        <v>44</v>
      </c>
      <c r="H331" s="32">
        <f>REITORIA!I331+MUSEU!I331+ESAG!I331+CEART!I331+FAED!I331+CEAD!I331+CEFID!I331+CESFI!I331+CERES!I331</f>
        <v>21</v>
      </c>
      <c r="I331" s="41">
        <f>(REITORIA!I331-REITORIA!J331)+(MUSEU!I331-MUSEU!J331)+(ESAG!I331-ESAG!J331)+(CEART!I331-CEART!J331)+(FAED!I331-FAED!J331)+(CEAD!I331-CEAD!J331)+(CEFID!I331-CEFID!J331)+(CESFI!I331-CESFI!J331)+(CERES!I331-CERES!J331)</f>
        <v>5</v>
      </c>
      <c r="J331" s="59">
        <f t="shared" si="15"/>
        <v>16</v>
      </c>
      <c r="K331" s="33">
        <v>28</v>
      </c>
      <c r="L331" s="33">
        <f t="shared" si="16"/>
        <v>588</v>
      </c>
      <c r="M331" s="30">
        <f t="shared" si="17"/>
        <v>140</v>
      </c>
    </row>
    <row r="332" spans="1:13" ht="30" customHeight="1" x14ac:dyDescent="0.25">
      <c r="A332" s="166"/>
      <c r="B332" s="71">
        <v>376</v>
      </c>
      <c r="C332" s="169"/>
      <c r="D332" s="75" t="s">
        <v>386</v>
      </c>
      <c r="E332" s="46" t="s">
        <v>385</v>
      </c>
      <c r="F332" s="46" t="s">
        <v>38</v>
      </c>
      <c r="G332" s="46" t="s">
        <v>44</v>
      </c>
      <c r="H332" s="32">
        <f>REITORIA!I332+MUSEU!I332+ESAG!I332+CEART!I332+FAED!I332+CEAD!I332+CEFID!I332+CESFI!I332+CERES!I332</f>
        <v>20</v>
      </c>
      <c r="I332" s="41">
        <f>(REITORIA!I332-REITORIA!J332)+(MUSEU!I332-MUSEU!J332)+(ESAG!I332-ESAG!J332)+(CEART!I332-CEART!J332)+(FAED!I332-FAED!J332)+(CEAD!I332-CEAD!J332)+(CEFID!I332-CEFID!J332)+(CESFI!I332-CESFI!J332)+(CERES!I332-CERES!J332)</f>
        <v>3</v>
      </c>
      <c r="J332" s="59">
        <f t="shared" si="15"/>
        <v>17</v>
      </c>
      <c r="K332" s="33">
        <v>28</v>
      </c>
      <c r="L332" s="33">
        <f t="shared" si="16"/>
        <v>560</v>
      </c>
      <c r="M332" s="30">
        <f t="shared" si="17"/>
        <v>84</v>
      </c>
    </row>
    <row r="333" spans="1:13" ht="30" customHeight="1" x14ac:dyDescent="0.25">
      <c r="A333" s="166"/>
      <c r="B333" s="71">
        <v>377</v>
      </c>
      <c r="C333" s="169"/>
      <c r="D333" s="75" t="s">
        <v>387</v>
      </c>
      <c r="E333" s="46" t="s">
        <v>358</v>
      </c>
      <c r="F333" s="47" t="s">
        <v>38</v>
      </c>
      <c r="G333" s="46" t="s">
        <v>44</v>
      </c>
      <c r="H333" s="32">
        <f>REITORIA!I333+MUSEU!I333+ESAG!I333+CEART!I333+FAED!I333+CEAD!I333+CEFID!I333+CESFI!I333+CERES!I333</f>
        <v>20</v>
      </c>
      <c r="I333" s="41">
        <f>(REITORIA!I333-REITORIA!J333)+(MUSEU!I333-MUSEU!J333)+(ESAG!I333-ESAG!J333)+(CEART!I333-CEART!J333)+(FAED!I333-FAED!J333)+(CEAD!I333-CEAD!J333)+(CEFID!I333-CEFID!J333)+(CESFI!I333-CESFI!J333)+(CERES!I333-CERES!J333)</f>
        <v>10</v>
      </c>
      <c r="J333" s="59">
        <f t="shared" si="15"/>
        <v>10</v>
      </c>
      <c r="K333" s="33">
        <v>30</v>
      </c>
      <c r="L333" s="33">
        <f t="shared" si="16"/>
        <v>600</v>
      </c>
      <c r="M333" s="30">
        <f t="shared" si="17"/>
        <v>300</v>
      </c>
    </row>
    <row r="334" spans="1:13" ht="30" customHeight="1" x14ac:dyDescent="0.25">
      <c r="A334" s="166"/>
      <c r="B334" s="71">
        <v>378</v>
      </c>
      <c r="C334" s="169"/>
      <c r="D334" s="82" t="s">
        <v>388</v>
      </c>
      <c r="E334" s="46" t="s">
        <v>358</v>
      </c>
      <c r="F334" s="47" t="s">
        <v>38</v>
      </c>
      <c r="G334" s="46" t="s">
        <v>44</v>
      </c>
      <c r="H334" s="32">
        <f>REITORIA!I334+MUSEU!I334+ESAG!I334+CEART!I334+FAED!I334+CEAD!I334+CEFID!I334+CESFI!I334+CERES!I334</f>
        <v>15</v>
      </c>
      <c r="I334" s="41">
        <f>(REITORIA!I334-REITORIA!J334)+(MUSEU!I334-MUSEU!J334)+(ESAG!I334-ESAG!J334)+(CEART!I334-CEART!J334)+(FAED!I334-FAED!J334)+(CEAD!I334-CEAD!J334)+(CEFID!I334-CEFID!J334)+(CESFI!I334-CESFI!J334)+(CERES!I334-CERES!J334)</f>
        <v>0</v>
      </c>
      <c r="J334" s="59">
        <f t="shared" si="15"/>
        <v>15</v>
      </c>
      <c r="K334" s="33">
        <v>75</v>
      </c>
      <c r="L334" s="33">
        <f t="shared" si="16"/>
        <v>1125</v>
      </c>
      <c r="M334" s="30">
        <f t="shared" si="17"/>
        <v>0</v>
      </c>
    </row>
    <row r="335" spans="1:13" ht="30" customHeight="1" x14ac:dyDescent="0.25">
      <c r="A335" s="166"/>
      <c r="B335" s="73">
        <v>379</v>
      </c>
      <c r="C335" s="169"/>
      <c r="D335" s="75" t="s">
        <v>641</v>
      </c>
      <c r="E335" s="46" t="s">
        <v>358</v>
      </c>
      <c r="F335" s="47" t="s">
        <v>38</v>
      </c>
      <c r="G335" s="46" t="s">
        <v>44</v>
      </c>
      <c r="H335" s="32">
        <f>REITORIA!I335+MUSEU!I335+ESAG!I335+CEART!I335+FAED!I335+CEAD!I335+CEFID!I335+CESFI!I335+CERES!I335</f>
        <v>26</v>
      </c>
      <c r="I335" s="41">
        <f>(REITORIA!I335-REITORIA!J335)+(MUSEU!I335-MUSEU!J335)+(ESAG!I335-ESAG!J335)+(CEART!I335-CEART!J335)+(FAED!I335-FAED!J335)+(CEAD!I335-CEAD!J335)+(CEFID!I335-CEFID!J335)+(CESFI!I335-CESFI!J335)+(CERES!I335-CERES!J335)</f>
        <v>4</v>
      </c>
      <c r="J335" s="59">
        <f t="shared" si="15"/>
        <v>22</v>
      </c>
      <c r="K335" s="33">
        <v>52</v>
      </c>
      <c r="L335" s="33">
        <f t="shared" si="16"/>
        <v>1352</v>
      </c>
      <c r="M335" s="30">
        <f t="shared" si="17"/>
        <v>208</v>
      </c>
    </row>
    <row r="336" spans="1:13" ht="30" customHeight="1" x14ac:dyDescent="0.25">
      <c r="A336" s="166"/>
      <c r="B336" s="71">
        <v>380</v>
      </c>
      <c r="C336" s="169"/>
      <c r="D336" s="75" t="s">
        <v>389</v>
      </c>
      <c r="E336" s="46" t="s">
        <v>358</v>
      </c>
      <c r="F336" s="47" t="s">
        <v>38</v>
      </c>
      <c r="G336" s="46" t="s">
        <v>44</v>
      </c>
      <c r="H336" s="32">
        <f>REITORIA!I336+MUSEU!I336+ESAG!I336+CEART!I336+FAED!I336+CEAD!I336+CEFID!I336+CESFI!I336+CERES!I336</f>
        <v>6</v>
      </c>
      <c r="I336" s="41">
        <f>(REITORIA!I336-REITORIA!J336)+(MUSEU!I336-MUSEU!J336)+(ESAG!I336-ESAG!J336)+(CEART!I336-CEART!J336)+(FAED!I336-FAED!J336)+(CEAD!I336-CEAD!J336)+(CEFID!I336-CEFID!J336)+(CESFI!I336-CESFI!J336)+(CERES!I336-CERES!J336)</f>
        <v>1</v>
      </c>
      <c r="J336" s="59">
        <f t="shared" si="15"/>
        <v>5</v>
      </c>
      <c r="K336" s="33">
        <v>221.8</v>
      </c>
      <c r="L336" s="33">
        <f t="shared" si="16"/>
        <v>1330.8000000000002</v>
      </c>
      <c r="M336" s="30">
        <f t="shared" si="17"/>
        <v>221.8</v>
      </c>
    </row>
    <row r="337" spans="1:13" ht="30" customHeight="1" x14ac:dyDescent="0.25">
      <c r="A337" s="166"/>
      <c r="B337" s="71">
        <v>381</v>
      </c>
      <c r="C337" s="169"/>
      <c r="D337" s="75" t="s">
        <v>391</v>
      </c>
      <c r="E337" s="46" t="s">
        <v>385</v>
      </c>
      <c r="F337" s="46" t="s">
        <v>38</v>
      </c>
      <c r="G337" s="46" t="s">
        <v>44</v>
      </c>
      <c r="H337" s="32">
        <f>REITORIA!I337+MUSEU!I337+ESAG!I337+CEART!I337+FAED!I337+CEAD!I337+CEFID!I337+CESFI!I337+CERES!I337</f>
        <v>26</v>
      </c>
      <c r="I337" s="41">
        <f>(REITORIA!I337-REITORIA!J337)+(MUSEU!I337-MUSEU!J337)+(ESAG!I337-ESAG!J337)+(CEART!I337-CEART!J337)+(FAED!I337-FAED!J337)+(CEAD!I337-CEAD!J337)+(CEFID!I337-CEFID!J337)+(CESFI!I337-CESFI!J337)+(CERES!I337-CERES!J337)</f>
        <v>10</v>
      </c>
      <c r="J337" s="59">
        <f t="shared" si="15"/>
        <v>16</v>
      </c>
      <c r="K337" s="33">
        <v>8.4</v>
      </c>
      <c r="L337" s="33">
        <f t="shared" si="16"/>
        <v>218.4</v>
      </c>
      <c r="M337" s="30">
        <f t="shared" si="17"/>
        <v>84</v>
      </c>
    </row>
    <row r="338" spans="1:13" ht="30" customHeight="1" x14ac:dyDescent="0.25">
      <c r="A338" s="166"/>
      <c r="B338" s="71">
        <v>382</v>
      </c>
      <c r="C338" s="169"/>
      <c r="D338" s="75" t="s">
        <v>392</v>
      </c>
      <c r="E338" s="46" t="s">
        <v>385</v>
      </c>
      <c r="F338" s="46" t="s">
        <v>38</v>
      </c>
      <c r="G338" s="46" t="s">
        <v>44</v>
      </c>
      <c r="H338" s="32">
        <f>REITORIA!I338+MUSEU!I338+ESAG!I338+CEART!I338+FAED!I338+CEAD!I338+CEFID!I338+CESFI!I338+CERES!I338</f>
        <v>16</v>
      </c>
      <c r="I338" s="41">
        <f>(REITORIA!I338-REITORIA!J338)+(MUSEU!I338-MUSEU!J338)+(ESAG!I338-ESAG!J338)+(CEART!I338-CEART!J338)+(FAED!I338-FAED!J338)+(CEAD!I338-CEAD!J338)+(CEFID!I338-CEFID!J338)+(CESFI!I338-CESFI!J338)+(CERES!I338-CERES!J338)</f>
        <v>3</v>
      </c>
      <c r="J338" s="59">
        <f t="shared" si="15"/>
        <v>13</v>
      </c>
      <c r="K338" s="33">
        <v>17.600000000000001</v>
      </c>
      <c r="L338" s="33">
        <f t="shared" si="16"/>
        <v>281.60000000000002</v>
      </c>
      <c r="M338" s="30">
        <f t="shared" si="17"/>
        <v>52.800000000000004</v>
      </c>
    </row>
    <row r="339" spans="1:13" ht="30" customHeight="1" x14ac:dyDescent="0.25">
      <c r="A339" s="166"/>
      <c r="B339" s="71">
        <v>383</v>
      </c>
      <c r="C339" s="169"/>
      <c r="D339" s="75" t="s">
        <v>393</v>
      </c>
      <c r="E339" s="46" t="s">
        <v>385</v>
      </c>
      <c r="F339" s="46" t="s">
        <v>38</v>
      </c>
      <c r="G339" s="46" t="s">
        <v>44</v>
      </c>
      <c r="H339" s="32">
        <f>REITORIA!I339+MUSEU!I339+ESAG!I339+CEART!I339+FAED!I339+CEAD!I339+CEFID!I339+CESFI!I339+CERES!I339</f>
        <v>11</v>
      </c>
      <c r="I339" s="41">
        <f>(REITORIA!I339-REITORIA!J339)+(MUSEU!I339-MUSEU!J339)+(ESAG!I339-ESAG!J339)+(CEART!I339-CEART!J339)+(FAED!I339-FAED!J339)+(CEAD!I339-CEAD!J339)+(CEFID!I339-CEFID!J339)+(CESFI!I339-CESFI!J339)+(CERES!I339-CERES!J339)</f>
        <v>8</v>
      </c>
      <c r="J339" s="59">
        <f t="shared" si="15"/>
        <v>3</v>
      </c>
      <c r="K339" s="33">
        <v>5.05</v>
      </c>
      <c r="L339" s="33">
        <f t="shared" si="16"/>
        <v>55.55</v>
      </c>
      <c r="M339" s="30">
        <f t="shared" si="17"/>
        <v>40.4</v>
      </c>
    </row>
    <row r="340" spans="1:13" ht="30" customHeight="1" x14ac:dyDescent="0.25">
      <c r="A340" s="166"/>
      <c r="B340" s="71">
        <v>384</v>
      </c>
      <c r="C340" s="169"/>
      <c r="D340" s="75" t="s">
        <v>394</v>
      </c>
      <c r="E340" s="46" t="s">
        <v>385</v>
      </c>
      <c r="F340" s="46" t="s">
        <v>38</v>
      </c>
      <c r="G340" s="46" t="s">
        <v>44</v>
      </c>
      <c r="H340" s="32">
        <f>REITORIA!I340+MUSEU!I340+ESAG!I340+CEART!I340+FAED!I340+CEAD!I340+CEFID!I340+CESFI!I340+CERES!I340</f>
        <v>11</v>
      </c>
      <c r="I340" s="41">
        <f>(REITORIA!I340-REITORIA!J340)+(MUSEU!I340-MUSEU!J340)+(ESAG!I340-ESAG!J340)+(CEART!I340-CEART!J340)+(FAED!I340-FAED!J340)+(CEAD!I340-CEAD!J340)+(CEFID!I340-CEFID!J340)+(CESFI!I340-CESFI!J340)+(CERES!I340-CERES!J340)</f>
        <v>4</v>
      </c>
      <c r="J340" s="59">
        <f t="shared" si="15"/>
        <v>7</v>
      </c>
      <c r="K340" s="33">
        <v>16.2</v>
      </c>
      <c r="L340" s="33">
        <f t="shared" si="16"/>
        <v>178.2</v>
      </c>
      <c r="M340" s="30">
        <f t="shared" si="17"/>
        <v>64.8</v>
      </c>
    </row>
    <row r="341" spans="1:13" ht="30" customHeight="1" x14ac:dyDescent="0.25">
      <c r="A341" s="166"/>
      <c r="B341" s="71">
        <v>385</v>
      </c>
      <c r="C341" s="169"/>
      <c r="D341" s="75" t="s">
        <v>395</v>
      </c>
      <c r="E341" s="46" t="s">
        <v>385</v>
      </c>
      <c r="F341" s="46" t="s">
        <v>38</v>
      </c>
      <c r="G341" s="46" t="s">
        <v>44</v>
      </c>
      <c r="H341" s="32">
        <f>REITORIA!I341+MUSEU!I341+ESAG!I341+CEART!I341+FAED!I341+CEAD!I341+CEFID!I341+CESFI!I341+CERES!I341</f>
        <v>11</v>
      </c>
      <c r="I341" s="41">
        <f>(REITORIA!I341-REITORIA!J341)+(MUSEU!I341-MUSEU!J341)+(ESAG!I341-ESAG!J341)+(CEART!I341-CEART!J341)+(FAED!I341-FAED!J341)+(CEAD!I341-CEAD!J341)+(CEFID!I341-CEFID!J341)+(CESFI!I341-CESFI!J341)+(CERES!I341-CERES!J341)</f>
        <v>0</v>
      </c>
      <c r="J341" s="59">
        <f t="shared" si="15"/>
        <v>11</v>
      </c>
      <c r="K341" s="33">
        <v>6.7</v>
      </c>
      <c r="L341" s="33">
        <f t="shared" si="16"/>
        <v>73.7</v>
      </c>
      <c r="M341" s="30">
        <f t="shared" si="17"/>
        <v>0</v>
      </c>
    </row>
    <row r="342" spans="1:13" ht="30" customHeight="1" x14ac:dyDescent="0.25">
      <c r="A342" s="166"/>
      <c r="B342" s="71">
        <v>386</v>
      </c>
      <c r="C342" s="169"/>
      <c r="D342" s="75" t="s">
        <v>396</v>
      </c>
      <c r="E342" s="46" t="s">
        <v>385</v>
      </c>
      <c r="F342" s="46" t="s">
        <v>38</v>
      </c>
      <c r="G342" s="46" t="s">
        <v>44</v>
      </c>
      <c r="H342" s="32">
        <f>REITORIA!I342+MUSEU!I342+ESAG!I342+CEART!I342+FAED!I342+CEAD!I342+CEFID!I342+CESFI!I342+CERES!I342</f>
        <v>11</v>
      </c>
      <c r="I342" s="41">
        <f>(REITORIA!I342-REITORIA!J342)+(MUSEU!I342-MUSEU!J342)+(ESAG!I342-ESAG!J342)+(CEART!I342-CEART!J342)+(FAED!I342-FAED!J342)+(CEAD!I342-CEAD!J342)+(CEFID!I342-CEFID!J342)+(CESFI!I342-CESFI!J342)+(CERES!I342-CERES!J342)</f>
        <v>2</v>
      </c>
      <c r="J342" s="59">
        <f t="shared" si="15"/>
        <v>9</v>
      </c>
      <c r="K342" s="33">
        <v>12.8</v>
      </c>
      <c r="L342" s="33">
        <f t="shared" si="16"/>
        <v>140.80000000000001</v>
      </c>
      <c r="M342" s="30">
        <f t="shared" si="17"/>
        <v>25.6</v>
      </c>
    </row>
    <row r="343" spans="1:13" ht="30" customHeight="1" x14ac:dyDescent="0.25">
      <c r="A343" s="166"/>
      <c r="B343" s="71">
        <v>387</v>
      </c>
      <c r="C343" s="169"/>
      <c r="D343" s="75" t="s">
        <v>397</v>
      </c>
      <c r="E343" s="46" t="s">
        <v>385</v>
      </c>
      <c r="F343" s="46" t="s">
        <v>38</v>
      </c>
      <c r="G343" s="46" t="s">
        <v>44</v>
      </c>
      <c r="H343" s="32">
        <f>REITORIA!I343+MUSEU!I343+ESAG!I343+CEART!I343+FAED!I343+CEAD!I343+CEFID!I343+CESFI!I343+CERES!I343</f>
        <v>13</v>
      </c>
      <c r="I343" s="41">
        <f>(REITORIA!I343-REITORIA!J343)+(MUSEU!I343-MUSEU!J343)+(ESAG!I343-ESAG!J343)+(CEART!I343-CEART!J343)+(FAED!I343-FAED!J343)+(CEAD!I343-CEAD!J343)+(CEFID!I343-CEFID!J343)+(CESFI!I343-CESFI!J343)+(CERES!I343-CERES!J343)</f>
        <v>2</v>
      </c>
      <c r="J343" s="59">
        <f t="shared" si="15"/>
        <v>11</v>
      </c>
      <c r="K343" s="33">
        <v>6.4</v>
      </c>
      <c r="L343" s="33">
        <f t="shared" si="16"/>
        <v>83.2</v>
      </c>
      <c r="M343" s="30">
        <f t="shared" si="17"/>
        <v>12.8</v>
      </c>
    </row>
    <row r="344" spans="1:13" ht="30" customHeight="1" x14ac:dyDescent="0.25">
      <c r="A344" s="166"/>
      <c r="B344" s="71">
        <v>388</v>
      </c>
      <c r="C344" s="169"/>
      <c r="D344" s="75" t="s">
        <v>398</v>
      </c>
      <c r="E344" s="46" t="s">
        <v>385</v>
      </c>
      <c r="F344" s="46" t="s">
        <v>38</v>
      </c>
      <c r="G344" s="46" t="s">
        <v>44</v>
      </c>
      <c r="H344" s="32">
        <f>REITORIA!I344+MUSEU!I344+ESAG!I344+CEART!I344+FAED!I344+CEAD!I344+CEFID!I344+CESFI!I344+CERES!I344</f>
        <v>11</v>
      </c>
      <c r="I344" s="41">
        <f>(REITORIA!I344-REITORIA!J344)+(MUSEU!I344-MUSEU!J344)+(ESAG!I344-ESAG!J344)+(CEART!I344-CEART!J344)+(FAED!I344-FAED!J344)+(CEAD!I344-CEAD!J344)+(CEFID!I344-CEFID!J344)+(CESFI!I344-CESFI!J344)+(CERES!I344-CERES!J344)</f>
        <v>0</v>
      </c>
      <c r="J344" s="59">
        <f t="shared" si="15"/>
        <v>11</v>
      </c>
      <c r="K344" s="33">
        <v>9.1</v>
      </c>
      <c r="L344" s="33">
        <f t="shared" si="16"/>
        <v>100.1</v>
      </c>
      <c r="M344" s="30">
        <f t="shared" si="17"/>
        <v>0</v>
      </c>
    </row>
    <row r="345" spans="1:13" ht="30" customHeight="1" x14ac:dyDescent="0.25">
      <c r="A345" s="166"/>
      <c r="B345" s="73">
        <v>389</v>
      </c>
      <c r="C345" s="169"/>
      <c r="D345" s="75" t="s">
        <v>791</v>
      </c>
      <c r="E345" s="46" t="s">
        <v>385</v>
      </c>
      <c r="F345" s="46" t="s">
        <v>38</v>
      </c>
      <c r="G345" s="46" t="s">
        <v>44</v>
      </c>
      <c r="H345" s="32">
        <f>REITORIA!I345+MUSEU!I345+ESAG!I345+CEART!I345+FAED!I345+CEAD!I345+CEFID!I345+CESFI!I345+CERES!I345</f>
        <v>12</v>
      </c>
      <c r="I345" s="41">
        <f>(REITORIA!I345-REITORIA!J345)+(MUSEU!I345-MUSEU!J345)+(ESAG!I345-ESAG!J345)+(CEART!I345-CEART!J345)+(FAED!I345-FAED!J345)+(CEAD!I345-CEAD!J345)+(CEFID!I345-CEFID!J345)+(CESFI!I345-CESFI!J345)+(CERES!I345-CERES!J345)</f>
        <v>2</v>
      </c>
      <c r="J345" s="59">
        <f t="shared" si="15"/>
        <v>10</v>
      </c>
      <c r="K345" s="33">
        <v>44.3</v>
      </c>
      <c r="L345" s="33">
        <f t="shared" si="16"/>
        <v>531.59999999999991</v>
      </c>
      <c r="M345" s="30">
        <f t="shared" si="17"/>
        <v>88.6</v>
      </c>
    </row>
    <row r="346" spans="1:13" ht="30" customHeight="1" x14ac:dyDescent="0.25">
      <c r="A346" s="166"/>
      <c r="B346" s="73">
        <v>390</v>
      </c>
      <c r="C346" s="169"/>
      <c r="D346" s="75" t="s">
        <v>792</v>
      </c>
      <c r="E346" s="46" t="s">
        <v>385</v>
      </c>
      <c r="F346" s="46" t="s">
        <v>38</v>
      </c>
      <c r="G346" s="46" t="s">
        <v>44</v>
      </c>
      <c r="H346" s="32">
        <f>REITORIA!I346+MUSEU!I346+ESAG!I346+CEART!I346+FAED!I346+CEAD!I346+CEFID!I346+CESFI!I346+CERES!I346</f>
        <v>11</v>
      </c>
      <c r="I346" s="41">
        <f>(REITORIA!I346-REITORIA!J346)+(MUSEU!I346-MUSEU!J346)+(ESAG!I346-ESAG!J346)+(CEART!I346-CEART!J346)+(FAED!I346-FAED!J346)+(CEAD!I346-CEAD!J346)+(CEFID!I346-CEFID!J346)+(CESFI!I346-CESFI!J346)+(CERES!I346-CERES!J346)</f>
        <v>6</v>
      </c>
      <c r="J346" s="59">
        <f t="shared" si="15"/>
        <v>5</v>
      </c>
      <c r="K346" s="33">
        <v>36.700000000000003</v>
      </c>
      <c r="L346" s="33">
        <f t="shared" si="16"/>
        <v>403.70000000000005</v>
      </c>
      <c r="M346" s="30">
        <f t="shared" si="17"/>
        <v>220.20000000000002</v>
      </c>
    </row>
    <row r="347" spans="1:13" ht="30" customHeight="1" x14ac:dyDescent="0.25">
      <c r="A347" s="166"/>
      <c r="B347" s="73">
        <v>391</v>
      </c>
      <c r="C347" s="169"/>
      <c r="D347" s="100" t="s">
        <v>793</v>
      </c>
      <c r="E347" s="46" t="s">
        <v>385</v>
      </c>
      <c r="F347" s="46" t="s">
        <v>38</v>
      </c>
      <c r="G347" s="46" t="s">
        <v>44</v>
      </c>
      <c r="H347" s="32">
        <f>REITORIA!I347+MUSEU!I347+ESAG!I347+CEART!I347+FAED!I347+CEAD!I347+CEFID!I347+CESFI!I347+CERES!I347</f>
        <v>27</v>
      </c>
      <c r="I347" s="41">
        <f>(REITORIA!I347-REITORIA!J347)+(MUSEU!I347-MUSEU!J347)+(ESAG!I347-ESAG!J347)+(CEART!I347-CEART!J347)+(FAED!I347-FAED!J347)+(CEAD!I347-CEAD!J347)+(CEFID!I347-CEFID!J347)+(CESFI!I347-CESFI!J347)+(CERES!I347-CERES!J347)</f>
        <v>5</v>
      </c>
      <c r="J347" s="59">
        <f t="shared" si="15"/>
        <v>22</v>
      </c>
      <c r="K347" s="33">
        <v>29.4</v>
      </c>
      <c r="L347" s="33">
        <f t="shared" si="16"/>
        <v>793.8</v>
      </c>
      <c r="M347" s="30">
        <f t="shared" si="17"/>
        <v>147</v>
      </c>
    </row>
    <row r="348" spans="1:13" ht="30" customHeight="1" x14ac:dyDescent="0.25">
      <c r="A348" s="166"/>
      <c r="B348" s="73">
        <v>392</v>
      </c>
      <c r="C348" s="169"/>
      <c r="D348" s="100" t="s">
        <v>794</v>
      </c>
      <c r="E348" s="46" t="s">
        <v>385</v>
      </c>
      <c r="F348" s="46" t="s">
        <v>38</v>
      </c>
      <c r="G348" s="46" t="s">
        <v>44</v>
      </c>
      <c r="H348" s="32">
        <f>REITORIA!I348+MUSEU!I348+ESAG!I348+CEART!I348+FAED!I348+CEAD!I348+CEFID!I348+CESFI!I348+CERES!I348</f>
        <v>30</v>
      </c>
      <c r="I348" s="41">
        <f>(REITORIA!I348-REITORIA!J348)+(MUSEU!I348-MUSEU!J348)+(ESAG!I348-ESAG!J348)+(CEART!I348-CEART!J348)+(FAED!I348-FAED!J348)+(CEAD!I348-CEAD!J348)+(CEFID!I348-CEFID!J348)+(CESFI!I348-CESFI!J348)+(CERES!I348-CERES!J348)</f>
        <v>10</v>
      </c>
      <c r="J348" s="59">
        <f t="shared" si="15"/>
        <v>20</v>
      </c>
      <c r="K348" s="33">
        <v>31.2</v>
      </c>
      <c r="L348" s="33">
        <f t="shared" si="16"/>
        <v>936</v>
      </c>
      <c r="M348" s="30">
        <f t="shared" si="17"/>
        <v>312</v>
      </c>
    </row>
    <row r="349" spans="1:13" ht="30" customHeight="1" x14ac:dyDescent="0.25">
      <c r="A349" s="166"/>
      <c r="B349" s="71">
        <v>393</v>
      </c>
      <c r="C349" s="169"/>
      <c r="D349" s="75" t="s">
        <v>399</v>
      </c>
      <c r="E349" s="46" t="s">
        <v>385</v>
      </c>
      <c r="F349" s="46" t="s">
        <v>38</v>
      </c>
      <c r="G349" s="46" t="s">
        <v>44</v>
      </c>
      <c r="H349" s="32">
        <f>REITORIA!I349+MUSEU!I349+ESAG!I349+CEART!I349+FAED!I349+CEAD!I349+CEFID!I349+CESFI!I349+CERES!I349</f>
        <v>29</v>
      </c>
      <c r="I349" s="41">
        <f>(REITORIA!I349-REITORIA!J349)+(MUSEU!I349-MUSEU!J349)+(ESAG!I349-ESAG!J349)+(CEART!I349-CEART!J349)+(FAED!I349-FAED!J349)+(CEAD!I349-CEAD!J349)+(CEFID!I349-CEFID!J349)+(CESFI!I349-CESFI!J349)+(CERES!I349-CERES!J349)</f>
        <v>12</v>
      </c>
      <c r="J349" s="59">
        <f t="shared" si="15"/>
        <v>17</v>
      </c>
      <c r="K349" s="33">
        <v>1.1499999999999999</v>
      </c>
      <c r="L349" s="33">
        <f t="shared" si="16"/>
        <v>33.349999999999994</v>
      </c>
      <c r="M349" s="30">
        <f t="shared" si="17"/>
        <v>13.799999999999999</v>
      </c>
    </row>
    <row r="350" spans="1:13" ht="30" customHeight="1" x14ac:dyDescent="0.25">
      <c r="A350" s="166"/>
      <c r="B350" s="71">
        <v>394</v>
      </c>
      <c r="C350" s="169"/>
      <c r="D350" s="75" t="s">
        <v>400</v>
      </c>
      <c r="E350" s="46" t="s">
        <v>385</v>
      </c>
      <c r="F350" s="46" t="s">
        <v>38</v>
      </c>
      <c r="G350" s="46" t="s">
        <v>44</v>
      </c>
      <c r="H350" s="32">
        <f>REITORIA!I350+MUSEU!I350+ESAG!I350+CEART!I350+FAED!I350+CEAD!I350+CEFID!I350+CESFI!I350+CERES!I350</f>
        <v>17</v>
      </c>
      <c r="I350" s="41">
        <f>(REITORIA!I350-REITORIA!J350)+(MUSEU!I350-MUSEU!J350)+(ESAG!I350-ESAG!J350)+(CEART!I350-CEART!J350)+(FAED!I350-FAED!J350)+(CEAD!I350-CEAD!J350)+(CEFID!I350-CEFID!J350)+(CESFI!I350-CESFI!J350)+(CERES!I350-CERES!J350)</f>
        <v>7</v>
      </c>
      <c r="J350" s="59">
        <f t="shared" si="15"/>
        <v>10</v>
      </c>
      <c r="K350" s="33">
        <v>0.98</v>
      </c>
      <c r="L350" s="33">
        <f t="shared" si="16"/>
        <v>16.66</v>
      </c>
      <c r="M350" s="30">
        <f t="shared" si="17"/>
        <v>6.8599999999999994</v>
      </c>
    </row>
    <row r="351" spans="1:13" ht="30" customHeight="1" x14ac:dyDescent="0.25">
      <c r="A351" s="166"/>
      <c r="B351" s="71">
        <v>395</v>
      </c>
      <c r="C351" s="169"/>
      <c r="D351" s="75" t="s">
        <v>401</v>
      </c>
      <c r="E351" s="46" t="s">
        <v>385</v>
      </c>
      <c r="F351" s="46" t="s">
        <v>38</v>
      </c>
      <c r="G351" s="46" t="s">
        <v>44</v>
      </c>
      <c r="H351" s="32">
        <f>REITORIA!I351+MUSEU!I351+ESAG!I351+CEART!I351+FAED!I351+CEAD!I351+CEFID!I351+CESFI!I351+CERES!I351</f>
        <v>27</v>
      </c>
      <c r="I351" s="41">
        <f>(REITORIA!I351-REITORIA!J351)+(MUSEU!I351-MUSEU!J351)+(ESAG!I351-ESAG!J351)+(CEART!I351-CEART!J351)+(FAED!I351-FAED!J351)+(CEAD!I351-CEAD!J351)+(CEFID!I351-CEFID!J351)+(CESFI!I351-CESFI!J351)+(CERES!I351-CERES!J351)</f>
        <v>5</v>
      </c>
      <c r="J351" s="59">
        <f t="shared" si="15"/>
        <v>22</v>
      </c>
      <c r="K351" s="33">
        <v>2.2799999999999998</v>
      </c>
      <c r="L351" s="33">
        <f t="shared" si="16"/>
        <v>61.559999999999995</v>
      </c>
      <c r="M351" s="30">
        <f t="shared" si="17"/>
        <v>11.399999999999999</v>
      </c>
    </row>
    <row r="352" spans="1:13" ht="30" customHeight="1" x14ac:dyDescent="0.25">
      <c r="A352" s="166"/>
      <c r="B352" s="71">
        <v>396</v>
      </c>
      <c r="C352" s="169"/>
      <c r="D352" s="75" t="s">
        <v>402</v>
      </c>
      <c r="E352" s="46" t="s">
        <v>385</v>
      </c>
      <c r="F352" s="46" t="s">
        <v>38</v>
      </c>
      <c r="G352" s="46" t="s">
        <v>44</v>
      </c>
      <c r="H352" s="32">
        <f>REITORIA!I352+MUSEU!I352+ESAG!I352+CEART!I352+FAED!I352+CEAD!I352+CEFID!I352+CESFI!I352+CERES!I352</f>
        <v>27</v>
      </c>
      <c r="I352" s="41">
        <f>(REITORIA!I352-REITORIA!J352)+(MUSEU!I352-MUSEU!J352)+(ESAG!I352-ESAG!J352)+(CEART!I352-CEART!J352)+(FAED!I352-FAED!J352)+(CEAD!I352-CEAD!J352)+(CEFID!I352-CEFID!J352)+(CESFI!I352-CESFI!J352)+(CERES!I352-CERES!J352)</f>
        <v>2</v>
      </c>
      <c r="J352" s="59">
        <f t="shared" si="15"/>
        <v>25</v>
      </c>
      <c r="K352" s="33">
        <v>6.72</v>
      </c>
      <c r="L352" s="33">
        <f t="shared" si="16"/>
        <v>181.44</v>
      </c>
      <c r="M352" s="30">
        <f t="shared" si="17"/>
        <v>13.44</v>
      </c>
    </row>
    <row r="353" spans="1:13" ht="30" customHeight="1" x14ac:dyDescent="0.25">
      <c r="A353" s="166"/>
      <c r="B353" s="71">
        <v>397</v>
      </c>
      <c r="C353" s="169"/>
      <c r="D353" s="75" t="s">
        <v>403</v>
      </c>
      <c r="E353" s="46" t="s">
        <v>385</v>
      </c>
      <c r="F353" s="46" t="s">
        <v>38</v>
      </c>
      <c r="G353" s="46" t="s">
        <v>44</v>
      </c>
      <c r="H353" s="32">
        <f>REITORIA!I353+MUSEU!I353+ESAG!I353+CEART!I353+FAED!I353+CEAD!I353+CEFID!I353+CESFI!I353+CERES!I353</f>
        <v>17</v>
      </c>
      <c r="I353" s="41">
        <f>(REITORIA!I353-REITORIA!J353)+(MUSEU!I353-MUSEU!J353)+(ESAG!I353-ESAG!J353)+(CEART!I353-CEART!J353)+(FAED!I353-FAED!J353)+(CEAD!I353-CEAD!J353)+(CEFID!I353-CEFID!J353)+(CESFI!I353-CESFI!J353)+(CERES!I353-CERES!J353)</f>
        <v>5</v>
      </c>
      <c r="J353" s="59">
        <f t="shared" si="15"/>
        <v>12</v>
      </c>
      <c r="K353" s="33">
        <v>2.86</v>
      </c>
      <c r="L353" s="33">
        <f t="shared" si="16"/>
        <v>48.62</v>
      </c>
      <c r="M353" s="30">
        <f t="shared" si="17"/>
        <v>14.299999999999999</v>
      </c>
    </row>
    <row r="354" spans="1:13" ht="30" customHeight="1" x14ac:dyDescent="0.25">
      <c r="A354" s="166"/>
      <c r="B354" s="71">
        <v>398</v>
      </c>
      <c r="C354" s="169"/>
      <c r="D354" s="75" t="s">
        <v>404</v>
      </c>
      <c r="E354" s="46" t="s">
        <v>385</v>
      </c>
      <c r="F354" s="46" t="s">
        <v>38</v>
      </c>
      <c r="G354" s="46" t="s">
        <v>44</v>
      </c>
      <c r="H354" s="32">
        <f>REITORIA!I354+MUSEU!I354+ESAG!I354+CEART!I354+FAED!I354+CEAD!I354+CEFID!I354+CESFI!I354+CERES!I354</f>
        <v>17</v>
      </c>
      <c r="I354" s="41">
        <f>(REITORIA!I354-REITORIA!J354)+(MUSEU!I354-MUSEU!J354)+(ESAG!I354-ESAG!J354)+(CEART!I354-CEART!J354)+(FAED!I354-FAED!J354)+(CEAD!I354-CEAD!J354)+(CEFID!I354-CEFID!J354)+(CESFI!I354-CESFI!J354)+(CERES!I354-CERES!J354)</f>
        <v>10</v>
      </c>
      <c r="J354" s="59">
        <f t="shared" si="15"/>
        <v>7</v>
      </c>
      <c r="K354" s="33">
        <v>0.79</v>
      </c>
      <c r="L354" s="33">
        <f t="shared" si="16"/>
        <v>13.43</v>
      </c>
      <c r="M354" s="30">
        <f t="shared" si="17"/>
        <v>7.9</v>
      </c>
    </row>
    <row r="355" spans="1:13" ht="30" customHeight="1" x14ac:dyDescent="0.25">
      <c r="A355" s="166"/>
      <c r="B355" s="71">
        <v>399</v>
      </c>
      <c r="C355" s="169"/>
      <c r="D355" s="75" t="s">
        <v>405</v>
      </c>
      <c r="E355" s="46" t="s">
        <v>385</v>
      </c>
      <c r="F355" s="46" t="s">
        <v>38</v>
      </c>
      <c r="G355" s="46" t="s">
        <v>44</v>
      </c>
      <c r="H355" s="32">
        <f>REITORIA!I355+MUSEU!I355+ESAG!I355+CEART!I355+FAED!I355+CEAD!I355+CEFID!I355+CESFI!I355+CERES!I355</f>
        <v>17</v>
      </c>
      <c r="I355" s="41">
        <f>(REITORIA!I355-REITORIA!J355)+(MUSEU!I355-MUSEU!J355)+(ESAG!I355-ESAG!J355)+(CEART!I355-CEART!J355)+(FAED!I355-FAED!J355)+(CEAD!I355-CEAD!J355)+(CEFID!I355-CEFID!J355)+(CESFI!I355-CESFI!J355)+(CERES!I355-CERES!J355)</f>
        <v>4</v>
      </c>
      <c r="J355" s="59">
        <f t="shared" si="15"/>
        <v>13</v>
      </c>
      <c r="K355" s="33">
        <v>0.62</v>
      </c>
      <c r="L355" s="33">
        <f t="shared" si="16"/>
        <v>10.54</v>
      </c>
      <c r="M355" s="30">
        <f t="shared" si="17"/>
        <v>2.48</v>
      </c>
    </row>
    <row r="356" spans="1:13" ht="30" customHeight="1" x14ac:dyDescent="0.25">
      <c r="A356" s="166"/>
      <c r="B356" s="71">
        <v>400</v>
      </c>
      <c r="C356" s="169"/>
      <c r="D356" s="75" t="s">
        <v>406</v>
      </c>
      <c r="E356" s="46" t="s">
        <v>385</v>
      </c>
      <c r="F356" s="46" t="s">
        <v>38</v>
      </c>
      <c r="G356" s="46" t="s">
        <v>44</v>
      </c>
      <c r="H356" s="32">
        <f>REITORIA!I356+MUSEU!I356+ESAG!I356+CEART!I356+FAED!I356+CEAD!I356+CEFID!I356+CESFI!I356+CERES!I356</f>
        <v>12</v>
      </c>
      <c r="I356" s="41">
        <f>(REITORIA!I356-REITORIA!J356)+(MUSEU!I356-MUSEU!J356)+(ESAG!I356-ESAG!J356)+(CEART!I356-CEART!J356)+(FAED!I356-FAED!J356)+(CEAD!I356-CEAD!J356)+(CEFID!I356-CEFID!J356)+(CESFI!I356-CESFI!J356)+(CERES!I356-CERES!J356)</f>
        <v>5</v>
      </c>
      <c r="J356" s="59">
        <f t="shared" si="15"/>
        <v>7</v>
      </c>
      <c r="K356" s="33">
        <v>10.88</v>
      </c>
      <c r="L356" s="33">
        <f t="shared" si="16"/>
        <v>130.56</v>
      </c>
      <c r="M356" s="30">
        <f t="shared" si="17"/>
        <v>54.400000000000006</v>
      </c>
    </row>
    <row r="357" spans="1:13" ht="30" customHeight="1" x14ac:dyDescent="0.25">
      <c r="A357" s="166"/>
      <c r="B357" s="71">
        <v>401</v>
      </c>
      <c r="C357" s="169"/>
      <c r="D357" s="75" t="s">
        <v>407</v>
      </c>
      <c r="E357" s="46" t="s">
        <v>385</v>
      </c>
      <c r="F357" s="46" t="s">
        <v>38</v>
      </c>
      <c r="G357" s="46" t="s">
        <v>44</v>
      </c>
      <c r="H357" s="32">
        <f>REITORIA!I357+MUSEU!I357+ESAG!I357+CEART!I357+FAED!I357+CEAD!I357+CEFID!I357+CESFI!I357+CERES!I357</f>
        <v>11</v>
      </c>
      <c r="I357" s="41">
        <f>(REITORIA!I357-REITORIA!J357)+(MUSEU!I357-MUSEU!J357)+(ESAG!I357-ESAG!J357)+(CEART!I357-CEART!J357)+(FAED!I357-FAED!J357)+(CEAD!I357-CEAD!J357)+(CEFID!I357-CEFID!J357)+(CESFI!I357-CESFI!J357)+(CERES!I357-CERES!J357)</f>
        <v>3</v>
      </c>
      <c r="J357" s="59">
        <f t="shared" si="15"/>
        <v>8</v>
      </c>
      <c r="K357" s="33">
        <v>13.27</v>
      </c>
      <c r="L357" s="33">
        <f t="shared" si="16"/>
        <v>145.97</v>
      </c>
      <c r="M357" s="30">
        <f t="shared" si="17"/>
        <v>39.81</v>
      </c>
    </row>
    <row r="358" spans="1:13" ht="30" customHeight="1" x14ac:dyDescent="0.25">
      <c r="A358" s="166"/>
      <c r="B358" s="71">
        <v>402</v>
      </c>
      <c r="C358" s="169"/>
      <c r="D358" s="75" t="s">
        <v>408</v>
      </c>
      <c r="E358" s="46" t="s">
        <v>385</v>
      </c>
      <c r="F358" s="46" t="s">
        <v>38</v>
      </c>
      <c r="G358" s="46" t="s">
        <v>44</v>
      </c>
      <c r="H358" s="32">
        <f>REITORIA!I358+MUSEU!I358+ESAG!I358+CEART!I358+FAED!I358+CEAD!I358+CEFID!I358+CESFI!I358+CERES!I358</f>
        <v>11</v>
      </c>
      <c r="I358" s="41">
        <f>(REITORIA!I358-REITORIA!J358)+(MUSEU!I358-MUSEU!J358)+(ESAG!I358-ESAG!J358)+(CEART!I358-CEART!J358)+(FAED!I358-FAED!J358)+(CEAD!I358-CEAD!J358)+(CEFID!I358-CEFID!J358)+(CESFI!I358-CESFI!J358)+(CERES!I358-CERES!J358)</f>
        <v>3</v>
      </c>
      <c r="J358" s="59">
        <f t="shared" si="15"/>
        <v>8</v>
      </c>
      <c r="K358" s="33">
        <v>13.58</v>
      </c>
      <c r="L358" s="33">
        <f t="shared" si="16"/>
        <v>149.38</v>
      </c>
      <c r="M358" s="30">
        <f t="shared" si="17"/>
        <v>40.74</v>
      </c>
    </row>
    <row r="359" spans="1:13" ht="30" customHeight="1" x14ac:dyDescent="0.25">
      <c r="A359" s="166"/>
      <c r="B359" s="71">
        <v>403</v>
      </c>
      <c r="C359" s="169"/>
      <c r="D359" s="75" t="s">
        <v>409</v>
      </c>
      <c r="E359" s="46" t="s">
        <v>385</v>
      </c>
      <c r="F359" s="46" t="s">
        <v>38</v>
      </c>
      <c r="G359" s="46" t="s">
        <v>44</v>
      </c>
      <c r="H359" s="32">
        <f>REITORIA!I359+MUSEU!I359+ESAG!I359+CEART!I359+FAED!I359+CEAD!I359+CEFID!I359+CESFI!I359+CERES!I359</f>
        <v>12</v>
      </c>
      <c r="I359" s="41">
        <f>(REITORIA!I359-REITORIA!J359)+(MUSEU!I359-MUSEU!J359)+(ESAG!I359-ESAG!J359)+(CEART!I359-CEART!J359)+(FAED!I359-FAED!J359)+(CEAD!I359-CEAD!J359)+(CEFID!I359-CEFID!J359)+(CESFI!I359-CESFI!J359)+(CERES!I359-CERES!J359)</f>
        <v>2</v>
      </c>
      <c r="J359" s="59">
        <f t="shared" si="15"/>
        <v>10</v>
      </c>
      <c r="K359" s="33">
        <v>2.0499999999999998</v>
      </c>
      <c r="L359" s="33">
        <f t="shared" si="16"/>
        <v>24.599999999999998</v>
      </c>
      <c r="M359" s="30">
        <f t="shared" si="17"/>
        <v>4.0999999999999996</v>
      </c>
    </row>
    <row r="360" spans="1:13" ht="30" customHeight="1" x14ac:dyDescent="0.25">
      <c r="A360" s="166"/>
      <c r="B360" s="71">
        <v>404</v>
      </c>
      <c r="C360" s="169"/>
      <c r="D360" s="75" t="s">
        <v>410</v>
      </c>
      <c r="E360" s="46" t="s">
        <v>385</v>
      </c>
      <c r="F360" s="46" t="s">
        <v>38</v>
      </c>
      <c r="G360" s="46" t="s">
        <v>44</v>
      </c>
      <c r="H360" s="32">
        <f>REITORIA!I360+MUSEU!I360+ESAG!I360+CEART!I360+FAED!I360+CEAD!I360+CEFID!I360+CESFI!I360+CERES!I360</f>
        <v>12</v>
      </c>
      <c r="I360" s="41">
        <f>(REITORIA!I360-REITORIA!J360)+(MUSEU!I360-MUSEU!J360)+(ESAG!I360-ESAG!J360)+(CEART!I360-CEART!J360)+(FAED!I360-FAED!J360)+(CEAD!I360-CEAD!J360)+(CEFID!I360-CEFID!J360)+(CESFI!I360-CESFI!J360)+(CERES!I360-CERES!J360)</f>
        <v>7</v>
      </c>
      <c r="J360" s="59">
        <f t="shared" si="15"/>
        <v>5</v>
      </c>
      <c r="K360" s="33">
        <v>2.3199999999999998</v>
      </c>
      <c r="L360" s="33">
        <f t="shared" si="16"/>
        <v>27.839999999999996</v>
      </c>
      <c r="M360" s="30">
        <f t="shared" si="17"/>
        <v>16.239999999999998</v>
      </c>
    </row>
    <row r="361" spans="1:13" ht="30" customHeight="1" x14ac:dyDescent="0.25">
      <c r="A361" s="166"/>
      <c r="B361" s="71">
        <v>405</v>
      </c>
      <c r="C361" s="169"/>
      <c r="D361" s="75" t="s">
        <v>411</v>
      </c>
      <c r="E361" s="46" t="s">
        <v>385</v>
      </c>
      <c r="F361" s="46" t="s">
        <v>38</v>
      </c>
      <c r="G361" s="46" t="s">
        <v>44</v>
      </c>
      <c r="H361" s="32">
        <f>REITORIA!I361+MUSEU!I361+ESAG!I361+CEART!I361+FAED!I361+CEAD!I361+CEFID!I361+CESFI!I361+CERES!I361</f>
        <v>12</v>
      </c>
      <c r="I361" s="41">
        <f>(REITORIA!I361-REITORIA!J361)+(MUSEU!I361-MUSEU!J361)+(ESAG!I361-ESAG!J361)+(CEART!I361-CEART!J361)+(FAED!I361-FAED!J361)+(CEAD!I361-CEAD!J361)+(CEFID!I361-CEFID!J361)+(CESFI!I361-CESFI!J361)+(CERES!I361-CERES!J361)</f>
        <v>2</v>
      </c>
      <c r="J361" s="59">
        <f t="shared" si="15"/>
        <v>10</v>
      </c>
      <c r="K361" s="33">
        <v>1.9</v>
      </c>
      <c r="L361" s="33">
        <f t="shared" si="16"/>
        <v>22.799999999999997</v>
      </c>
      <c r="M361" s="30">
        <f t="shared" si="17"/>
        <v>3.8</v>
      </c>
    </row>
    <row r="362" spans="1:13" ht="30" customHeight="1" x14ac:dyDescent="0.25">
      <c r="A362" s="166"/>
      <c r="B362" s="71">
        <v>406</v>
      </c>
      <c r="C362" s="169"/>
      <c r="D362" s="75" t="s">
        <v>412</v>
      </c>
      <c r="E362" s="46" t="s">
        <v>385</v>
      </c>
      <c r="F362" s="46" t="s">
        <v>38</v>
      </c>
      <c r="G362" s="46" t="s">
        <v>44</v>
      </c>
      <c r="H362" s="32">
        <f>REITORIA!I362+MUSEU!I362+ESAG!I362+CEART!I362+FAED!I362+CEAD!I362+CEFID!I362+CESFI!I362+CERES!I362</f>
        <v>12</v>
      </c>
      <c r="I362" s="41">
        <f>(REITORIA!I362-REITORIA!J362)+(MUSEU!I362-MUSEU!J362)+(ESAG!I362-ESAG!J362)+(CEART!I362-CEART!J362)+(FAED!I362-FAED!J362)+(CEAD!I362-CEAD!J362)+(CEFID!I362-CEFID!J362)+(CESFI!I362-CESFI!J362)+(CERES!I362-CERES!J362)</f>
        <v>2</v>
      </c>
      <c r="J362" s="59">
        <f t="shared" si="15"/>
        <v>10</v>
      </c>
      <c r="K362" s="33">
        <v>1.49</v>
      </c>
      <c r="L362" s="33">
        <f t="shared" si="16"/>
        <v>17.88</v>
      </c>
      <c r="M362" s="30">
        <f t="shared" si="17"/>
        <v>2.98</v>
      </c>
    </row>
    <row r="363" spans="1:13" ht="30" customHeight="1" x14ac:dyDescent="0.25">
      <c r="A363" s="166"/>
      <c r="B363" s="71">
        <v>407</v>
      </c>
      <c r="C363" s="169"/>
      <c r="D363" s="75" t="s">
        <v>413</v>
      </c>
      <c r="E363" s="46" t="s">
        <v>385</v>
      </c>
      <c r="F363" s="46" t="s">
        <v>38</v>
      </c>
      <c r="G363" s="46" t="s">
        <v>44</v>
      </c>
      <c r="H363" s="32">
        <f>REITORIA!I363+MUSEU!I363+ESAG!I363+CEART!I363+FAED!I363+CEAD!I363+CEFID!I363+CESFI!I363+CERES!I363</f>
        <v>14</v>
      </c>
      <c r="I363" s="41">
        <f>(REITORIA!I363-REITORIA!J363)+(MUSEU!I363-MUSEU!J363)+(ESAG!I363-ESAG!J363)+(CEART!I363-CEART!J363)+(FAED!I363-FAED!J363)+(CEAD!I363-CEAD!J363)+(CEFID!I363-CEFID!J363)+(CESFI!I363-CESFI!J363)+(CERES!I363-CERES!J363)</f>
        <v>2</v>
      </c>
      <c r="J363" s="59">
        <f t="shared" si="15"/>
        <v>12</v>
      </c>
      <c r="K363" s="33">
        <v>2.2000000000000002</v>
      </c>
      <c r="L363" s="33">
        <f t="shared" si="16"/>
        <v>30.800000000000004</v>
      </c>
      <c r="M363" s="30">
        <f t="shared" si="17"/>
        <v>4.4000000000000004</v>
      </c>
    </row>
    <row r="364" spans="1:13" ht="30" customHeight="1" x14ac:dyDescent="0.25">
      <c r="A364" s="166"/>
      <c r="B364" s="71">
        <v>408</v>
      </c>
      <c r="C364" s="169"/>
      <c r="D364" s="75" t="s">
        <v>414</v>
      </c>
      <c r="E364" s="46" t="s">
        <v>385</v>
      </c>
      <c r="F364" s="46" t="s">
        <v>38</v>
      </c>
      <c r="G364" s="46" t="s">
        <v>44</v>
      </c>
      <c r="H364" s="32">
        <f>REITORIA!I364+MUSEU!I364+ESAG!I364+CEART!I364+FAED!I364+CEAD!I364+CEFID!I364+CESFI!I364+CERES!I364</f>
        <v>14</v>
      </c>
      <c r="I364" s="41">
        <f>(REITORIA!I364-REITORIA!J364)+(MUSEU!I364-MUSEU!J364)+(ESAG!I364-ESAG!J364)+(CEART!I364-CEART!J364)+(FAED!I364-FAED!J364)+(CEAD!I364-CEAD!J364)+(CEFID!I364-CEFID!J364)+(CESFI!I364-CESFI!J364)+(CERES!I364-CERES!J364)</f>
        <v>2</v>
      </c>
      <c r="J364" s="59">
        <f t="shared" si="15"/>
        <v>12</v>
      </c>
      <c r="K364" s="33">
        <v>2.6</v>
      </c>
      <c r="L364" s="33">
        <f t="shared" si="16"/>
        <v>36.4</v>
      </c>
      <c r="M364" s="30">
        <f t="shared" si="17"/>
        <v>5.2</v>
      </c>
    </row>
    <row r="365" spans="1:13" ht="30" customHeight="1" x14ac:dyDescent="0.25">
      <c r="A365" s="166"/>
      <c r="B365" s="71">
        <v>409</v>
      </c>
      <c r="C365" s="169"/>
      <c r="D365" s="75" t="s">
        <v>415</v>
      </c>
      <c r="E365" s="46" t="s">
        <v>385</v>
      </c>
      <c r="F365" s="46" t="s">
        <v>38</v>
      </c>
      <c r="G365" s="46" t="s">
        <v>44</v>
      </c>
      <c r="H365" s="32">
        <f>REITORIA!I365+MUSEU!I365+ESAG!I365+CEART!I365+FAED!I365+CEAD!I365+CEFID!I365+CESFI!I365+CERES!I365</f>
        <v>14</v>
      </c>
      <c r="I365" s="41">
        <f>(REITORIA!I365-REITORIA!J365)+(MUSEU!I365-MUSEU!J365)+(ESAG!I365-ESAG!J365)+(CEART!I365-CEART!J365)+(FAED!I365-FAED!J365)+(CEAD!I365-CEAD!J365)+(CEFID!I365-CEFID!J365)+(CESFI!I365-CESFI!J365)+(CERES!I365-CERES!J365)</f>
        <v>7</v>
      </c>
      <c r="J365" s="59">
        <f t="shared" si="15"/>
        <v>7</v>
      </c>
      <c r="K365" s="33">
        <v>3.09</v>
      </c>
      <c r="L365" s="33">
        <f t="shared" si="16"/>
        <v>43.26</v>
      </c>
      <c r="M365" s="30">
        <f t="shared" si="17"/>
        <v>21.63</v>
      </c>
    </row>
    <row r="366" spans="1:13" ht="30" customHeight="1" x14ac:dyDescent="0.25">
      <c r="A366" s="166"/>
      <c r="B366" s="71">
        <v>410</v>
      </c>
      <c r="C366" s="169"/>
      <c r="D366" s="75" t="s">
        <v>416</v>
      </c>
      <c r="E366" s="46" t="s">
        <v>385</v>
      </c>
      <c r="F366" s="46" t="s">
        <v>38</v>
      </c>
      <c r="G366" s="46" t="s">
        <v>44</v>
      </c>
      <c r="H366" s="32">
        <f>REITORIA!I366+MUSEU!I366+ESAG!I366+CEART!I366+FAED!I366+CEAD!I366+CEFID!I366+CESFI!I366+CERES!I366</f>
        <v>14</v>
      </c>
      <c r="I366" s="41">
        <f>(REITORIA!I366-REITORIA!J366)+(MUSEU!I366-MUSEU!J366)+(ESAG!I366-ESAG!J366)+(CEART!I366-CEART!J366)+(FAED!I366-FAED!J366)+(CEAD!I366-CEAD!J366)+(CEFID!I366-CEFID!J366)+(CESFI!I366-CESFI!J366)+(CERES!I366-CERES!J366)</f>
        <v>5</v>
      </c>
      <c r="J366" s="59">
        <f t="shared" si="15"/>
        <v>9</v>
      </c>
      <c r="K366" s="33">
        <v>3.35</v>
      </c>
      <c r="L366" s="33">
        <f t="shared" si="16"/>
        <v>46.9</v>
      </c>
      <c r="M366" s="30">
        <f t="shared" si="17"/>
        <v>16.75</v>
      </c>
    </row>
    <row r="367" spans="1:13" ht="30" customHeight="1" x14ac:dyDescent="0.25">
      <c r="A367" s="166"/>
      <c r="B367" s="71">
        <v>411</v>
      </c>
      <c r="C367" s="169"/>
      <c r="D367" s="75" t="s">
        <v>417</v>
      </c>
      <c r="E367" s="46" t="s">
        <v>385</v>
      </c>
      <c r="F367" s="46" t="s">
        <v>38</v>
      </c>
      <c r="G367" s="46" t="s">
        <v>44</v>
      </c>
      <c r="H367" s="32">
        <f>REITORIA!I367+MUSEU!I367+ESAG!I367+CEART!I367+FAED!I367+CEAD!I367+CEFID!I367+CESFI!I367+CERES!I367</f>
        <v>12</v>
      </c>
      <c r="I367" s="41">
        <f>(REITORIA!I367-REITORIA!J367)+(MUSEU!I367-MUSEU!J367)+(ESAG!I367-ESAG!J367)+(CEART!I367-CEART!J367)+(FAED!I367-FAED!J367)+(CEAD!I367-CEAD!J367)+(CEFID!I367-CEFID!J367)+(CESFI!I367-CESFI!J367)+(CERES!I367-CERES!J367)</f>
        <v>10</v>
      </c>
      <c r="J367" s="59">
        <f t="shared" si="15"/>
        <v>2</v>
      </c>
      <c r="K367" s="33">
        <v>0.88</v>
      </c>
      <c r="L367" s="33">
        <f t="shared" si="16"/>
        <v>10.56</v>
      </c>
      <c r="M367" s="30">
        <f t="shared" si="17"/>
        <v>8.8000000000000007</v>
      </c>
    </row>
    <row r="368" spans="1:13" ht="30" customHeight="1" x14ac:dyDescent="0.25">
      <c r="A368" s="166"/>
      <c r="B368" s="71">
        <v>412</v>
      </c>
      <c r="C368" s="169"/>
      <c r="D368" s="75" t="s">
        <v>418</v>
      </c>
      <c r="E368" s="46" t="s">
        <v>385</v>
      </c>
      <c r="F368" s="46" t="s">
        <v>38</v>
      </c>
      <c r="G368" s="46" t="s">
        <v>44</v>
      </c>
      <c r="H368" s="32">
        <f>REITORIA!I368+MUSEU!I368+ESAG!I368+CEART!I368+FAED!I368+CEAD!I368+CEFID!I368+CESFI!I368+CERES!I368</f>
        <v>12</v>
      </c>
      <c r="I368" s="41">
        <f>(REITORIA!I368-REITORIA!J368)+(MUSEU!I368-MUSEU!J368)+(ESAG!I368-ESAG!J368)+(CEART!I368-CEART!J368)+(FAED!I368-FAED!J368)+(CEAD!I368-CEAD!J368)+(CEFID!I368-CEFID!J368)+(CESFI!I368-CESFI!J368)+(CERES!I368-CERES!J368)</f>
        <v>5</v>
      </c>
      <c r="J368" s="59">
        <f t="shared" si="15"/>
        <v>7</v>
      </c>
      <c r="K368" s="33">
        <v>3.48</v>
      </c>
      <c r="L368" s="33">
        <f t="shared" si="16"/>
        <v>41.76</v>
      </c>
      <c r="M368" s="30">
        <f t="shared" si="17"/>
        <v>17.399999999999999</v>
      </c>
    </row>
    <row r="369" spans="1:13" ht="30" customHeight="1" x14ac:dyDescent="0.25">
      <c r="A369" s="166"/>
      <c r="B369" s="71">
        <v>413</v>
      </c>
      <c r="C369" s="169"/>
      <c r="D369" s="75" t="s">
        <v>419</v>
      </c>
      <c r="E369" s="46" t="s">
        <v>385</v>
      </c>
      <c r="F369" s="46" t="s">
        <v>38</v>
      </c>
      <c r="G369" s="46" t="s">
        <v>44</v>
      </c>
      <c r="H369" s="32">
        <f>REITORIA!I369+MUSEU!I369+ESAG!I369+CEART!I369+FAED!I369+CEAD!I369+CEFID!I369+CESFI!I369+CERES!I369</f>
        <v>12</v>
      </c>
      <c r="I369" s="41">
        <f>(REITORIA!I369-REITORIA!J369)+(MUSEU!I369-MUSEU!J369)+(ESAG!I369-ESAG!J369)+(CEART!I369-CEART!J369)+(FAED!I369-FAED!J369)+(CEAD!I369-CEAD!J369)+(CEFID!I369-CEFID!J369)+(CESFI!I369-CESFI!J369)+(CERES!I369-CERES!J369)</f>
        <v>5</v>
      </c>
      <c r="J369" s="59">
        <f t="shared" si="15"/>
        <v>7</v>
      </c>
      <c r="K369" s="33">
        <v>1.61</v>
      </c>
      <c r="L369" s="33">
        <f t="shared" si="16"/>
        <v>19.32</v>
      </c>
      <c r="M369" s="30">
        <f t="shared" si="17"/>
        <v>8.0500000000000007</v>
      </c>
    </row>
    <row r="370" spans="1:13" ht="30" customHeight="1" x14ac:dyDescent="0.25">
      <c r="A370" s="166"/>
      <c r="B370" s="71">
        <v>414</v>
      </c>
      <c r="C370" s="169"/>
      <c r="D370" s="75" t="s">
        <v>420</v>
      </c>
      <c r="E370" s="46" t="s">
        <v>385</v>
      </c>
      <c r="F370" s="46" t="s">
        <v>38</v>
      </c>
      <c r="G370" s="46" t="s">
        <v>44</v>
      </c>
      <c r="H370" s="32">
        <f>REITORIA!I370+MUSEU!I370+ESAG!I370+CEART!I370+FAED!I370+CEAD!I370+CEFID!I370+CESFI!I370+CERES!I370</f>
        <v>12</v>
      </c>
      <c r="I370" s="41">
        <f>(REITORIA!I370-REITORIA!J370)+(MUSEU!I370-MUSEU!J370)+(ESAG!I370-ESAG!J370)+(CEART!I370-CEART!J370)+(FAED!I370-FAED!J370)+(CEAD!I370-CEAD!J370)+(CEFID!I370-CEFID!J370)+(CESFI!I370-CESFI!J370)+(CERES!I370-CERES!J370)</f>
        <v>2</v>
      </c>
      <c r="J370" s="59">
        <f t="shared" si="15"/>
        <v>10</v>
      </c>
      <c r="K370" s="33">
        <v>1.69</v>
      </c>
      <c r="L370" s="33">
        <f t="shared" si="16"/>
        <v>20.28</v>
      </c>
      <c r="M370" s="30">
        <f t="shared" si="17"/>
        <v>3.38</v>
      </c>
    </row>
    <row r="371" spans="1:13" ht="30" customHeight="1" x14ac:dyDescent="0.25">
      <c r="A371" s="166"/>
      <c r="B371" s="71">
        <v>415</v>
      </c>
      <c r="C371" s="169"/>
      <c r="D371" s="75" t="s">
        <v>421</v>
      </c>
      <c r="E371" s="46" t="s">
        <v>385</v>
      </c>
      <c r="F371" s="46" t="s">
        <v>38</v>
      </c>
      <c r="G371" s="46" t="s">
        <v>44</v>
      </c>
      <c r="H371" s="32">
        <f>REITORIA!I371+MUSEU!I371+ESAG!I371+CEART!I371+FAED!I371+CEAD!I371+CEFID!I371+CESFI!I371+CERES!I371</f>
        <v>17</v>
      </c>
      <c r="I371" s="41">
        <f>(REITORIA!I371-REITORIA!J371)+(MUSEU!I371-MUSEU!J371)+(ESAG!I371-ESAG!J371)+(CEART!I371-CEART!J371)+(FAED!I371-FAED!J371)+(CEAD!I371-CEAD!J371)+(CEFID!I371-CEFID!J371)+(CESFI!I371-CESFI!J371)+(CERES!I371-CERES!J371)</f>
        <v>2</v>
      </c>
      <c r="J371" s="59">
        <f t="shared" si="15"/>
        <v>15</v>
      </c>
      <c r="K371" s="33">
        <v>3.04</v>
      </c>
      <c r="L371" s="33">
        <f t="shared" si="16"/>
        <v>51.68</v>
      </c>
      <c r="M371" s="30">
        <f t="shared" si="17"/>
        <v>6.08</v>
      </c>
    </row>
    <row r="372" spans="1:13" ht="30" customHeight="1" x14ac:dyDescent="0.25">
      <c r="A372" s="166"/>
      <c r="B372" s="71">
        <v>416</v>
      </c>
      <c r="C372" s="169"/>
      <c r="D372" s="75" t="s">
        <v>422</v>
      </c>
      <c r="E372" s="46" t="s">
        <v>385</v>
      </c>
      <c r="F372" s="46" t="s">
        <v>38</v>
      </c>
      <c r="G372" s="46" t="s">
        <v>44</v>
      </c>
      <c r="H372" s="32">
        <f>REITORIA!I372+MUSEU!I372+ESAG!I372+CEART!I372+FAED!I372+CEAD!I372+CEFID!I372+CESFI!I372+CERES!I372</f>
        <v>19</v>
      </c>
      <c r="I372" s="41">
        <f>(REITORIA!I372-REITORIA!J372)+(MUSEU!I372-MUSEU!J372)+(ESAG!I372-ESAG!J372)+(CEART!I372-CEART!J372)+(FAED!I372-FAED!J372)+(CEAD!I372-CEAD!J372)+(CEFID!I372-CEFID!J372)+(CESFI!I372-CESFI!J372)+(CERES!I372-CERES!J372)</f>
        <v>2</v>
      </c>
      <c r="J372" s="59">
        <f t="shared" si="15"/>
        <v>17</v>
      </c>
      <c r="K372" s="33">
        <v>6.93</v>
      </c>
      <c r="L372" s="33">
        <f t="shared" si="16"/>
        <v>131.66999999999999</v>
      </c>
      <c r="M372" s="30">
        <f t="shared" si="17"/>
        <v>13.86</v>
      </c>
    </row>
    <row r="373" spans="1:13" ht="30" customHeight="1" x14ac:dyDescent="0.25">
      <c r="A373" s="166"/>
      <c r="B373" s="71">
        <v>417</v>
      </c>
      <c r="C373" s="169"/>
      <c r="D373" s="75" t="s">
        <v>423</v>
      </c>
      <c r="E373" s="46" t="s">
        <v>385</v>
      </c>
      <c r="F373" s="46" t="s">
        <v>38</v>
      </c>
      <c r="G373" s="46" t="s">
        <v>44</v>
      </c>
      <c r="H373" s="32">
        <f>REITORIA!I373+MUSEU!I373+ESAG!I373+CEART!I373+FAED!I373+CEAD!I373+CEFID!I373+CESFI!I373+CERES!I373</f>
        <v>19</v>
      </c>
      <c r="I373" s="41">
        <f>(REITORIA!I373-REITORIA!J373)+(MUSEU!I373-MUSEU!J373)+(ESAG!I373-ESAG!J373)+(CEART!I373-CEART!J373)+(FAED!I373-FAED!J373)+(CEAD!I373-CEAD!J373)+(CEFID!I373-CEFID!J373)+(CESFI!I373-CESFI!J373)+(CERES!I373-CERES!J373)</f>
        <v>12</v>
      </c>
      <c r="J373" s="59">
        <f t="shared" si="15"/>
        <v>7</v>
      </c>
      <c r="K373" s="33">
        <v>6.56</v>
      </c>
      <c r="L373" s="33">
        <f t="shared" si="16"/>
        <v>124.63999999999999</v>
      </c>
      <c r="M373" s="30">
        <f t="shared" si="17"/>
        <v>78.72</v>
      </c>
    </row>
    <row r="374" spans="1:13" ht="30" customHeight="1" x14ac:dyDescent="0.25">
      <c r="A374" s="166"/>
      <c r="B374" s="71">
        <v>418</v>
      </c>
      <c r="C374" s="169"/>
      <c r="D374" s="75" t="s">
        <v>424</v>
      </c>
      <c r="E374" s="46" t="s">
        <v>385</v>
      </c>
      <c r="F374" s="46" t="s">
        <v>38</v>
      </c>
      <c r="G374" s="46" t="s">
        <v>44</v>
      </c>
      <c r="H374" s="32">
        <f>REITORIA!I374+MUSEU!I374+ESAG!I374+CEART!I374+FAED!I374+CEAD!I374+CEFID!I374+CESFI!I374+CERES!I374</f>
        <v>19</v>
      </c>
      <c r="I374" s="41">
        <f>(REITORIA!I374-REITORIA!J374)+(MUSEU!I374-MUSEU!J374)+(ESAG!I374-ESAG!J374)+(CEART!I374-CEART!J374)+(FAED!I374-FAED!J374)+(CEAD!I374-CEAD!J374)+(CEFID!I374-CEFID!J374)+(CESFI!I374-CESFI!J374)+(CERES!I374-CERES!J374)</f>
        <v>2</v>
      </c>
      <c r="J374" s="59">
        <f t="shared" si="15"/>
        <v>17</v>
      </c>
      <c r="K374" s="33">
        <v>1.4</v>
      </c>
      <c r="L374" s="33">
        <f t="shared" si="16"/>
        <v>26.599999999999998</v>
      </c>
      <c r="M374" s="30">
        <f t="shared" si="17"/>
        <v>2.8</v>
      </c>
    </row>
    <row r="375" spans="1:13" ht="30" customHeight="1" x14ac:dyDescent="0.25">
      <c r="A375" s="166"/>
      <c r="B375" s="71">
        <v>419</v>
      </c>
      <c r="C375" s="169"/>
      <c r="D375" s="75" t="s">
        <v>425</v>
      </c>
      <c r="E375" s="46" t="s">
        <v>385</v>
      </c>
      <c r="F375" s="46" t="s">
        <v>38</v>
      </c>
      <c r="G375" s="46" t="s">
        <v>44</v>
      </c>
      <c r="H375" s="32">
        <f>REITORIA!I375+MUSEU!I375+ESAG!I375+CEART!I375+FAED!I375+CEAD!I375+CEFID!I375+CESFI!I375+CERES!I375</f>
        <v>19</v>
      </c>
      <c r="I375" s="41">
        <f>(REITORIA!I375-REITORIA!J375)+(MUSEU!I375-MUSEU!J375)+(ESAG!I375-ESAG!J375)+(CEART!I375-CEART!J375)+(FAED!I375-FAED!J375)+(CEAD!I375-CEAD!J375)+(CEFID!I375-CEFID!J375)+(CESFI!I375-CESFI!J375)+(CERES!I375-CERES!J375)</f>
        <v>12</v>
      </c>
      <c r="J375" s="59">
        <f t="shared" si="15"/>
        <v>7</v>
      </c>
      <c r="K375" s="33">
        <v>2.65</v>
      </c>
      <c r="L375" s="33">
        <f t="shared" si="16"/>
        <v>50.35</v>
      </c>
      <c r="M375" s="30">
        <f t="shared" si="17"/>
        <v>31.799999999999997</v>
      </c>
    </row>
    <row r="376" spans="1:13" ht="30" customHeight="1" x14ac:dyDescent="0.25">
      <c r="A376" s="166"/>
      <c r="B376" s="71">
        <v>420</v>
      </c>
      <c r="C376" s="169"/>
      <c r="D376" s="75" t="s">
        <v>426</v>
      </c>
      <c r="E376" s="46" t="s">
        <v>385</v>
      </c>
      <c r="F376" s="46" t="s">
        <v>38</v>
      </c>
      <c r="G376" s="46" t="s">
        <v>44</v>
      </c>
      <c r="H376" s="32">
        <f>REITORIA!I376+MUSEU!I376+ESAG!I376+CEART!I376+FAED!I376+CEAD!I376+CEFID!I376+CESFI!I376+CERES!I376</f>
        <v>11</v>
      </c>
      <c r="I376" s="41">
        <f>(REITORIA!I376-REITORIA!J376)+(MUSEU!I376-MUSEU!J376)+(ESAG!I376-ESAG!J376)+(CEART!I376-CEART!J376)+(FAED!I376-FAED!J376)+(CEAD!I376-CEAD!J376)+(CEFID!I376-CEFID!J376)+(CESFI!I376-CESFI!J376)+(CERES!I376-CERES!J376)</f>
        <v>2</v>
      </c>
      <c r="J376" s="59">
        <f t="shared" si="15"/>
        <v>9</v>
      </c>
      <c r="K376" s="33">
        <v>4.43</v>
      </c>
      <c r="L376" s="33">
        <f t="shared" si="16"/>
        <v>48.73</v>
      </c>
      <c r="M376" s="30">
        <f t="shared" si="17"/>
        <v>8.86</v>
      </c>
    </row>
    <row r="377" spans="1:13" ht="30" customHeight="1" x14ac:dyDescent="0.25">
      <c r="A377" s="166"/>
      <c r="B377" s="71">
        <v>421</v>
      </c>
      <c r="C377" s="169"/>
      <c r="D377" s="75" t="s">
        <v>427</v>
      </c>
      <c r="E377" s="46" t="s">
        <v>385</v>
      </c>
      <c r="F377" s="46" t="s">
        <v>38</v>
      </c>
      <c r="G377" s="46" t="s">
        <v>44</v>
      </c>
      <c r="H377" s="32">
        <f>REITORIA!I377+MUSEU!I377+ESAG!I377+CEART!I377+FAED!I377+CEAD!I377+CEFID!I377+CESFI!I377+CERES!I377</f>
        <v>11</v>
      </c>
      <c r="I377" s="41">
        <f>(REITORIA!I377-REITORIA!J377)+(MUSEU!I377-MUSEU!J377)+(ESAG!I377-ESAG!J377)+(CEART!I377-CEART!J377)+(FAED!I377-FAED!J377)+(CEAD!I377-CEAD!J377)+(CEFID!I377-CEFID!J377)+(CESFI!I377-CESFI!J377)+(CERES!I377-CERES!J377)</f>
        <v>2</v>
      </c>
      <c r="J377" s="59">
        <f t="shared" si="15"/>
        <v>9</v>
      </c>
      <c r="K377" s="33">
        <v>4.62</v>
      </c>
      <c r="L377" s="33">
        <f t="shared" si="16"/>
        <v>50.82</v>
      </c>
      <c r="M377" s="30">
        <f t="shared" si="17"/>
        <v>9.24</v>
      </c>
    </row>
    <row r="378" spans="1:13" ht="30" customHeight="1" x14ac:dyDescent="0.25">
      <c r="A378" s="166"/>
      <c r="B378" s="71">
        <v>422</v>
      </c>
      <c r="C378" s="169"/>
      <c r="D378" s="75" t="s">
        <v>428</v>
      </c>
      <c r="E378" s="46" t="s">
        <v>385</v>
      </c>
      <c r="F378" s="46" t="s">
        <v>38</v>
      </c>
      <c r="G378" s="46" t="s">
        <v>44</v>
      </c>
      <c r="H378" s="32">
        <f>REITORIA!I378+MUSEU!I378+ESAG!I378+CEART!I378+FAED!I378+CEAD!I378+CEFID!I378+CESFI!I378+CERES!I378</f>
        <v>11</v>
      </c>
      <c r="I378" s="41">
        <f>(REITORIA!I378-REITORIA!J378)+(MUSEU!I378-MUSEU!J378)+(ESAG!I378-ESAG!J378)+(CEART!I378-CEART!J378)+(FAED!I378-FAED!J378)+(CEAD!I378-CEAD!J378)+(CEFID!I378-CEFID!J378)+(CESFI!I378-CESFI!J378)+(CERES!I378-CERES!J378)</f>
        <v>2</v>
      </c>
      <c r="J378" s="59">
        <f t="shared" si="15"/>
        <v>9</v>
      </c>
      <c r="K378" s="33">
        <v>3.15</v>
      </c>
      <c r="L378" s="33">
        <f t="shared" si="16"/>
        <v>34.65</v>
      </c>
      <c r="M378" s="30">
        <f t="shared" si="17"/>
        <v>6.3</v>
      </c>
    </row>
    <row r="379" spans="1:13" ht="30" customHeight="1" x14ac:dyDescent="0.25">
      <c r="A379" s="166"/>
      <c r="B379" s="71">
        <v>423</v>
      </c>
      <c r="C379" s="169"/>
      <c r="D379" s="75" t="s">
        <v>429</v>
      </c>
      <c r="E379" s="46" t="s">
        <v>385</v>
      </c>
      <c r="F379" s="46" t="s">
        <v>38</v>
      </c>
      <c r="G379" s="46" t="s">
        <v>44</v>
      </c>
      <c r="H379" s="32">
        <f>REITORIA!I379+MUSEU!I379+ESAG!I379+CEART!I379+FAED!I379+CEAD!I379+CEFID!I379+CESFI!I379+CERES!I379</f>
        <v>12</v>
      </c>
      <c r="I379" s="41">
        <f>(REITORIA!I379-REITORIA!J379)+(MUSEU!I379-MUSEU!J379)+(ESAG!I379-ESAG!J379)+(CEART!I379-CEART!J379)+(FAED!I379-FAED!J379)+(CEAD!I379-CEAD!J379)+(CEFID!I379-CEFID!J379)+(CESFI!I379-CESFI!J379)+(CERES!I379-CERES!J379)</f>
        <v>2</v>
      </c>
      <c r="J379" s="59">
        <f t="shared" si="15"/>
        <v>10</v>
      </c>
      <c r="K379" s="33">
        <v>1</v>
      </c>
      <c r="L379" s="33">
        <f t="shared" si="16"/>
        <v>12</v>
      </c>
      <c r="M379" s="30">
        <f t="shared" si="17"/>
        <v>2</v>
      </c>
    </row>
    <row r="380" spans="1:13" ht="30" customHeight="1" x14ac:dyDescent="0.25">
      <c r="A380" s="166"/>
      <c r="B380" s="71">
        <v>424</v>
      </c>
      <c r="C380" s="169"/>
      <c r="D380" s="75" t="s">
        <v>430</v>
      </c>
      <c r="E380" s="46" t="s">
        <v>385</v>
      </c>
      <c r="F380" s="46" t="s">
        <v>38</v>
      </c>
      <c r="G380" s="46" t="s">
        <v>44</v>
      </c>
      <c r="H380" s="32">
        <f>REITORIA!I380+MUSEU!I380+ESAG!I380+CEART!I380+FAED!I380+CEAD!I380+CEFID!I380+CESFI!I380+CERES!I380</f>
        <v>12</v>
      </c>
      <c r="I380" s="41">
        <f>(REITORIA!I380-REITORIA!J380)+(MUSEU!I380-MUSEU!J380)+(ESAG!I380-ESAG!J380)+(CEART!I380-CEART!J380)+(FAED!I380-FAED!J380)+(CEAD!I380-CEAD!J380)+(CEFID!I380-CEFID!J380)+(CESFI!I380-CESFI!J380)+(CERES!I380-CERES!J380)</f>
        <v>2</v>
      </c>
      <c r="J380" s="59">
        <f t="shared" si="15"/>
        <v>10</v>
      </c>
      <c r="K380" s="33">
        <v>2.21</v>
      </c>
      <c r="L380" s="33">
        <f t="shared" si="16"/>
        <v>26.52</v>
      </c>
      <c r="M380" s="30">
        <f t="shared" si="17"/>
        <v>4.42</v>
      </c>
    </row>
    <row r="381" spans="1:13" ht="30" customHeight="1" x14ac:dyDescent="0.25">
      <c r="A381" s="166"/>
      <c r="B381" s="71">
        <v>425</v>
      </c>
      <c r="C381" s="169"/>
      <c r="D381" s="75" t="s">
        <v>431</v>
      </c>
      <c r="E381" s="46" t="s">
        <v>385</v>
      </c>
      <c r="F381" s="46" t="s">
        <v>38</v>
      </c>
      <c r="G381" s="46" t="s">
        <v>44</v>
      </c>
      <c r="H381" s="32">
        <f>REITORIA!I381+MUSEU!I381+ESAG!I381+CEART!I381+FAED!I381+CEAD!I381+CEFID!I381+CESFI!I381+CERES!I381</f>
        <v>12</v>
      </c>
      <c r="I381" s="41">
        <f>(REITORIA!I381-REITORIA!J381)+(MUSEU!I381-MUSEU!J381)+(ESAG!I381-ESAG!J381)+(CEART!I381-CEART!J381)+(FAED!I381-FAED!J381)+(CEAD!I381-CEAD!J381)+(CEFID!I381-CEFID!J381)+(CESFI!I381-CESFI!J381)+(CERES!I381-CERES!J381)</f>
        <v>2</v>
      </c>
      <c r="J381" s="59">
        <f t="shared" si="15"/>
        <v>10</v>
      </c>
      <c r="K381" s="33">
        <v>1.58</v>
      </c>
      <c r="L381" s="33">
        <f t="shared" si="16"/>
        <v>18.96</v>
      </c>
      <c r="M381" s="30">
        <f t="shared" si="17"/>
        <v>3.16</v>
      </c>
    </row>
    <row r="382" spans="1:13" ht="30" customHeight="1" x14ac:dyDescent="0.25">
      <c r="A382" s="166"/>
      <c r="B382" s="71">
        <v>426</v>
      </c>
      <c r="C382" s="169"/>
      <c r="D382" s="75" t="s">
        <v>432</v>
      </c>
      <c r="E382" s="46" t="s">
        <v>385</v>
      </c>
      <c r="F382" s="46" t="s">
        <v>38</v>
      </c>
      <c r="G382" s="46" t="s">
        <v>44</v>
      </c>
      <c r="H382" s="32">
        <f>REITORIA!I382+MUSEU!I382+ESAG!I382+CEART!I382+FAED!I382+CEAD!I382+CEFID!I382+CESFI!I382+CERES!I382</f>
        <v>14</v>
      </c>
      <c r="I382" s="41">
        <f>(REITORIA!I382-REITORIA!J382)+(MUSEU!I382-MUSEU!J382)+(ESAG!I382-ESAG!J382)+(CEART!I382-CEART!J382)+(FAED!I382-FAED!J382)+(CEAD!I382-CEAD!J382)+(CEFID!I382-CEFID!J382)+(CESFI!I382-CESFI!J382)+(CERES!I382-CERES!J382)</f>
        <v>2</v>
      </c>
      <c r="J382" s="59">
        <f t="shared" si="15"/>
        <v>12</v>
      </c>
      <c r="K382" s="33">
        <v>2.7</v>
      </c>
      <c r="L382" s="33">
        <f t="shared" si="16"/>
        <v>37.800000000000004</v>
      </c>
      <c r="M382" s="30">
        <f t="shared" si="17"/>
        <v>5.4</v>
      </c>
    </row>
    <row r="383" spans="1:13" ht="30" customHeight="1" x14ac:dyDescent="0.25">
      <c r="A383" s="166"/>
      <c r="B383" s="71">
        <v>427</v>
      </c>
      <c r="C383" s="169"/>
      <c r="D383" s="75" t="s">
        <v>433</v>
      </c>
      <c r="E383" s="46" t="s">
        <v>385</v>
      </c>
      <c r="F383" s="46" t="s">
        <v>38</v>
      </c>
      <c r="G383" s="46" t="s">
        <v>44</v>
      </c>
      <c r="H383" s="32">
        <f>REITORIA!I383+MUSEU!I383+ESAG!I383+CEART!I383+FAED!I383+CEAD!I383+CEFID!I383+CESFI!I383+CERES!I383</f>
        <v>14</v>
      </c>
      <c r="I383" s="41">
        <f>(REITORIA!I383-REITORIA!J383)+(MUSEU!I383-MUSEU!J383)+(ESAG!I383-ESAG!J383)+(CEART!I383-CEART!J383)+(FAED!I383-FAED!J383)+(CEAD!I383-CEAD!J383)+(CEFID!I383-CEFID!J383)+(CESFI!I383-CESFI!J383)+(CERES!I383-CERES!J383)</f>
        <v>2</v>
      </c>
      <c r="J383" s="59">
        <f t="shared" si="15"/>
        <v>12</v>
      </c>
      <c r="K383" s="33">
        <v>4.2300000000000004</v>
      </c>
      <c r="L383" s="33">
        <f t="shared" si="16"/>
        <v>59.220000000000006</v>
      </c>
      <c r="M383" s="30">
        <f t="shared" si="17"/>
        <v>8.4600000000000009</v>
      </c>
    </row>
    <row r="384" spans="1:13" ht="30" customHeight="1" x14ac:dyDescent="0.25">
      <c r="A384" s="166"/>
      <c r="B384" s="71">
        <v>428</v>
      </c>
      <c r="C384" s="169"/>
      <c r="D384" s="75" t="s">
        <v>434</v>
      </c>
      <c r="E384" s="46" t="s">
        <v>385</v>
      </c>
      <c r="F384" s="46" t="s">
        <v>38</v>
      </c>
      <c r="G384" s="46" t="s">
        <v>44</v>
      </c>
      <c r="H384" s="32">
        <f>REITORIA!I384+MUSEU!I384+ESAG!I384+CEART!I384+FAED!I384+CEAD!I384+CEFID!I384+CESFI!I384+CERES!I384</f>
        <v>14</v>
      </c>
      <c r="I384" s="41">
        <f>(REITORIA!I384-REITORIA!J384)+(MUSEU!I384-MUSEU!J384)+(ESAG!I384-ESAG!J384)+(CEART!I384-CEART!J384)+(FAED!I384-FAED!J384)+(CEAD!I384-CEAD!J384)+(CEFID!I384-CEFID!J384)+(CESFI!I384-CESFI!J384)+(CERES!I384-CERES!J384)</f>
        <v>2</v>
      </c>
      <c r="J384" s="59">
        <f t="shared" si="15"/>
        <v>12</v>
      </c>
      <c r="K384" s="33">
        <v>6.24</v>
      </c>
      <c r="L384" s="33">
        <f t="shared" si="16"/>
        <v>87.36</v>
      </c>
      <c r="M384" s="30">
        <f t="shared" si="17"/>
        <v>12.48</v>
      </c>
    </row>
    <row r="385" spans="1:13" ht="30" customHeight="1" x14ac:dyDescent="0.25">
      <c r="A385" s="166"/>
      <c r="B385" s="71">
        <v>429</v>
      </c>
      <c r="C385" s="169"/>
      <c r="D385" s="75" t="s">
        <v>435</v>
      </c>
      <c r="E385" s="46" t="s">
        <v>385</v>
      </c>
      <c r="F385" s="46" t="s">
        <v>38</v>
      </c>
      <c r="G385" s="46" t="s">
        <v>44</v>
      </c>
      <c r="H385" s="32">
        <f>REITORIA!I385+MUSEU!I385+ESAG!I385+CEART!I385+FAED!I385+CEAD!I385+CEFID!I385+CESFI!I385+CERES!I385</f>
        <v>14</v>
      </c>
      <c r="I385" s="41">
        <f>(REITORIA!I385-REITORIA!J385)+(MUSEU!I385-MUSEU!J385)+(ESAG!I385-ESAG!J385)+(CEART!I385-CEART!J385)+(FAED!I385-FAED!J385)+(CEAD!I385-CEAD!J385)+(CEFID!I385-CEFID!J385)+(CESFI!I385-CESFI!J385)+(CERES!I385-CERES!J385)</f>
        <v>2</v>
      </c>
      <c r="J385" s="59">
        <f t="shared" si="15"/>
        <v>12</v>
      </c>
      <c r="K385" s="33">
        <v>7.34</v>
      </c>
      <c r="L385" s="33">
        <f t="shared" si="16"/>
        <v>102.75999999999999</v>
      </c>
      <c r="M385" s="30">
        <f t="shared" si="17"/>
        <v>14.68</v>
      </c>
    </row>
    <row r="386" spans="1:13" ht="30" customHeight="1" x14ac:dyDescent="0.25">
      <c r="A386" s="166"/>
      <c r="B386" s="71">
        <v>430</v>
      </c>
      <c r="C386" s="169"/>
      <c r="D386" s="75" t="s">
        <v>436</v>
      </c>
      <c r="E386" s="46" t="s">
        <v>385</v>
      </c>
      <c r="F386" s="46" t="s">
        <v>38</v>
      </c>
      <c r="G386" s="46" t="s">
        <v>44</v>
      </c>
      <c r="H386" s="32">
        <f>REITORIA!I386+MUSEU!I386+ESAG!I386+CEART!I386+FAED!I386+CEAD!I386+CEFID!I386+CESFI!I386+CERES!I386</f>
        <v>14</v>
      </c>
      <c r="I386" s="41">
        <f>(REITORIA!I386-REITORIA!J386)+(MUSEU!I386-MUSEU!J386)+(ESAG!I386-ESAG!J386)+(CEART!I386-CEART!J386)+(FAED!I386-FAED!J386)+(CEAD!I386-CEAD!J386)+(CEFID!I386-CEFID!J386)+(CESFI!I386-CESFI!J386)+(CERES!I386-CERES!J386)</f>
        <v>2</v>
      </c>
      <c r="J386" s="59">
        <f t="shared" si="15"/>
        <v>12</v>
      </c>
      <c r="K386" s="33">
        <v>7.03</v>
      </c>
      <c r="L386" s="33">
        <f t="shared" si="16"/>
        <v>98.42</v>
      </c>
      <c r="M386" s="30">
        <f t="shared" si="17"/>
        <v>14.06</v>
      </c>
    </row>
    <row r="387" spans="1:13" ht="30" customHeight="1" x14ac:dyDescent="0.25">
      <c r="A387" s="166"/>
      <c r="B387" s="71">
        <v>431</v>
      </c>
      <c r="C387" s="169"/>
      <c r="D387" s="75" t="s">
        <v>437</v>
      </c>
      <c r="E387" s="46" t="s">
        <v>385</v>
      </c>
      <c r="F387" s="46" t="s">
        <v>38</v>
      </c>
      <c r="G387" s="46" t="s">
        <v>44</v>
      </c>
      <c r="H387" s="32">
        <f>REITORIA!I387+MUSEU!I387+ESAG!I387+CEART!I387+FAED!I387+CEAD!I387+CEFID!I387+CESFI!I387+CERES!I387</f>
        <v>14</v>
      </c>
      <c r="I387" s="41">
        <f>(REITORIA!I387-REITORIA!J387)+(MUSEU!I387-MUSEU!J387)+(ESAG!I387-ESAG!J387)+(CEART!I387-CEART!J387)+(FAED!I387-FAED!J387)+(CEAD!I387-CEAD!J387)+(CEFID!I387-CEFID!J387)+(CESFI!I387-CESFI!J387)+(CERES!I387-CERES!J387)</f>
        <v>2</v>
      </c>
      <c r="J387" s="59">
        <f t="shared" si="15"/>
        <v>12</v>
      </c>
      <c r="K387" s="33">
        <v>1.51</v>
      </c>
      <c r="L387" s="33">
        <f t="shared" si="16"/>
        <v>21.14</v>
      </c>
      <c r="M387" s="30">
        <f t="shared" si="17"/>
        <v>3.02</v>
      </c>
    </row>
    <row r="388" spans="1:13" ht="30" customHeight="1" x14ac:dyDescent="0.25">
      <c r="A388" s="166"/>
      <c r="B388" s="71">
        <v>432</v>
      </c>
      <c r="C388" s="169"/>
      <c r="D388" s="75" t="s">
        <v>438</v>
      </c>
      <c r="E388" s="46" t="s">
        <v>385</v>
      </c>
      <c r="F388" s="46" t="s">
        <v>38</v>
      </c>
      <c r="G388" s="46" t="s">
        <v>44</v>
      </c>
      <c r="H388" s="32">
        <f>REITORIA!I388+MUSEU!I388+ESAG!I388+CEART!I388+FAED!I388+CEAD!I388+CEFID!I388+CESFI!I388+CERES!I388</f>
        <v>14</v>
      </c>
      <c r="I388" s="41">
        <f>(REITORIA!I388-REITORIA!J388)+(MUSEU!I388-MUSEU!J388)+(ESAG!I388-ESAG!J388)+(CEART!I388-CEART!J388)+(FAED!I388-FAED!J388)+(CEAD!I388-CEAD!J388)+(CEFID!I388-CEFID!J388)+(CESFI!I388-CESFI!J388)+(CERES!I388-CERES!J388)</f>
        <v>2</v>
      </c>
      <c r="J388" s="59">
        <f t="shared" si="15"/>
        <v>12</v>
      </c>
      <c r="K388" s="33">
        <v>2.31</v>
      </c>
      <c r="L388" s="33">
        <f t="shared" si="16"/>
        <v>32.340000000000003</v>
      </c>
      <c r="M388" s="30">
        <f t="shared" si="17"/>
        <v>4.62</v>
      </c>
    </row>
    <row r="389" spans="1:13" ht="30" customHeight="1" x14ac:dyDescent="0.25">
      <c r="A389" s="166"/>
      <c r="B389" s="71">
        <v>433</v>
      </c>
      <c r="C389" s="169"/>
      <c r="D389" s="75" t="s">
        <v>439</v>
      </c>
      <c r="E389" s="46" t="s">
        <v>385</v>
      </c>
      <c r="F389" s="46" t="s">
        <v>38</v>
      </c>
      <c r="G389" s="46" t="s">
        <v>44</v>
      </c>
      <c r="H389" s="32">
        <f>REITORIA!I389+MUSEU!I389+ESAG!I389+CEART!I389+FAED!I389+CEAD!I389+CEFID!I389+CESFI!I389+CERES!I389</f>
        <v>14</v>
      </c>
      <c r="I389" s="41">
        <f>(REITORIA!I389-REITORIA!J389)+(MUSEU!I389-MUSEU!J389)+(ESAG!I389-ESAG!J389)+(CEART!I389-CEART!J389)+(FAED!I389-FAED!J389)+(CEAD!I389-CEAD!J389)+(CEFID!I389-CEFID!J389)+(CESFI!I389-CESFI!J389)+(CERES!I389-CERES!J389)</f>
        <v>2</v>
      </c>
      <c r="J389" s="59">
        <f t="shared" ref="J389:J452" si="18">H389-I389</f>
        <v>12</v>
      </c>
      <c r="K389" s="33">
        <v>2.69</v>
      </c>
      <c r="L389" s="33">
        <f t="shared" ref="L389:L452" si="19">K389*H389</f>
        <v>37.659999999999997</v>
      </c>
      <c r="M389" s="30">
        <f t="shared" ref="M389:M452" si="20">K389*I389</f>
        <v>5.38</v>
      </c>
    </row>
    <row r="390" spans="1:13" ht="30" customHeight="1" x14ac:dyDescent="0.25">
      <c r="A390" s="166"/>
      <c r="B390" s="71">
        <v>434</v>
      </c>
      <c r="C390" s="169"/>
      <c r="D390" s="75" t="s">
        <v>440</v>
      </c>
      <c r="E390" s="46" t="s">
        <v>385</v>
      </c>
      <c r="F390" s="46" t="s">
        <v>38</v>
      </c>
      <c r="G390" s="46" t="s">
        <v>44</v>
      </c>
      <c r="H390" s="32">
        <f>REITORIA!I390+MUSEU!I390+ESAG!I390+CEART!I390+FAED!I390+CEAD!I390+CEFID!I390+CESFI!I390+CERES!I390</f>
        <v>11</v>
      </c>
      <c r="I390" s="41">
        <f>(REITORIA!I390-REITORIA!J390)+(MUSEU!I390-MUSEU!J390)+(ESAG!I390-ESAG!J390)+(CEART!I390-CEART!J390)+(FAED!I390-FAED!J390)+(CEAD!I390-CEAD!J390)+(CEFID!I390-CEFID!J390)+(CESFI!I390-CESFI!J390)+(CERES!I390-CERES!J390)</f>
        <v>3</v>
      </c>
      <c r="J390" s="59">
        <f t="shared" si="18"/>
        <v>8</v>
      </c>
      <c r="K390" s="33">
        <v>18.62</v>
      </c>
      <c r="L390" s="33">
        <f t="shared" si="19"/>
        <v>204.82000000000002</v>
      </c>
      <c r="M390" s="30">
        <f t="shared" si="20"/>
        <v>55.86</v>
      </c>
    </row>
    <row r="391" spans="1:13" ht="30" customHeight="1" x14ac:dyDescent="0.25">
      <c r="A391" s="166"/>
      <c r="B391" s="71">
        <v>435</v>
      </c>
      <c r="C391" s="169"/>
      <c r="D391" s="75" t="s">
        <v>441</v>
      </c>
      <c r="E391" s="46" t="s">
        <v>385</v>
      </c>
      <c r="F391" s="46" t="s">
        <v>38</v>
      </c>
      <c r="G391" s="46" t="s">
        <v>44</v>
      </c>
      <c r="H391" s="32">
        <f>REITORIA!I391+MUSEU!I391+ESAG!I391+CEART!I391+FAED!I391+CEAD!I391+CEFID!I391+CESFI!I391+CERES!I391</f>
        <v>11</v>
      </c>
      <c r="I391" s="41">
        <f>(REITORIA!I391-REITORIA!J391)+(MUSEU!I391-MUSEU!J391)+(ESAG!I391-ESAG!J391)+(CEART!I391-CEART!J391)+(FAED!I391-FAED!J391)+(CEAD!I391-CEAD!J391)+(CEFID!I391-CEFID!J391)+(CESFI!I391-CESFI!J391)+(CERES!I391-CERES!J391)</f>
        <v>1</v>
      </c>
      <c r="J391" s="59">
        <f t="shared" si="18"/>
        <v>10</v>
      </c>
      <c r="K391" s="33">
        <v>17.97</v>
      </c>
      <c r="L391" s="33">
        <f t="shared" si="19"/>
        <v>197.67</v>
      </c>
      <c r="M391" s="30">
        <f t="shared" si="20"/>
        <v>17.97</v>
      </c>
    </row>
    <row r="392" spans="1:13" ht="30" customHeight="1" x14ac:dyDescent="0.25">
      <c r="A392" s="166"/>
      <c r="B392" s="71">
        <v>436</v>
      </c>
      <c r="C392" s="169"/>
      <c r="D392" s="75" t="s">
        <v>442</v>
      </c>
      <c r="E392" s="46" t="s">
        <v>385</v>
      </c>
      <c r="F392" s="46" t="s">
        <v>38</v>
      </c>
      <c r="G392" s="46" t="s">
        <v>44</v>
      </c>
      <c r="H392" s="32">
        <f>REITORIA!I392+MUSEU!I392+ESAG!I392+CEART!I392+FAED!I392+CEAD!I392+CEFID!I392+CESFI!I392+CERES!I392</f>
        <v>12</v>
      </c>
      <c r="I392" s="41">
        <f>(REITORIA!I392-REITORIA!J392)+(MUSEU!I392-MUSEU!J392)+(ESAG!I392-ESAG!J392)+(CEART!I392-CEART!J392)+(FAED!I392-FAED!J392)+(CEAD!I392-CEAD!J392)+(CEFID!I392-CEFID!J392)+(CESFI!I392-CESFI!J392)+(CERES!I392-CERES!J392)</f>
        <v>1</v>
      </c>
      <c r="J392" s="59">
        <f t="shared" si="18"/>
        <v>11</v>
      </c>
      <c r="K392" s="33">
        <v>9.83</v>
      </c>
      <c r="L392" s="33">
        <f t="shared" si="19"/>
        <v>117.96000000000001</v>
      </c>
      <c r="M392" s="30">
        <f t="shared" si="20"/>
        <v>9.83</v>
      </c>
    </row>
    <row r="393" spans="1:13" ht="30" customHeight="1" x14ac:dyDescent="0.25">
      <c r="A393" s="166"/>
      <c r="B393" s="71">
        <v>437</v>
      </c>
      <c r="C393" s="169"/>
      <c r="D393" s="75" t="s">
        <v>443</v>
      </c>
      <c r="E393" s="46" t="s">
        <v>385</v>
      </c>
      <c r="F393" s="46" t="s">
        <v>38</v>
      </c>
      <c r="G393" s="46" t="s">
        <v>44</v>
      </c>
      <c r="H393" s="32">
        <f>REITORIA!I393+MUSEU!I393+ESAG!I393+CEART!I393+FAED!I393+CEAD!I393+CEFID!I393+CESFI!I393+CERES!I393</f>
        <v>11</v>
      </c>
      <c r="I393" s="41">
        <f>(REITORIA!I393-REITORIA!J393)+(MUSEU!I393-MUSEU!J393)+(ESAG!I393-ESAG!J393)+(CEART!I393-CEART!J393)+(FAED!I393-FAED!J393)+(CEAD!I393-CEAD!J393)+(CEFID!I393-CEFID!J393)+(CESFI!I393-CESFI!J393)+(CERES!I393-CERES!J393)</f>
        <v>3</v>
      </c>
      <c r="J393" s="59">
        <f t="shared" si="18"/>
        <v>8</v>
      </c>
      <c r="K393" s="33">
        <v>1.26</v>
      </c>
      <c r="L393" s="33">
        <f t="shared" si="19"/>
        <v>13.86</v>
      </c>
      <c r="M393" s="30">
        <f t="shared" si="20"/>
        <v>3.7800000000000002</v>
      </c>
    </row>
    <row r="394" spans="1:13" ht="30" customHeight="1" x14ac:dyDescent="0.25">
      <c r="A394" s="166"/>
      <c r="B394" s="71">
        <v>438</v>
      </c>
      <c r="C394" s="169"/>
      <c r="D394" s="75" t="s">
        <v>444</v>
      </c>
      <c r="E394" s="46" t="s">
        <v>385</v>
      </c>
      <c r="F394" s="46" t="s">
        <v>38</v>
      </c>
      <c r="G394" s="46" t="s">
        <v>44</v>
      </c>
      <c r="H394" s="32">
        <f>REITORIA!I394+MUSEU!I394+ESAG!I394+CEART!I394+FAED!I394+CEAD!I394+CEFID!I394+CESFI!I394+CERES!I394</f>
        <v>11</v>
      </c>
      <c r="I394" s="41">
        <f>(REITORIA!I394-REITORIA!J394)+(MUSEU!I394-MUSEU!J394)+(ESAG!I394-ESAG!J394)+(CEART!I394-CEART!J394)+(FAED!I394-FAED!J394)+(CEAD!I394-CEAD!J394)+(CEFID!I394-CEFID!J394)+(CESFI!I394-CESFI!J394)+(CERES!I394-CERES!J394)</f>
        <v>1</v>
      </c>
      <c r="J394" s="59">
        <f t="shared" si="18"/>
        <v>10</v>
      </c>
      <c r="K394" s="33">
        <v>5.13</v>
      </c>
      <c r="L394" s="33">
        <f t="shared" si="19"/>
        <v>56.43</v>
      </c>
      <c r="M394" s="30">
        <f t="shared" si="20"/>
        <v>5.13</v>
      </c>
    </row>
    <row r="395" spans="1:13" ht="30" customHeight="1" x14ac:dyDescent="0.25">
      <c r="A395" s="166"/>
      <c r="B395" s="71">
        <v>439</v>
      </c>
      <c r="C395" s="169"/>
      <c r="D395" s="75" t="s">
        <v>445</v>
      </c>
      <c r="E395" s="46" t="s">
        <v>385</v>
      </c>
      <c r="F395" s="46" t="s">
        <v>38</v>
      </c>
      <c r="G395" s="46" t="s">
        <v>44</v>
      </c>
      <c r="H395" s="32">
        <f>REITORIA!I395+MUSEU!I395+ESAG!I395+CEART!I395+FAED!I395+CEAD!I395+CEFID!I395+CESFI!I395+CERES!I395</f>
        <v>13</v>
      </c>
      <c r="I395" s="41">
        <f>(REITORIA!I395-REITORIA!J395)+(MUSEU!I395-MUSEU!J395)+(ESAG!I395-ESAG!J395)+(CEART!I395-CEART!J395)+(FAED!I395-FAED!J395)+(CEAD!I395-CEAD!J395)+(CEFID!I395-CEFID!J395)+(CESFI!I395-CESFI!J395)+(CERES!I395-CERES!J395)</f>
        <v>1</v>
      </c>
      <c r="J395" s="59">
        <f t="shared" si="18"/>
        <v>12</v>
      </c>
      <c r="K395" s="33">
        <v>14.1</v>
      </c>
      <c r="L395" s="33">
        <f t="shared" si="19"/>
        <v>183.29999999999998</v>
      </c>
      <c r="M395" s="30">
        <f t="shared" si="20"/>
        <v>14.1</v>
      </c>
    </row>
    <row r="396" spans="1:13" ht="30" customHeight="1" x14ac:dyDescent="0.25">
      <c r="A396" s="166"/>
      <c r="B396" s="71">
        <v>440</v>
      </c>
      <c r="C396" s="169"/>
      <c r="D396" s="75" t="s">
        <v>446</v>
      </c>
      <c r="E396" s="46" t="s">
        <v>385</v>
      </c>
      <c r="F396" s="46" t="s">
        <v>38</v>
      </c>
      <c r="G396" s="46" t="s">
        <v>44</v>
      </c>
      <c r="H396" s="32">
        <f>REITORIA!I396+MUSEU!I396+ESAG!I396+CEART!I396+FAED!I396+CEAD!I396+CEFID!I396+CESFI!I396+CERES!I396</f>
        <v>14</v>
      </c>
      <c r="I396" s="41">
        <f>(REITORIA!I396-REITORIA!J396)+(MUSEU!I396-MUSEU!J396)+(ESAG!I396-ESAG!J396)+(CEART!I396-CEART!J396)+(FAED!I396-FAED!J396)+(CEAD!I396-CEAD!J396)+(CEFID!I396-CEFID!J396)+(CESFI!I396-CESFI!J396)+(CERES!I396-CERES!J396)</f>
        <v>1</v>
      </c>
      <c r="J396" s="59">
        <f t="shared" si="18"/>
        <v>13</v>
      </c>
      <c r="K396" s="33">
        <v>4.59</v>
      </c>
      <c r="L396" s="33">
        <f t="shared" si="19"/>
        <v>64.259999999999991</v>
      </c>
      <c r="M396" s="30">
        <f t="shared" si="20"/>
        <v>4.59</v>
      </c>
    </row>
    <row r="397" spans="1:13" ht="30" customHeight="1" x14ac:dyDescent="0.25">
      <c r="A397" s="166"/>
      <c r="B397" s="71">
        <v>441</v>
      </c>
      <c r="C397" s="169"/>
      <c r="D397" s="75" t="s">
        <v>447</v>
      </c>
      <c r="E397" s="46" t="s">
        <v>385</v>
      </c>
      <c r="F397" s="46" t="s">
        <v>38</v>
      </c>
      <c r="G397" s="46" t="s">
        <v>44</v>
      </c>
      <c r="H397" s="32">
        <f>REITORIA!I397+MUSEU!I397+ESAG!I397+CEART!I397+FAED!I397+CEAD!I397+CEFID!I397+CESFI!I397+CERES!I397</f>
        <v>14</v>
      </c>
      <c r="I397" s="41">
        <f>(REITORIA!I397-REITORIA!J397)+(MUSEU!I397-MUSEU!J397)+(ESAG!I397-ESAG!J397)+(CEART!I397-CEART!J397)+(FAED!I397-FAED!J397)+(CEAD!I397-CEAD!J397)+(CEFID!I397-CEFID!J397)+(CESFI!I397-CESFI!J397)+(CERES!I397-CERES!J397)</f>
        <v>1</v>
      </c>
      <c r="J397" s="59">
        <f t="shared" si="18"/>
        <v>13</v>
      </c>
      <c r="K397" s="33">
        <v>5.74</v>
      </c>
      <c r="L397" s="33">
        <f t="shared" si="19"/>
        <v>80.36</v>
      </c>
      <c r="M397" s="30">
        <f t="shared" si="20"/>
        <v>5.74</v>
      </c>
    </row>
    <row r="398" spans="1:13" ht="30" customHeight="1" x14ac:dyDescent="0.25">
      <c r="A398" s="166"/>
      <c r="B398" s="71">
        <v>442</v>
      </c>
      <c r="C398" s="169"/>
      <c r="D398" s="75" t="s">
        <v>448</v>
      </c>
      <c r="E398" s="46" t="s">
        <v>385</v>
      </c>
      <c r="F398" s="46" t="s">
        <v>38</v>
      </c>
      <c r="G398" s="46" t="s">
        <v>44</v>
      </c>
      <c r="H398" s="32">
        <f>REITORIA!I398+MUSEU!I398+ESAG!I398+CEART!I398+FAED!I398+CEAD!I398+CEFID!I398+CESFI!I398+CERES!I398</f>
        <v>12</v>
      </c>
      <c r="I398" s="41">
        <f>(REITORIA!I398-REITORIA!J398)+(MUSEU!I398-MUSEU!J398)+(ESAG!I398-ESAG!J398)+(CEART!I398-CEART!J398)+(FAED!I398-FAED!J398)+(CEAD!I398-CEAD!J398)+(CEFID!I398-CEFID!J398)+(CESFI!I398-CESFI!J398)+(CERES!I398-CERES!J398)</f>
        <v>1</v>
      </c>
      <c r="J398" s="59">
        <f t="shared" si="18"/>
        <v>11</v>
      </c>
      <c r="K398" s="33">
        <v>4.1399999999999997</v>
      </c>
      <c r="L398" s="33">
        <f t="shared" si="19"/>
        <v>49.679999999999993</v>
      </c>
      <c r="M398" s="30">
        <f t="shared" si="20"/>
        <v>4.1399999999999997</v>
      </c>
    </row>
    <row r="399" spans="1:13" ht="30" customHeight="1" x14ac:dyDescent="0.25">
      <c r="A399" s="166"/>
      <c r="B399" s="71">
        <v>443</v>
      </c>
      <c r="C399" s="169"/>
      <c r="D399" s="75" t="s">
        <v>449</v>
      </c>
      <c r="E399" s="46" t="s">
        <v>385</v>
      </c>
      <c r="F399" s="46" t="s">
        <v>38</v>
      </c>
      <c r="G399" s="46" t="s">
        <v>44</v>
      </c>
      <c r="H399" s="32">
        <f>REITORIA!I399+MUSEU!I399+ESAG!I399+CEART!I399+FAED!I399+CEAD!I399+CEFID!I399+CESFI!I399+CERES!I399</f>
        <v>12</v>
      </c>
      <c r="I399" s="41">
        <f>(REITORIA!I399-REITORIA!J399)+(MUSEU!I399-MUSEU!J399)+(ESAG!I399-ESAG!J399)+(CEART!I399-CEART!J399)+(FAED!I399-FAED!J399)+(CEAD!I399-CEAD!J399)+(CEFID!I399-CEFID!J399)+(CESFI!I399-CESFI!J399)+(CERES!I399-CERES!J399)</f>
        <v>6</v>
      </c>
      <c r="J399" s="59">
        <f t="shared" si="18"/>
        <v>6</v>
      </c>
      <c r="K399" s="33">
        <v>3</v>
      </c>
      <c r="L399" s="33">
        <f t="shared" si="19"/>
        <v>36</v>
      </c>
      <c r="M399" s="30">
        <f t="shared" si="20"/>
        <v>18</v>
      </c>
    </row>
    <row r="400" spans="1:13" ht="30" customHeight="1" x14ac:dyDescent="0.25">
      <c r="A400" s="166"/>
      <c r="B400" s="71">
        <v>444</v>
      </c>
      <c r="C400" s="169"/>
      <c r="D400" s="75" t="s">
        <v>450</v>
      </c>
      <c r="E400" s="46" t="s">
        <v>385</v>
      </c>
      <c r="F400" s="46" t="s">
        <v>38</v>
      </c>
      <c r="G400" s="46" t="s">
        <v>44</v>
      </c>
      <c r="H400" s="32">
        <f>REITORIA!I400+MUSEU!I400+ESAG!I400+CEART!I400+FAED!I400+CEAD!I400+CEFID!I400+CESFI!I400+CERES!I400</f>
        <v>10</v>
      </c>
      <c r="I400" s="41">
        <f>(REITORIA!I400-REITORIA!J400)+(MUSEU!I400-MUSEU!J400)+(ESAG!I400-ESAG!J400)+(CEART!I400-CEART!J400)+(FAED!I400-FAED!J400)+(CEAD!I400-CEAD!J400)+(CEFID!I400-CEFID!J400)+(CESFI!I400-CESFI!J400)+(CERES!I400-CERES!J400)</f>
        <v>4</v>
      </c>
      <c r="J400" s="59">
        <f t="shared" si="18"/>
        <v>6</v>
      </c>
      <c r="K400" s="33">
        <v>2.35</v>
      </c>
      <c r="L400" s="33">
        <f t="shared" si="19"/>
        <v>23.5</v>
      </c>
      <c r="M400" s="30">
        <f t="shared" si="20"/>
        <v>9.4</v>
      </c>
    </row>
    <row r="401" spans="1:13" ht="30" customHeight="1" x14ac:dyDescent="0.25">
      <c r="A401" s="166"/>
      <c r="B401" s="71">
        <v>445</v>
      </c>
      <c r="C401" s="169"/>
      <c r="D401" s="75" t="s">
        <v>451</v>
      </c>
      <c r="E401" s="46" t="s">
        <v>385</v>
      </c>
      <c r="F401" s="46" t="s">
        <v>38</v>
      </c>
      <c r="G401" s="46" t="s">
        <v>44</v>
      </c>
      <c r="H401" s="32">
        <f>REITORIA!I401+MUSEU!I401+ESAG!I401+CEART!I401+FAED!I401+CEAD!I401+CEFID!I401+CESFI!I401+CERES!I401</f>
        <v>12</v>
      </c>
      <c r="I401" s="41">
        <f>(REITORIA!I401-REITORIA!J401)+(MUSEU!I401-MUSEU!J401)+(ESAG!I401-ESAG!J401)+(CEART!I401-CEART!J401)+(FAED!I401-FAED!J401)+(CEAD!I401-CEAD!J401)+(CEFID!I401-CEFID!J401)+(CESFI!I401-CESFI!J401)+(CERES!I401-CERES!J401)</f>
        <v>1</v>
      </c>
      <c r="J401" s="59">
        <f t="shared" si="18"/>
        <v>11</v>
      </c>
      <c r="K401" s="33">
        <v>3.91</v>
      </c>
      <c r="L401" s="33">
        <f t="shared" si="19"/>
        <v>46.92</v>
      </c>
      <c r="M401" s="30">
        <f t="shared" si="20"/>
        <v>3.91</v>
      </c>
    </row>
    <row r="402" spans="1:13" ht="30" customHeight="1" x14ac:dyDescent="0.25">
      <c r="A402" s="166"/>
      <c r="B402" s="71">
        <v>446</v>
      </c>
      <c r="C402" s="169"/>
      <c r="D402" s="75" t="s">
        <v>452</v>
      </c>
      <c r="E402" s="46" t="s">
        <v>385</v>
      </c>
      <c r="F402" s="46" t="s">
        <v>38</v>
      </c>
      <c r="G402" s="46" t="s">
        <v>44</v>
      </c>
      <c r="H402" s="32">
        <f>REITORIA!I402+MUSEU!I402+ESAG!I402+CEART!I402+FAED!I402+CEAD!I402+CEFID!I402+CESFI!I402+CERES!I402</f>
        <v>6</v>
      </c>
      <c r="I402" s="41">
        <f>(REITORIA!I402-REITORIA!J402)+(MUSEU!I402-MUSEU!J402)+(ESAG!I402-ESAG!J402)+(CEART!I402-CEART!J402)+(FAED!I402-FAED!J402)+(CEAD!I402-CEAD!J402)+(CEFID!I402-CEFID!J402)+(CESFI!I402-CESFI!J402)+(CERES!I402-CERES!J402)</f>
        <v>0</v>
      </c>
      <c r="J402" s="59">
        <f t="shared" si="18"/>
        <v>6</v>
      </c>
      <c r="K402" s="33">
        <v>2.63</v>
      </c>
      <c r="L402" s="33">
        <f t="shared" si="19"/>
        <v>15.78</v>
      </c>
      <c r="M402" s="30">
        <f t="shared" si="20"/>
        <v>0</v>
      </c>
    </row>
    <row r="403" spans="1:13" ht="30" customHeight="1" x14ac:dyDescent="0.25">
      <c r="A403" s="166"/>
      <c r="B403" s="71">
        <v>447</v>
      </c>
      <c r="C403" s="169"/>
      <c r="D403" s="75" t="s">
        <v>453</v>
      </c>
      <c r="E403" s="46" t="s">
        <v>385</v>
      </c>
      <c r="F403" s="46" t="s">
        <v>38</v>
      </c>
      <c r="G403" s="46" t="s">
        <v>44</v>
      </c>
      <c r="H403" s="32">
        <f>REITORIA!I403+MUSEU!I403+ESAG!I403+CEART!I403+FAED!I403+CEAD!I403+CEFID!I403+CESFI!I403+CERES!I403</f>
        <v>6</v>
      </c>
      <c r="I403" s="41">
        <f>(REITORIA!I403-REITORIA!J403)+(MUSEU!I403-MUSEU!J403)+(ESAG!I403-ESAG!J403)+(CEART!I403-CEART!J403)+(FAED!I403-FAED!J403)+(CEAD!I403-CEAD!J403)+(CEFID!I403-CEFID!J403)+(CESFI!I403-CESFI!J403)+(CERES!I403-CERES!J403)</f>
        <v>0</v>
      </c>
      <c r="J403" s="59">
        <f t="shared" si="18"/>
        <v>6</v>
      </c>
      <c r="K403" s="33">
        <v>3.93</v>
      </c>
      <c r="L403" s="33">
        <f t="shared" si="19"/>
        <v>23.580000000000002</v>
      </c>
      <c r="M403" s="30">
        <f t="shared" si="20"/>
        <v>0</v>
      </c>
    </row>
    <row r="404" spans="1:13" ht="30" customHeight="1" x14ac:dyDescent="0.25">
      <c r="A404" s="166"/>
      <c r="B404" s="71">
        <v>448</v>
      </c>
      <c r="C404" s="169"/>
      <c r="D404" s="75" t="s">
        <v>454</v>
      </c>
      <c r="E404" s="46" t="s">
        <v>385</v>
      </c>
      <c r="F404" s="46" t="s">
        <v>4</v>
      </c>
      <c r="G404" s="46" t="s">
        <v>44</v>
      </c>
      <c r="H404" s="32">
        <f>REITORIA!I404+MUSEU!I404+ESAG!I404+CEART!I404+FAED!I404+CEAD!I404+CEFID!I404+CESFI!I404+CERES!I404</f>
        <v>7</v>
      </c>
      <c r="I404" s="41">
        <f>(REITORIA!I404-REITORIA!J404)+(MUSEU!I404-MUSEU!J404)+(ESAG!I404-ESAG!J404)+(CEART!I404-CEART!J404)+(FAED!I404-FAED!J404)+(CEAD!I404-CEAD!J404)+(CEFID!I404-CEFID!J404)+(CESFI!I404-CESFI!J404)+(CERES!I404-CERES!J404)</f>
        <v>0</v>
      </c>
      <c r="J404" s="59">
        <f t="shared" si="18"/>
        <v>7</v>
      </c>
      <c r="K404" s="33">
        <v>1.36</v>
      </c>
      <c r="L404" s="33">
        <f t="shared" si="19"/>
        <v>9.5200000000000014</v>
      </c>
      <c r="M404" s="30">
        <f t="shared" si="20"/>
        <v>0</v>
      </c>
    </row>
    <row r="405" spans="1:13" ht="30" customHeight="1" x14ac:dyDescent="0.25">
      <c r="A405" s="166"/>
      <c r="B405" s="71">
        <v>449</v>
      </c>
      <c r="C405" s="169"/>
      <c r="D405" s="75" t="s">
        <v>455</v>
      </c>
      <c r="E405" s="46" t="s">
        <v>385</v>
      </c>
      <c r="F405" s="46" t="s">
        <v>4</v>
      </c>
      <c r="G405" s="46" t="s">
        <v>44</v>
      </c>
      <c r="H405" s="32">
        <f>REITORIA!I405+MUSEU!I405+ESAG!I405+CEART!I405+FAED!I405+CEAD!I405+CEFID!I405+CESFI!I405+CERES!I405</f>
        <v>5</v>
      </c>
      <c r="I405" s="41">
        <f>(REITORIA!I405-REITORIA!J405)+(MUSEU!I405-MUSEU!J405)+(ESAG!I405-ESAG!J405)+(CEART!I405-CEART!J405)+(FAED!I405-FAED!J405)+(CEAD!I405-CEAD!J405)+(CEFID!I405-CEFID!J405)+(CESFI!I405-CESFI!J405)+(CERES!I405-CERES!J405)</f>
        <v>0</v>
      </c>
      <c r="J405" s="59">
        <f t="shared" si="18"/>
        <v>5</v>
      </c>
      <c r="K405" s="33">
        <v>7.53</v>
      </c>
      <c r="L405" s="33">
        <f t="shared" si="19"/>
        <v>37.65</v>
      </c>
      <c r="M405" s="30">
        <f t="shared" si="20"/>
        <v>0</v>
      </c>
    </row>
    <row r="406" spans="1:13" ht="30" customHeight="1" x14ac:dyDescent="0.25">
      <c r="A406" s="166"/>
      <c r="B406" s="71">
        <v>450</v>
      </c>
      <c r="C406" s="169"/>
      <c r="D406" s="75" t="s">
        <v>456</v>
      </c>
      <c r="E406" s="46" t="s">
        <v>469</v>
      </c>
      <c r="F406" s="46" t="s">
        <v>4</v>
      </c>
      <c r="G406" s="46" t="s">
        <v>44</v>
      </c>
      <c r="H406" s="32">
        <f>REITORIA!I406+MUSEU!I406+ESAG!I406+CEART!I406+FAED!I406+CEAD!I406+CEFID!I406+CESFI!I406+CERES!I406</f>
        <v>5</v>
      </c>
      <c r="I406" s="41">
        <f>(REITORIA!I406-REITORIA!J406)+(MUSEU!I406-MUSEU!J406)+(ESAG!I406-ESAG!J406)+(CEART!I406-CEART!J406)+(FAED!I406-FAED!J406)+(CEAD!I406-CEAD!J406)+(CEFID!I406-CEFID!J406)+(CESFI!I406-CESFI!J406)+(CERES!I406-CERES!J406)</f>
        <v>0</v>
      </c>
      <c r="J406" s="59">
        <f t="shared" si="18"/>
        <v>5</v>
      </c>
      <c r="K406" s="33">
        <v>8.3699999999999992</v>
      </c>
      <c r="L406" s="33">
        <f t="shared" si="19"/>
        <v>41.849999999999994</v>
      </c>
      <c r="M406" s="30">
        <f t="shared" si="20"/>
        <v>0</v>
      </c>
    </row>
    <row r="407" spans="1:13" ht="30" customHeight="1" x14ac:dyDescent="0.25">
      <c r="A407" s="166"/>
      <c r="B407" s="71">
        <v>451</v>
      </c>
      <c r="C407" s="169"/>
      <c r="D407" s="75" t="s">
        <v>457</v>
      </c>
      <c r="E407" s="46" t="s">
        <v>469</v>
      </c>
      <c r="F407" s="46" t="s">
        <v>4</v>
      </c>
      <c r="G407" s="46" t="s">
        <v>44</v>
      </c>
      <c r="H407" s="32">
        <f>REITORIA!I407+MUSEU!I407+ESAG!I407+CEART!I407+FAED!I407+CEAD!I407+CEFID!I407+CESFI!I407+CERES!I407</f>
        <v>5</v>
      </c>
      <c r="I407" s="41">
        <f>(REITORIA!I407-REITORIA!J407)+(MUSEU!I407-MUSEU!J407)+(ESAG!I407-ESAG!J407)+(CEART!I407-CEART!J407)+(FAED!I407-FAED!J407)+(CEAD!I407-CEAD!J407)+(CEFID!I407-CEFID!J407)+(CESFI!I407-CESFI!J407)+(CERES!I407-CERES!J407)</f>
        <v>0</v>
      </c>
      <c r="J407" s="59">
        <f t="shared" si="18"/>
        <v>5</v>
      </c>
      <c r="K407" s="33">
        <v>8.58</v>
      </c>
      <c r="L407" s="33">
        <f t="shared" si="19"/>
        <v>42.9</v>
      </c>
      <c r="M407" s="30">
        <f t="shared" si="20"/>
        <v>0</v>
      </c>
    </row>
    <row r="408" spans="1:13" ht="30" customHeight="1" x14ac:dyDescent="0.25">
      <c r="A408" s="166"/>
      <c r="B408" s="71">
        <v>452</v>
      </c>
      <c r="C408" s="169"/>
      <c r="D408" s="75" t="s">
        <v>458</v>
      </c>
      <c r="E408" s="46" t="s">
        <v>469</v>
      </c>
      <c r="F408" s="46" t="s">
        <v>4</v>
      </c>
      <c r="G408" s="46" t="s">
        <v>44</v>
      </c>
      <c r="H408" s="32">
        <f>REITORIA!I408+MUSEU!I408+ESAG!I408+CEART!I408+FAED!I408+CEAD!I408+CEFID!I408+CESFI!I408+CERES!I408</f>
        <v>7</v>
      </c>
      <c r="I408" s="41">
        <f>(REITORIA!I408-REITORIA!J408)+(MUSEU!I408-MUSEU!J408)+(ESAG!I408-ESAG!J408)+(CEART!I408-CEART!J408)+(FAED!I408-FAED!J408)+(CEAD!I408-CEAD!J408)+(CEFID!I408-CEFID!J408)+(CESFI!I408-CESFI!J408)+(CERES!I408-CERES!J408)</f>
        <v>0</v>
      </c>
      <c r="J408" s="59">
        <f t="shared" si="18"/>
        <v>7</v>
      </c>
      <c r="K408" s="33">
        <v>0.89</v>
      </c>
      <c r="L408" s="33">
        <f t="shared" si="19"/>
        <v>6.23</v>
      </c>
      <c r="M408" s="30">
        <f t="shared" si="20"/>
        <v>0</v>
      </c>
    </row>
    <row r="409" spans="1:13" ht="30" customHeight="1" x14ac:dyDescent="0.25">
      <c r="A409" s="166"/>
      <c r="B409" s="71">
        <v>453</v>
      </c>
      <c r="C409" s="169"/>
      <c r="D409" s="75" t="s">
        <v>459</v>
      </c>
      <c r="E409" s="46" t="s">
        <v>469</v>
      </c>
      <c r="F409" s="46" t="s">
        <v>4</v>
      </c>
      <c r="G409" s="46" t="s">
        <v>44</v>
      </c>
      <c r="H409" s="32">
        <f>REITORIA!I409+MUSEU!I409+ESAG!I409+CEART!I409+FAED!I409+CEAD!I409+CEFID!I409+CESFI!I409+CERES!I409</f>
        <v>5</v>
      </c>
      <c r="I409" s="41">
        <f>(REITORIA!I409-REITORIA!J409)+(MUSEU!I409-MUSEU!J409)+(ESAG!I409-ESAG!J409)+(CEART!I409-CEART!J409)+(FAED!I409-FAED!J409)+(CEAD!I409-CEAD!J409)+(CEFID!I409-CEFID!J409)+(CESFI!I409-CESFI!J409)+(CERES!I409-CERES!J409)</f>
        <v>0</v>
      </c>
      <c r="J409" s="59">
        <f t="shared" si="18"/>
        <v>5</v>
      </c>
      <c r="K409" s="33">
        <v>2</v>
      </c>
      <c r="L409" s="33">
        <f t="shared" si="19"/>
        <v>10</v>
      </c>
      <c r="M409" s="30">
        <f t="shared" si="20"/>
        <v>0</v>
      </c>
    </row>
    <row r="410" spans="1:13" ht="30" customHeight="1" x14ac:dyDescent="0.25">
      <c r="A410" s="166"/>
      <c r="B410" s="71">
        <v>454</v>
      </c>
      <c r="C410" s="169"/>
      <c r="D410" s="75" t="s">
        <v>460</v>
      </c>
      <c r="E410" s="46" t="s">
        <v>469</v>
      </c>
      <c r="F410" s="46" t="s">
        <v>4</v>
      </c>
      <c r="G410" s="46" t="s">
        <v>44</v>
      </c>
      <c r="H410" s="32">
        <f>REITORIA!I410+MUSEU!I410+ESAG!I410+CEART!I410+FAED!I410+CEAD!I410+CEFID!I410+CESFI!I410+CERES!I410</f>
        <v>5</v>
      </c>
      <c r="I410" s="41">
        <f>(REITORIA!I410-REITORIA!J410)+(MUSEU!I410-MUSEU!J410)+(ESAG!I410-ESAG!J410)+(CEART!I410-CEART!J410)+(FAED!I410-FAED!J410)+(CEAD!I410-CEAD!J410)+(CEFID!I410-CEFID!J410)+(CESFI!I410-CESFI!J410)+(CERES!I410-CERES!J410)</f>
        <v>0</v>
      </c>
      <c r="J410" s="59">
        <f t="shared" si="18"/>
        <v>5</v>
      </c>
      <c r="K410" s="33">
        <v>3.32</v>
      </c>
      <c r="L410" s="33">
        <f t="shared" si="19"/>
        <v>16.599999999999998</v>
      </c>
      <c r="M410" s="30">
        <f t="shared" si="20"/>
        <v>0</v>
      </c>
    </row>
    <row r="411" spans="1:13" ht="30" customHeight="1" x14ac:dyDescent="0.25">
      <c r="A411" s="166"/>
      <c r="B411" s="71">
        <v>455</v>
      </c>
      <c r="C411" s="169"/>
      <c r="D411" s="75" t="s">
        <v>461</v>
      </c>
      <c r="E411" s="46" t="s">
        <v>469</v>
      </c>
      <c r="F411" s="46" t="s">
        <v>4</v>
      </c>
      <c r="G411" s="46" t="s">
        <v>44</v>
      </c>
      <c r="H411" s="32">
        <f>REITORIA!I411+MUSEU!I411+ESAG!I411+CEART!I411+FAED!I411+CEAD!I411+CEFID!I411+CESFI!I411+CERES!I411</f>
        <v>5</v>
      </c>
      <c r="I411" s="41">
        <f>(REITORIA!I411-REITORIA!J411)+(MUSEU!I411-MUSEU!J411)+(ESAG!I411-ESAG!J411)+(CEART!I411-CEART!J411)+(FAED!I411-FAED!J411)+(CEAD!I411-CEAD!J411)+(CEFID!I411-CEFID!J411)+(CESFI!I411-CESFI!J411)+(CERES!I411-CERES!J411)</f>
        <v>0</v>
      </c>
      <c r="J411" s="59">
        <f t="shared" si="18"/>
        <v>5</v>
      </c>
      <c r="K411" s="33">
        <v>6.46</v>
      </c>
      <c r="L411" s="33">
        <f t="shared" si="19"/>
        <v>32.299999999999997</v>
      </c>
      <c r="M411" s="30">
        <f t="shared" si="20"/>
        <v>0</v>
      </c>
    </row>
    <row r="412" spans="1:13" ht="30" customHeight="1" x14ac:dyDescent="0.25">
      <c r="A412" s="166"/>
      <c r="B412" s="71">
        <v>456</v>
      </c>
      <c r="C412" s="169"/>
      <c r="D412" s="75" t="s">
        <v>462</v>
      </c>
      <c r="E412" s="46" t="s">
        <v>469</v>
      </c>
      <c r="F412" s="46" t="s">
        <v>4</v>
      </c>
      <c r="G412" s="46" t="s">
        <v>44</v>
      </c>
      <c r="H412" s="32">
        <f>REITORIA!I412+MUSEU!I412+ESAG!I412+CEART!I412+FAED!I412+CEAD!I412+CEFID!I412+CESFI!I412+CERES!I412</f>
        <v>5</v>
      </c>
      <c r="I412" s="41">
        <f>(REITORIA!I412-REITORIA!J412)+(MUSEU!I412-MUSEU!J412)+(ESAG!I412-ESAG!J412)+(CEART!I412-CEART!J412)+(FAED!I412-FAED!J412)+(CEAD!I412-CEAD!J412)+(CEFID!I412-CEFID!J412)+(CESFI!I412-CESFI!J412)+(CERES!I412-CERES!J412)</f>
        <v>0</v>
      </c>
      <c r="J412" s="59">
        <f t="shared" si="18"/>
        <v>5</v>
      </c>
      <c r="K412" s="33">
        <v>2.39</v>
      </c>
      <c r="L412" s="33">
        <f t="shared" si="19"/>
        <v>11.950000000000001</v>
      </c>
      <c r="M412" s="30">
        <f t="shared" si="20"/>
        <v>0</v>
      </c>
    </row>
    <row r="413" spans="1:13" ht="30" customHeight="1" x14ac:dyDescent="0.25">
      <c r="A413" s="166"/>
      <c r="B413" s="71">
        <v>457</v>
      </c>
      <c r="C413" s="169"/>
      <c r="D413" s="75" t="s">
        <v>463</v>
      </c>
      <c r="E413" s="46" t="s">
        <v>469</v>
      </c>
      <c r="F413" s="46" t="s">
        <v>4</v>
      </c>
      <c r="G413" s="46" t="s">
        <v>44</v>
      </c>
      <c r="H413" s="32">
        <f>REITORIA!I413+MUSEU!I413+ESAG!I413+CEART!I413+FAED!I413+CEAD!I413+CEFID!I413+CESFI!I413+CERES!I413</f>
        <v>5</v>
      </c>
      <c r="I413" s="41">
        <f>(REITORIA!I413-REITORIA!J413)+(MUSEU!I413-MUSEU!J413)+(ESAG!I413-ESAG!J413)+(CEART!I413-CEART!J413)+(FAED!I413-FAED!J413)+(CEAD!I413-CEAD!J413)+(CEFID!I413-CEFID!J413)+(CESFI!I413-CESFI!J413)+(CERES!I413-CERES!J413)</f>
        <v>0</v>
      </c>
      <c r="J413" s="59">
        <f t="shared" si="18"/>
        <v>5</v>
      </c>
      <c r="K413" s="33">
        <v>5.29</v>
      </c>
      <c r="L413" s="33">
        <f t="shared" si="19"/>
        <v>26.45</v>
      </c>
      <c r="M413" s="30">
        <f t="shared" si="20"/>
        <v>0</v>
      </c>
    </row>
    <row r="414" spans="1:13" ht="30" customHeight="1" x14ac:dyDescent="0.25">
      <c r="A414" s="166"/>
      <c r="B414" s="71">
        <v>458</v>
      </c>
      <c r="C414" s="169"/>
      <c r="D414" s="75" t="s">
        <v>464</v>
      </c>
      <c r="E414" s="46" t="s">
        <v>469</v>
      </c>
      <c r="F414" s="46" t="s">
        <v>4</v>
      </c>
      <c r="G414" s="46" t="s">
        <v>44</v>
      </c>
      <c r="H414" s="32">
        <f>REITORIA!I414+MUSEU!I414+ESAG!I414+CEART!I414+FAED!I414+CEAD!I414+CEFID!I414+CESFI!I414+CERES!I414</f>
        <v>7</v>
      </c>
      <c r="I414" s="41">
        <f>(REITORIA!I414-REITORIA!J414)+(MUSEU!I414-MUSEU!J414)+(ESAG!I414-ESAG!J414)+(CEART!I414-CEART!J414)+(FAED!I414-FAED!J414)+(CEAD!I414-CEAD!J414)+(CEFID!I414-CEFID!J414)+(CESFI!I414-CESFI!J414)+(CERES!I414-CERES!J414)</f>
        <v>0</v>
      </c>
      <c r="J414" s="59">
        <f t="shared" si="18"/>
        <v>7</v>
      </c>
      <c r="K414" s="33">
        <v>1.46</v>
      </c>
      <c r="L414" s="33">
        <f t="shared" si="19"/>
        <v>10.219999999999999</v>
      </c>
      <c r="M414" s="30">
        <f t="shared" si="20"/>
        <v>0</v>
      </c>
    </row>
    <row r="415" spans="1:13" ht="30" customHeight="1" x14ac:dyDescent="0.25">
      <c r="A415" s="166"/>
      <c r="B415" s="71">
        <v>459</v>
      </c>
      <c r="C415" s="169"/>
      <c r="D415" s="75" t="s">
        <v>465</v>
      </c>
      <c r="E415" s="46" t="s">
        <v>469</v>
      </c>
      <c r="F415" s="46" t="s">
        <v>4</v>
      </c>
      <c r="G415" s="46" t="s">
        <v>44</v>
      </c>
      <c r="H415" s="32">
        <f>REITORIA!I415+MUSEU!I415+ESAG!I415+CEART!I415+FAED!I415+CEAD!I415+CEFID!I415+CESFI!I415+CERES!I415</f>
        <v>4</v>
      </c>
      <c r="I415" s="41">
        <f>(REITORIA!I415-REITORIA!J415)+(MUSEU!I415-MUSEU!J415)+(ESAG!I415-ESAG!J415)+(CEART!I415-CEART!J415)+(FAED!I415-FAED!J415)+(CEAD!I415-CEAD!J415)+(CEFID!I415-CEFID!J415)+(CESFI!I415-CESFI!J415)+(CERES!I415-CERES!J415)</f>
        <v>0</v>
      </c>
      <c r="J415" s="59">
        <f t="shared" si="18"/>
        <v>4</v>
      </c>
      <c r="K415" s="33">
        <v>7.02</v>
      </c>
      <c r="L415" s="33">
        <f t="shared" si="19"/>
        <v>28.08</v>
      </c>
      <c r="M415" s="30">
        <f t="shared" si="20"/>
        <v>0</v>
      </c>
    </row>
    <row r="416" spans="1:13" ht="30" customHeight="1" x14ac:dyDescent="0.25">
      <c r="A416" s="166"/>
      <c r="B416" s="71">
        <v>460</v>
      </c>
      <c r="C416" s="169"/>
      <c r="D416" s="75" t="s">
        <v>466</v>
      </c>
      <c r="E416" s="46" t="s">
        <v>366</v>
      </c>
      <c r="F416" s="47" t="s">
        <v>38</v>
      </c>
      <c r="G416" s="46" t="s">
        <v>44</v>
      </c>
      <c r="H416" s="32">
        <f>REITORIA!I416+MUSEU!I416+ESAG!I416+CEART!I416+FAED!I416+CEAD!I416+CEFID!I416+CESFI!I416+CERES!I416</f>
        <v>4</v>
      </c>
      <c r="I416" s="41">
        <f>(REITORIA!I416-REITORIA!J416)+(MUSEU!I416-MUSEU!J416)+(ESAG!I416-ESAG!J416)+(CEART!I416-CEART!J416)+(FAED!I416-FAED!J416)+(CEAD!I416-CEAD!J416)+(CEFID!I416-CEFID!J416)+(CESFI!I416-CESFI!J416)+(CERES!I416-CERES!J416)</f>
        <v>0</v>
      </c>
      <c r="J416" s="59">
        <f t="shared" si="18"/>
        <v>4</v>
      </c>
      <c r="K416" s="33">
        <v>7.51</v>
      </c>
      <c r="L416" s="33">
        <f t="shared" si="19"/>
        <v>30.04</v>
      </c>
      <c r="M416" s="30">
        <f t="shared" si="20"/>
        <v>0</v>
      </c>
    </row>
    <row r="417" spans="1:13" ht="30" customHeight="1" x14ac:dyDescent="0.25">
      <c r="A417" s="166"/>
      <c r="B417" s="71">
        <v>461</v>
      </c>
      <c r="C417" s="169"/>
      <c r="D417" s="75" t="s">
        <v>467</v>
      </c>
      <c r="E417" s="46" t="s">
        <v>366</v>
      </c>
      <c r="F417" s="47" t="s">
        <v>38</v>
      </c>
      <c r="G417" s="46" t="s">
        <v>44</v>
      </c>
      <c r="H417" s="32">
        <f>REITORIA!I417+MUSEU!I417+ESAG!I417+CEART!I417+FAED!I417+CEAD!I417+CEFID!I417+CESFI!I417+CERES!I417</f>
        <v>4</v>
      </c>
      <c r="I417" s="41">
        <f>(REITORIA!I417-REITORIA!J417)+(MUSEU!I417-MUSEU!J417)+(ESAG!I417-ESAG!J417)+(CEART!I417-CEART!J417)+(FAED!I417-FAED!J417)+(CEAD!I417-CEAD!J417)+(CEFID!I417-CEFID!J417)+(CESFI!I417-CESFI!J417)+(CERES!I417-CERES!J417)</f>
        <v>0</v>
      </c>
      <c r="J417" s="59">
        <f t="shared" si="18"/>
        <v>4</v>
      </c>
      <c r="K417" s="33">
        <v>3.13</v>
      </c>
      <c r="L417" s="33">
        <f t="shared" si="19"/>
        <v>12.52</v>
      </c>
      <c r="M417" s="30">
        <f t="shared" si="20"/>
        <v>0</v>
      </c>
    </row>
    <row r="418" spans="1:13" ht="30" customHeight="1" x14ac:dyDescent="0.25">
      <c r="A418" s="166"/>
      <c r="B418" s="71">
        <v>462</v>
      </c>
      <c r="C418" s="169"/>
      <c r="D418" s="75" t="s">
        <v>468</v>
      </c>
      <c r="E418" s="46" t="s">
        <v>366</v>
      </c>
      <c r="F418" s="47" t="s">
        <v>38</v>
      </c>
      <c r="G418" s="46" t="s">
        <v>44</v>
      </c>
      <c r="H418" s="32">
        <f>REITORIA!I418+MUSEU!I418+ESAG!I418+CEART!I418+FAED!I418+CEAD!I418+CEFID!I418+CESFI!I418+CERES!I418</f>
        <v>4</v>
      </c>
      <c r="I418" s="41">
        <f>(REITORIA!I418-REITORIA!J418)+(MUSEU!I418-MUSEU!J418)+(ESAG!I418-ESAG!J418)+(CEART!I418-CEART!J418)+(FAED!I418-FAED!J418)+(CEAD!I418-CEAD!J418)+(CEFID!I418-CEFID!J418)+(CESFI!I418-CESFI!J418)+(CERES!I418-CERES!J418)</f>
        <v>0</v>
      </c>
      <c r="J418" s="59">
        <f t="shared" si="18"/>
        <v>4</v>
      </c>
      <c r="K418" s="33">
        <v>17.84</v>
      </c>
      <c r="L418" s="33">
        <f t="shared" si="19"/>
        <v>71.36</v>
      </c>
      <c r="M418" s="30">
        <f t="shared" si="20"/>
        <v>0</v>
      </c>
    </row>
    <row r="419" spans="1:13" ht="30" customHeight="1" x14ac:dyDescent="0.25">
      <c r="A419" s="166"/>
      <c r="B419" s="71">
        <v>463</v>
      </c>
      <c r="C419" s="169"/>
      <c r="D419" s="75" t="s">
        <v>470</v>
      </c>
      <c r="E419" s="34" t="s">
        <v>483</v>
      </c>
      <c r="F419" s="34" t="s">
        <v>38</v>
      </c>
      <c r="G419" s="34" t="s">
        <v>232</v>
      </c>
      <c r="H419" s="32">
        <f>REITORIA!I419+MUSEU!I419+ESAG!I419+CEART!I419+FAED!I419+CEAD!I419+CEFID!I419+CESFI!I419+CERES!I419</f>
        <v>4</v>
      </c>
      <c r="I419" s="41">
        <f>(REITORIA!I419-REITORIA!J419)+(MUSEU!I419-MUSEU!J419)+(ESAG!I419-ESAG!J419)+(CEART!I419-CEART!J419)+(FAED!I419-FAED!J419)+(CEAD!I419-CEAD!J419)+(CEFID!I419-CEFID!J419)+(CESFI!I419-CESFI!J419)+(CERES!I419-CERES!J419)</f>
        <v>0</v>
      </c>
      <c r="J419" s="59">
        <f t="shared" si="18"/>
        <v>4</v>
      </c>
      <c r="K419" s="33">
        <v>43.29</v>
      </c>
      <c r="L419" s="33">
        <f t="shared" si="19"/>
        <v>173.16</v>
      </c>
      <c r="M419" s="30">
        <f t="shared" si="20"/>
        <v>0</v>
      </c>
    </row>
    <row r="420" spans="1:13" ht="30" customHeight="1" x14ac:dyDescent="0.25">
      <c r="A420" s="166"/>
      <c r="B420" s="71">
        <v>464</v>
      </c>
      <c r="C420" s="169"/>
      <c r="D420" s="75" t="s">
        <v>471</v>
      </c>
      <c r="E420" s="34" t="s">
        <v>483</v>
      </c>
      <c r="F420" s="34" t="s">
        <v>38</v>
      </c>
      <c r="G420" s="34" t="s">
        <v>232</v>
      </c>
      <c r="H420" s="32">
        <f>REITORIA!I420+MUSEU!I420+ESAG!I420+CEART!I420+FAED!I420+CEAD!I420+CEFID!I420+CESFI!I420+CERES!I420</f>
        <v>2</v>
      </c>
      <c r="I420" s="41">
        <f>(REITORIA!I420-REITORIA!J420)+(MUSEU!I420-MUSEU!J420)+(ESAG!I420-ESAG!J420)+(CEART!I420-CEART!J420)+(FAED!I420-FAED!J420)+(CEAD!I420-CEAD!J420)+(CEFID!I420-CEFID!J420)+(CESFI!I420-CESFI!J420)+(CERES!I420-CERES!J420)</f>
        <v>0</v>
      </c>
      <c r="J420" s="59">
        <f t="shared" si="18"/>
        <v>2</v>
      </c>
      <c r="K420" s="33">
        <v>172.05</v>
      </c>
      <c r="L420" s="33">
        <f t="shared" si="19"/>
        <v>344.1</v>
      </c>
      <c r="M420" s="30">
        <f t="shared" si="20"/>
        <v>0</v>
      </c>
    </row>
    <row r="421" spans="1:13" ht="30" customHeight="1" x14ac:dyDescent="0.25">
      <c r="A421" s="166"/>
      <c r="B421" s="71">
        <v>465</v>
      </c>
      <c r="C421" s="169"/>
      <c r="D421" s="75" t="s">
        <v>472</v>
      </c>
      <c r="E421" s="34" t="s">
        <v>483</v>
      </c>
      <c r="F421" s="34" t="s">
        <v>38</v>
      </c>
      <c r="G421" s="34" t="s">
        <v>232</v>
      </c>
      <c r="H421" s="32">
        <f>REITORIA!I421+MUSEU!I421+ESAG!I421+CEART!I421+FAED!I421+CEAD!I421+CEFID!I421+CESFI!I421+CERES!I421</f>
        <v>2</v>
      </c>
      <c r="I421" s="41">
        <f>(REITORIA!I421-REITORIA!J421)+(MUSEU!I421-MUSEU!J421)+(ESAG!I421-ESAG!J421)+(CEART!I421-CEART!J421)+(FAED!I421-FAED!J421)+(CEAD!I421-CEAD!J421)+(CEFID!I421-CEFID!J421)+(CESFI!I421-CESFI!J421)+(CERES!I421-CERES!J421)</f>
        <v>0</v>
      </c>
      <c r="J421" s="59">
        <f t="shared" si="18"/>
        <v>2</v>
      </c>
      <c r="K421" s="33">
        <v>176</v>
      </c>
      <c r="L421" s="33">
        <f t="shared" si="19"/>
        <v>352</v>
      </c>
      <c r="M421" s="30">
        <f t="shared" si="20"/>
        <v>0</v>
      </c>
    </row>
    <row r="422" spans="1:13" ht="30" customHeight="1" x14ac:dyDescent="0.25">
      <c r="A422" s="166"/>
      <c r="B422" s="71">
        <v>466</v>
      </c>
      <c r="C422" s="169"/>
      <c r="D422" s="75" t="s">
        <v>473</v>
      </c>
      <c r="E422" s="34" t="s">
        <v>483</v>
      </c>
      <c r="F422" s="34" t="s">
        <v>38</v>
      </c>
      <c r="G422" s="34" t="s">
        <v>232</v>
      </c>
      <c r="H422" s="32">
        <f>REITORIA!I422+MUSEU!I422+ESAG!I422+CEART!I422+FAED!I422+CEAD!I422+CEFID!I422+CESFI!I422+CERES!I422</f>
        <v>2</v>
      </c>
      <c r="I422" s="41">
        <f>(REITORIA!I422-REITORIA!J422)+(MUSEU!I422-MUSEU!J422)+(ESAG!I422-ESAG!J422)+(CEART!I422-CEART!J422)+(FAED!I422-FAED!J422)+(CEAD!I422-CEAD!J422)+(CEFID!I422-CEFID!J422)+(CESFI!I422-CESFI!J422)+(CERES!I422-CERES!J422)</f>
        <v>0</v>
      </c>
      <c r="J422" s="59">
        <f t="shared" si="18"/>
        <v>2</v>
      </c>
      <c r="K422" s="33">
        <v>6.8</v>
      </c>
      <c r="L422" s="33">
        <f t="shared" si="19"/>
        <v>13.6</v>
      </c>
      <c r="M422" s="30">
        <f t="shared" si="20"/>
        <v>0</v>
      </c>
    </row>
    <row r="423" spans="1:13" ht="30" customHeight="1" x14ac:dyDescent="0.25">
      <c r="A423" s="166"/>
      <c r="B423" s="71">
        <v>467</v>
      </c>
      <c r="C423" s="169"/>
      <c r="D423" s="75" t="s">
        <v>474</v>
      </c>
      <c r="E423" s="34" t="s">
        <v>483</v>
      </c>
      <c r="F423" s="34" t="s">
        <v>38</v>
      </c>
      <c r="G423" s="34" t="s">
        <v>232</v>
      </c>
      <c r="H423" s="32">
        <f>REITORIA!I423+MUSEU!I423+ESAG!I423+CEART!I423+FAED!I423+CEAD!I423+CEFID!I423+CESFI!I423+CERES!I423</f>
        <v>2</v>
      </c>
      <c r="I423" s="41">
        <f>(REITORIA!I423-REITORIA!J423)+(MUSEU!I423-MUSEU!J423)+(ESAG!I423-ESAG!J423)+(CEART!I423-CEART!J423)+(FAED!I423-FAED!J423)+(CEAD!I423-CEAD!J423)+(CEFID!I423-CEFID!J423)+(CESFI!I423-CESFI!J423)+(CERES!I423-CERES!J423)</f>
        <v>0</v>
      </c>
      <c r="J423" s="59">
        <f t="shared" si="18"/>
        <v>2</v>
      </c>
      <c r="K423" s="33">
        <v>62.18</v>
      </c>
      <c r="L423" s="33">
        <f t="shared" si="19"/>
        <v>124.36</v>
      </c>
      <c r="M423" s="30">
        <f t="shared" si="20"/>
        <v>0</v>
      </c>
    </row>
    <row r="424" spans="1:13" ht="30" customHeight="1" x14ac:dyDescent="0.25">
      <c r="A424" s="166"/>
      <c r="B424" s="71">
        <v>468</v>
      </c>
      <c r="C424" s="169"/>
      <c r="D424" s="75" t="s">
        <v>475</v>
      </c>
      <c r="E424" s="34" t="s">
        <v>483</v>
      </c>
      <c r="F424" s="34" t="s">
        <v>38</v>
      </c>
      <c r="G424" s="34" t="s">
        <v>232</v>
      </c>
      <c r="H424" s="32">
        <f>REITORIA!I424+MUSEU!I424+ESAG!I424+CEART!I424+FAED!I424+CEAD!I424+CEFID!I424+CESFI!I424+CERES!I424</f>
        <v>2</v>
      </c>
      <c r="I424" s="41">
        <f>(REITORIA!I424-REITORIA!J424)+(MUSEU!I424-MUSEU!J424)+(ESAG!I424-ESAG!J424)+(CEART!I424-CEART!J424)+(FAED!I424-FAED!J424)+(CEAD!I424-CEAD!J424)+(CEFID!I424-CEFID!J424)+(CESFI!I424-CESFI!J424)+(CERES!I424-CERES!J424)</f>
        <v>0</v>
      </c>
      <c r="J424" s="59">
        <f t="shared" si="18"/>
        <v>2</v>
      </c>
      <c r="K424" s="33">
        <v>23.5</v>
      </c>
      <c r="L424" s="33">
        <f t="shared" si="19"/>
        <v>47</v>
      </c>
      <c r="M424" s="30">
        <f t="shared" si="20"/>
        <v>0</v>
      </c>
    </row>
    <row r="425" spans="1:13" ht="30" customHeight="1" x14ac:dyDescent="0.25">
      <c r="A425" s="166"/>
      <c r="B425" s="71">
        <v>469</v>
      </c>
      <c r="C425" s="169"/>
      <c r="D425" s="75" t="s">
        <v>476</v>
      </c>
      <c r="E425" s="34" t="s">
        <v>483</v>
      </c>
      <c r="F425" s="34" t="s">
        <v>38</v>
      </c>
      <c r="G425" s="34" t="s">
        <v>232</v>
      </c>
      <c r="H425" s="32">
        <f>REITORIA!I425+MUSEU!I425+ESAG!I425+CEART!I425+FAED!I425+CEAD!I425+CEFID!I425+CESFI!I425+CERES!I425</f>
        <v>2</v>
      </c>
      <c r="I425" s="41">
        <f>(REITORIA!I425-REITORIA!J425)+(MUSEU!I425-MUSEU!J425)+(ESAG!I425-ESAG!J425)+(CEART!I425-CEART!J425)+(FAED!I425-FAED!J425)+(CEAD!I425-CEAD!J425)+(CEFID!I425-CEFID!J425)+(CESFI!I425-CESFI!J425)+(CERES!I425-CERES!J425)</f>
        <v>0</v>
      </c>
      <c r="J425" s="59">
        <f t="shared" si="18"/>
        <v>2</v>
      </c>
      <c r="K425" s="33">
        <v>61.05</v>
      </c>
      <c r="L425" s="33">
        <f t="shared" si="19"/>
        <v>122.1</v>
      </c>
      <c r="M425" s="30">
        <f t="shared" si="20"/>
        <v>0</v>
      </c>
    </row>
    <row r="426" spans="1:13" ht="30" customHeight="1" x14ac:dyDescent="0.25">
      <c r="A426" s="166"/>
      <c r="B426" s="71">
        <v>470</v>
      </c>
      <c r="C426" s="169"/>
      <c r="D426" s="75" t="s">
        <v>477</v>
      </c>
      <c r="E426" s="34" t="s">
        <v>483</v>
      </c>
      <c r="F426" s="34" t="s">
        <v>38</v>
      </c>
      <c r="G426" s="34" t="s">
        <v>232</v>
      </c>
      <c r="H426" s="32">
        <f>REITORIA!I426+MUSEU!I426+ESAG!I426+CEART!I426+FAED!I426+CEAD!I426+CEFID!I426+CESFI!I426+CERES!I426</f>
        <v>2</v>
      </c>
      <c r="I426" s="41">
        <f>(REITORIA!I426-REITORIA!J426)+(MUSEU!I426-MUSEU!J426)+(ESAG!I426-ESAG!J426)+(CEART!I426-CEART!J426)+(FAED!I426-FAED!J426)+(CEAD!I426-CEAD!J426)+(CEFID!I426-CEFID!J426)+(CESFI!I426-CESFI!J426)+(CERES!I426-CERES!J426)</f>
        <v>0</v>
      </c>
      <c r="J426" s="59">
        <f t="shared" si="18"/>
        <v>2</v>
      </c>
      <c r="K426" s="33">
        <v>15.46</v>
      </c>
      <c r="L426" s="33">
        <f t="shared" si="19"/>
        <v>30.92</v>
      </c>
      <c r="M426" s="30">
        <f t="shared" si="20"/>
        <v>0</v>
      </c>
    </row>
    <row r="427" spans="1:13" ht="30" customHeight="1" x14ac:dyDescent="0.25">
      <c r="A427" s="166"/>
      <c r="B427" s="71">
        <v>471</v>
      </c>
      <c r="C427" s="169"/>
      <c r="D427" s="75" t="s">
        <v>478</v>
      </c>
      <c r="E427" s="34" t="s">
        <v>483</v>
      </c>
      <c r="F427" s="34" t="s">
        <v>38</v>
      </c>
      <c r="G427" s="34" t="s">
        <v>232</v>
      </c>
      <c r="H427" s="32">
        <f>REITORIA!I427+MUSEU!I427+ESAG!I427+CEART!I427+FAED!I427+CEAD!I427+CEFID!I427+CESFI!I427+CERES!I427</f>
        <v>2</v>
      </c>
      <c r="I427" s="41">
        <f>(REITORIA!I427-REITORIA!J427)+(MUSEU!I427-MUSEU!J427)+(ESAG!I427-ESAG!J427)+(CEART!I427-CEART!J427)+(FAED!I427-FAED!J427)+(CEAD!I427-CEAD!J427)+(CEFID!I427-CEFID!J427)+(CESFI!I427-CESFI!J427)+(CERES!I427-CERES!J427)</f>
        <v>0</v>
      </c>
      <c r="J427" s="59">
        <f t="shared" si="18"/>
        <v>2</v>
      </c>
      <c r="K427" s="33">
        <v>18.5</v>
      </c>
      <c r="L427" s="33">
        <f t="shared" si="19"/>
        <v>37</v>
      </c>
      <c r="M427" s="30">
        <f t="shared" si="20"/>
        <v>0</v>
      </c>
    </row>
    <row r="428" spans="1:13" ht="30" customHeight="1" x14ac:dyDescent="0.25">
      <c r="A428" s="166"/>
      <c r="B428" s="73">
        <v>472</v>
      </c>
      <c r="C428" s="169"/>
      <c r="D428" s="75" t="s">
        <v>479</v>
      </c>
      <c r="E428" s="34" t="s">
        <v>483</v>
      </c>
      <c r="F428" s="34" t="s">
        <v>38</v>
      </c>
      <c r="G428" s="34" t="s">
        <v>232</v>
      </c>
      <c r="H428" s="32">
        <f>REITORIA!I428+MUSEU!I428+ESAG!I428+CEART!I428+FAED!I428+CEAD!I428+CEFID!I428+CESFI!I428+CERES!I428</f>
        <v>22</v>
      </c>
      <c r="I428" s="41">
        <f>(REITORIA!I428-REITORIA!J428)+(MUSEU!I428-MUSEU!J428)+(ESAG!I428-ESAG!J428)+(CEART!I428-CEART!J428)+(FAED!I428-FAED!J428)+(CEAD!I428-CEAD!J428)+(CEFID!I428-CEFID!J428)+(CESFI!I428-CESFI!J428)+(CERES!I428-CERES!J428)</f>
        <v>0</v>
      </c>
      <c r="J428" s="59">
        <f t="shared" si="18"/>
        <v>22</v>
      </c>
      <c r="K428" s="33">
        <v>1.69</v>
      </c>
      <c r="L428" s="33">
        <f t="shared" si="19"/>
        <v>37.18</v>
      </c>
      <c r="M428" s="30">
        <f t="shared" si="20"/>
        <v>0</v>
      </c>
    </row>
    <row r="429" spans="1:13" ht="30" customHeight="1" x14ac:dyDescent="0.25">
      <c r="A429" s="166"/>
      <c r="B429" s="73">
        <v>473</v>
      </c>
      <c r="C429" s="169"/>
      <c r="D429" s="75" t="s">
        <v>480</v>
      </c>
      <c r="E429" s="34" t="s">
        <v>483</v>
      </c>
      <c r="F429" s="34" t="s">
        <v>38</v>
      </c>
      <c r="G429" s="34" t="s">
        <v>232</v>
      </c>
      <c r="H429" s="32">
        <f>REITORIA!I429+MUSEU!I429+ESAG!I429+CEART!I429+FAED!I429+CEAD!I429+CEFID!I429+CESFI!I429+CERES!I429</f>
        <v>22</v>
      </c>
      <c r="I429" s="41">
        <f>(REITORIA!I429-REITORIA!J429)+(MUSEU!I429-MUSEU!J429)+(ESAG!I429-ESAG!J429)+(CEART!I429-CEART!J429)+(FAED!I429-FAED!J429)+(CEAD!I429-CEAD!J429)+(CEFID!I429-CEFID!J429)+(CESFI!I429-CESFI!J429)+(CERES!I429-CERES!J429)</f>
        <v>0</v>
      </c>
      <c r="J429" s="59">
        <f t="shared" si="18"/>
        <v>22</v>
      </c>
      <c r="K429" s="33">
        <v>2.33</v>
      </c>
      <c r="L429" s="33">
        <f t="shared" si="19"/>
        <v>51.260000000000005</v>
      </c>
      <c r="M429" s="30">
        <f t="shared" si="20"/>
        <v>0</v>
      </c>
    </row>
    <row r="430" spans="1:13" ht="30" customHeight="1" x14ac:dyDescent="0.25">
      <c r="A430" s="166"/>
      <c r="B430" s="73">
        <v>474</v>
      </c>
      <c r="C430" s="169"/>
      <c r="D430" s="75" t="s">
        <v>481</v>
      </c>
      <c r="E430" s="34" t="s">
        <v>483</v>
      </c>
      <c r="F430" s="34" t="s">
        <v>38</v>
      </c>
      <c r="G430" s="34" t="s">
        <v>232</v>
      </c>
      <c r="H430" s="32">
        <f>REITORIA!I430+MUSEU!I430+ESAG!I430+CEART!I430+FAED!I430+CEAD!I430+CEFID!I430+CESFI!I430+CERES!I430</f>
        <v>5</v>
      </c>
      <c r="I430" s="41">
        <f>(REITORIA!I430-REITORIA!J430)+(MUSEU!I430-MUSEU!J430)+(ESAG!I430-ESAG!J430)+(CEART!I430-CEART!J430)+(FAED!I430-FAED!J430)+(CEAD!I430-CEAD!J430)+(CEFID!I430-CEFID!J430)+(CESFI!I430-CESFI!J430)+(CERES!I430-CERES!J430)</f>
        <v>1</v>
      </c>
      <c r="J430" s="59">
        <f t="shared" si="18"/>
        <v>4</v>
      </c>
      <c r="K430" s="33">
        <v>74.67</v>
      </c>
      <c r="L430" s="33">
        <f t="shared" si="19"/>
        <v>373.35</v>
      </c>
      <c r="M430" s="30">
        <f t="shared" si="20"/>
        <v>74.67</v>
      </c>
    </row>
    <row r="431" spans="1:13" ht="30" customHeight="1" x14ac:dyDescent="0.25">
      <c r="A431" s="166"/>
      <c r="B431" s="73">
        <v>475</v>
      </c>
      <c r="C431" s="169"/>
      <c r="D431" s="75" t="s">
        <v>798</v>
      </c>
      <c r="E431" s="34" t="s">
        <v>483</v>
      </c>
      <c r="F431" s="34" t="s">
        <v>38</v>
      </c>
      <c r="G431" s="34" t="s">
        <v>232</v>
      </c>
      <c r="H431" s="32">
        <f>REITORIA!I431+MUSEU!I431+ESAG!I431+CEART!I431+FAED!I431+CEAD!I431+CEFID!I431+CESFI!I431+CERES!I431</f>
        <v>5</v>
      </c>
      <c r="I431" s="41">
        <f>(REITORIA!I431-REITORIA!J431)+(MUSEU!I431-MUSEU!J431)+(ESAG!I431-ESAG!J431)+(CEART!I431-CEART!J431)+(FAED!I431-FAED!J431)+(CEAD!I431-CEAD!J431)+(CEFID!I431-CEFID!J431)+(CESFI!I431-CESFI!J431)+(CERES!I431-CERES!J431)</f>
        <v>5</v>
      </c>
      <c r="J431" s="59">
        <f t="shared" si="18"/>
        <v>0</v>
      </c>
      <c r="K431" s="33">
        <v>120</v>
      </c>
      <c r="L431" s="33">
        <f t="shared" si="19"/>
        <v>600</v>
      </c>
      <c r="M431" s="30">
        <f t="shared" si="20"/>
        <v>600</v>
      </c>
    </row>
    <row r="432" spans="1:13" ht="30" customHeight="1" x14ac:dyDescent="0.25">
      <c r="A432" s="166"/>
      <c r="B432" s="73">
        <v>476</v>
      </c>
      <c r="C432" s="169"/>
      <c r="D432" s="75" t="s">
        <v>800</v>
      </c>
      <c r="E432" s="34" t="s">
        <v>483</v>
      </c>
      <c r="F432" s="34" t="s">
        <v>38</v>
      </c>
      <c r="G432" s="34" t="s">
        <v>232</v>
      </c>
      <c r="H432" s="32">
        <f>REITORIA!I432+MUSEU!I432+ESAG!I432+CEART!I432+FAED!I432+CEAD!I432+CEFID!I432+CESFI!I432+CERES!I432</f>
        <v>5</v>
      </c>
      <c r="I432" s="41">
        <f>(REITORIA!I432-REITORIA!J432)+(MUSEU!I432-MUSEU!J432)+(ESAG!I432-ESAG!J432)+(CEART!I432-CEART!J432)+(FAED!I432-FAED!J432)+(CEAD!I432-CEAD!J432)+(CEFID!I432-CEFID!J432)+(CESFI!I432-CESFI!J432)+(CERES!I432-CERES!J432)</f>
        <v>5</v>
      </c>
      <c r="J432" s="59">
        <f t="shared" si="18"/>
        <v>0</v>
      </c>
      <c r="K432" s="33">
        <v>375</v>
      </c>
      <c r="L432" s="33">
        <f t="shared" si="19"/>
        <v>1875</v>
      </c>
      <c r="M432" s="30">
        <f t="shared" si="20"/>
        <v>1875</v>
      </c>
    </row>
    <row r="433" spans="1:13" ht="30" customHeight="1" x14ac:dyDescent="0.25">
      <c r="A433" s="166"/>
      <c r="B433" s="73">
        <v>477</v>
      </c>
      <c r="C433" s="169"/>
      <c r="D433" s="75" t="s">
        <v>801</v>
      </c>
      <c r="E433" s="34" t="s">
        <v>483</v>
      </c>
      <c r="F433" s="34" t="s">
        <v>38</v>
      </c>
      <c r="G433" s="34" t="s">
        <v>232</v>
      </c>
      <c r="H433" s="32">
        <f>REITORIA!I433+MUSEU!I433+ESAG!I433+CEART!I433+FAED!I433+CEAD!I433+CEFID!I433+CESFI!I433+CERES!I433</f>
        <v>1</v>
      </c>
      <c r="I433" s="41">
        <f>(REITORIA!I433-REITORIA!J433)+(MUSEU!I433-MUSEU!J433)+(ESAG!I433-ESAG!J433)+(CEART!I433-CEART!J433)+(FAED!I433-FAED!J433)+(CEAD!I433-CEAD!J433)+(CEFID!I433-CEFID!J433)+(CESFI!I433-CESFI!J433)+(CERES!I433-CERES!J433)</f>
        <v>1</v>
      </c>
      <c r="J433" s="59">
        <f t="shared" si="18"/>
        <v>0</v>
      </c>
      <c r="K433" s="33">
        <v>725</v>
      </c>
      <c r="L433" s="33">
        <f t="shared" si="19"/>
        <v>725</v>
      </c>
      <c r="M433" s="30">
        <f t="shared" si="20"/>
        <v>725</v>
      </c>
    </row>
    <row r="434" spans="1:13" ht="30" customHeight="1" x14ac:dyDescent="0.25">
      <c r="A434" s="167"/>
      <c r="B434" s="73">
        <v>478</v>
      </c>
      <c r="C434" s="170"/>
      <c r="D434" s="75" t="s">
        <v>802</v>
      </c>
      <c r="E434" s="34" t="s">
        <v>231</v>
      </c>
      <c r="F434" s="49" t="s">
        <v>38</v>
      </c>
      <c r="G434" s="34" t="s">
        <v>232</v>
      </c>
      <c r="H434" s="32">
        <f>REITORIA!I434+MUSEU!I434+ESAG!I434+CEART!I434+FAED!I434+CEAD!I434+CEFID!I434+CESFI!I434+CERES!I434</f>
        <v>1</v>
      </c>
      <c r="I434" s="41">
        <f>(REITORIA!I434-REITORIA!J434)+(MUSEU!I434-MUSEU!J434)+(ESAG!I434-ESAG!J434)+(CEART!I434-CEART!J434)+(FAED!I434-FAED!J434)+(CEAD!I434-CEAD!J434)+(CEFID!I434-CEFID!J434)+(CESFI!I434-CESFI!J434)+(CERES!I434-CERES!J434)</f>
        <v>1</v>
      </c>
      <c r="J434" s="59">
        <f t="shared" si="18"/>
        <v>0</v>
      </c>
      <c r="K434" s="33">
        <v>1249.24</v>
      </c>
      <c r="L434" s="33">
        <f t="shared" si="19"/>
        <v>1249.24</v>
      </c>
      <c r="M434" s="30">
        <f t="shared" si="20"/>
        <v>1249.24</v>
      </c>
    </row>
    <row r="435" spans="1:13" ht="30" customHeight="1" x14ac:dyDescent="0.25">
      <c r="A435" s="171">
        <v>8</v>
      </c>
      <c r="B435" s="76">
        <v>479</v>
      </c>
      <c r="C435" s="174" t="s">
        <v>684</v>
      </c>
      <c r="D435" s="80" t="s">
        <v>482</v>
      </c>
      <c r="E435" s="34" t="s">
        <v>231</v>
      </c>
      <c r="F435" s="34" t="s">
        <v>38</v>
      </c>
      <c r="G435" s="34" t="s">
        <v>232</v>
      </c>
      <c r="H435" s="32">
        <f>REITORIA!I435+MUSEU!I435+ESAG!I435+CEART!I435+FAED!I435+CEAD!I435+CEFID!I435+CESFI!I435+CERES!I435</f>
        <v>39</v>
      </c>
      <c r="I435" s="41">
        <f>(REITORIA!I435-REITORIA!J435)+(MUSEU!I435-MUSEU!J435)+(ESAG!I435-ESAG!J435)+(CEART!I435-CEART!J435)+(FAED!I435-FAED!J435)+(CEAD!I435-CEAD!J435)+(CEFID!I435-CEFID!J435)+(CESFI!I435-CESFI!J435)+(CERES!I435-CERES!J435)</f>
        <v>39</v>
      </c>
      <c r="J435" s="59">
        <f t="shared" si="18"/>
        <v>0</v>
      </c>
      <c r="K435" s="33">
        <v>8</v>
      </c>
      <c r="L435" s="33">
        <f t="shared" si="19"/>
        <v>312</v>
      </c>
      <c r="M435" s="30">
        <f t="shared" si="20"/>
        <v>312</v>
      </c>
    </row>
    <row r="436" spans="1:13" ht="30" customHeight="1" x14ac:dyDescent="0.25">
      <c r="A436" s="172"/>
      <c r="B436" s="76">
        <v>480</v>
      </c>
      <c r="C436" s="175"/>
      <c r="D436" s="80" t="s">
        <v>484</v>
      </c>
      <c r="E436" s="34" t="s">
        <v>231</v>
      </c>
      <c r="F436" s="34" t="s">
        <v>38</v>
      </c>
      <c r="G436" s="34" t="s">
        <v>232</v>
      </c>
      <c r="H436" s="32">
        <f>REITORIA!I436+MUSEU!I436+ESAG!I436+CEART!I436+FAED!I436+CEAD!I436+CEFID!I436+CESFI!I436+CERES!I436</f>
        <v>48</v>
      </c>
      <c r="I436" s="41">
        <f>(REITORIA!I436-REITORIA!J436)+(MUSEU!I436-MUSEU!J436)+(ESAG!I436-ESAG!J436)+(CEART!I436-CEART!J436)+(FAED!I436-FAED!J436)+(CEAD!I436-CEAD!J436)+(CEFID!I436-CEFID!J436)+(CESFI!I436-CESFI!J436)+(CERES!I436-CERES!J436)</f>
        <v>42</v>
      </c>
      <c r="J436" s="59">
        <f t="shared" si="18"/>
        <v>6</v>
      </c>
      <c r="K436" s="33">
        <v>2.2999999999999998</v>
      </c>
      <c r="L436" s="33">
        <f t="shared" si="19"/>
        <v>110.39999999999999</v>
      </c>
      <c r="M436" s="30">
        <f t="shared" si="20"/>
        <v>96.6</v>
      </c>
    </row>
    <row r="437" spans="1:13" ht="30" customHeight="1" x14ac:dyDescent="0.25">
      <c r="A437" s="172"/>
      <c r="B437" s="76">
        <v>481</v>
      </c>
      <c r="C437" s="175"/>
      <c r="D437" s="80" t="s">
        <v>485</v>
      </c>
      <c r="E437" s="34" t="s">
        <v>231</v>
      </c>
      <c r="F437" s="34" t="s">
        <v>38</v>
      </c>
      <c r="G437" s="34" t="s">
        <v>232</v>
      </c>
      <c r="H437" s="32">
        <f>REITORIA!I437+MUSEU!I437+ESAG!I437+CEART!I437+FAED!I437+CEAD!I437+CEFID!I437+CESFI!I437+CERES!I437</f>
        <v>38</v>
      </c>
      <c r="I437" s="41">
        <f>(REITORIA!I437-REITORIA!J437)+(MUSEU!I437-MUSEU!J437)+(ESAG!I437-ESAG!J437)+(CEART!I437-CEART!J437)+(FAED!I437-FAED!J437)+(CEAD!I437-CEAD!J437)+(CEFID!I437-CEFID!J437)+(CESFI!I437-CESFI!J437)+(CERES!I437-CERES!J437)</f>
        <v>34</v>
      </c>
      <c r="J437" s="59">
        <f t="shared" si="18"/>
        <v>4</v>
      </c>
      <c r="K437" s="33">
        <v>2.7</v>
      </c>
      <c r="L437" s="33">
        <f t="shared" si="19"/>
        <v>102.60000000000001</v>
      </c>
      <c r="M437" s="30">
        <f t="shared" si="20"/>
        <v>91.800000000000011</v>
      </c>
    </row>
    <row r="438" spans="1:13" ht="30" customHeight="1" x14ac:dyDescent="0.25">
      <c r="A438" s="172"/>
      <c r="B438" s="76">
        <v>482</v>
      </c>
      <c r="C438" s="175"/>
      <c r="D438" s="80" t="s">
        <v>486</v>
      </c>
      <c r="E438" s="34" t="s">
        <v>503</v>
      </c>
      <c r="F438" s="49" t="s">
        <v>38</v>
      </c>
      <c r="G438" s="34" t="s">
        <v>232</v>
      </c>
      <c r="H438" s="32">
        <f>REITORIA!I438+MUSEU!I438+ESAG!I438+CEART!I438+FAED!I438+CEAD!I438+CEFID!I438+CESFI!I438+CERES!I438</f>
        <v>51</v>
      </c>
      <c r="I438" s="41">
        <f>(REITORIA!I438-REITORIA!J438)+(MUSEU!I438-MUSEU!J438)+(ESAG!I438-ESAG!J438)+(CEART!I438-CEART!J438)+(FAED!I438-FAED!J438)+(CEAD!I438-CEAD!J438)+(CEFID!I438-CEFID!J438)+(CESFI!I438-CESFI!J438)+(CERES!I438-CERES!J438)</f>
        <v>47</v>
      </c>
      <c r="J438" s="59">
        <f t="shared" si="18"/>
        <v>4</v>
      </c>
      <c r="K438" s="33">
        <v>6</v>
      </c>
      <c r="L438" s="33">
        <f t="shared" si="19"/>
        <v>306</v>
      </c>
      <c r="M438" s="30">
        <f t="shared" si="20"/>
        <v>282</v>
      </c>
    </row>
    <row r="439" spans="1:13" ht="30" customHeight="1" x14ac:dyDescent="0.25">
      <c r="A439" s="172"/>
      <c r="B439" s="76">
        <v>483</v>
      </c>
      <c r="C439" s="175"/>
      <c r="D439" s="80" t="s">
        <v>487</v>
      </c>
      <c r="E439" s="34" t="s">
        <v>239</v>
      </c>
      <c r="F439" s="49" t="s">
        <v>38</v>
      </c>
      <c r="G439" s="34" t="s">
        <v>232</v>
      </c>
      <c r="H439" s="32">
        <f>REITORIA!I439+MUSEU!I439+ESAG!I439+CEART!I439+FAED!I439+CEAD!I439+CEFID!I439+CESFI!I439+CERES!I439</f>
        <v>51</v>
      </c>
      <c r="I439" s="41">
        <f>(REITORIA!I439-REITORIA!J439)+(MUSEU!I439-MUSEU!J439)+(ESAG!I439-ESAG!J439)+(CEART!I439-CEART!J439)+(FAED!I439-FAED!J439)+(CEAD!I439-CEAD!J439)+(CEFID!I439-CEFID!J439)+(CESFI!I439-CESFI!J439)+(CERES!I439-CERES!J439)</f>
        <v>47</v>
      </c>
      <c r="J439" s="59">
        <f t="shared" si="18"/>
        <v>4</v>
      </c>
      <c r="K439" s="33">
        <v>4</v>
      </c>
      <c r="L439" s="33">
        <f t="shared" si="19"/>
        <v>204</v>
      </c>
      <c r="M439" s="30">
        <f t="shared" si="20"/>
        <v>188</v>
      </c>
    </row>
    <row r="440" spans="1:13" ht="30" customHeight="1" x14ac:dyDescent="0.25">
      <c r="A440" s="172"/>
      <c r="B440" s="76">
        <v>484</v>
      </c>
      <c r="C440" s="175"/>
      <c r="D440" s="80" t="s">
        <v>488</v>
      </c>
      <c r="E440" s="34" t="s">
        <v>239</v>
      </c>
      <c r="F440" s="49" t="s">
        <v>38</v>
      </c>
      <c r="G440" s="34" t="s">
        <v>232</v>
      </c>
      <c r="H440" s="32">
        <f>REITORIA!I440+MUSEU!I440+ESAG!I440+CEART!I440+FAED!I440+CEAD!I440+CEFID!I440+CESFI!I440+CERES!I440</f>
        <v>51</v>
      </c>
      <c r="I440" s="41">
        <f>(REITORIA!I440-REITORIA!J440)+(MUSEU!I440-MUSEU!J440)+(ESAG!I440-ESAG!J440)+(CEART!I440-CEART!J440)+(FAED!I440-FAED!J440)+(CEAD!I440-CEAD!J440)+(CEFID!I440-CEFID!J440)+(CESFI!I440-CESFI!J440)+(CERES!I440-CERES!J440)</f>
        <v>47</v>
      </c>
      <c r="J440" s="59">
        <f t="shared" si="18"/>
        <v>4</v>
      </c>
      <c r="K440" s="33">
        <v>6</v>
      </c>
      <c r="L440" s="33">
        <f t="shared" si="19"/>
        <v>306</v>
      </c>
      <c r="M440" s="30">
        <f t="shared" si="20"/>
        <v>282</v>
      </c>
    </row>
    <row r="441" spans="1:13" ht="30" customHeight="1" x14ac:dyDescent="0.25">
      <c r="A441" s="172"/>
      <c r="B441" s="76">
        <v>485</v>
      </c>
      <c r="C441" s="175"/>
      <c r="D441" s="80" t="s">
        <v>489</v>
      </c>
      <c r="E441" s="34" t="s">
        <v>231</v>
      </c>
      <c r="F441" s="49" t="s">
        <v>38</v>
      </c>
      <c r="G441" s="34" t="s">
        <v>232</v>
      </c>
      <c r="H441" s="32">
        <f>REITORIA!I441+MUSEU!I441+ESAG!I441+CEART!I441+FAED!I441+CEAD!I441+CEFID!I441+CESFI!I441+CERES!I441</f>
        <v>55</v>
      </c>
      <c r="I441" s="41">
        <f>(REITORIA!I441-REITORIA!J441)+(MUSEU!I441-MUSEU!J441)+(ESAG!I441-ESAG!J441)+(CEART!I441-CEART!J441)+(FAED!I441-FAED!J441)+(CEAD!I441-CEAD!J441)+(CEFID!I441-CEFID!J441)+(CESFI!I441-CESFI!J441)+(CERES!I441-CERES!J441)</f>
        <v>55</v>
      </c>
      <c r="J441" s="59">
        <f t="shared" si="18"/>
        <v>0</v>
      </c>
      <c r="K441" s="33">
        <v>6</v>
      </c>
      <c r="L441" s="33">
        <f t="shared" si="19"/>
        <v>330</v>
      </c>
      <c r="M441" s="30">
        <f t="shared" si="20"/>
        <v>330</v>
      </c>
    </row>
    <row r="442" spans="1:13" ht="30" customHeight="1" x14ac:dyDescent="0.25">
      <c r="A442" s="172"/>
      <c r="B442" s="76">
        <v>486</v>
      </c>
      <c r="C442" s="175"/>
      <c r="D442" s="80" t="s">
        <v>490</v>
      </c>
      <c r="E442" s="34" t="s">
        <v>231</v>
      </c>
      <c r="F442" s="49" t="s">
        <v>38</v>
      </c>
      <c r="G442" s="34" t="s">
        <v>232</v>
      </c>
      <c r="H442" s="32">
        <f>REITORIA!I442+MUSEU!I442+ESAG!I442+CEART!I442+FAED!I442+CEAD!I442+CEFID!I442+CESFI!I442+CERES!I442</f>
        <v>52</v>
      </c>
      <c r="I442" s="41">
        <f>(REITORIA!I442-REITORIA!J442)+(MUSEU!I442-MUSEU!J442)+(ESAG!I442-ESAG!J442)+(CEART!I442-CEART!J442)+(FAED!I442-FAED!J442)+(CEAD!I442-CEAD!J442)+(CEFID!I442-CEFID!J442)+(CESFI!I442-CESFI!J442)+(CERES!I442-CERES!J442)</f>
        <v>46</v>
      </c>
      <c r="J442" s="59">
        <f t="shared" si="18"/>
        <v>6</v>
      </c>
      <c r="K442" s="33">
        <v>6</v>
      </c>
      <c r="L442" s="33">
        <f t="shared" si="19"/>
        <v>312</v>
      </c>
      <c r="M442" s="30">
        <f t="shared" si="20"/>
        <v>276</v>
      </c>
    </row>
    <row r="443" spans="1:13" ht="30" customHeight="1" x14ac:dyDescent="0.25">
      <c r="A443" s="172"/>
      <c r="B443" s="76">
        <v>487</v>
      </c>
      <c r="C443" s="175"/>
      <c r="D443" s="80" t="s">
        <v>491</v>
      </c>
      <c r="E443" s="34" t="s">
        <v>239</v>
      </c>
      <c r="F443" s="49" t="s">
        <v>348</v>
      </c>
      <c r="G443" s="34" t="s">
        <v>232</v>
      </c>
      <c r="H443" s="32">
        <f>REITORIA!I443+MUSEU!I443+ESAG!I443+CEART!I443+FAED!I443+CEAD!I443+CEFID!I443+CESFI!I443+CERES!I443</f>
        <v>53</v>
      </c>
      <c r="I443" s="41">
        <f>(REITORIA!I443-REITORIA!J443)+(MUSEU!I443-MUSEU!J443)+(ESAG!I443-ESAG!J443)+(CEART!I443-CEART!J443)+(FAED!I443-FAED!J443)+(CEAD!I443-CEAD!J443)+(CEFID!I443-CEFID!J443)+(CESFI!I443-CESFI!J443)+(CERES!I443-CERES!J443)</f>
        <v>48</v>
      </c>
      <c r="J443" s="59">
        <f t="shared" si="18"/>
        <v>5</v>
      </c>
      <c r="K443" s="33">
        <v>4</v>
      </c>
      <c r="L443" s="33">
        <f t="shared" si="19"/>
        <v>212</v>
      </c>
      <c r="M443" s="30">
        <f t="shared" si="20"/>
        <v>192</v>
      </c>
    </row>
    <row r="444" spans="1:13" ht="30" customHeight="1" x14ac:dyDescent="0.25">
      <c r="A444" s="172"/>
      <c r="B444" s="76">
        <v>488</v>
      </c>
      <c r="C444" s="175"/>
      <c r="D444" s="80" t="s">
        <v>492</v>
      </c>
      <c r="E444" s="34" t="s">
        <v>239</v>
      </c>
      <c r="F444" s="49" t="s">
        <v>38</v>
      </c>
      <c r="G444" s="34" t="s">
        <v>232</v>
      </c>
      <c r="H444" s="32">
        <f>REITORIA!I444+MUSEU!I444+ESAG!I444+CEART!I444+FAED!I444+CEAD!I444+CEFID!I444+CESFI!I444+CERES!I444</f>
        <v>53</v>
      </c>
      <c r="I444" s="41">
        <f>(REITORIA!I444-REITORIA!J444)+(MUSEU!I444-MUSEU!J444)+(ESAG!I444-ESAG!J444)+(CEART!I444-CEART!J444)+(FAED!I444-FAED!J444)+(CEAD!I444-CEAD!J444)+(CEFID!I444-CEFID!J444)+(CESFI!I444-CESFI!J444)+(CERES!I444-CERES!J444)</f>
        <v>48</v>
      </c>
      <c r="J444" s="59">
        <f t="shared" si="18"/>
        <v>5</v>
      </c>
      <c r="K444" s="33">
        <v>5</v>
      </c>
      <c r="L444" s="33">
        <f t="shared" si="19"/>
        <v>265</v>
      </c>
      <c r="M444" s="30">
        <f t="shared" si="20"/>
        <v>240</v>
      </c>
    </row>
    <row r="445" spans="1:13" ht="30" customHeight="1" x14ac:dyDescent="0.25">
      <c r="A445" s="172"/>
      <c r="B445" s="76">
        <v>489</v>
      </c>
      <c r="C445" s="175"/>
      <c r="D445" s="80" t="s">
        <v>493</v>
      </c>
      <c r="E445" s="34" t="s">
        <v>511</v>
      </c>
      <c r="F445" s="49" t="s">
        <v>38</v>
      </c>
      <c r="G445" s="34" t="s">
        <v>512</v>
      </c>
      <c r="H445" s="32">
        <f>REITORIA!I445+MUSEU!I445+ESAG!I445+CEART!I445+FAED!I445+CEAD!I445+CEFID!I445+CESFI!I445+CERES!I445</f>
        <v>61</v>
      </c>
      <c r="I445" s="41">
        <f>(REITORIA!I445-REITORIA!J445)+(MUSEU!I445-MUSEU!J445)+(ESAG!I445-ESAG!J445)+(CEART!I445-CEART!J445)+(FAED!I445-FAED!J445)+(CEAD!I445-CEAD!J445)+(CEFID!I445-CEFID!J445)+(CESFI!I445-CESFI!J445)+(CERES!I445-CERES!J445)</f>
        <v>56</v>
      </c>
      <c r="J445" s="59">
        <f t="shared" si="18"/>
        <v>5</v>
      </c>
      <c r="K445" s="33">
        <v>6</v>
      </c>
      <c r="L445" s="33">
        <f t="shared" si="19"/>
        <v>366</v>
      </c>
      <c r="M445" s="30">
        <f t="shared" si="20"/>
        <v>336</v>
      </c>
    </row>
    <row r="446" spans="1:13" ht="30" customHeight="1" x14ac:dyDescent="0.25">
      <c r="A446" s="172"/>
      <c r="B446" s="76">
        <v>490</v>
      </c>
      <c r="C446" s="175"/>
      <c r="D446" s="80" t="s">
        <v>494</v>
      </c>
      <c r="E446" s="34" t="s">
        <v>284</v>
      </c>
      <c r="F446" s="49" t="s">
        <v>38</v>
      </c>
      <c r="G446" s="34" t="s">
        <v>512</v>
      </c>
      <c r="H446" s="32">
        <f>REITORIA!I446+MUSEU!I446+ESAG!I446+CEART!I446+FAED!I446+CEAD!I446+CEFID!I446+CESFI!I446+CERES!I446</f>
        <v>61</v>
      </c>
      <c r="I446" s="41">
        <f>(REITORIA!I446-REITORIA!J446)+(MUSEU!I446-MUSEU!J446)+(ESAG!I446-ESAG!J446)+(CEART!I446-CEART!J446)+(FAED!I446-FAED!J446)+(CEAD!I446-CEAD!J446)+(CEFID!I446-CEFID!J446)+(CESFI!I446-CESFI!J446)+(CERES!I446-CERES!J446)</f>
        <v>46</v>
      </c>
      <c r="J446" s="59">
        <f t="shared" si="18"/>
        <v>15</v>
      </c>
      <c r="K446" s="33">
        <v>6</v>
      </c>
      <c r="L446" s="33">
        <f t="shared" si="19"/>
        <v>366</v>
      </c>
      <c r="M446" s="30">
        <f t="shared" si="20"/>
        <v>276</v>
      </c>
    </row>
    <row r="447" spans="1:13" ht="30" customHeight="1" x14ac:dyDescent="0.25">
      <c r="A447" s="172"/>
      <c r="B447" s="76">
        <v>491</v>
      </c>
      <c r="C447" s="175"/>
      <c r="D447" s="80" t="s">
        <v>495</v>
      </c>
      <c r="E447" s="34" t="s">
        <v>511</v>
      </c>
      <c r="F447" s="34" t="s">
        <v>38</v>
      </c>
      <c r="G447" s="34" t="s">
        <v>512</v>
      </c>
      <c r="H447" s="32">
        <f>REITORIA!I447+MUSEU!I447+ESAG!I447+CEART!I447+FAED!I447+CEAD!I447+CEFID!I447+CESFI!I447+CERES!I447</f>
        <v>51</v>
      </c>
      <c r="I447" s="41">
        <f>(REITORIA!I447-REITORIA!J447)+(MUSEU!I447-MUSEU!J447)+(ESAG!I447-ESAG!J447)+(CEART!I447-CEART!J447)+(FAED!I447-FAED!J447)+(CEAD!I447-CEAD!J447)+(CEFID!I447-CEFID!J447)+(CESFI!I447-CESFI!J447)+(CERES!I447-CERES!J447)</f>
        <v>46</v>
      </c>
      <c r="J447" s="59">
        <f t="shared" si="18"/>
        <v>5</v>
      </c>
      <c r="K447" s="33">
        <v>8</v>
      </c>
      <c r="L447" s="33">
        <f t="shared" si="19"/>
        <v>408</v>
      </c>
      <c r="M447" s="30">
        <f t="shared" si="20"/>
        <v>368</v>
      </c>
    </row>
    <row r="448" spans="1:13" ht="30" customHeight="1" x14ac:dyDescent="0.25">
      <c r="A448" s="172"/>
      <c r="B448" s="76">
        <v>492</v>
      </c>
      <c r="C448" s="175"/>
      <c r="D448" s="80" t="s">
        <v>496</v>
      </c>
      <c r="E448" s="34" t="s">
        <v>284</v>
      </c>
      <c r="F448" s="49" t="s">
        <v>38</v>
      </c>
      <c r="G448" s="34" t="s">
        <v>512</v>
      </c>
      <c r="H448" s="32">
        <f>REITORIA!I448+MUSEU!I448+ESAG!I448+CEART!I448+FAED!I448+CEAD!I448+CEFID!I448+CESFI!I448+CERES!I448</f>
        <v>38</v>
      </c>
      <c r="I448" s="41">
        <f>(REITORIA!I448-REITORIA!J448)+(MUSEU!I448-MUSEU!J448)+(ESAG!I448-ESAG!J448)+(CEART!I448-CEART!J448)+(FAED!I448-FAED!J448)+(CEAD!I448-CEAD!J448)+(CEFID!I448-CEFID!J448)+(CESFI!I448-CESFI!J448)+(CERES!I448-CERES!J448)</f>
        <v>34</v>
      </c>
      <c r="J448" s="59">
        <f t="shared" si="18"/>
        <v>4</v>
      </c>
      <c r="K448" s="33">
        <v>3</v>
      </c>
      <c r="L448" s="33">
        <f t="shared" si="19"/>
        <v>114</v>
      </c>
      <c r="M448" s="30">
        <f t="shared" si="20"/>
        <v>102</v>
      </c>
    </row>
    <row r="449" spans="1:13" ht="30" customHeight="1" x14ac:dyDescent="0.25">
      <c r="A449" s="172"/>
      <c r="B449" s="76">
        <v>493</v>
      </c>
      <c r="C449" s="175"/>
      <c r="D449" s="80" t="s">
        <v>497</v>
      </c>
      <c r="E449" s="34" t="s">
        <v>511</v>
      </c>
      <c r="F449" s="34" t="s">
        <v>38</v>
      </c>
      <c r="G449" s="34" t="s">
        <v>512</v>
      </c>
      <c r="H449" s="32">
        <f>REITORIA!I449+MUSEU!I449+ESAG!I449+CEART!I449+FAED!I449+CEAD!I449+CEFID!I449+CESFI!I449+CERES!I449</f>
        <v>35</v>
      </c>
      <c r="I449" s="41">
        <f>(REITORIA!I449-REITORIA!J449)+(MUSEU!I449-MUSEU!J449)+(ESAG!I449-ESAG!J449)+(CEART!I449-CEART!J449)+(FAED!I449-FAED!J449)+(CEAD!I449-CEAD!J449)+(CEFID!I449-CEFID!J449)+(CESFI!I449-CESFI!J449)+(CERES!I449-CERES!J449)</f>
        <v>33</v>
      </c>
      <c r="J449" s="59">
        <f t="shared" si="18"/>
        <v>2</v>
      </c>
      <c r="K449" s="33">
        <v>5</v>
      </c>
      <c r="L449" s="33">
        <f t="shared" si="19"/>
        <v>175</v>
      </c>
      <c r="M449" s="30">
        <f t="shared" si="20"/>
        <v>165</v>
      </c>
    </row>
    <row r="450" spans="1:13" ht="30" customHeight="1" x14ac:dyDescent="0.25">
      <c r="A450" s="172"/>
      <c r="B450" s="76">
        <v>494</v>
      </c>
      <c r="C450" s="175"/>
      <c r="D450" s="77" t="s">
        <v>803</v>
      </c>
      <c r="E450" s="34" t="s">
        <v>511</v>
      </c>
      <c r="F450" s="34" t="s">
        <v>38</v>
      </c>
      <c r="G450" s="34" t="s">
        <v>512</v>
      </c>
      <c r="H450" s="32">
        <f>REITORIA!I450+MUSEU!I450+ESAG!I450+CEART!I450+FAED!I450+CEAD!I450+CEFID!I450+CESFI!I450+CERES!I450</f>
        <v>1</v>
      </c>
      <c r="I450" s="41">
        <f>(REITORIA!I450-REITORIA!J450)+(MUSEU!I450-MUSEU!J450)+(ESAG!I450-ESAG!J450)+(CEART!I450-CEART!J450)+(FAED!I450-FAED!J450)+(CEAD!I450-CEAD!J450)+(CEFID!I450-CEFID!J450)+(CESFI!I450-CESFI!J450)+(CERES!I450-CERES!J450)</f>
        <v>1</v>
      </c>
      <c r="J450" s="59">
        <f t="shared" si="18"/>
        <v>0</v>
      </c>
      <c r="K450" s="33">
        <v>20</v>
      </c>
      <c r="L450" s="33">
        <f t="shared" si="19"/>
        <v>20</v>
      </c>
      <c r="M450" s="30">
        <f t="shared" si="20"/>
        <v>20</v>
      </c>
    </row>
    <row r="451" spans="1:13" ht="30" customHeight="1" x14ac:dyDescent="0.25">
      <c r="A451" s="172"/>
      <c r="B451" s="70">
        <v>495</v>
      </c>
      <c r="C451" s="175"/>
      <c r="D451" s="77" t="s">
        <v>660</v>
      </c>
      <c r="E451" s="34" t="s">
        <v>511</v>
      </c>
      <c r="F451" s="49" t="s">
        <v>38</v>
      </c>
      <c r="G451" s="34" t="s">
        <v>512</v>
      </c>
      <c r="H451" s="32">
        <f>REITORIA!I451+MUSEU!I451+ESAG!I451+CEART!I451+FAED!I451+CEAD!I451+CEFID!I451+CESFI!I451+CERES!I451</f>
        <v>4</v>
      </c>
      <c r="I451" s="41">
        <f>(REITORIA!I451-REITORIA!J451)+(MUSEU!I451-MUSEU!J451)+(ESAG!I451-ESAG!J451)+(CEART!I451-CEART!J451)+(FAED!I451-FAED!J451)+(CEAD!I451-CEAD!J451)+(CEFID!I451-CEFID!J451)+(CESFI!I451-CESFI!J451)+(CERES!I451-CERES!J451)</f>
        <v>4</v>
      </c>
      <c r="J451" s="59">
        <f t="shared" si="18"/>
        <v>0</v>
      </c>
      <c r="K451" s="33">
        <v>35</v>
      </c>
      <c r="L451" s="33">
        <f t="shared" si="19"/>
        <v>140</v>
      </c>
      <c r="M451" s="30">
        <f t="shared" si="20"/>
        <v>140</v>
      </c>
    </row>
    <row r="452" spans="1:13" ht="30" customHeight="1" x14ac:dyDescent="0.25">
      <c r="A452" s="172"/>
      <c r="B452" s="70">
        <v>496</v>
      </c>
      <c r="C452" s="175"/>
      <c r="D452" s="80" t="s">
        <v>498</v>
      </c>
      <c r="E452" s="34" t="s">
        <v>284</v>
      </c>
      <c r="F452" s="49" t="s">
        <v>123</v>
      </c>
      <c r="G452" s="49" t="s">
        <v>512</v>
      </c>
      <c r="H452" s="32">
        <f>REITORIA!I452+MUSEU!I452+ESAG!I452+CEART!I452+FAED!I452+CEAD!I452+CEFID!I452+CESFI!I452+CERES!I452</f>
        <v>19</v>
      </c>
      <c r="I452" s="41">
        <f>(REITORIA!I452-REITORIA!J452)+(MUSEU!I452-MUSEU!J452)+(ESAG!I452-ESAG!J452)+(CEART!I452-CEART!J452)+(FAED!I452-FAED!J452)+(CEAD!I452-CEAD!J452)+(CEFID!I452-CEFID!J452)+(CESFI!I452-CESFI!J452)+(CERES!I452-CERES!J452)</f>
        <v>5</v>
      </c>
      <c r="J452" s="59">
        <f t="shared" si="18"/>
        <v>14</v>
      </c>
      <c r="K452" s="33">
        <v>34</v>
      </c>
      <c r="L452" s="33">
        <f t="shared" si="19"/>
        <v>646</v>
      </c>
      <c r="M452" s="30">
        <f t="shared" si="20"/>
        <v>170</v>
      </c>
    </row>
    <row r="453" spans="1:13" ht="30" customHeight="1" x14ac:dyDescent="0.25">
      <c r="A453" s="172"/>
      <c r="B453" s="76">
        <v>497</v>
      </c>
      <c r="C453" s="175"/>
      <c r="D453" s="80" t="s">
        <v>499</v>
      </c>
      <c r="E453" s="45" t="s">
        <v>239</v>
      </c>
      <c r="F453" s="45" t="s">
        <v>521</v>
      </c>
      <c r="G453" s="45" t="s">
        <v>44</v>
      </c>
      <c r="H453" s="32">
        <f>REITORIA!I453+MUSEU!I453+ESAG!I453+CEART!I453+FAED!I453+CEAD!I453+CEFID!I453+CESFI!I453+CERES!I453</f>
        <v>14</v>
      </c>
      <c r="I453" s="41">
        <f>(REITORIA!I453-REITORIA!J453)+(MUSEU!I453-MUSEU!J453)+(ESAG!I453-ESAG!J453)+(CEART!I453-CEART!J453)+(FAED!I453-FAED!J453)+(CEAD!I453-CEAD!J453)+(CEFID!I453-CEFID!J453)+(CESFI!I453-CESFI!J453)+(CERES!I453-CERES!J453)</f>
        <v>5</v>
      </c>
      <c r="J453" s="59">
        <f t="shared" ref="J453:J516" si="21">H453-I453</f>
        <v>9</v>
      </c>
      <c r="K453" s="33">
        <v>20</v>
      </c>
      <c r="L453" s="33">
        <f t="shared" ref="L453:L516" si="22">K453*H453</f>
        <v>280</v>
      </c>
      <c r="M453" s="30">
        <f t="shared" ref="M453:M516" si="23">K453*I453</f>
        <v>100</v>
      </c>
    </row>
    <row r="454" spans="1:13" ht="30" customHeight="1" x14ac:dyDescent="0.25">
      <c r="A454" s="172"/>
      <c r="B454" s="76">
        <v>498</v>
      </c>
      <c r="C454" s="175"/>
      <c r="D454" s="80" t="s">
        <v>500</v>
      </c>
      <c r="E454" s="45" t="s">
        <v>523</v>
      </c>
      <c r="F454" s="45" t="s">
        <v>38</v>
      </c>
      <c r="G454" s="45" t="s">
        <v>44</v>
      </c>
      <c r="H454" s="32">
        <f>REITORIA!I454+MUSEU!I454+ESAG!I454+CEART!I454+FAED!I454+CEAD!I454+CEFID!I454+CESFI!I454+CERES!I454</f>
        <v>96</v>
      </c>
      <c r="I454" s="41">
        <f>(REITORIA!I454-REITORIA!J454)+(MUSEU!I454-MUSEU!J454)+(ESAG!I454-ESAG!J454)+(CEART!I454-CEART!J454)+(FAED!I454-FAED!J454)+(CEAD!I454-CEAD!J454)+(CEFID!I454-CEFID!J454)+(CESFI!I454-CESFI!J454)+(CERES!I454-CERES!J454)</f>
        <v>40</v>
      </c>
      <c r="J454" s="59">
        <f t="shared" si="21"/>
        <v>56</v>
      </c>
      <c r="K454" s="33">
        <v>6.4</v>
      </c>
      <c r="L454" s="33">
        <f t="shared" si="22"/>
        <v>614.40000000000009</v>
      </c>
      <c r="M454" s="30">
        <f t="shared" si="23"/>
        <v>256</v>
      </c>
    </row>
    <row r="455" spans="1:13" ht="30" customHeight="1" x14ac:dyDescent="0.25">
      <c r="A455" s="172"/>
      <c r="B455" s="76">
        <v>499</v>
      </c>
      <c r="C455" s="175"/>
      <c r="D455" s="80" t="s">
        <v>805</v>
      </c>
      <c r="E455" s="45" t="s">
        <v>525</v>
      </c>
      <c r="F455" s="45" t="s">
        <v>38</v>
      </c>
      <c r="G455" s="45" t="s">
        <v>44</v>
      </c>
      <c r="H455" s="32">
        <f>REITORIA!I455+MUSEU!I455+ESAG!I455+CEART!I455+FAED!I455+CEAD!I455+CEFID!I455+CESFI!I455+CERES!I455</f>
        <v>20</v>
      </c>
      <c r="I455" s="41">
        <f>(REITORIA!I455-REITORIA!J455)+(MUSEU!I455-MUSEU!J455)+(ESAG!I455-ESAG!J455)+(CEART!I455-CEART!J455)+(FAED!I455-FAED!J455)+(CEAD!I455-CEAD!J455)+(CEFID!I455-CEFID!J455)+(CESFI!I455-CESFI!J455)+(CERES!I455-CERES!J455)</f>
        <v>20</v>
      </c>
      <c r="J455" s="59">
        <f t="shared" si="21"/>
        <v>0</v>
      </c>
      <c r="K455" s="33">
        <v>18.8</v>
      </c>
      <c r="L455" s="33">
        <f t="shared" si="22"/>
        <v>376</v>
      </c>
      <c r="M455" s="30">
        <f t="shared" si="23"/>
        <v>376</v>
      </c>
    </row>
    <row r="456" spans="1:13" ht="30" customHeight="1" x14ac:dyDescent="0.25">
      <c r="A456" s="172"/>
      <c r="B456" s="76">
        <v>500</v>
      </c>
      <c r="C456" s="175"/>
      <c r="D456" s="80" t="s">
        <v>806</v>
      </c>
      <c r="E456" s="45" t="s">
        <v>198</v>
      </c>
      <c r="F456" s="45" t="s">
        <v>38</v>
      </c>
      <c r="G456" s="45" t="s">
        <v>44</v>
      </c>
      <c r="H456" s="32">
        <f>REITORIA!I456+MUSEU!I456+ESAG!I456+CEART!I456+FAED!I456+CEAD!I456+CEFID!I456+CESFI!I456+CERES!I456</f>
        <v>12</v>
      </c>
      <c r="I456" s="41">
        <f>(REITORIA!I456-REITORIA!J456)+(MUSEU!I456-MUSEU!J456)+(ESAG!I456-ESAG!J456)+(CEART!I456-CEART!J456)+(FAED!I456-FAED!J456)+(CEAD!I456-CEAD!J456)+(CEFID!I456-CEFID!J456)+(CESFI!I456-CESFI!J456)+(CERES!I456-CERES!J456)</f>
        <v>5</v>
      </c>
      <c r="J456" s="59">
        <f t="shared" si="21"/>
        <v>7</v>
      </c>
      <c r="K456" s="33">
        <v>12</v>
      </c>
      <c r="L456" s="33">
        <f t="shared" si="22"/>
        <v>144</v>
      </c>
      <c r="M456" s="30">
        <f t="shared" si="23"/>
        <v>60</v>
      </c>
    </row>
    <row r="457" spans="1:13" ht="30" customHeight="1" x14ac:dyDescent="0.25">
      <c r="A457" s="172"/>
      <c r="B457" s="76">
        <v>501</v>
      </c>
      <c r="C457" s="175"/>
      <c r="D457" s="80" t="s">
        <v>807</v>
      </c>
      <c r="E457" s="45" t="s">
        <v>237</v>
      </c>
      <c r="F457" s="45" t="s">
        <v>38</v>
      </c>
      <c r="G457" s="45" t="s">
        <v>44</v>
      </c>
      <c r="H457" s="32">
        <f>REITORIA!I457+MUSEU!I457+ESAG!I457+CEART!I457+FAED!I457+CEAD!I457+CEFID!I457+CESFI!I457+CERES!I457</f>
        <v>10</v>
      </c>
      <c r="I457" s="41">
        <f>(REITORIA!I457-REITORIA!J457)+(MUSEU!I457-MUSEU!J457)+(ESAG!I457-ESAG!J457)+(CEART!I457-CEART!J457)+(FAED!I457-FAED!J457)+(CEAD!I457-CEAD!J457)+(CEFID!I457-CEFID!J457)+(CESFI!I457-CESFI!J457)+(CERES!I457-CERES!J457)</f>
        <v>7</v>
      </c>
      <c r="J457" s="59">
        <f t="shared" si="21"/>
        <v>3</v>
      </c>
      <c r="K457" s="33">
        <v>8</v>
      </c>
      <c r="L457" s="33">
        <f t="shared" si="22"/>
        <v>80</v>
      </c>
      <c r="M457" s="30">
        <f t="shared" si="23"/>
        <v>56</v>
      </c>
    </row>
    <row r="458" spans="1:13" ht="30" customHeight="1" x14ac:dyDescent="0.25">
      <c r="A458" s="172"/>
      <c r="B458" s="76">
        <v>502</v>
      </c>
      <c r="C458" s="175"/>
      <c r="D458" s="80" t="s">
        <v>808</v>
      </c>
      <c r="E458" s="46" t="s">
        <v>529</v>
      </c>
      <c r="F458" s="47" t="s">
        <v>530</v>
      </c>
      <c r="G458" s="47" t="s">
        <v>531</v>
      </c>
      <c r="H458" s="32">
        <f>REITORIA!I458+MUSEU!I458+ESAG!I458+CEART!I458+FAED!I458+CEAD!I458+CEFID!I458+CESFI!I458+CERES!I458</f>
        <v>42</v>
      </c>
      <c r="I458" s="41">
        <f>(REITORIA!I458-REITORIA!J458)+(MUSEU!I458-MUSEU!J458)+(ESAG!I458-ESAG!J458)+(CEART!I458-CEART!J458)+(FAED!I458-FAED!J458)+(CEAD!I458-CEAD!J458)+(CEFID!I458-CEFID!J458)+(CESFI!I458-CESFI!J458)+(CERES!I458-CERES!J458)</f>
        <v>2</v>
      </c>
      <c r="J458" s="59">
        <f t="shared" si="21"/>
        <v>40</v>
      </c>
      <c r="K458" s="33">
        <v>7</v>
      </c>
      <c r="L458" s="33">
        <f t="shared" si="22"/>
        <v>294</v>
      </c>
      <c r="M458" s="30">
        <f t="shared" si="23"/>
        <v>14</v>
      </c>
    </row>
    <row r="459" spans="1:13" ht="30" customHeight="1" x14ac:dyDescent="0.25">
      <c r="A459" s="172"/>
      <c r="B459" s="76">
        <v>503</v>
      </c>
      <c r="C459" s="175"/>
      <c r="D459" s="80" t="s">
        <v>809</v>
      </c>
      <c r="E459" s="45" t="s">
        <v>533</v>
      </c>
      <c r="F459" s="45" t="s">
        <v>38</v>
      </c>
      <c r="G459" s="45" t="s">
        <v>44</v>
      </c>
      <c r="H459" s="32">
        <f>REITORIA!I459+MUSEU!I459+ESAG!I459+CEART!I459+FAED!I459+CEAD!I459+CEFID!I459+CESFI!I459+CERES!I459</f>
        <v>30</v>
      </c>
      <c r="I459" s="41">
        <f>(REITORIA!I459-REITORIA!J459)+(MUSEU!I459-MUSEU!J459)+(ESAG!I459-ESAG!J459)+(CEART!I459-CEART!J459)+(FAED!I459-FAED!J459)+(CEAD!I459-CEAD!J459)+(CEFID!I459-CEFID!J459)+(CESFI!I459-CESFI!J459)+(CERES!I459-CERES!J459)</f>
        <v>10</v>
      </c>
      <c r="J459" s="59">
        <f t="shared" si="21"/>
        <v>20</v>
      </c>
      <c r="K459" s="33">
        <v>7</v>
      </c>
      <c r="L459" s="33">
        <f t="shared" si="22"/>
        <v>210</v>
      </c>
      <c r="M459" s="30">
        <f t="shared" si="23"/>
        <v>70</v>
      </c>
    </row>
    <row r="460" spans="1:13" ht="30" customHeight="1" x14ac:dyDescent="0.25">
      <c r="A460" s="172"/>
      <c r="B460" s="76">
        <v>504</v>
      </c>
      <c r="C460" s="175"/>
      <c r="D460" s="80" t="s">
        <v>811</v>
      </c>
      <c r="E460" s="46" t="s">
        <v>535</v>
      </c>
      <c r="F460" s="47" t="s">
        <v>343</v>
      </c>
      <c r="G460" s="47" t="s">
        <v>44</v>
      </c>
      <c r="H460" s="32">
        <f>REITORIA!I460+MUSEU!I460+ESAG!I460+CEART!I460+FAED!I460+CEAD!I460+CEFID!I460+CESFI!I460+CERES!I460</f>
        <v>20</v>
      </c>
      <c r="I460" s="41">
        <f>(REITORIA!I460-REITORIA!J460)+(MUSEU!I460-MUSEU!J460)+(ESAG!I460-ESAG!J460)+(CEART!I460-CEART!J460)+(FAED!I460-FAED!J460)+(CEAD!I460-CEAD!J460)+(CEFID!I460-CEFID!J460)+(CESFI!I460-CESFI!J460)+(CERES!I460-CERES!J460)</f>
        <v>5</v>
      </c>
      <c r="J460" s="59">
        <f t="shared" si="21"/>
        <v>15</v>
      </c>
      <c r="K460" s="33">
        <v>9</v>
      </c>
      <c r="L460" s="33">
        <f t="shared" si="22"/>
        <v>180</v>
      </c>
      <c r="M460" s="30">
        <f t="shared" si="23"/>
        <v>45</v>
      </c>
    </row>
    <row r="461" spans="1:13" ht="30" customHeight="1" x14ac:dyDescent="0.25">
      <c r="A461" s="172"/>
      <c r="B461" s="70">
        <v>505</v>
      </c>
      <c r="C461" s="175"/>
      <c r="D461" s="80" t="s">
        <v>501</v>
      </c>
      <c r="E461" s="34" t="s">
        <v>537</v>
      </c>
      <c r="F461" s="34" t="s">
        <v>38</v>
      </c>
      <c r="G461" s="34" t="s">
        <v>39</v>
      </c>
      <c r="H461" s="32">
        <f>REITORIA!I461+MUSEU!I461+ESAG!I461+CEART!I461+FAED!I461+CEAD!I461+CEFID!I461+CESFI!I461+CERES!I461</f>
        <v>1</v>
      </c>
      <c r="I461" s="41">
        <f>(REITORIA!I461-REITORIA!J461)+(MUSEU!I461-MUSEU!J461)+(ESAG!I461-ESAG!J461)+(CEART!I461-CEART!J461)+(FAED!I461-FAED!J461)+(CEAD!I461-CEAD!J461)+(CEFID!I461-CEFID!J461)+(CESFI!I461-CESFI!J461)+(CERES!I461-CERES!J461)</f>
        <v>1</v>
      </c>
      <c r="J461" s="59">
        <f t="shared" si="21"/>
        <v>0</v>
      </c>
      <c r="K461" s="33">
        <v>31.19</v>
      </c>
      <c r="L461" s="33">
        <f t="shared" si="22"/>
        <v>31.19</v>
      </c>
      <c r="M461" s="30">
        <f t="shared" si="23"/>
        <v>31.19</v>
      </c>
    </row>
    <row r="462" spans="1:13" ht="30" customHeight="1" x14ac:dyDescent="0.25">
      <c r="A462" s="172"/>
      <c r="B462" s="70">
        <v>506</v>
      </c>
      <c r="C462" s="175"/>
      <c r="D462" s="80" t="s">
        <v>502</v>
      </c>
      <c r="E462" s="34" t="s">
        <v>537</v>
      </c>
      <c r="F462" s="34" t="s">
        <v>38</v>
      </c>
      <c r="G462" s="34" t="s">
        <v>39</v>
      </c>
      <c r="H462" s="32">
        <f>REITORIA!I462+MUSEU!I462+ESAG!I462+CEART!I462+FAED!I462+CEAD!I462+CEFID!I462+CESFI!I462+CERES!I462</f>
        <v>4</v>
      </c>
      <c r="I462" s="41">
        <f>(REITORIA!I462-REITORIA!J462)+(MUSEU!I462-MUSEU!J462)+(ESAG!I462-ESAG!J462)+(CEART!I462-CEART!J462)+(FAED!I462-FAED!J462)+(CEAD!I462-CEAD!J462)+(CEFID!I462-CEFID!J462)+(CESFI!I462-CESFI!J462)+(CERES!I462-CERES!J462)</f>
        <v>1</v>
      </c>
      <c r="J462" s="59">
        <f t="shared" si="21"/>
        <v>3</v>
      </c>
      <c r="K462" s="33">
        <v>170</v>
      </c>
      <c r="L462" s="33">
        <f t="shared" si="22"/>
        <v>680</v>
      </c>
      <c r="M462" s="30">
        <f t="shared" si="23"/>
        <v>170</v>
      </c>
    </row>
    <row r="463" spans="1:13" ht="30" customHeight="1" x14ac:dyDescent="0.25">
      <c r="A463" s="172"/>
      <c r="B463" s="70">
        <v>507</v>
      </c>
      <c r="C463" s="175"/>
      <c r="D463" s="80" t="s">
        <v>504</v>
      </c>
      <c r="E463" s="34" t="s">
        <v>537</v>
      </c>
      <c r="F463" s="34" t="s">
        <v>38</v>
      </c>
      <c r="G463" s="34" t="s">
        <v>39</v>
      </c>
      <c r="H463" s="32">
        <f>REITORIA!I463+MUSEU!I463+ESAG!I463+CEART!I463+FAED!I463+CEAD!I463+CEFID!I463+CESFI!I463+CERES!I463</f>
        <v>17</v>
      </c>
      <c r="I463" s="41">
        <f>(REITORIA!I463-REITORIA!J463)+(MUSEU!I463-MUSEU!J463)+(ESAG!I463-ESAG!J463)+(CEART!I463-CEART!J463)+(FAED!I463-FAED!J463)+(CEAD!I463-CEAD!J463)+(CEFID!I463-CEFID!J463)+(CESFI!I463-CESFI!J463)+(CERES!I463-CERES!J463)</f>
        <v>16</v>
      </c>
      <c r="J463" s="59">
        <f t="shared" si="21"/>
        <v>1</v>
      </c>
      <c r="K463" s="33">
        <v>12</v>
      </c>
      <c r="L463" s="33">
        <f t="shared" si="22"/>
        <v>204</v>
      </c>
      <c r="M463" s="30">
        <f t="shared" si="23"/>
        <v>192</v>
      </c>
    </row>
    <row r="464" spans="1:13" ht="30" customHeight="1" x14ac:dyDescent="0.25">
      <c r="A464" s="172"/>
      <c r="B464" s="70">
        <v>508</v>
      </c>
      <c r="C464" s="175"/>
      <c r="D464" s="80" t="s">
        <v>505</v>
      </c>
      <c r="E464" s="34" t="s">
        <v>537</v>
      </c>
      <c r="F464" s="34" t="s">
        <v>38</v>
      </c>
      <c r="G464" s="34" t="s">
        <v>39</v>
      </c>
      <c r="H464" s="32">
        <f>REITORIA!I464+MUSEU!I464+ESAG!I464+CEART!I464+FAED!I464+CEAD!I464+CEFID!I464+CESFI!I464+CERES!I464</f>
        <v>12</v>
      </c>
      <c r="I464" s="41">
        <f>(REITORIA!I464-REITORIA!J464)+(MUSEU!I464-MUSEU!J464)+(ESAG!I464-ESAG!J464)+(CEART!I464-CEART!J464)+(FAED!I464-FAED!J464)+(CEAD!I464-CEAD!J464)+(CEFID!I464-CEFID!J464)+(CESFI!I464-CESFI!J464)+(CERES!I464-CERES!J464)</f>
        <v>6</v>
      </c>
      <c r="J464" s="59">
        <f t="shared" si="21"/>
        <v>6</v>
      </c>
      <c r="K464" s="33">
        <v>26</v>
      </c>
      <c r="L464" s="33">
        <f t="shared" si="22"/>
        <v>312</v>
      </c>
      <c r="M464" s="30">
        <f t="shared" si="23"/>
        <v>156</v>
      </c>
    </row>
    <row r="465" spans="1:13" ht="30" customHeight="1" x14ac:dyDescent="0.25">
      <c r="A465" s="172"/>
      <c r="B465" s="70">
        <v>509</v>
      </c>
      <c r="C465" s="175"/>
      <c r="D465" s="80" t="s">
        <v>506</v>
      </c>
      <c r="E465" s="34" t="s">
        <v>537</v>
      </c>
      <c r="F465" s="34" t="s">
        <v>38</v>
      </c>
      <c r="G465" s="34" t="s">
        <v>39</v>
      </c>
      <c r="H465" s="32">
        <f>REITORIA!I465+MUSEU!I465+ESAG!I465+CEART!I465+FAED!I465+CEAD!I465+CEFID!I465+CESFI!I465+CERES!I465</f>
        <v>14</v>
      </c>
      <c r="I465" s="41">
        <f>(REITORIA!I465-REITORIA!J465)+(MUSEU!I465-MUSEU!J465)+(ESAG!I465-ESAG!J465)+(CEART!I465-CEART!J465)+(FAED!I465-FAED!J465)+(CEAD!I465-CEAD!J465)+(CEFID!I465-CEFID!J465)+(CESFI!I465-CESFI!J465)+(CERES!I465-CERES!J465)</f>
        <v>11</v>
      </c>
      <c r="J465" s="59">
        <f t="shared" si="21"/>
        <v>3</v>
      </c>
      <c r="K465" s="33">
        <v>32</v>
      </c>
      <c r="L465" s="33">
        <f t="shared" si="22"/>
        <v>448</v>
      </c>
      <c r="M465" s="30">
        <f t="shared" si="23"/>
        <v>352</v>
      </c>
    </row>
    <row r="466" spans="1:13" ht="30" customHeight="1" x14ac:dyDescent="0.25">
      <c r="A466" s="172"/>
      <c r="B466" s="70">
        <v>510</v>
      </c>
      <c r="C466" s="175"/>
      <c r="D466" s="80" t="s">
        <v>507</v>
      </c>
      <c r="E466" s="34" t="s">
        <v>537</v>
      </c>
      <c r="F466" s="34" t="s">
        <v>38</v>
      </c>
      <c r="G466" s="34" t="s">
        <v>39</v>
      </c>
      <c r="H466" s="32">
        <f>REITORIA!I466+MUSEU!I466+ESAG!I466+CEART!I466+FAED!I466+CEAD!I466+CEFID!I466+CESFI!I466+CERES!I466</f>
        <v>11</v>
      </c>
      <c r="I466" s="41">
        <f>(REITORIA!I466-REITORIA!J466)+(MUSEU!I466-MUSEU!J466)+(ESAG!I466-ESAG!J466)+(CEART!I466-CEART!J466)+(FAED!I466-FAED!J466)+(CEAD!I466-CEAD!J466)+(CEFID!I466-CEFID!J466)+(CESFI!I466-CESFI!J466)+(CERES!I466-CERES!J466)</f>
        <v>4</v>
      </c>
      <c r="J466" s="59">
        <f t="shared" si="21"/>
        <v>7</v>
      </c>
      <c r="K466" s="33">
        <v>17</v>
      </c>
      <c r="L466" s="33">
        <f t="shared" si="22"/>
        <v>187</v>
      </c>
      <c r="M466" s="30">
        <f t="shared" si="23"/>
        <v>68</v>
      </c>
    </row>
    <row r="467" spans="1:13" ht="30" customHeight="1" x14ac:dyDescent="0.25">
      <c r="A467" s="172"/>
      <c r="B467" s="70">
        <v>511</v>
      </c>
      <c r="C467" s="175"/>
      <c r="D467" s="80" t="s">
        <v>508</v>
      </c>
      <c r="E467" s="34" t="s">
        <v>537</v>
      </c>
      <c r="F467" s="34" t="s">
        <v>38</v>
      </c>
      <c r="G467" s="34" t="s">
        <v>39</v>
      </c>
      <c r="H467" s="32">
        <f>REITORIA!I467+MUSEU!I467+ESAG!I467+CEART!I467+FAED!I467+CEAD!I467+CEFID!I467+CESFI!I467+CERES!I467</f>
        <v>12</v>
      </c>
      <c r="I467" s="41">
        <f>(REITORIA!I467-REITORIA!J467)+(MUSEU!I467-MUSEU!J467)+(ESAG!I467-ESAG!J467)+(CEART!I467-CEART!J467)+(FAED!I467-FAED!J467)+(CEAD!I467-CEAD!J467)+(CEFID!I467-CEFID!J467)+(CESFI!I467-CESFI!J467)+(CERES!I467-CERES!J467)</f>
        <v>8</v>
      </c>
      <c r="J467" s="59">
        <f t="shared" si="21"/>
        <v>4</v>
      </c>
      <c r="K467" s="33">
        <v>22.97</v>
      </c>
      <c r="L467" s="33">
        <f t="shared" si="22"/>
        <v>275.64</v>
      </c>
      <c r="M467" s="30">
        <f t="shared" si="23"/>
        <v>183.76</v>
      </c>
    </row>
    <row r="468" spans="1:13" ht="30" customHeight="1" x14ac:dyDescent="0.25">
      <c r="A468" s="172"/>
      <c r="B468" s="70">
        <v>512</v>
      </c>
      <c r="C468" s="175"/>
      <c r="D468" s="80" t="s">
        <v>509</v>
      </c>
      <c r="E468" s="34" t="s">
        <v>537</v>
      </c>
      <c r="F468" s="34" t="s">
        <v>545</v>
      </c>
      <c r="G468" s="34" t="s">
        <v>39</v>
      </c>
      <c r="H468" s="32">
        <f>REITORIA!I468+MUSEU!I468+ESAG!I468+CEART!I468+FAED!I468+CEAD!I468+CEFID!I468+CESFI!I468+CERES!I468</f>
        <v>15</v>
      </c>
      <c r="I468" s="41">
        <f>(REITORIA!I468-REITORIA!J468)+(MUSEU!I468-MUSEU!J468)+(ESAG!I468-ESAG!J468)+(CEART!I468-CEART!J468)+(FAED!I468-FAED!J468)+(CEAD!I468-CEAD!J468)+(CEFID!I468-CEFID!J468)+(CESFI!I468-CESFI!J468)+(CERES!I468-CERES!J468)</f>
        <v>7</v>
      </c>
      <c r="J468" s="59">
        <f t="shared" si="21"/>
        <v>8</v>
      </c>
      <c r="K468" s="33">
        <v>18</v>
      </c>
      <c r="L468" s="33">
        <f t="shared" si="22"/>
        <v>270</v>
      </c>
      <c r="M468" s="30">
        <f t="shared" si="23"/>
        <v>126</v>
      </c>
    </row>
    <row r="469" spans="1:13" ht="30" customHeight="1" x14ac:dyDescent="0.25">
      <c r="A469" s="172"/>
      <c r="B469" s="70">
        <v>513</v>
      </c>
      <c r="C469" s="175"/>
      <c r="D469" s="80" t="s">
        <v>510</v>
      </c>
      <c r="E469" s="34">
        <v>954</v>
      </c>
      <c r="F469" s="34" t="s">
        <v>547</v>
      </c>
      <c r="G469" s="34" t="s">
        <v>39</v>
      </c>
      <c r="H469" s="32">
        <f>REITORIA!I469+MUSEU!I469+ESAG!I469+CEART!I469+FAED!I469+CEAD!I469+CEFID!I469+CESFI!I469+CERES!I469</f>
        <v>3</v>
      </c>
      <c r="I469" s="41">
        <f>(REITORIA!I469-REITORIA!J469)+(MUSEU!I469-MUSEU!J469)+(ESAG!I469-ESAG!J469)+(CEART!I469-CEART!J469)+(FAED!I469-FAED!J469)+(CEAD!I469-CEAD!J469)+(CEFID!I469-CEFID!J469)+(CESFI!I469-CESFI!J469)+(CERES!I469-CERES!J469)</f>
        <v>3</v>
      </c>
      <c r="J469" s="59">
        <f t="shared" si="21"/>
        <v>0</v>
      </c>
      <c r="K469" s="33">
        <v>460</v>
      </c>
      <c r="L469" s="33">
        <f t="shared" si="22"/>
        <v>1380</v>
      </c>
      <c r="M469" s="30">
        <f t="shared" si="23"/>
        <v>1380</v>
      </c>
    </row>
    <row r="470" spans="1:13" ht="30" customHeight="1" x14ac:dyDescent="0.25">
      <c r="A470" s="172"/>
      <c r="B470" s="70">
        <v>514</v>
      </c>
      <c r="C470" s="175"/>
      <c r="D470" s="80" t="s">
        <v>513</v>
      </c>
      <c r="E470" s="34" t="s">
        <v>537</v>
      </c>
      <c r="F470" s="49" t="s">
        <v>123</v>
      </c>
      <c r="G470" s="49" t="s">
        <v>39</v>
      </c>
      <c r="H470" s="32">
        <f>REITORIA!I470+MUSEU!I470+ESAG!I470+CEART!I470+FAED!I470+CEAD!I470+CEFID!I470+CESFI!I470+CERES!I470</f>
        <v>3</v>
      </c>
      <c r="I470" s="41">
        <f>(REITORIA!I470-REITORIA!J470)+(MUSEU!I470-MUSEU!J470)+(ESAG!I470-ESAG!J470)+(CEART!I470-CEART!J470)+(FAED!I470-FAED!J470)+(CEAD!I470-CEAD!J470)+(CEFID!I470-CEFID!J470)+(CESFI!I470-CESFI!J470)+(CERES!I470-CERES!J470)</f>
        <v>2</v>
      </c>
      <c r="J470" s="59">
        <f t="shared" si="21"/>
        <v>1</v>
      </c>
      <c r="K470" s="33">
        <v>420</v>
      </c>
      <c r="L470" s="33">
        <f t="shared" si="22"/>
        <v>1260</v>
      </c>
      <c r="M470" s="30">
        <f t="shared" si="23"/>
        <v>840</v>
      </c>
    </row>
    <row r="471" spans="1:13" ht="30" customHeight="1" x14ac:dyDescent="0.25">
      <c r="A471" s="172"/>
      <c r="B471" s="70">
        <v>515</v>
      </c>
      <c r="C471" s="175"/>
      <c r="D471" s="80" t="s">
        <v>514</v>
      </c>
      <c r="E471" s="34" t="s">
        <v>537</v>
      </c>
      <c r="F471" s="34" t="s">
        <v>38</v>
      </c>
      <c r="G471" s="34" t="s">
        <v>39</v>
      </c>
      <c r="H471" s="32">
        <f>REITORIA!I471+MUSEU!I471+ESAG!I471+CEART!I471+FAED!I471+CEAD!I471+CEFID!I471+CESFI!I471+CERES!I471</f>
        <v>8</v>
      </c>
      <c r="I471" s="41">
        <f>(REITORIA!I471-REITORIA!J471)+(MUSEU!I471-MUSEU!J471)+(ESAG!I471-ESAG!J471)+(CEART!I471-CEART!J471)+(FAED!I471-FAED!J471)+(CEAD!I471-CEAD!J471)+(CEFID!I471-CEFID!J471)+(CESFI!I471-CESFI!J471)+(CERES!I471-CERES!J471)</f>
        <v>7</v>
      </c>
      <c r="J471" s="59">
        <f t="shared" si="21"/>
        <v>1</v>
      </c>
      <c r="K471" s="33">
        <v>461</v>
      </c>
      <c r="L471" s="33">
        <f t="shared" si="22"/>
        <v>3688</v>
      </c>
      <c r="M471" s="30">
        <f t="shared" si="23"/>
        <v>3227</v>
      </c>
    </row>
    <row r="472" spans="1:13" ht="30" customHeight="1" x14ac:dyDescent="0.25">
      <c r="A472" s="172"/>
      <c r="B472" s="70">
        <v>516</v>
      </c>
      <c r="C472" s="175"/>
      <c r="D472" s="80" t="s">
        <v>515</v>
      </c>
      <c r="E472" s="34" t="s">
        <v>537</v>
      </c>
      <c r="F472" s="34" t="s">
        <v>123</v>
      </c>
      <c r="G472" s="34" t="s">
        <v>39</v>
      </c>
      <c r="H472" s="32">
        <f>REITORIA!I472+MUSEU!I472+ESAG!I472+CEART!I472+FAED!I472+CEAD!I472+CEFID!I472+CESFI!I472+CERES!I472</f>
        <v>7</v>
      </c>
      <c r="I472" s="41">
        <f>(REITORIA!I472-REITORIA!J472)+(MUSEU!I472-MUSEU!J472)+(ESAG!I472-ESAG!J472)+(CEART!I472-CEART!J472)+(FAED!I472-FAED!J472)+(CEAD!I472-CEAD!J472)+(CEFID!I472-CEFID!J472)+(CESFI!I472-CESFI!J472)+(CERES!I472-CERES!J472)</f>
        <v>4</v>
      </c>
      <c r="J472" s="59">
        <f t="shared" si="21"/>
        <v>3</v>
      </c>
      <c r="K472" s="33">
        <v>305</v>
      </c>
      <c r="L472" s="33">
        <f t="shared" si="22"/>
        <v>2135</v>
      </c>
      <c r="M472" s="30">
        <f t="shared" si="23"/>
        <v>1220</v>
      </c>
    </row>
    <row r="473" spans="1:13" ht="30" customHeight="1" x14ac:dyDescent="0.25">
      <c r="A473" s="172"/>
      <c r="B473" s="70">
        <v>517</v>
      </c>
      <c r="C473" s="175"/>
      <c r="D473" s="80" t="s">
        <v>625</v>
      </c>
      <c r="E473" s="34" t="s">
        <v>552</v>
      </c>
      <c r="F473" s="34" t="s">
        <v>553</v>
      </c>
      <c r="G473" s="34" t="s">
        <v>39</v>
      </c>
      <c r="H473" s="32">
        <f>REITORIA!I473+MUSEU!I473+ESAG!I473+CEART!I473+FAED!I473+CEAD!I473+CEFID!I473+CESFI!I473+CERES!I473</f>
        <v>3</v>
      </c>
      <c r="I473" s="41">
        <f>(REITORIA!I473-REITORIA!J473)+(MUSEU!I473-MUSEU!J473)+(ESAG!I473-ESAG!J473)+(CEART!I473-CEART!J473)+(FAED!I473-FAED!J473)+(CEAD!I473-CEAD!J473)+(CEFID!I473-CEFID!J473)+(CESFI!I473-CESFI!J473)+(CERES!I473-CERES!J473)</f>
        <v>3</v>
      </c>
      <c r="J473" s="59">
        <f t="shared" si="21"/>
        <v>0</v>
      </c>
      <c r="K473" s="33">
        <v>223</v>
      </c>
      <c r="L473" s="33">
        <f t="shared" si="22"/>
        <v>669</v>
      </c>
      <c r="M473" s="30">
        <f t="shared" si="23"/>
        <v>669</v>
      </c>
    </row>
    <row r="474" spans="1:13" ht="30" customHeight="1" x14ac:dyDescent="0.25">
      <c r="A474" s="172"/>
      <c r="B474" s="70">
        <v>518</v>
      </c>
      <c r="C474" s="175"/>
      <c r="D474" s="80" t="s">
        <v>655</v>
      </c>
      <c r="E474" s="34" t="s">
        <v>552</v>
      </c>
      <c r="F474" s="34" t="s">
        <v>553</v>
      </c>
      <c r="G474" s="34" t="s">
        <v>39</v>
      </c>
      <c r="H474" s="32">
        <f>REITORIA!I474+MUSEU!I474+ESAG!I474+CEART!I474+FAED!I474+CEAD!I474+CEFID!I474+CESFI!I474+CERES!I474</f>
        <v>2</v>
      </c>
      <c r="I474" s="41">
        <f>(REITORIA!I474-REITORIA!J474)+(MUSEU!I474-MUSEU!J474)+(ESAG!I474-ESAG!J474)+(CEART!I474-CEART!J474)+(FAED!I474-FAED!J474)+(CEAD!I474-CEAD!J474)+(CEFID!I474-CEFID!J474)+(CESFI!I474-CESFI!J474)+(CERES!I474-CERES!J474)</f>
        <v>0</v>
      </c>
      <c r="J474" s="59">
        <f t="shared" si="21"/>
        <v>2</v>
      </c>
      <c r="K474" s="33">
        <v>135</v>
      </c>
      <c r="L474" s="33">
        <f t="shared" si="22"/>
        <v>270</v>
      </c>
      <c r="M474" s="30">
        <f t="shared" si="23"/>
        <v>0</v>
      </c>
    </row>
    <row r="475" spans="1:13" ht="30" customHeight="1" x14ac:dyDescent="0.25">
      <c r="A475" s="172"/>
      <c r="B475" s="70">
        <v>519</v>
      </c>
      <c r="C475" s="175"/>
      <c r="D475" s="80" t="s">
        <v>516</v>
      </c>
      <c r="E475" s="34" t="s">
        <v>552</v>
      </c>
      <c r="F475" s="34" t="s">
        <v>553</v>
      </c>
      <c r="G475" s="34" t="s">
        <v>39</v>
      </c>
      <c r="H475" s="32">
        <f>REITORIA!I475+MUSEU!I475+ESAG!I475+CEART!I475+FAED!I475+CEAD!I475+CEFID!I475+CESFI!I475+CERES!I475</f>
        <v>4</v>
      </c>
      <c r="I475" s="41">
        <f>(REITORIA!I475-REITORIA!J475)+(MUSEU!I475-MUSEU!J475)+(ESAG!I475-ESAG!J475)+(CEART!I475-CEART!J475)+(FAED!I475-FAED!J475)+(CEAD!I475-CEAD!J475)+(CEFID!I475-CEFID!J475)+(CESFI!I475-CESFI!J475)+(CERES!I475-CERES!J475)</f>
        <v>3</v>
      </c>
      <c r="J475" s="59">
        <f t="shared" si="21"/>
        <v>1</v>
      </c>
      <c r="K475" s="33">
        <v>236</v>
      </c>
      <c r="L475" s="33">
        <f t="shared" si="22"/>
        <v>944</v>
      </c>
      <c r="M475" s="30">
        <f t="shared" si="23"/>
        <v>708</v>
      </c>
    </row>
    <row r="476" spans="1:13" ht="30" customHeight="1" x14ac:dyDescent="0.25">
      <c r="A476" s="172"/>
      <c r="B476" s="76">
        <v>520</v>
      </c>
      <c r="C476" s="175"/>
      <c r="D476" s="80" t="s">
        <v>517</v>
      </c>
      <c r="E476" s="34" t="s">
        <v>552</v>
      </c>
      <c r="F476" s="34" t="s">
        <v>553</v>
      </c>
      <c r="G476" s="34" t="s">
        <v>39</v>
      </c>
      <c r="H476" s="32">
        <f>REITORIA!I476+MUSEU!I476+ESAG!I476+CEART!I476+FAED!I476+CEAD!I476+CEFID!I476+CESFI!I476+CERES!I476</f>
        <v>4</v>
      </c>
      <c r="I476" s="41">
        <f>(REITORIA!I476-REITORIA!J476)+(MUSEU!I476-MUSEU!J476)+(ESAG!I476-ESAG!J476)+(CEART!I476-CEART!J476)+(FAED!I476-FAED!J476)+(CEAD!I476-CEAD!J476)+(CEFID!I476-CEFID!J476)+(CESFI!I476-CESFI!J476)+(CERES!I476-CERES!J476)</f>
        <v>4</v>
      </c>
      <c r="J476" s="59">
        <f t="shared" si="21"/>
        <v>0</v>
      </c>
      <c r="K476" s="33">
        <v>605</v>
      </c>
      <c r="L476" s="33">
        <f t="shared" si="22"/>
        <v>2420</v>
      </c>
      <c r="M476" s="30">
        <f t="shared" si="23"/>
        <v>2420</v>
      </c>
    </row>
    <row r="477" spans="1:13" ht="30" customHeight="1" x14ac:dyDescent="0.25">
      <c r="A477" s="172"/>
      <c r="B477" s="70">
        <v>521</v>
      </c>
      <c r="C477" s="175"/>
      <c r="D477" s="80" t="s">
        <v>518</v>
      </c>
      <c r="E477" s="34" t="s">
        <v>552</v>
      </c>
      <c r="F477" s="34" t="s">
        <v>553</v>
      </c>
      <c r="G477" s="34" t="s">
        <v>39</v>
      </c>
      <c r="H477" s="32">
        <f>REITORIA!I477+MUSEU!I477+ESAG!I477+CEART!I477+FAED!I477+CEAD!I477+CEFID!I477+CESFI!I477+CERES!I477</f>
        <v>1</v>
      </c>
      <c r="I477" s="41">
        <f>(REITORIA!I477-REITORIA!J477)+(MUSEU!I477-MUSEU!J477)+(ESAG!I477-ESAG!J477)+(CEART!I477-CEART!J477)+(FAED!I477-FAED!J477)+(CEAD!I477-CEAD!J477)+(CEFID!I477-CEFID!J477)+(CESFI!I477-CESFI!J477)+(CERES!I477-CERES!J477)</f>
        <v>0</v>
      </c>
      <c r="J477" s="59">
        <f t="shared" si="21"/>
        <v>1</v>
      </c>
      <c r="K477" s="33">
        <v>428.13</v>
      </c>
      <c r="L477" s="33">
        <f t="shared" si="22"/>
        <v>428.13</v>
      </c>
      <c r="M477" s="30">
        <f t="shared" si="23"/>
        <v>0</v>
      </c>
    </row>
    <row r="478" spans="1:13" ht="30" customHeight="1" x14ac:dyDescent="0.25">
      <c r="A478" s="172"/>
      <c r="B478" s="69">
        <v>522</v>
      </c>
      <c r="C478" s="175"/>
      <c r="D478" s="80" t="s">
        <v>519</v>
      </c>
      <c r="E478" s="34" t="s">
        <v>552</v>
      </c>
      <c r="F478" s="34" t="s">
        <v>553</v>
      </c>
      <c r="G478" s="34" t="s">
        <v>39</v>
      </c>
      <c r="H478" s="32">
        <f>REITORIA!I478+MUSEU!I478+ESAG!I478+CEART!I478+FAED!I478+CEAD!I478+CEFID!I478+CESFI!I478+CERES!I478</f>
        <v>3</v>
      </c>
      <c r="I478" s="41">
        <f>(REITORIA!I478-REITORIA!J478)+(MUSEU!I478-MUSEU!J478)+(ESAG!I478-ESAG!J478)+(CEART!I478-CEART!J478)+(FAED!I478-FAED!J478)+(CEAD!I478-CEAD!J478)+(CEFID!I478-CEFID!J478)+(CESFI!I478-CESFI!J478)+(CERES!I478-CERES!J478)</f>
        <v>1</v>
      </c>
      <c r="J478" s="59">
        <f t="shared" si="21"/>
        <v>2</v>
      </c>
      <c r="K478" s="33">
        <v>4600</v>
      </c>
      <c r="L478" s="33">
        <f t="shared" si="22"/>
        <v>13800</v>
      </c>
      <c r="M478" s="30">
        <f t="shared" si="23"/>
        <v>4600</v>
      </c>
    </row>
    <row r="479" spans="1:13" ht="30" customHeight="1" x14ac:dyDescent="0.25">
      <c r="A479" s="172"/>
      <c r="B479" s="70">
        <v>523</v>
      </c>
      <c r="C479" s="175"/>
      <c r="D479" s="80" t="s">
        <v>658</v>
      </c>
      <c r="E479" s="34" t="s">
        <v>552</v>
      </c>
      <c r="F479" s="34" t="s">
        <v>553</v>
      </c>
      <c r="G479" s="34" t="s">
        <v>39</v>
      </c>
      <c r="H479" s="32">
        <f>REITORIA!I479+MUSEU!I479+ESAG!I479+CEART!I479+FAED!I479+CEAD!I479+CEFID!I479+CESFI!I479+CERES!I479</f>
        <v>1</v>
      </c>
      <c r="I479" s="41">
        <f>(REITORIA!I479-REITORIA!J479)+(MUSEU!I479-MUSEU!J479)+(ESAG!I479-ESAG!J479)+(CEART!I479-CEART!J479)+(FAED!I479-FAED!J479)+(CEAD!I479-CEAD!J479)+(CEFID!I479-CEFID!J479)+(CESFI!I479-CESFI!J479)+(CERES!I479-CERES!J479)</f>
        <v>1</v>
      </c>
      <c r="J479" s="59">
        <f t="shared" si="21"/>
        <v>0</v>
      </c>
      <c r="K479" s="33">
        <v>381.97</v>
      </c>
      <c r="L479" s="33">
        <f t="shared" si="22"/>
        <v>381.97</v>
      </c>
      <c r="M479" s="30">
        <f t="shared" si="23"/>
        <v>381.97</v>
      </c>
    </row>
    <row r="480" spans="1:13" ht="30" customHeight="1" x14ac:dyDescent="0.25">
      <c r="A480" s="172"/>
      <c r="B480" s="76">
        <v>524</v>
      </c>
      <c r="C480" s="175"/>
      <c r="D480" s="81" t="s">
        <v>814</v>
      </c>
      <c r="E480" s="34" t="s">
        <v>552</v>
      </c>
      <c r="F480" s="34" t="s">
        <v>553</v>
      </c>
      <c r="G480" s="34" t="s">
        <v>39</v>
      </c>
      <c r="H480" s="32">
        <f>REITORIA!I480+MUSEU!I480+ESAG!I480+CEART!I480+FAED!I480+CEAD!I480+CEFID!I480+CESFI!I480+CERES!I480</f>
        <v>1</v>
      </c>
      <c r="I480" s="41">
        <f>(REITORIA!I480-REITORIA!J480)+(MUSEU!I480-MUSEU!J480)+(ESAG!I480-ESAG!J480)+(CEART!I480-CEART!J480)+(FAED!I480-FAED!J480)+(CEAD!I480-CEAD!J480)+(CEFID!I480-CEFID!J480)+(CESFI!I480-CESFI!J480)+(CERES!I480-CERES!J480)</f>
        <v>1</v>
      </c>
      <c r="J480" s="59">
        <f t="shared" si="21"/>
        <v>0</v>
      </c>
      <c r="K480" s="33">
        <v>453</v>
      </c>
      <c r="L480" s="33">
        <f t="shared" si="22"/>
        <v>453</v>
      </c>
      <c r="M480" s="30">
        <f t="shared" si="23"/>
        <v>453</v>
      </c>
    </row>
    <row r="481" spans="1:13" ht="30" customHeight="1" x14ac:dyDescent="0.25">
      <c r="A481" s="172"/>
      <c r="B481" s="76">
        <v>525</v>
      </c>
      <c r="C481" s="175"/>
      <c r="D481" s="77" t="s">
        <v>669</v>
      </c>
      <c r="E481" s="34" t="s">
        <v>552</v>
      </c>
      <c r="F481" s="34" t="s">
        <v>553</v>
      </c>
      <c r="G481" s="34" t="s">
        <v>39</v>
      </c>
      <c r="H481" s="32">
        <f>REITORIA!I481+MUSEU!I481+ESAG!I481+CEART!I481+FAED!I481+CEAD!I481+CEFID!I481+CESFI!I481+CERES!I481</f>
        <v>2</v>
      </c>
      <c r="I481" s="41">
        <f>(REITORIA!I481-REITORIA!J481)+(MUSEU!I481-MUSEU!J481)+(ESAG!I481-ESAG!J481)+(CEART!I481-CEART!J481)+(FAED!I481-FAED!J481)+(CEAD!I481-CEAD!J481)+(CEFID!I481-CEFID!J481)+(CESFI!I481-CESFI!J481)+(CERES!I481-CERES!J481)</f>
        <v>0</v>
      </c>
      <c r="J481" s="59">
        <f t="shared" si="21"/>
        <v>2</v>
      </c>
      <c r="K481" s="33">
        <v>750</v>
      </c>
      <c r="L481" s="33">
        <f t="shared" si="22"/>
        <v>1500</v>
      </c>
      <c r="M481" s="30">
        <f t="shared" si="23"/>
        <v>0</v>
      </c>
    </row>
    <row r="482" spans="1:13" ht="30" customHeight="1" x14ac:dyDescent="0.25">
      <c r="A482" s="172"/>
      <c r="B482" s="76">
        <v>526</v>
      </c>
      <c r="C482" s="175"/>
      <c r="D482" s="77" t="s">
        <v>670</v>
      </c>
      <c r="E482" s="34" t="s">
        <v>560</v>
      </c>
      <c r="F482" s="34" t="s">
        <v>561</v>
      </c>
      <c r="G482" s="34" t="s">
        <v>39</v>
      </c>
      <c r="H482" s="32">
        <f>REITORIA!I482+MUSEU!I482+ESAG!I482+CEART!I482+FAED!I482+CEAD!I482+CEFID!I482+CESFI!I482+CERES!I482</f>
        <v>2</v>
      </c>
      <c r="I482" s="41">
        <f>(REITORIA!I482-REITORIA!J482)+(MUSEU!I482-MUSEU!J482)+(ESAG!I482-ESAG!J482)+(CEART!I482-CEART!J482)+(FAED!I482-FAED!J482)+(CEAD!I482-CEAD!J482)+(CEFID!I482-CEFID!J482)+(CESFI!I482-CESFI!J482)+(CERES!I482-CERES!J482)</f>
        <v>0</v>
      </c>
      <c r="J482" s="59">
        <f t="shared" si="21"/>
        <v>2</v>
      </c>
      <c r="K482" s="33">
        <v>1210</v>
      </c>
      <c r="L482" s="33">
        <f t="shared" si="22"/>
        <v>2420</v>
      </c>
      <c r="M482" s="30">
        <f t="shared" si="23"/>
        <v>0</v>
      </c>
    </row>
    <row r="483" spans="1:13" ht="30" customHeight="1" x14ac:dyDescent="0.25">
      <c r="A483" s="172"/>
      <c r="B483" s="76">
        <v>527</v>
      </c>
      <c r="C483" s="175"/>
      <c r="D483" s="77" t="s">
        <v>671</v>
      </c>
      <c r="E483" s="34" t="s">
        <v>537</v>
      </c>
      <c r="F483" s="34" t="s">
        <v>123</v>
      </c>
      <c r="G483" s="34" t="s">
        <v>39</v>
      </c>
      <c r="H483" s="32">
        <f>REITORIA!I483+MUSEU!I483+ESAG!I483+CEART!I483+FAED!I483+CEAD!I483+CEFID!I483+CESFI!I483+CERES!I483</f>
        <v>1</v>
      </c>
      <c r="I483" s="41">
        <f>(REITORIA!I483-REITORIA!J483)+(MUSEU!I483-MUSEU!J483)+(ESAG!I483-ESAG!J483)+(CEART!I483-CEART!J483)+(FAED!I483-FAED!J483)+(CEAD!I483-CEAD!J483)+(CEFID!I483-CEFID!J483)+(CESFI!I483-CESFI!J483)+(CERES!I483-CERES!J483)</f>
        <v>0</v>
      </c>
      <c r="J483" s="59">
        <f t="shared" si="21"/>
        <v>1</v>
      </c>
      <c r="K483" s="33">
        <v>1100</v>
      </c>
      <c r="L483" s="33">
        <f t="shared" si="22"/>
        <v>1100</v>
      </c>
      <c r="M483" s="30">
        <f t="shared" si="23"/>
        <v>0</v>
      </c>
    </row>
    <row r="484" spans="1:13" ht="30" customHeight="1" x14ac:dyDescent="0.25">
      <c r="A484" s="173"/>
      <c r="B484" s="70">
        <v>528</v>
      </c>
      <c r="C484" s="176"/>
      <c r="D484" s="80" t="s">
        <v>654</v>
      </c>
      <c r="E484" s="34" t="s">
        <v>563</v>
      </c>
      <c r="F484" s="34" t="s">
        <v>123</v>
      </c>
      <c r="G484" s="34" t="s">
        <v>39</v>
      </c>
      <c r="H484" s="32">
        <f>REITORIA!I484+MUSEU!I484+ESAG!I484+CEART!I484+FAED!I484+CEAD!I484+CEFID!I484+CESFI!I484+CERES!I484</f>
        <v>1</v>
      </c>
      <c r="I484" s="41">
        <f>(REITORIA!I484-REITORIA!J484)+(MUSEU!I484-MUSEU!J484)+(ESAG!I484-ESAG!J484)+(CEART!I484-CEART!J484)+(FAED!I484-FAED!J484)+(CEAD!I484-CEAD!J484)+(CEFID!I484-CEFID!J484)+(CESFI!I484-CESFI!J484)+(CERES!I484-CERES!J484)</f>
        <v>1</v>
      </c>
      <c r="J484" s="59">
        <f t="shared" si="21"/>
        <v>0</v>
      </c>
      <c r="K484" s="33">
        <v>91.57</v>
      </c>
      <c r="L484" s="33">
        <f t="shared" si="22"/>
        <v>91.57</v>
      </c>
      <c r="M484" s="30">
        <f t="shared" si="23"/>
        <v>91.57</v>
      </c>
    </row>
    <row r="485" spans="1:13" ht="30" customHeight="1" x14ac:dyDescent="0.25">
      <c r="A485" s="177">
        <v>9</v>
      </c>
      <c r="B485" s="71">
        <v>529</v>
      </c>
      <c r="C485" s="168" t="s">
        <v>684</v>
      </c>
      <c r="D485" s="75" t="s">
        <v>520</v>
      </c>
      <c r="E485" s="34" t="s">
        <v>564</v>
      </c>
      <c r="F485" s="34" t="s">
        <v>123</v>
      </c>
      <c r="G485" s="34" t="s">
        <v>39</v>
      </c>
      <c r="H485" s="32">
        <f>REITORIA!I485+MUSEU!I485+ESAG!I485+CEART!I485+FAED!I485+CEAD!I485+CEFID!I485+CESFI!I485+CERES!I485</f>
        <v>28</v>
      </c>
      <c r="I485" s="41">
        <f>(REITORIA!I485-REITORIA!J485)+(MUSEU!I485-MUSEU!J485)+(ESAG!I485-ESAG!J485)+(CEART!I485-CEART!J485)+(FAED!I485-FAED!J485)+(CEAD!I485-CEAD!J485)+(CEFID!I485-CEFID!J485)+(CESFI!I485-CESFI!J485)+(CERES!I485-CERES!J485)</f>
        <v>20</v>
      </c>
      <c r="J485" s="59">
        <f t="shared" si="21"/>
        <v>8</v>
      </c>
      <c r="K485" s="33">
        <v>1.99</v>
      </c>
      <c r="L485" s="33">
        <f t="shared" si="22"/>
        <v>55.72</v>
      </c>
      <c r="M485" s="30">
        <f t="shared" si="23"/>
        <v>39.799999999999997</v>
      </c>
    </row>
    <row r="486" spans="1:13" ht="30" customHeight="1" x14ac:dyDescent="0.25">
      <c r="A486" s="177"/>
      <c r="B486" s="71">
        <v>530</v>
      </c>
      <c r="C486" s="169"/>
      <c r="D486" s="75" t="s">
        <v>522</v>
      </c>
      <c r="E486" s="34" t="s">
        <v>565</v>
      </c>
      <c r="F486" s="34" t="s">
        <v>123</v>
      </c>
      <c r="G486" s="34" t="s">
        <v>39</v>
      </c>
      <c r="H486" s="32">
        <f>REITORIA!I486+MUSEU!I486+ESAG!I486+CEART!I486+FAED!I486+CEAD!I486+CEFID!I486+CESFI!I486+CERES!I486</f>
        <v>19</v>
      </c>
      <c r="I486" s="41">
        <f>(REITORIA!I486-REITORIA!J486)+(MUSEU!I486-MUSEU!J486)+(ESAG!I486-ESAG!J486)+(CEART!I486-CEART!J486)+(FAED!I486-FAED!J486)+(CEAD!I486-CEAD!J486)+(CEFID!I486-CEFID!J486)+(CESFI!I486-CESFI!J486)+(CERES!I486-CERES!J486)</f>
        <v>11</v>
      </c>
      <c r="J486" s="59">
        <f t="shared" si="21"/>
        <v>8</v>
      </c>
      <c r="K486" s="33">
        <v>17.010000000000002</v>
      </c>
      <c r="L486" s="33">
        <f t="shared" si="22"/>
        <v>323.19000000000005</v>
      </c>
      <c r="M486" s="30">
        <f t="shared" si="23"/>
        <v>187.11</v>
      </c>
    </row>
    <row r="487" spans="1:13" ht="30" customHeight="1" x14ac:dyDescent="0.25">
      <c r="A487" s="177"/>
      <c r="B487" s="71">
        <v>531</v>
      </c>
      <c r="C487" s="169"/>
      <c r="D487" s="75" t="s">
        <v>524</v>
      </c>
      <c r="E487" s="34" t="s">
        <v>567</v>
      </c>
      <c r="F487" s="34" t="s">
        <v>123</v>
      </c>
      <c r="G487" s="34" t="s">
        <v>39</v>
      </c>
      <c r="H487" s="32">
        <f>REITORIA!I487+MUSEU!I487+ESAG!I487+CEART!I487+FAED!I487+CEAD!I487+CEFID!I487+CESFI!I487+CERES!I487</f>
        <v>184</v>
      </c>
      <c r="I487" s="41">
        <f>(REITORIA!I487-REITORIA!J487)+(MUSEU!I487-MUSEU!J487)+(ESAG!I487-ESAG!J487)+(CEART!I487-CEART!J487)+(FAED!I487-FAED!J487)+(CEAD!I487-CEAD!J487)+(CEFID!I487-CEFID!J487)+(CESFI!I487-CESFI!J487)+(CERES!I487-CERES!J487)</f>
        <v>108</v>
      </c>
      <c r="J487" s="59">
        <f t="shared" si="21"/>
        <v>76</v>
      </c>
      <c r="K487" s="33">
        <v>7.1</v>
      </c>
      <c r="L487" s="33">
        <f t="shared" si="22"/>
        <v>1306.3999999999999</v>
      </c>
      <c r="M487" s="30">
        <f t="shared" si="23"/>
        <v>766.8</v>
      </c>
    </row>
    <row r="488" spans="1:13" ht="30" customHeight="1" x14ac:dyDescent="0.25">
      <c r="A488" s="177"/>
      <c r="B488" s="71">
        <v>532</v>
      </c>
      <c r="C488" s="169"/>
      <c r="D488" s="75" t="s">
        <v>526</v>
      </c>
      <c r="E488" s="34" t="s">
        <v>567</v>
      </c>
      <c r="F488" s="34" t="s">
        <v>553</v>
      </c>
      <c r="G488" s="34" t="s">
        <v>39</v>
      </c>
      <c r="H488" s="32">
        <f>REITORIA!I488+MUSEU!I488+ESAG!I488+CEART!I488+FAED!I488+CEAD!I488+CEFID!I488+CESFI!I488+CERES!I488</f>
        <v>43</v>
      </c>
      <c r="I488" s="41">
        <f>(REITORIA!I488-REITORIA!J488)+(MUSEU!I488-MUSEU!J488)+(ESAG!I488-ESAG!J488)+(CEART!I488-CEART!J488)+(FAED!I488-FAED!J488)+(CEAD!I488-CEAD!J488)+(CEFID!I488-CEFID!J488)+(CESFI!I488-CESFI!J488)+(CERES!I488-CERES!J488)</f>
        <v>29</v>
      </c>
      <c r="J488" s="59">
        <f t="shared" si="21"/>
        <v>14</v>
      </c>
      <c r="K488" s="33">
        <v>10.83</v>
      </c>
      <c r="L488" s="33">
        <f t="shared" si="22"/>
        <v>465.69</v>
      </c>
      <c r="M488" s="30">
        <f t="shared" si="23"/>
        <v>314.07</v>
      </c>
    </row>
    <row r="489" spans="1:13" ht="30" customHeight="1" x14ac:dyDescent="0.25">
      <c r="A489" s="177"/>
      <c r="B489" s="71">
        <v>533</v>
      </c>
      <c r="C489" s="169"/>
      <c r="D489" s="75" t="s">
        <v>527</v>
      </c>
      <c r="E489" s="34" t="s">
        <v>567</v>
      </c>
      <c r="F489" s="34" t="s">
        <v>553</v>
      </c>
      <c r="G489" s="34" t="s">
        <v>39</v>
      </c>
      <c r="H489" s="32">
        <f>REITORIA!I489+MUSEU!I489+ESAG!I489+CEART!I489+FAED!I489+CEAD!I489+CEFID!I489+CESFI!I489+CERES!I489</f>
        <v>54</v>
      </c>
      <c r="I489" s="41">
        <f>(REITORIA!I489-REITORIA!J489)+(MUSEU!I489-MUSEU!J489)+(ESAG!I489-ESAG!J489)+(CEART!I489-CEART!J489)+(FAED!I489-FAED!J489)+(CEAD!I489-CEAD!J489)+(CEFID!I489-CEFID!J489)+(CESFI!I489-CESFI!J489)+(CERES!I489-CERES!J489)</f>
        <v>38</v>
      </c>
      <c r="J489" s="59">
        <f t="shared" si="21"/>
        <v>16</v>
      </c>
      <c r="K489" s="33">
        <v>13.49</v>
      </c>
      <c r="L489" s="33">
        <f t="shared" si="22"/>
        <v>728.46</v>
      </c>
      <c r="M489" s="30">
        <f t="shared" si="23"/>
        <v>512.62</v>
      </c>
    </row>
    <row r="490" spans="1:13" ht="30" customHeight="1" x14ac:dyDescent="0.25">
      <c r="A490" s="177"/>
      <c r="B490" s="72">
        <v>534</v>
      </c>
      <c r="C490" s="169"/>
      <c r="D490" s="75" t="s">
        <v>528</v>
      </c>
      <c r="E490" s="34" t="s">
        <v>567</v>
      </c>
      <c r="F490" s="34" t="s">
        <v>553</v>
      </c>
      <c r="G490" s="34" t="s">
        <v>39</v>
      </c>
      <c r="H490" s="32">
        <f>REITORIA!I490+MUSEU!I490+ESAG!I490+CEART!I490+FAED!I490+CEAD!I490+CEFID!I490+CESFI!I490+CERES!I490</f>
        <v>12</v>
      </c>
      <c r="I490" s="41">
        <f>(REITORIA!I490-REITORIA!J490)+(MUSEU!I490-MUSEU!J490)+(ESAG!I490-ESAG!J490)+(CEART!I490-CEART!J490)+(FAED!I490-FAED!J490)+(CEAD!I490-CEAD!J490)+(CEFID!I490-CEFID!J490)+(CESFI!I490-CESFI!J490)+(CERES!I490-CERES!J490)</f>
        <v>8</v>
      </c>
      <c r="J490" s="59">
        <f t="shared" si="21"/>
        <v>4</v>
      </c>
      <c r="K490" s="33">
        <v>41.91</v>
      </c>
      <c r="L490" s="33">
        <f t="shared" si="22"/>
        <v>502.91999999999996</v>
      </c>
      <c r="M490" s="30">
        <f t="shared" si="23"/>
        <v>335.28</v>
      </c>
    </row>
    <row r="491" spans="1:13" ht="30" customHeight="1" x14ac:dyDescent="0.25">
      <c r="A491" s="177"/>
      <c r="B491" s="71">
        <v>535</v>
      </c>
      <c r="C491" s="169"/>
      <c r="D491" s="75" t="s">
        <v>532</v>
      </c>
      <c r="E491" s="34" t="s">
        <v>567</v>
      </c>
      <c r="F491" s="34" t="s">
        <v>553</v>
      </c>
      <c r="G491" s="34" t="s">
        <v>39</v>
      </c>
      <c r="H491" s="32">
        <f>REITORIA!I491+MUSEU!I491+ESAG!I491+CEART!I491+FAED!I491+CEAD!I491+CEFID!I491+CESFI!I491+CERES!I491</f>
        <v>67</v>
      </c>
      <c r="I491" s="41">
        <f>(REITORIA!I491-REITORIA!J491)+(MUSEU!I491-MUSEU!J491)+(ESAG!I491-ESAG!J491)+(CEART!I491-CEART!J491)+(FAED!I491-FAED!J491)+(CEAD!I491-CEAD!J491)+(CEFID!I491-CEFID!J491)+(CESFI!I491-CESFI!J491)+(CERES!I491-CERES!J491)</f>
        <v>35</v>
      </c>
      <c r="J491" s="59">
        <f t="shared" si="21"/>
        <v>32</v>
      </c>
      <c r="K491" s="33">
        <v>17.5</v>
      </c>
      <c r="L491" s="33">
        <f t="shared" si="22"/>
        <v>1172.5</v>
      </c>
      <c r="M491" s="30">
        <f t="shared" si="23"/>
        <v>612.5</v>
      </c>
    </row>
    <row r="492" spans="1:13" ht="30" customHeight="1" x14ac:dyDescent="0.25">
      <c r="A492" s="177"/>
      <c r="B492" s="72">
        <v>536</v>
      </c>
      <c r="C492" s="170"/>
      <c r="D492" s="75" t="s">
        <v>534</v>
      </c>
      <c r="E492" s="34" t="s">
        <v>572</v>
      </c>
      <c r="F492" s="34" t="s">
        <v>553</v>
      </c>
      <c r="G492" s="34" t="s">
        <v>39</v>
      </c>
      <c r="H492" s="32">
        <f>REITORIA!I492+MUSEU!I492+ESAG!I492+CEART!I492+FAED!I492+CEAD!I492+CEFID!I492+CESFI!I492+CERES!I492</f>
        <v>53</v>
      </c>
      <c r="I492" s="41">
        <f>(REITORIA!I492-REITORIA!J492)+(MUSEU!I492-MUSEU!J492)+(ESAG!I492-ESAG!J492)+(CEART!I492-CEART!J492)+(FAED!I492-FAED!J492)+(CEAD!I492-CEAD!J492)+(CEFID!I492-CEFID!J492)+(CESFI!I492-CESFI!J492)+(CERES!I492-CERES!J492)</f>
        <v>34</v>
      </c>
      <c r="J492" s="59">
        <f t="shared" si="21"/>
        <v>19</v>
      </c>
      <c r="K492" s="33">
        <v>19.34</v>
      </c>
      <c r="L492" s="33">
        <f t="shared" si="22"/>
        <v>1025.02</v>
      </c>
      <c r="M492" s="30">
        <f t="shared" si="23"/>
        <v>657.56</v>
      </c>
    </row>
    <row r="493" spans="1:13" ht="30" customHeight="1" x14ac:dyDescent="0.25">
      <c r="A493" s="171">
        <v>10</v>
      </c>
      <c r="B493" s="76">
        <v>537</v>
      </c>
      <c r="C493" s="174" t="s">
        <v>819</v>
      </c>
      <c r="D493" s="80" t="s">
        <v>536</v>
      </c>
      <c r="E493" s="34" t="s">
        <v>567</v>
      </c>
      <c r="F493" s="34" t="s">
        <v>574</v>
      </c>
      <c r="G493" s="34" t="s">
        <v>39</v>
      </c>
      <c r="H493" s="32">
        <f>REITORIA!I493+MUSEU!I493+ESAG!I493+CEART!I493+FAED!I493+CEAD!I493+CEFID!I493+CESFI!I493+CERES!I493</f>
        <v>55</v>
      </c>
      <c r="I493" s="41">
        <f>(REITORIA!I493-REITORIA!J493)+(MUSEU!I493-MUSEU!J493)+(ESAG!I493-ESAG!J493)+(CEART!I493-CEART!J493)+(FAED!I493-FAED!J493)+(CEAD!I493-CEAD!J493)+(CEFID!I493-CEFID!J493)+(CESFI!I493-CESFI!J493)+(CERES!I493-CERES!J493)</f>
        <v>0</v>
      </c>
      <c r="J493" s="59">
        <f t="shared" si="21"/>
        <v>55</v>
      </c>
      <c r="K493" s="33">
        <v>14</v>
      </c>
      <c r="L493" s="33">
        <f t="shared" si="22"/>
        <v>770</v>
      </c>
      <c r="M493" s="30">
        <f t="shared" si="23"/>
        <v>0</v>
      </c>
    </row>
    <row r="494" spans="1:13" ht="30" customHeight="1" x14ac:dyDescent="0.25">
      <c r="A494" s="172"/>
      <c r="B494" s="76">
        <v>538</v>
      </c>
      <c r="C494" s="175"/>
      <c r="D494" s="80" t="s">
        <v>538</v>
      </c>
      <c r="E494" s="34" t="s">
        <v>567</v>
      </c>
      <c r="F494" s="34" t="s">
        <v>123</v>
      </c>
      <c r="G494" s="34" t="s">
        <v>39</v>
      </c>
      <c r="H494" s="32">
        <f>REITORIA!I494+MUSEU!I494+ESAG!I494+CEART!I494+FAED!I494+CEAD!I494+CEFID!I494+CESFI!I494+CERES!I494</f>
        <v>90</v>
      </c>
      <c r="I494" s="41">
        <f>(REITORIA!I494-REITORIA!J494)+(MUSEU!I494-MUSEU!J494)+(ESAG!I494-ESAG!J494)+(CEART!I494-CEART!J494)+(FAED!I494-FAED!J494)+(CEAD!I494-CEAD!J494)+(CEFID!I494-CEFID!J494)+(CESFI!I494-CESFI!J494)+(CERES!I494-CERES!J494)</f>
        <v>53</v>
      </c>
      <c r="J494" s="59">
        <f t="shared" si="21"/>
        <v>37</v>
      </c>
      <c r="K494" s="33">
        <v>18.72</v>
      </c>
      <c r="L494" s="33">
        <f t="shared" si="22"/>
        <v>1684.8</v>
      </c>
      <c r="M494" s="30">
        <f t="shared" si="23"/>
        <v>992.16</v>
      </c>
    </row>
    <row r="495" spans="1:13" ht="30" customHeight="1" x14ac:dyDescent="0.25">
      <c r="A495" s="172"/>
      <c r="B495" s="70">
        <v>539</v>
      </c>
      <c r="C495" s="175"/>
      <c r="D495" s="80" t="s">
        <v>539</v>
      </c>
      <c r="E495" s="34" t="s">
        <v>567</v>
      </c>
      <c r="F495" s="34" t="s">
        <v>123</v>
      </c>
      <c r="G495" s="34" t="s">
        <v>39</v>
      </c>
      <c r="H495" s="32">
        <f>REITORIA!I495+MUSEU!I495+ESAG!I495+CEART!I495+FAED!I495+CEAD!I495+CEFID!I495+CESFI!I495+CERES!I495</f>
        <v>32</v>
      </c>
      <c r="I495" s="41">
        <f>(REITORIA!I495-REITORIA!J495)+(MUSEU!I495-MUSEU!J495)+(ESAG!I495-ESAG!J495)+(CEART!I495-CEART!J495)+(FAED!I495-FAED!J495)+(CEAD!I495-CEAD!J495)+(CEFID!I495-CEFID!J495)+(CESFI!I495-CESFI!J495)+(CERES!I495-CERES!J495)</f>
        <v>22</v>
      </c>
      <c r="J495" s="59">
        <f t="shared" si="21"/>
        <v>10</v>
      </c>
      <c r="K495" s="33">
        <v>25.5</v>
      </c>
      <c r="L495" s="33">
        <f t="shared" si="22"/>
        <v>816</v>
      </c>
      <c r="M495" s="30">
        <f t="shared" si="23"/>
        <v>561</v>
      </c>
    </row>
    <row r="496" spans="1:13" ht="30" customHeight="1" x14ac:dyDescent="0.25">
      <c r="A496" s="172"/>
      <c r="B496" s="76">
        <v>540</v>
      </c>
      <c r="C496" s="175"/>
      <c r="D496" s="80" t="s">
        <v>540</v>
      </c>
      <c r="E496" s="34" t="s">
        <v>567</v>
      </c>
      <c r="F496" s="34" t="s">
        <v>123</v>
      </c>
      <c r="G496" s="34" t="s">
        <v>39</v>
      </c>
      <c r="H496" s="32">
        <f>REITORIA!I496+MUSEU!I496+ESAG!I496+CEART!I496+FAED!I496+CEAD!I496+CEFID!I496+CESFI!I496+CERES!I496</f>
        <v>130</v>
      </c>
      <c r="I496" s="41">
        <f>(REITORIA!I496-REITORIA!J496)+(MUSEU!I496-MUSEU!J496)+(ESAG!I496-ESAG!J496)+(CEART!I496-CEART!J496)+(FAED!I496-FAED!J496)+(CEAD!I496-CEAD!J496)+(CEFID!I496-CEFID!J496)+(CESFI!I496-CESFI!J496)+(CERES!I496-CERES!J496)</f>
        <v>57</v>
      </c>
      <c r="J496" s="59">
        <f t="shared" si="21"/>
        <v>73</v>
      </c>
      <c r="K496" s="33">
        <v>9</v>
      </c>
      <c r="L496" s="33">
        <f t="shared" si="22"/>
        <v>1170</v>
      </c>
      <c r="M496" s="30">
        <f t="shared" si="23"/>
        <v>513</v>
      </c>
    </row>
    <row r="497" spans="1:13" ht="30" customHeight="1" x14ac:dyDescent="0.25">
      <c r="A497" s="172"/>
      <c r="B497" s="76">
        <v>541</v>
      </c>
      <c r="C497" s="175"/>
      <c r="D497" s="80" t="s">
        <v>541</v>
      </c>
      <c r="E497" s="34" t="s">
        <v>579</v>
      </c>
      <c r="F497" s="34" t="s">
        <v>574</v>
      </c>
      <c r="G497" s="34" t="s">
        <v>39</v>
      </c>
      <c r="H497" s="32">
        <f>REITORIA!I497+MUSEU!I497+ESAG!I497+CEART!I497+FAED!I497+CEAD!I497+CEFID!I497+CESFI!I497+CERES!I497</f>
        <v>10</v>
      </c>
      <c r="I497" s="41">
        <f>(REITORIA!I497-REITORIA!J497)+(MUSEU!I497-MUSEU!J497)+(ESAG!I497-ESAG!J497)+(CEART!I497-CEART!J497)+(FAED!I497-FAED!J497)+(CEAD!I497-CEAD!J497)+(CEFID!I497-CEFID!J497)+(CESFI!I497-CESFI!J497)+(CERES!I497-CERES!J497)</f>
        <v>6</v>
      </c>
      <c r="J497" s="59">
        <f t="shared" si="21"/>
        <v>4</v>
      </c>
      <c r="K497" s="33">
        <v>10</v>
      </c>
      <c r="L497" s="33">
        <f t="shared" si="22"/>
        <v>100</v>
      </c>
      <c r="M497" s="30">
        <f t="shared" si="23"/>
        <v>60</v>
      </c>
    </row>
    <row r="498" spans="1:13" ht="30" customHeight="1" x14ac:dyDescent="0.25">
      <c r="A498" s="172"/>
      <c r="B498" s="76">
        <v>542</v>
      </c>
      <c r="C498" s="175"/>
      <c r="D498" s="80" t="s">
        <v>542</v>
      </c>
      <c r="E498" s="34" t="s">
        <v>579</v>
      </c>
      <c r="F498" s="34" t="s">
        <v>574</v>
      </c>
      <c r="G498" s="34" t="s">
        <v>39</v>
      </c>
      <c r="H498" s="32">
        <f>REITORIA!I498+MUSEU!I498+ESAG!I498+CEART!I498+FAED!I498+CEAD!I498+CEFID!I498+CESFI!I498+CERES!I498</f>
        <v>52</v>
      </c>
      <c r="I498" s="41">
        <f>(REITORIA!I498-REITORIA!J498)+(MUSEU!I498-MUSEU!J498)+(ESAG!I498-ESAG!J498)+(CEART!I498-CEART!J498)+(FAED!I498-FAED!J498)+(CEAD!I498-CEAD!J498)+(CEFID!I498-CEFID!J498)+(CESFI!I498-CESFI!J498)+(CERES!I498-CERES!J498)</f>
        <v>12</v>
      </c>
      <c r="J498" s="59">
        <f t="shared" si="21"/>
        <v>40</v>
      </c>
      <c r="K498" s="33">
        <v>17.5</v>
      </c>
      <c r="L498" s="33">
        <f t="shared" si="22"/>
        <v>910</v>
      </c>
      <c r="M498" s="30">
        <f t="shared" si="23"/>
        <v>210</v>
      </c>
    </row>
    <row r="499" spans="1:13" ht="30" customHeight="1" x14ac:dyDescent="0.25">
      <c r="A499" s="172"/>
      <c r="B499" s="76">
        <v>543</v>
      </c>
      <c r="C499" s="175"/>
      <c r="D499" s="81" t="s">
        <v>543</v>
      </c>
      <c r="E499" s="34" t="s">
        <v>579</v>
      </c>
      <c r="F499" s="34" t="s">
        <v>574</v>
      </c>
      <c r="G499" s="34" t="s">
        <v>39</v>
      </c>
      <c r="H499" s="32">
        <f>REITORIA!I499+MUSEU!I499+ESAG!I499+CEART!I499+FAED!I499+CEAD!I499+CEFID!I499+CESFI!I499+CERES!I499</f>
        <v>9</v>
      </c>
      <c r="I499" s="41">
        <f>(REITORIA!I499-REITORIA!J499)+(MUSEU!I499-MUSEU!J499)+(ESAG!I499-ESAG!J499)+(CEART!I499-CEART!J499)+(FAED!I499-FAED!J499)+(CEAD!I499-CEAD!J499)+(CEFID!I499-CEFID!J499)+(CESFI!I499-CESFI!J499)+(CERES!I499-CERES!J499)</f>
        <v>5</v>
      </c>
      <c r="J499" s="59">
        <f t="shared" si="21"/>
        <v>4</v>
      </c>
      <c r="K499" s="33">
        <v>41.22</v>
      </c>
      <c r="L499" s="33">
        <f t="shared" si="22"/>
        <v>370.98</v>
      </c>
      <c r="M499" s="30">
        <f t="shared" si="23"/>
        <v>206.1</v>
      </c>
    </row>
    <row r="500" spans="1:13" ht="30" customHeight="1" x14ac:dyDescent="0.25">
      <c r="A500" s="172"/>
      <c r="B500" s="76">
        <v>544</v>
      </c>
      <c r="C500" s="175"/>
      <c r="D500" s="80" t="s">
        <v>544</v>
      </c>
      <c r="E500" s="34" t="s">
        <v>537</v>
      </c>
      <c r="F500" s="34" t="s">
        <v>123</v>
      </c>
      <c r="G500" s="34" t="s">
        <v>39</v>
      </c>
      <c r="H500" s="32">
        <f>REITORIA!I500+MUSEU!I500+ESAG!I500+CEART!I500+FAED!I500+CEAD!I500+CEFID!I500+CESFI!I500+CERES!I500</f>
        <v>15</v>
      </c>
      <c r="I500" s="41">
        <f>(REITORIA!I500-REITORIA!J500)+(MUSEU!I500-MUSEU!J500)+(ESAG!I500-ESAG!J500)+(CEART!I500-CEART!J500)+(FAED!I500-FAED!J500)+(CEAD!I500-CEAD!J500)+(CEFID!I500-CEFID!J500)+(CESFI!I500-CESFI!J500)+(CERES!I500-CERES!J500)</f>
        <v>12</v>
      </c>
      <c r="J500" s="59">
        <f t="shared" si="21"/>
        <v>3</v>
      </c>
      <c r="K500" s="33">
        <v>123.58</v>
      </c>
      <c r="L500" s="33">
        <f t="shared" si="22"/>
        <v>1853.7</v>
      </c>
      <c r="M500" s="30">
        <f t="shared" si="23"/>
        <v>1482.96</v>
      </c>
    </row>
    <row r="501" spans="1:13" ht="30" customHeight="1" x14ac:dyDescent="0.25">
      <c r="A501" s="172"/>
      <c r="B501" s="76">
        <v>545</v>
      </c>
      <c r="C501" s="175"/>
      <c r="D501" s="80" t="s">
        <v>546</v>
      </c>
      <c r="E501" s="34" t="s">
        <v>537</v>
      </c>
      <c r="F501" s="34" t="s">
        <v>123</v>
      </c>
      <c r="G501" s="34" t="s">
        <v>39</v>
      </c>
      <c r="H501" s="32">
        <f>REITORIA!I501+MUSEU!I501+ESAG!I501+CEART!I501+FAED!I501+CEAD!I501+CEFID!I501+CESFI!I501+CERES!I501</f>
        <v>20</v>
      </c>
      <c r="I501" s="41">
        <f>(REITORIA!I501-REITORIA!J501)+(MUSEU!I501-MUSEU!J501)+(ESAG!I501-ESAG!J501)+(CEART!I501-CEART!J501)+(FAED!I501-FAED!J501)+(CEAD!I501-CEAD!J501)+(CEFID!I501-CEFID!J501)+(CESFI!I501-CESFI!J501)+(CERES!I501-CERES!J501)</f>
        <v>11</v>
      </c>
      <c r="J501" s="59">
        <f t="shared" si="21"/>
        <v>9</v>
      </c>
      <c r="K501" s="33">
        <v>7.7</v>
      </c>
      <c r="L501" s="33">
        <f t="shared" si="22"/>
        <v>154</v>
      </c>
      <c r="M501" s="30">
        <f t="shared" si="23"/>
        <v>84.7</v>
      </c>
    </row>
    <row r="502" spans="1:13" ht="30" customHeight="1" x14ac:dyDescent="0.25">
      <c r="A502" s="172"/>
      <c r="B502" s="69">
        <v>546</v>
      </c>
      <c r="C502" s="175"/>
      <c r="D502" s="80" t="s">
        <v>548</v>
      </c>
      <c r="E502" s="34" t="s">
        <v>537</v>
      </c>
      <c r="F502" s="34" t="s">
        <v>123</v>
      </c>
      <c r="G502" s="34" t="s">
        <v>39</v>
      </c>
      <c r="H502" s="32">
        <f>REITORIA!I502+MUSEU!I502+ESAG!I502+CEART!I502+FAED!I502+CEAD!I502+CEFID!I502+CESFI!I502+CERES!I502</f>
        <v>2</v>
      </c>
      <c r="I502" s="41">
        <f>(REITORIA!I502-REITORIA!J502)+(MUSEU!I502-MUSEU!J502)+(ESAG!I502-ESAG!J502)+(CEART!I502-CEART!J502)+(FAED!I502-FAED!J502)+(CEAD!I502-CEAD!J502)+(CEFID!I502-CEFID!J502)+(CESFI!I502-CESFI!J502)+(CERES!I502-CERES!J502)</f>
        <v>1</v>
      </c>
      <c r="J502" s="59">
        <f t="shared" si="21"/>
        <v>1</v>
      </c>
      <c r="K502" s="33">
        <v>172.66</v>
      </c>
      <c r="L502" s="33">
        <f t="shared" si="22"/>
        <v>345.32</v>
      </c>
      <c r="M502" s="30">
        <f t="shared" si="23"/>
        <v>172.66</v>
      </c>
    </row>
    <row r="503" spans="1:13" ht="30" customHeight="1" x14ac:dyDescent="0.25">
      <c r="A503" s="172"/>
      <c r="B503" s="70">
        <v>547</v>
      </c>
      <c r="C503" s="175"/>
      <c r="D503" s="80" t="s">
        <v>635</v>
      </c>
      <c r="E503" s="34" t="s">
        <v>565</v>
      </c>
      <c r="F503" s="34" t="s">
        <v>123</v>
      </c>
      <c r="G503" s="34" t="s">
        <v>39</v>
      </c>
      <c r="H503" s="32">
        <f>REITORIA!I503+MUSEU!I503+ESAG!I503+CEART!I503+FAED!I503+CEAD!I503+CEFID!I503+CESFI!I503+CERES!I503</f>
        <v>11</v>
      </c>
      <c r="I503" s="41">
        <f>(REITORIA!I503-REITORIA!J503)+(MUSEU!I503-MUSEU!J503)+(ESAG!I503-ESAG!J503)+(CEART!I503-CEART!J503)+(FAED!I503-FAED!J503)+(CEAD!I503-CEAD!J503)+(CEFID!I503-CEFID!J503)+(CESFI!I503-CESFI!J503)+(CERES!I503-CERES!J503)</f>
        <v>1</v>
      </c>
      <c r="J503" s="59">
        <f t="shared" si="21"/>
        <v>10</v>
      </c>
      <c r="K503" s="33">
        <v>9.3000000000000007</v>
      </c>
      <c r="L503" s="33">
        <f t="shared" si="22"/>
        <v>102.30000000000001</v>
      </c>
      <c r="M503" s="30">
        <f t="shared" si="23"/>
        <v>9.3000000000000007</v>
      </c>
    </row>
    <row r="504" spans="1:13" ht="30" customHeight="1" x14ac:dyDescent="0.25">
      <c r="A504" s="172"/>
      <c r="B504" s="70">
        <v>548</v>
      </c>
      <c r="C504" s="175"/>
      <c r="D504" s="80" t="s">
        <v>620</v>
      </c>
      <c r="E504" s="34" t="s">
        <v>564</v>
      </c>
      <c r="F504" s="34" t="s">
        <v>123</v>
      </c>
      <c r="G504" s="34" t="s">
        <v>39</v>
      </c>
      <c r="H504" s="32">
        <f>REITORIA!I504+MUSEU!I504+ESAG!I504+CEART!I504+FAED!I504+CEAD!I504+CEFID!I504+CESFI!I504+CERES!I504</f>
        <v>10</v>
      </c>
      <c r="I504" s="41">
        <f>(REITORIA!I504-REITORIA!J504)+(MUSEU!I504-MUSEU!J504)+(ESAG!I504-ESAG!J504)+(CEART!I504-CEART!J504)+(FAED!I504-FAED!J504)+(CEAD!I504-CEAD!J504)+(CEFID!I504-CEFID!J504)+(CESFI!I504-CESFI!J504)+(CERES!I504-CERES!J504)</f>
        <v>3</v>
      </c>
      <c r="J504" s="59">
        <f t="shared" si="21"/>
        <v>7</v>
      </c>
      <c r="K504" s="33">
        <v>13.5</v>
      </c>
      <c r="L504" s="33">
        <f t="shared" si="22"/>
        <v>135</v>
      </c>
      <c r="M504" s="30">
        <f t="shared" si="23"/>
        <v>40.5</v>
      </c>
    </row>
    <row r="505" spans="1:13" ht="30" customHeight="1" x14ac:dyDescent="0.25">
      <c r="A505" s="172"/>
      <c r="B505" s="76">
        <v>549</v>
      </c>
      <c r="C505" s="175"/>
      <c r="D505" s="80" t="s">
        <v>549</v>
      </c>
      <c r="E505" s="34" t="s">
        <v>584</v>
      </c>
      <c r="F505" s="34" t="s">
        <v>574</v>
      </c>
      <c r="G505" s="34" t="s">
        <v>39</v>
      </c>
      <c r="H505" s="32">
        <f>REITORIA!I505+MUSEU!I505+ESAG!I505+CEART!I505+FAED!I505+CEAD!I505+CEFID!I505+CESFI!I505+CERES!I505</f>
        <v>45</v>
      </c>
      <c r="I505" s="41">
        <f>(REITORIA!I505-REITORIA!J505)+(MUSEU!I505-MUSEU!J505)+(ESAG!I505-ESAG!J505)+(CEART!I505-CEART!J505)+(FAED!I505-FAED!J505)+(CEAD!I505-CEAD!J505)+(CEFID!I505-CEFID!J505)+(CESFI!I505-CESFI!J505)+(CERES!I505-CERES!J505)</f>
        <v>14</v>
      </c>
      <c r="J505" s="59">
        <f t="shared" si="21"/>
        <v>31</v>
      </c>
      <c r="K505" s="33">
        <v>8</v>
      </c>
      <c r="L505" s="33">
        <f t="shared" si="22"/>
        <v>360</v>
      </c>
      <c r="M505" s="30">
        <f t="shared" si="23"/>
        <v>112</v>
      </c>
    </row>
    <row r="506" spans="1:13" ht="30" customHeight="1" x14ac:dyDescent="0.25">
      <c r="A506" s="172"/>
      <c r="B506" s="70">
        <v>550</v>
      </c>
      <c r="C506" s="175"/>
      <c r="D506" s="81" t="s">
        <v>550</v>
      </c>
      <c r="E506" s="34" t="s">
        <v>537</v>
      </c>
      <c r="F506" s="34" t="s">
        <v>123</v>
      </c>
      <c r="G506" s="34" t="s">
        <v>39</v>
      </c>
      <c r="H506" s="32">
        <f>REITORIA!I506+MUSEU!I506+ESAG!I506+CEART!I506+FAED!I506+CEAD!I506+CEFID!I506+CESFI!I506+CERES!I506</f>
        <v>5</v>
      </c>
      <c r="I506" s="41">
        <f>(REITORIA!I506-REITORIA!J506)+(MUSEU!I506-MUSEU!J506)+(ESAG!I506-ESAG!J506)+(CEART!I506-CEART!J506)+(FAED!I506-FAED!J506)+(CEAD!I506-CEAD!J506)+(CEFID!I506-CEFID!J506)+(CESFI!I506-CESFI!J506)+(CERES!I506-CERES!J506)</f>
        <v>2</v>
      </c>
      <c r="J506" s="59">
        <f t="shared" si="21"/>
        <v>3</v>
      </c>
      <c r="K506" s="33">
        <v>10</v>
      </c>
      <c r="L506" s="33">
        <f t="shared" si="22"/>
        <v>50</v>
      </c>
      <c r="M506" s="30">
        <f t="shared" si="23"/>
        <v>20</v>
      </c>
    </row>
    <row r="507" spans="1:13" ht="30" customHeight="1" x14ac:dyDescent="0.25">
      <c r="A507" s="172"/>
      <c r="B507" s="70">
        <v>551</v>
      </c>
      <c r="C507" s="175"/>
      <c r="D507" s="80" t="s">
        <v>551</v>
      </c>
      <c r="E507" s="34" t="s">
        <v>537</v>
      </c>
      <c r="F507" s="34" t="s">
        <v>123</v>
      </c>
      <c r="G507" s="34" t="s">
        <v>39</v>
      </c>
      <c r="H507" s="32">
        <f>REITORIA!I507+MUSEU!I507+ESAG!I507+CEART!I507+FAED!I507+CEAD!I507+CEFID!I507+CESFI!I507+CERES!I507</f>
        <v>2</v>
      </c>
      <c r="I507" s="41">
        <f>(REITORIA!I507-REITORIA!J507)+(MUSEU!I507-MUSEU!J507)+(ESAG!I507-ESAG!J507)+(CEART!I507-CEART!J507)+(FAED!I507-FAED!J507)+(CEAD!I507-CEAD!J507)+(CEFID!I507-CEFID!J507)+(CESFI!I507-CESFI!J507)+(CERES!I507-CERES!J507)</f>
        <v>0</v>
      </c>
      <c r="J507" s="59">
        <f t="shared" si="21"/>
        <v>2</v>
      </c>
      <c r="K507" s="33">
        <v>34.299999999999997</v>
      </c>
      <c r="L507" s="33">
        <f t="shared" si="22"/>
        <v>68.599999999999994</v>
      </c>
      <c r="M507" s="30">
        <f t="shared" si="23"/>
        <v>0</v>
      </c>
    </row>
    <row r="508" spans="1:13" ht="30" customHeight="1" x14ac:dyDescent="0.25">
      <c r="A508" s="172"/>
      <c r="B508" s="70">
        <v>552</v>
      </c>
      <c r="C508" s="175"/>
      <c r="D508" s="80" t="s">
        <v>554</v>
      </c>
      <c r="E508" s="34" t="s">
        <v>537</v>
      </c>
      <c r="F508" s="34" t="s">
        <v>123</v>
      </c>
      <c r="G508" s="34" t="s">
        <v>39</v>
      </c>
      <c r="H508" s="32">
        <f>REITORIA!I508+MUSEU!I508+ESAG!I508+CEART!I508+FAED!I508+CEAD!I508+CEFID!I508+CESFI!I508+CERES!I508</f>
        <v>2</v>
      </c>
      <c r="I508" s="41">
        <f>(REITORIA!I508-REITORIA!J508)+(MUSEU!I508-MUSEU!J508)+(ESAG!I508-ESAG!J508)+(CEART!I508-CEART!J508)+(FAED!I508-FAED!J508)+(CEAD!I508-CEAD!J508)+(CEFID!I508-CEFID!J508)+(CESFI!I508-CESFI!J508)+(CERES!I508-CERES!J508)</f>
        <v>0</v>
      </c>
      <c r="J508" s="59">
        <f t="shared" si="21"/>
        <v>2</v>
      </c>
      <c r="K508" s="33">
        <v>34.299999999999997</v>
      </c>
      <c r="L508" s="33">
        <f t="shared" si="22"/>
        <v>68.599999999999994</v>
      </c>
      <c r="M508" s="30">
        <f t="shared" si="23"/>
        <v>0</v>
      </c>
    </row>
    <row r="509" spans="1:13" ht="30" customHeight="1" x14ac:dyDescent="0.25">
      <c r="A509" s="172"/>
      <c r="B509" s="70">
        <v>553</v>
      </c>
      <c r="C509" s="175"/>
      <c r="D509" s="80" t="s">
        <v>555</v>
      </c>
      <c r="E509" s="34" t="s">
        <v>537</v>
      </c>
      <c r="F509" s="34" t="s">
        <v>123</v>
      </c>
      <c r="G509" s="34" t="s">
        <v>39</v>
      </c>
      <c r="H509" s="32">
        <f>REITORIA!I509+MUSEU!I509+ESAG!I509+CEART!I509+FAED!I509+CEAD!I509+CEFID!I509+CESFI!I509+CERES!I509</f>
        <v>5</v>
      </c>
      <c r="I509" s="41">
        <f>(REITORIA!I509-REITORIA!J509)+(MUSEU!I509-MUSEU!J509)+(ESAG!I509-ESAG!J509)+(CEART!I509-CEART!J509)+(FAED!I509-FAED!J509)+(CEAD!I509-CEAD!J509)+(CEFID!I509-CEFID!J509)+(CESFI!I509-CESFI!J509)+(CERES!I509-CERES!J509)</f>
        <v>2</v>
      </c>
      <c r="J509" s="59">
        <f t="shared" si="21"/>
        <v>3</v>
      </c>
      <c r="K509" s="33">
        <v>34.299999999999997</v>
      </c>
      <c r="L509" s="33">
        <f t="shared" si="22"/>
        <v>171.5</v>
      </c>
      <c r="M509" s="30">
        <f t="shared" si="23"/>
        <v>68.599999999999994</v>
      </c>
    </row>
    <row r="510" spans="1:13" ht="30" customHeight="1" x14ac:dyDescent="0.25">
      <c r="A510" s="172"/>
      <c r="B510" s="70">
        <v>554</v>
      </c>
      <c r="C510" s="175"/>
      <c r="D510" s="80" t="s">
        <v>556</v>
      </c>
      <c r="E510" s="34" t="s">
        <v>537</v>
      </c>
      <c r="F510" s="34" t="s">
        <v>123</v>
      </c>
      <c r="G510" s="34" t="s">
        <v>39</v>
      </c>
      <c r="H510" s="32">
        <f>REITORIA!I510+MUSEU!I510+ESAG!I510+CEART!I510+FAED!I510+CEAD!I510+CEFID!I510+CESFI!I510+CERES!I510</f>
        <v>1</v>
      </c>
      <c r="I510" s="41">
        <f>(REITORIA!I510-REITORIA!J510)+(MUSEU!I510-MUSEU!J510)+(ESAG!I510-ESAG!J510)+(CEART!I510-CEART!J510)+(FAED!I510-FAED!J510)+(CEAD!I510-CEAD!J510)+(CEFID!I510-CEFID!J510)+(CESFI!I510-CESFI!J510)+(CERES!I510-CERES!J510)</f>
        <v>0</v>
      </c>
      <c r="J510" s="59">
        <f t="shared" si="21"/>
        <v>1</v>
      </c>
      <c r="K510" s="33">
        <v>33.36</v>
      </c>
      <c r="L510" s="33">
        <f t="shared" si="22"/>
        <v>33.36</v>
      </c>
      <c r="M510" s="30">
        <f t="shared" si="23"/>
        <v>0</v>
      </c>
    </row>
    <row r="511" spans="1:13" ht="30" customHeight="1" x14ac:dyDescent="0.25">
      <c r="A511" s="172"/>
      <c r="B511" s="70">
        <v>555</v>
      </c>
      <c r="C511" s="175"/>
      <c r="D511" s="80" t="s">
        <v>557</v>
      </c>
      <c r="E511" s="34" t="s">
        <v>537</v>
      </c>
      <c r="F511" s="34" t="s">
        <v>123</v>
      </c>
      <c r="G511" s="34" t="s">
        <v>39</v>
      </c>
      <c r="H511" s="32">
        <f>REITORIA!I511+MUSEU!I511+ESAG!I511+CEART!I511+FAED!I511+CEAD!I511+CEFID!I511+CESFI!I511+CERES!I511</f>
        <v>3</v>
      </c>
      <c r="I511" s="41">
        <f>(REITORIA!I511-REITORIA!J511)+(MUSEU!I511-MUSEU!J511)+(ESAG!I511-ESAG!J511)+(CEART!I511-CEART!J511)+(FAED!I511-FAED!J511)+(CEAD!I511-CEAD!J511)+(CEFID!I511-CEFID!J511)+(CESFI!I511-CESFI!J511)+(CERES!I511-CERES!J511)</f>
        <v>2</v>
      </c>
      <c r="J511" s="59">
        <f t="shared" si="21"/>
        <v>1</v>
      </c>
      <c r="K511" s="33">
        <v>34.299999999999997</v>
      </c>
      <c r="L511" s="33">
        <f t="shared" si="22"/>
        <v>102.89999999999999</v>
      </c>
      <c r="M511" s="30">
        <f t="shared" si="23"/>
        <v>68.599999999999994</v>
      </c>
    </row>
    <row r="512" spans="1:13" ht="30" customHeight="1" x14ac:dyDescent="0.25">
      <c r="A512" s="172"/>
      <c r="B512" s="70">
        <v>556</v>
      </c>
      <c r="C512" s="175"/>
      <c r="D512" s="80" t="s">
        <v>558</v>
      </c>
      <c r="E512" s="34" t="s">
        <v>537</v>
      </c>
      <c r="F512" s="34" t="s">
        <v>123</v>
      </c>
      <c r="G512" s="34" t="s">
        <v>39</v>
      </c>
      <c r="H512" s="32">
        <f>REITORIA!I512+MUSEU!I512+ESAG!I512+CEART!I512+FAED!I512+CEAD!I512+CEFID!I512+CESFI!I512+CERES!I512</f>
        <v>2</v>
      </c>
      <c r="I512" s="41">
        <f>(REITORIA!I512-REITORIA!J512)+(MUSEU!I512-MUSEU!J512)+(ESAG!I512-ESAG!J512)+(CEART!I512-CEART!J512)+(FAED!I512-FAED!J512)+(CEAD!I512-CEAD!J512)+(CEFID!I512-CEFID!J512)+(CESFI!I512-CESFI!J512)+(CERES!I512-CERES!J512)</f>
        <v>2</v>
      </c>
      <c r="J512" s="59">
        <f t="shared" si="21"/>
        <v>0</v>
      </c>
      <c r="K512" s="33">
        <v>34.299999999999997</v>
      </c>
      <c r="L512" s="33">
        <f t="shared" si="22"/>
        <v>68.599999999999994</v>
      </c>
      <c r="M512" s="30">
        <f t="shared" si="23"/>
        <v>68.599999999999994</v>
      </c>
    </row>
    <row r="513" spans="1:13" ht="30" customHeight="1" x14ac:dyDescent="0.25">
      <c r="A513" s="172"/>
      <c r="B513" s="70">
        <v>557</v>
      </c>
      <c r="C513" s="175"/>
      <c r="D513" s="80" t="s">
        <v>559</v>
      </c>
      <c r="E513" s="34" t="s">
        <v>564</v>
      </c>
      <c r="F513" s="34" t="s">
        <v>123</v>
      </c>
      <c r="G513" s="34" t="s">
        <v>39</v>
      </c>
      <c r="H513" s="32">
        <f>REITORIA!I513+MUSEU!I513+ESAG!I513+CEART!I513+FAED!I513+CEAD!I513+CEFID!I513+CESFI!I513+CERES!I513</f>
        <v>6</v>
      </c>
      <c r="I513" s="41">
        <f>(REITORIA!I513-REITORIA!J513)+(MUSEU!I513-MUSEU!J513)+(ESAG!I513-ESAG!J513)+(CEART!I513-CEART!J513)+(FAED!I513-FAED!J513)+(CEAD!I513-CEAD!J513)+(CEFID!I513-CEFID!J513)+(CESFI!I513-CESFI!J513)+(CERES!I513-CERES!J513)</f>
        <v>6</v>
      </c>
      <c r="J513" s="59">
        <f t="shared" si="21"/>
        <v>0</v>
      </c>
      <c r="K513" s="33">
        <v>15</v>
      </c>
      <c r="L513" s="33">
        <f t="shared" si="22"/>
        <v>90</v>
      </c>
      <c r="M513" s="30">
        <f t="shared" si="23"/>
        <v>90</v>
      </c>
    </row>
    <row r="514" spans="1:13" ht="30" customHeight="1" x14ac:dyDescent="0.25">
      <c r="A514" s="172"/>
      <c r="B514" s="70">
        <v>558</v>
      </c>
      <c r="C514" s="175"/>
      <c r="D514" s="80" t="s">
        <v>562</v>
      </c>
      <c r="E514" s="34" t="s">
        <v>584</v>
      </c>
      <c r="F514" s="34" t="s">
        <v>574</v>
      </c>
      <c r="G514" s="34" t="s">
        <v>39</v>
      </c>
      <c r="H514" s="32">
        <f>REITORIA!I514+MUSEU!I514+ESAG!I514+CEART!I514+FAED!I514+CEAD!I514+CEFID!I514+CESFI!I514+CERES!I514</f>
        <v>7</v>
      </c>
      <c r="I514" s="41">
        <f>(REITORIA!I514-REITORIA!J514)+(MUSEU!I514-MUSEU!J514)+(ESAG!I514-ESAG!J514)+(CEART!I514-CEART!J514)+(FAED!I514-FAED!J514)+(CEAD!I514-CEAD!J514)+(CEFID!I514-CEFID!J514)+(CESFI!I514-CESFI!J514)+(CERES!I514-CERES!J514)</f>
        <v>5</v>
      </c>
      <c r="J514" s="59">
        <f t="shared" si="21"/>
        <v>2</v>
      </c>
      <c r="K514" s="33">
        <v>54.24</v>
      </c>
      <c r="L514" s="33">
        <f t="shared" si="22"/>
        <v>379.68</v>
      </c>
      <c r="M514" s="30">
        <f t="shared" si="23"/>
        <v>271.2</v>
      </c>
    </row>
    <row r="515" spans="1:13" ht="30" customHeight="1" x14ac:dyDescent="0.25">
      <c r="A515" s="172"/>
      <c r="B515" s="70">
        <v>559</v>
      </c>
      <c r="C515" s="175"/>
      <c r="D515" s="80" t="s">
        <v>566</v>
      </c>
      <c r="E515" s="46" t="s">
        <v>590</v>
      </c>
      <c r="F515" s="46" t="s">
        <v>38</v>
      </c>
      <c r="G515" s="46" t="s">
        <v>591</v>
      </c>
      <c r="H515" s="32">
        <f>REITORIA!I515+MUSEU!I515+ESAG!I515+CEART!I515+FAED!I515+CEAD!I515+CEFID!I515+CESFI!I515+CERES!I515</f>
        <v>6</v>
      </c>
      <c r="I515" s="41">
        <f>(REITORIA!I515-REITORIA!J515)+(MUSEU!I515-MUSEU!J515)+(ESAG!I515-ESAG!J515)+(CEART!I515-CEART!J515)+(FAED!I515-FAED!J515)+(CEAD!I515-CEAD!J515)+(CEFID!I515-CEFID!J515)+(CESFI!I515-CESFI!J515)+(CERES!I515-CERES!J515)</f>
        <v>3</v>
      </c>
      <c r="J515" s="59">
        <f t="shared" si="21"/>
        <v>3</v>
      </c>
      <c r="K515" s="33">
        <v>290</v>
      </c>
      <c r="L515" s="33">
        <f t="shared" si="22"/>
        <v>1740</v>
      </c>
      <c r="M515" s="30">
        <f t="shared" si="23"/>
        <v>870</v>
      </c>
    </row>
    <row r="516" spans="1:13" ht="30" customHeight="1" x14ac:dyDescent="0.25">
      <c r="A516" s="172"/>
      <c r="B516" s="70">
        <v>560</v>
      </c>
      <c r="C516" s="175"/>
      <c r="D516" s="80" t="s">
        <v>568</v>
      </c>
      <c r="E516" s="46" t="s">
        <v>590</v>
      </c>
      <c r="F516" s="47" t="s">
        <v>4</v>
      </c>
      <c r="G516" s="46" t="s">
        <v>591</v>
      </c>
      <c r="H516" s="32">
        <f>REITORIA!I516+MUSEU!I516+ESAG!I516+CEART!I516+FAED!I516+CEAD!I516+CEFID!I516+CESFI!I516+CERES!I516</f>
        <v>38</v>
      </c>
      <c r="I516" s="41">
        <f>(REITORIA!I516-REITORIA!J516)+(MUSEU!I516-MUSEU!J516)+(ESAG!I516-ESAG!J516)+(CEART!I516-CEART!J516)+(FAED!I516-FAED!J516)+(CEAD!I516-CEAD!J516)+(CEFID!I516-CEFID!J516)+(CESFI!I516-CESFI!J516)+(CERES!I516-CERES!J516)</f>
        <v>0</v>
      </c>
      <c r="J516" s="59">
        <f t="shared" si="21"/>
        <v>38</v>
      </c>
      <c r="K516" s="33">
        <v>7.5</v>
      </c>
      <c r="L516" s="33">
        <f t="shared" si="22"/>
        <v>285</v>
      </c>
      <c r="M516" s="30">
        <f t="shared" si="23"/>
        <v>0</v>
      </c>
    </row>
    <row r="517" spans="1:13" ht="30" customHeight="1" x14ac:dyDescent="0.25">
      <c r="A517" s="172"/>
      <c r="B517" s="70">
        <v>561</v>
      </c>
      <c r="C517" s="175"/>
      <c r="D517" s="80" t="s">
        <v>569</v>
      </c>
      <c r="E517" s="46" t="s">
        <v>57</v>
      </c>
      <c r="F517" s="47" t="s">
        <v>4</v>
      </c>
      <c r="G517" s="46" t="s">
        <v>591</v>
      </c>
      <c r="H517" s="32">
        <f>REITORIA!I517+MUSEU!I517+ESAG!I517+CEART!I517+FAED!I517+CEAD!I517+CEFID!I517+CESFI!I517+CERES!I517</f>
        <v>5</v>
      </c>
      <c r="I517" s="41">
        <f>(REITORIA!I517-REITORIA!J517)+(MUSEU!I517-MUSEU!J517)+(ESAG!I517-ESAG!J517)+(CEART!I517-CEART!J517)+(FAED!I517-FAED!J517)+(CEAD!I517-CEAD!J517)+(CEFID!I517-CEFID!J517)+(CESFI!I517-CESFI!J517)+(CERES!I517-CERES!J517)</f>
        <v>2</v>
      </c>
      <c r="J517" s="59">
        <f t="shared" ref="J517:J560" si="24">H517-I517</f>
        <v>3</v>
      </c>
      <c r="K517" s="33">
        <v>7.5</v>
      </c>
      <c r="L517" s="33">
        <f t="shared" ref="L517:L560" si="25">K517*H517</f>
        <v>37.5</v>
      </c>
      <c r="M517" s="30">
        <f t="shared" ref="M517:M560" si="26">K517*I517</f>
        <v>15</v>
      </c>
    </row>
    <row r="518" spans="1:13" ht="30" customHeight="1" x14ac:dyDescent="0.25">
      <c r="A518" s="172"/>
      <c r="B518" s="70">
        <v>562</v>
      </c>
      <c r="C518" s="175"/>
      <c r="D518" s="80" t="s">
        <v>570</v>
      </c>
      <c r="E518" s="46" t="s">
        <v>595</v>
      </c>
      <c r="F518" s="47" t="s">
        <v>4</v>
      </c>
      <c r="G518" s="46" t="s">
        <v>591</v>
      </c>
      <c r="H518" s="32">
        <f>REITORIA!I518+MUSEU!I518+ESAG!I518+CEART!I518+FAED!I518+CEAD!I518+CEFID!I518+CESFI!I518+CERES!I518</f>
        <v>25</v>
      </c>
      <c r="I518" s="41">
        <f>(REITORIA!I518-REITORIA!J518)+(MUSEU!I518-MUSEU!J518)+(ESAG!I518-ESAG!J518)+(CEART!I518-CEART!J518)+(FAED!I518-FAED!J518)+(CEAD!I518-CEAD!J518)+(CEFID!I518-CEFID!J518)+(CESFI!I518-CESFI!J518)+(CERES!I518-CERES!J518)</f>
        <v>2</v>
      </c>
      <c r="J518" s="59">
        <f t="shared" si="24"/>
        <v>23</v>
      </c>
      <c r="K518" s="33">
        <v>3.68</v>
      </c>
      <c r="L518" s="33">
        <f t="shared" si="25"/>
        <v>92</v>
      </c>
      <c r="M518" s="30">
        <f t="shared" si="26"/>
        <v>7.36</v>
      </c>
    </row>
    <row r="519" spans="1:13" ht="30" customHeight="1" x14ac:dyDescent="0.25">
      <c r="A519" s="172"/>
      <c r="B519" s="70">
        <v>563</v>
      </c>
      <c r="C519" s="175"/>
      <c r="D519" s="80" t="s">
        <v>571</v>
      </c>
      <c r="E519" s="45" t="s">
        <v>597</v>
      </c>
      <c r="F519" s="47" t="s">
        <v>38</v>
      </c>
      <c r="G519" s="47" t="s">
        <v>598</v>
      </c>
      <c r="H519" s="32">
        <f>REITORIA!I519+MUSEU!I519+ESAG!I519+CEART!I519+FAED!I519+CEAD!I519+CEFID!I519+CESFI!I519+CERES!I519</f>
        <v>2</v>
      </c>
      <c r="I519" s="41">
        <f>(REITORIA!I519-REITORIA!J519)+(MUSEU!I519-MUSEU!J519)+(ESAG!I519-ESAG!J519)+(CEART!I519-CEART!J519)+(FAED!I519-FAED!J519)+(CEAD!I519-CEAD!J519)+(CEFID!I519-CEFID!J519)+(CESFI!I519-CESFI!J519)+(CERES!I519-CERES!J519)</f>
        <v>0</v>
      </c>
      <c r="J519" s="59">
        <f t="shared" si="24"/>
        <v>2</v>
      </c>
      <c r="K519" s="33">
        <v>345.04</v>
      </c>
      <c r="L519" s="33">
        <f t="shared" si="25"/>
        <v>690.08</v>
      </c>
      <c r="M519" s="30">
        <f t="shared" si="26"/>
        <v>0</v>
      </c>
    </row>
    <row r="520" spans="1:13" ht="30" customHeight="1" x14ac:dyDescent="0.25">
      <c r="A520" s="172"/>
      <c r="B520" s="70">
        <v>564</v>
      </c>
      <c r="C520" s="175"/>
      <c r="D520" s="81" t="s">
        <v>573</v>
      </c>
      <c r="E520" s="46" t="s">
        <v>597</v>
      </c>
      <c r="F520" s="47" t="s">
        <v>38</v>
      </c>
      <c r="G520" s="47" t="s">
        <v>598</v>
      </c>
      <c r="H520" s="32">
        <f>REITORIA!I520+MUSEU!I520+ESAG!I520+CEART!I520+FAED!I520+CEAD!I520+CEFID!I520+CESFI!I520+CERES!I520</f>
        <v>1</v>
      </c>
      <c r="I520" s="41">
        <f>(REITORIA!I520-REITORIA!J520)+(MUSEU!I520-MUSEU!J520)+(ESAG!I520-ESAG!J520)+(CEART!I520-CEART!J520)+(FAED!I520-FAED!J520)+(CEAD!I520-CEAD!J520)+(CEFID!I520-CEFID!J520)+(CESFI!I520-CESFI!J520)+(CERES!I520-CERES!J520)</f>
        <v>0</v>
      </c>
      <c r="J520" s="59">
        <f t="shared" si="24"/>
        <v>1</v>
      </c>
      <c r="K520" s="33">
        <v>24.17</v>
      </c>
      <c r="L520" s="33">
        <f t="shared" si="25"/>
        <v>24.17</v>
      </c>
      <c r="M520" s="30">
        <f t="shared" si="26"/>
        <v>0</v>
      </c>
    </row>
    <row r="521" spans="1:13" ht="30" customHeight="1" x14ac:dyDescent="0.25">
      <c r="A521" s="172"/>
      <c r="B521" s="70">
        <v>565</v>
      </c>
      <c r="C521" s="175"/>
      <c r="D521" s="80" t="s">
        <v>575</v>
      </c>
      <c r="E521" s="34" t="s">
        <v>600</v>
      </c>
      <c r="F521" s="34" t="s">
        <v>38</v>
      </c>
      <c r="G521" s="34" t="s">
        <v>601</v>
      </c>
      <c r="H521" s="32">
        <f>REITORIA!I521+MUSEU!I521+ESAG!I521+CEART!I521+FAED!I521+CEAD!I521+CEFID!I521+CESFI!I521+CERES!I521</f>
        <v>20</v>
      </c>
      <c r="I521" s="41">
        <f>(REITORIA!I521-REITORIA!J521)+(MUSEU!I521-MUSEU!J521)+(ESAG!I521-ESAG!J521)+(CEART!I521-CEART!J521)+(FAED!I521-FAED!J521)+(CEAD!I521-CEAD!J521)+(CEFID!I521-CEFID!J521)+(CESFI!I521-CESFI!J521)+(CERES!I521-CERES!J521)</f>
        <v>3</v>
      </c>
      <c r="J521" s="59">
        <f t="shared" si="24"/>
        <v>17</v>
      </c>
      <c r="K521" s="33">
        <v>4.95</v>
      </c>
      <c r="L521" s="33">
        <f t="shared" si="25"/>
        <v>99</v>
      </c>
      <c r="M521" s="30">
        <f t="shared" si="26"/>
        <v>14.850000000000001</v>
      </c>
    </row>
    <row r="522" spans="1:13" ht="30" customHeight="1" x14ac:dyDescent="0.25">
      <c r="A522" s="172"/>
      <c r="B522" s="70">
        <v>566</v>
      </c>
      <c r="C522" s="175"/>
      <c r="D522" s="80" t="s">
        <v>576</v>
      </c>
      <c r="E522" s="34" t="s">
        <v>600</v>
      </c>
      <c r="F522" s="34" t="s">
        <v>38</v>
      </c>
      <c r="G522" s="34" t="s">
        <v>601</v>
      </c>
      <c r="H522" s="32">
        <f>REITORIA!I522+MUSEU!I522+ESAG!I522+CEART!I522+FAED!I522+CEAD!I522+CEFID!I522+CESFI!I522+CERES!I522</f>
        <v>20</v>
      </c>
      <c r="I522" s="41">
        <f>(REITORIA!I522-REITORIA!J522)+(MUSEU!I522-MUSEU!J522)+(ESAG!I522-ESAG!J522)+(CEART!I522-CEART!J522)+(FAED!I522-FAED!J522)+(CEAD!I522-CEAD!J522)+(CEFID!I522-CEFID!J522)+(CESFI!I522-CESFI!J522)+(CERES!I522-CERES!J522)</f>
        <v>0</v>
      </c>
      <c r="J522" s="59">
        <f t="shared" si="24"/>
        <v>20</v>
      </c>
      <c r="K522" s="33">
        <v>4.95</v>
      </c>
      <c r="L522" s="33">
        <f t="shared" si="25"/>
        <v>99</v>
      </c>
      <c r="M522" s="30">
        <f t="shared" si="26"/>
        <v>0</v>
      </c>
    </row>
    <row r="523" spans="1:13" ht="30" customHeight="1" x14ac:dyDescent="0.25">
      <c r="A523" s="172"/>
      <c r="B523" s="70">
        <v>567</v>
      </c>
      <c r="C523" s="175"/>
      <c r="D523" s="80" t="s">
        <v>577</v>
      </c>
      <c r="E523" s="51" t="s">
        <v>602</v>
      </c>
      <c r="F523" s="34" t="s">
        <v>38</v>
      </c>
      <c r="G523" s="34" t="s">
        <v>601</v>
      </c>
      <c r="H523" s="32">
        <f>REITORIA!I523+MUSEU!I523+ESAG!I523+CEART!I523+FAED!I523+CEAD!I523+CEFID!I523+CESFI!I523+CERES!I523</f>
        <v>3</v>
      </c>
      <c r="I523" s="41">
        <f>(REITORIA!I523-REITORIA!J523)+(MUSEU!I523-MUSEU!J523)+(ESAG!I523-ESAG!J523)+(CEART!I523-CEART!J523)+(FAED!I523-FAED!J523)+(CEAD!I523-CEAD!J523)+(CEFID!I523-CEFID!J523)+(CESFI!I523-CESFI!J523)+(CERES!I523-CERES!J523)</f>
        <v>0</v>
      </c>
      <c r="J523" s="59">
        <f t="shared" si="24"/>
        <v>3</v>
      </c>
      <c r="K523" s="33">
        <v>4.95</v>
      </c>
      <c r="L523" s="33">
        <f t="shared" si="25"/>
        <v>14.850000000000001</v>
      </c>
      <c r="M523" s="30">
        <f t="shared" si="26"/>
        <v>0</v>
      </c>
    </row>
    <row r="524" spans="1:13" ht="30" customHeight="1" x14ac:dyDescent="0.25">
      <c r="A524" s="172"/>
      <c r="B524" s="70">
        <v>568</v>
      </c>
      <c r="C524" s="175"/>
      <c r="D524" s="81" t="s">
        <v>578</v>
      </c>
      <c r="E524" s="34" t="s">
        <v>37</v>
      </c>
      <c r="F524" s="34" t="s">
        <v>38</v>
      </c>
      <c r="G524" s="34" t="s">
        <v>601</v>
      </c>
      <c r="H524" s="32">
        <f>REITORIA!I524+MUSEU!I524+ESAG!I524+CEART!I524+FAED!I524+CEAD!I524+CEFID!I524+CESFI!I524+CERES!I524</f>
        <v>13</v>
      </c>
      <c r="I524" s="41">
        <f>(REITORIA!I524-REITORIA!J524)+(MUSEU!I524-MUSEU!J524)+(ESAG!I524-ESAG!J524)+(CEART!I524-CEART!J524)+(FAED!I524-FAED!J524)+(CEAD!I524-CEAD!J524)+(CEFID!I524-CEFID!J524)+(CESFI!I524-CESFI!J524)+(CERES!I524-CERES!J524)</f>
        <v>2</v>
      </c>
      <c r="J524" s="59">
        <f t="shared" si="24"/>
        <v>11</v>
      </c>
      <c r="K524" s="33">
        <v>22.5</v>
      </c>
      <c r="L524" s="33">
        <f t="shared" si="25"/>
        <v>292.5</v>
      </c>
      <c r="M524" s="30">
        <f t="shared" si="26"/>
        <v>45</v>
      </c>
    </row>
    <row r="525" spans="1:13" ht="30" customHeight="1" x14ac:dyDescent="0.25">
      <c r="A525" s="172"/>
      <c r="B525" s="70">
        <v>569</v>
      </c>
      <c r="C525" s="175"/>
      <c r="D525" s="81" t="s">
        <v>580</v>
      </c>
      <c r="E525" s="34" t="s">
        <v>37</v>
      </c>
      <c r="F525" s="34" t="s">
        <v>38</v>
      </c>
      <c r="G525" s="34" t="s">
        <v>601</v>
      </c>
      <c r="H525" s="32">
        <f>REITORIA!I525+MUSEU!I525+ESAG!I525+CEART!I525+FAED!I525+CEAD!I525+CEFID!I525+CESFI!I525+CERES!I525</f>
        <v>47</v>
      </c>
      <c r="I525" s="41">
        <f>(REITORIA!I525-REITORIA!J525)+(MUSEU!I525-MUSEU!J525)+(ESAG!I525-ESAG!J525)+(CEART!I525-CEART!J525)+(FAED!I525-FAED!J525)+(CEAD!I525-CEAD!J525)+(CEFID!I525-CEFID!J525)+(CESFI!I525-CESFI!J525)+(CERES!I525-CERES!J525)</f>
        <v>2</v>
      </c>
      <c r="J525" s="59">
        <f t="shared" si="24"/>
        <v>45</v>
      </c>
      <c r="K525" s="33">
        <v>22.5</v>
      </c>
      <c r="L525" s="33">
        <f t="shared" si="25"/>
        <v>1057.5</v>
      </c>
      <c r="M525" s="30">
        <f t="shared" si="26"/>
        <v>45</v>
      </c>
    </row>
    <row r="526" spans="1:13" ht="30" customHeight="1" x14ac:dyDescent="0.25">
      <c r="A526" s="172"/>
      <c r="B526" s="70">
        <v>570</v>
      </c>
      <c r="C526" s="175"/>
      <c r="D526" s="81" t="s">
        <v>581</v>
      </c>
      <c r="E526" s="46"/>
      <c r="F526" s="46" t="s">
        <v>605</v>
      </c>
      <c r="G526" s="46" t="s">
        <v>232</v>
      </c>
      <c r="H526" s="32">
        <f>REITORIA!I526+MUSEU!I526+ESAG!I526+CEART!I526+FAED!I526+CEAD!I526+CEFID!I526+CESFI!I526+CERES!I526</f>
        <v>12</v>
      </c>
      <c r="I526" s="41">
        <f>(REITORIA!I526-REITORIA!J526)+(MUSEU!I526-MUSEU!J526)+(ESAG!I526-ESAG!J526)+(CEART!I526-CEART!J526)+(FAED!I526-FAED!J526)+(CEAD!I526-CEAD!J526)+(CEFID!I526-CEFID!J526)+(CESFI!I526-CESFI!J526)+(CERES!I526-CERES!J526)</f>
        <v>0</v>
      </c>
      <c r="J526" s="59">
        <f t="shared" si="24"/>
        <v>12</v>
      </c>
      <c r="K526" s="33">
        <v>22.5</v>
      </c>
      <c r="L526" s="33">
        <f t="shared" si="25"/>
        <v>270</v>
      </c>
      <c r="M526" s="30">
        <f t="shared" si="26"/>
        <v>0</v>
      </c>
    </row>
    <row r="527" spans="1:13" ht="30" customHeight="1" x14ac:dyDescent="0.25">
      <c r="A527" s="172"/>
      <c r="B527" s="70">
        <v>571</v>
      </c>
      <c r="C527" s="175"/>
      <c r="D527" s="81" t="s">
        <v>637</v>
      </c>
      <c r="E527" s="46"/>
      <c r="F527" s="46" t="s">
        <v>123</v>
      </c>
      <c r="G527" s="46" t="s">
        <v>232</v>
      </c>
      <c r="H527" s="32">
        <f>REITORIA!I527+MUSEU!I527+ESAG!I527+CEART!I527+FAED!I527+CEAD!I527+CEFID!I527+CESFI!I527+CERES!I527</f>
        <v>195</v>
      </c>
      <c r="I527" s="41">
        <f>(REITORIA!I527-REITORIA!J527)+(MUSEU!I527-MUSEU!J527)+(ESAG!I527-ESAG!J527)+(CEART!I527-CEART!J527)+(FAED!I527-FAED!J527)+(CEAD!I527-CEAD!J527)+(CEFID!I527-CEFID!J527)+(CESFI!I527-CESFI!J527)+(CERES!I527-CERES!J527)</f>
        <v>35</v>
      </c>
      <c r="J527" s="59">
        <f t="shared" si="24"/>
        <v>160</v>
      </c>
      <c r="K527" s="33">
        <v>3.5</v>
      </c>
      <c r="L527" s="33">
        <f t="shared" si="25"/>
        <v>682.5</v>
      </c>
      <c r="M527" s="30">
        <f t="shared" si="26"/>
        <v>122.5</v>
      </c>
    </row>
    <row r="528" spans="1:13" ht="30" customHeight="1" x14ac:dyDescent="0.25">
      <c r="A528" s="172"/>
      <c r="B528" s="70">
        <v>572</v>
      </c>
      <c r="C528" s="175"/>
      <c r="D528" s="80" t="s">
        <v>582</v>
      </c>
      <c r="E528" s="46"/>
      <c r="F528" s="46" t="s">
        <v>605</v>
      </c>
      <c r="G528" s="46" t="s">
        <v>232</v>
      </c>
      <c r="H528" s="32">
        <f>REITORIA!I528+MUSEU!I528+ESAG!I528+CEART!I528+FAED!I528+CEAD!I528+CEFID!I528+CESFI!I528+CERES!I528</f>
        <v>1</v>
      </c>
      <c r="I528" s="41">
        <f>(REITORIA!I528-REITORIA!J528)+(MUSEU!I528-MUSEU!J528)+(ESAG!I528-ESAG!J528)+(CEART!I528-CEART!J528)+(FAED!I528-FAED!J528)+(CEAD!I528-CEAD!J528)+(CEFID!I528-CEFID!J528)+(CESFI!I528-CESFI!J528)+(CERES!I528-CERES!J528)</f>
        <v>0</v>
      </c>
      <c r="J528" s="59">
        <f t="shared" si="24"/>
        <v>1</v>
      </c>
      <c r="K528" s="33">
        <v>561.89</v>
      </c>
      <c r="L528" s="33">
        <f t="shared" si="25"/>
        <v>561.89</v>
      </c>
      <c r="M528" s="30">
        <f t="shared" si="26"/>
        <v>0</v>
      </c>
    </row>
    <row r="529" spans="1:13" ht="30" customHeight="1" x14ac:dyDescent="0.25">
      <c r="A529" s="172"/>
      <c r="B529" s="70">
        <v>573</v>
      </c>
      <c r="C529" s="175"/>
      <c r="D529" s="81" t="s">
        <v>583</v>
      </c>
      <c r="E529" s="46"/>
      <c r="F529" s="46" t="s">
        <v>123</v>
      </c>
      <c r="G529" s="46" t="s">
        <v>232</v>
      </c>
      <c r="H529" s="32">
        <f>REITORIA!I529+MUSEU!I529+ESAG!I529+CEART!I529+FAED!I529+CEAD!I529+CEFID!I529+CESFI!I529+CERES!I529</f>
        <v>12</v>
      </c>
      <c r="I529" s="41">
        <f>(REITORIA!I529-REITORIA!J529)+(MUSEU!I529-MUSEU!J529)+(ESAG!I529-ESAG!J529)+(CEART!I529-CEART!J529)+(FAED!I529-FAED!J529)+(CEAD!I529-CEAD!J529)+(CEFID!I529-CEFID!J529)+(CESFI!I529-CESFI!J529)+(CERES!I529-CERES!J529)</f>
        <v>2</v>
      </c>
      <c r="J529" s="59">
        <f t="shared" si="24"/>
        <v>10</v>
      </c>
      <c r="K529" s="33">
        <v>7.04</v>
      </c>
      <c r="L529" s="33">
        <f t="shared" si="25"/>
        <v>84.48</v>
      </c>
      <c r="M529" s="30">
        <f t="shared" si="26"/>
        <v>14.08</v>
      </c>
    </row>
    <row r="530" spans="1:13" ht="30" customHeight="1" x14ac:dyDescent="0.25">
      <c r="A530" s="172"/>
      <c r="B530" s="70">
        <v>574</v>
      </c>
      <c r="C530" s="175"/>
      <c r="D530" s="81" t="s">
        <v>585</v>
      </c>
      <c r="E530" s="46"/>
      <c r="F530" s="46" t="s">
        <v>123</v>
      </c>
      <c r="G530" s="46" t="s">
        <v>232</v>
      </c>
      <c r="H530" s="32">
        <f>REITORIA!I530+MUSEU!I530+ESAG!I530+CEART!I530+FAED!I530+CEAD!I530+CEFID!I530+CESFI!I530+CERES!I530</f>
        <v>36</v>
      </c>
      <c r="I530" s="41">
        <f>(REITORIA!I530-REITORIA!J530)+(MUSEU!I530-MUSEU!J530)+(ESAG!I530-ESAG!J530)+(CEART!I530-CEART!J530)+(FAED!I530-FAED!J530)+(CEAD!I530-CEAD!J530)+(CEFID!I530-CEFID!J530)+(CESFI!I530-CESFI!J530)+(CERES!I530-CERES!J530)</f>
        <v>18</v>
      </c>
      <c r="J530" s="59">
        <f t="shared" si="24"/>
        <v>18</v>
      </c>
      <c r="K530" s="33">
        <v>3.52</v>
      </c>
      <c r="L530" s="33">
        <f t="shared" si="25"/>
        <v>126.72</v>
      </c>
      <c r="M530" s="30">
        <f t="shared" si="26"/>
        <v>63.36</v>
      </c>
    </row>
    <row r="531" spans="1:13" ht="30" customHeight="1" x14ac:dyDescent="0.25">
      <c r="A531" s="172"/>
      <c r="B531" s="70">
        <v>575</v>
      </c>
      <c r="C531" s="175"/>
      <c r="D531" s="80" t="s">
        <v>831</v>
      </c>
      <c r="E531" s="46"/>
      <c r="F531" s="46" t="s">
        <v>123</v>
      </c>
      <c r="G531" s="46" t="s">
        <v>232</v>
      </c>
      <c r="H531" s="32">
        <f>REITORIA!I531+MUSEU!I531+ESAG!I531+CEART!I531+FAED!I531+CEAD!I531+CEFID!I531+CESFI!I531+CERES!I531</f>
        <v>30</v>
      </c>
      <c r="I531" s="41">
        <f>(REITORIA!I531-REITORIA!J531)+(MUSEU!I531-MUSEU!J531)+(ESAG!I531-ESAG!J531)+(CEART!I531-CEART!J531)+(FAED!I531-FAED!J531)+(CEAD!I531-CEAD!J531)+(CEFID!I531-CEFID!J531)+(CESFI!I531-CESFI!J531)+(CERES!I531-CERES!J531)</f>
        <v>5</v>
      </c>
      <c r="J531" s="59">
        <f t="shared" si="24"/>
        <v>25</v>
      </c>
      <c r="K531" s="33">
        <v>4.45</v>
      </c>
      <c r="L531" s="33">
        <f t="shared" si="25"/>
        <v>133.5</v>
      </c>
      <c r="M531" s="30">
        <f t="shared" si="26"/>
        <v>22.25</v>
      </c>
    </row>
    <row r="532" spans="1:13" ht="30" customHeight="1" x14ac:dyDescent="0.25">
      <c r="A532" s="172"/>
      <c r="B532" s="70">
        <v>576</v>
      </c>
      <c r="C532" s="175"/>
      <c r="D532" s="81" t="s">
        <v>586</v>
      </c>
      <c r="E532" s="46"/>
      <c r="F532" s="46" t="s">
        <v>123</v>
      </c>
      <c r="G532" s="46" t="s">
        <v>232</v>
      </c>
      <c r="H532" s="32">
        <f>REITORIA!I532+MUSEU!I532+ESAG!I532+CEART!I532+FAED!I532+CEAD!I532+CEFID!I532+CESFI!I532+CERES!I532</f>
        <v>2</v>
      </c>
      <c r="I532" s="41">
        <f>(REITORIA!I532-REITORIA!J532)+(MUSEU!I532-MUSEU!J532)+(ESAG!I532-ESAG!J532)+(CEART!I532-CEART!J532)+(FAED!I532-FAED!J532)+(CEAD!I532-CEAD!J532)+(CEFID!I532-CEFID!J532)+(CESFI!I532-CESFI!J532)+(CERES!I532-CERES!J532)</f>
        <v>0</v>
      </c>
      <c r="J532" s="59">
        <f t="shared" si="24"/>
        <v>2</v>
      </c>
      <c r="K532" s="33">
        <v>73.84</v>
      </c>
      <c r="L532" s="33">
        <f t="shared" si="25"/>
        <v>147.68</v>
      </c>
      <c r="M532" s="30">
        <f t="shared" si="26"/>
        <v>0</v>
      </c>
    </row>
    <row r="533" spans="1:13" ht="30" customHeight="1" x14ac:dyDescent="0.25">
      <c r="A533" s="172"/>
      <c r="B533" s="70">
        <v>577</v>
      </c>
      <c r="C533" s="175"/>
      <c r="D533" s="80" t="s">
        <v>587</v>
      </c>
      <c r="E533" s="46"/>
      <c r="F533" s="46" t="s">
        <v>123</v>
      </c>
      <c r="G533" s="46" t="s">
        <v>232</v>
      </c>
      <c r="H533" s="32">
        <f>REITORIA!I533+MUSEU!I533+ESAG!I533+CEART!I533+FAED!I533+CEAD!I533+CEFID!I533+CESFI!I533+CERES!I533</f>
        <v>19</v>
      </c>
      <c r="I533" s="41">
        <f>(REITORIA!I533-REITORIA!J533)+(MUSEU!I533-MUSEU!J533)+(ESAG!I533-ESAG!J533)+(CEART!I533-CEART!J533)+(FAED!I533-FAED!J533)+(CEAD!I533-CEAD!J533)+(CEFID!I533-CEFID!J533)+(CESFI!I533-CESFI!J533)+(CERES!I533-CERES!J533)</f>
        <v>19</v>
      </c>
      <c r="J533" s="59">
        <f t="shared" si="24"/>
        <v>0</v>
      </c>
      <c r="K533" s="33">
        <v>2.2599999999999998</v>
      </c>
      <c r="L533" s="33">
        <f t="shared" si="25"/>
        <v>42.94</v>
      </c>
      <c r="M533" s="30">
        <f t="shared" si="26"/>
        <v>42.94</v>
      </c>
    </row>
    <row r="534" spans="1:13" ht="30" customHeight="1" x14ac:dyDescent="0.25">
      <c r="A534" s="173"/>
      <c r="B534" s="70">
        <v>578</v>
      </c>
      <c r="C534" s="176"/>
      <c r="D534" s="80" t="s">
        <v>588</v>
      </c>
      <c r="E534" s="46"/>
      <c r="F534" s="46" t="s">
        <v>123</v>
      </c>
      <c r="G534" s="46" t="s">
        <v>232</v>
      </c>
      <c r="H534" s="32">
        <f>REITORIA!I534+MUSEU!I534+ESAG!I534+CEART!I534+FAED!I534+CEAD!I534+CEFID!I534+CESFI!I534+CERES!I534</f>
        <v>1</v>
      </c>
      <c r="I534" s="41">
        <f>(REITORIA!I534-REITORIA!J534)+(MUSEU!I534-MUSEU!J534)+(ESAG!I534-ESAG!J534)+(CEART!I534-CEART!J534)+(FAED!I534-FAED!J534)+(CEAD!I534-CEAD!J534)+(CEFID!I534-CEFID!J534)+(CESFI!I534-CESFI!J534)+(CERES!I534-CERES!J534)</f>
        <v>0</v>
      </c>
      <c r="J534" s="59">
        <f t="shared" si="24"/>
        <v>1</v>
      </c>
      <c r="K534" s="33">
        <v>13.35</v>
      </c>
      <c r="L534" s="33">
        <f t="shared" si="25"/>
        <v>13.35</v>
      </c>
      <c r="M534" s="30">
        <f t="shared" si="26"/>
        <v>0</v>
      </c>
    </row>
    <row r="535" spans="1:13" ht="30" customHeight="1" x14ac:dyDescent="0.25">
      <c r="A535" s="165">
        <v>11</v>
      </c>
      <c r="B535" s="71">
        <v>579</v>
      </c>
      <c r="C535" s="168" t="s">
        <v>819</v>
      </c>
      <c r="D535" s="75" t="s">
        <v>589</v>
      </c>
      <c r="E535" s="46"/>
      <c r="F535" s="46" t="s">
        <v>123</v>
      </c>
      <c r="G535" s="46" t="s">
        <v>232</v>
      </c>
      <c r="H535" s="32">
        <f>REITORIA!I535+MUSEU!I535+ESAG!I535+CEART!I535+FAED!I535+CEAD!I535+CEFID!I535+CESFI!I535+CERES!I535</f>
        <v>5</v>
      </c>
      <c r="I535" s="41">
        <f>(REITORIA!I535-REITORIA!J535)+(MUSEU!I535-MUSEU!J535)+(ESAG!I535-ESAG!J535)+(CEART!I535-CEART!J535)+(FAED!I535-FAED!J535)+(CEAD!I535-CEAD!J535)+(CEFID!I535-CEFID!J535)+(CESFI!I535-CESFI!J535)+(CERES!I535-CERES!J535)</f>
        <v>2</v>
      </c>
      <c r="J535" s="59">
        <f t="shared" si="24"/>
        <v>3</v>
      </c>
      <c r="K535" s="33">
        <v>800.54</v>
      </c>
      <c r="L535" s="33">
        <f t="shared" si="25"/>
        <v>4002.7</v>
      </c>
      <c r="M535" s="30">
        <f t="shared" si="26"/>
        <v>1601.08</v>
      </c>
    </row>
    <row r="536" spans="1:13" ht="30" customHeight="1" x14ac:dyDescent="0.25">
      <c r="A536" s="166"/>
      <c r="B536" s="73">
        <v>580</v>
      </c>
      <c r="C536" s="169"/>
      <c r="D536" s="75" t="s">
        <v>592</v>
      </c>
      <c r="E536" s="46"/>
      <c r="F536" s="46" t="s">
        <v>123</v>
      </c>
      <c r="G536" s="46" t="s">
        <v>232</v>
      </c>
      <c r="H536" s="32">
        <f>REITORIA!I536+MUSEU!I536+ESAG!I536+CEART!I536+FAED!I536+CEAD!I536+CEFID!I536+CESFI!I536+CERES!I536</f>
        <v>4</v>
      </c>
      <c r="I536" s="41">
        <f>(REITORIA!I536-REITORIA!J536)+(MUSEU!I536-MUSEU!J536)+(ESAG!I536-ESAG!J536)+(CEART!I536-CEART!J536)+(FAED!I536-FAED!J536)+(CEAD!I536-CEAD!J536)+(CEFID!I536-CEFID!J536)+(CESFI!I536-CESFI!J536)+(CERES!I536-CERES!J536)</f>
        <v>2</v>
      </c>
      <c r="J536" s="59">
        <f t="shared" si="24"/>
        <v>2</v>
      </c>
      <c r="K536" s="33">
        <v>1227.56</v>
      </c>
      <c r="L536" s="33">
        <f t="shared" si="25"/>
        <v>4910.24</v>
      </c>
      <c r="M536" s="30">
        <f t="shared" si="26"/>
        <v>2455.12</v>
      </c>
    </row>
    <row r="537" spans="1:13" ht="30" customHeight="1" x14ac:dyDescent="0.25">
      <c r="A537" s="166"/>
      <c r="B537" s="73">
        <v>581</v>
      </c>
      <c r="C537" s="169"/>
      <c r="D537" s="75" t="s">
        <v>593</v>
      </c>
      <c r="E537" s="46"/>
      <c r="F537" s="46" t="s">
        <v>123</v>
      </c>
      <c r="G537" s="46" t="s">
        <v>232</v>
      </c>
      <c r="H537" s="32">
        <f>REITORIA!I537+MUSEU!I537+ESAG!I537+CEART!I537+FAED!I537+CEAD!I537+CEFID!I537+CESFI!I537+CERES!I537</f>
        <v>4</v>
      </c>
      <c r="I537" s="41">
        <f>(REITORIA!I537-REITORIA!J537)+(MUSEU!I537-MUSEU!J537)+(ESAG!I537-ESAG!J537)+(CEART!I537-CEART!J537)+(FAED!I537-FAED!J537)+(CEAD!I537-CEAD!J537)+(CEFID!I537-CEFID!J537)+(CESFI!I537-CESFI!J537)+(CERES!I537-CERES!J537)</f>
        <v>2</v>
      </c>
      <c r="J537" s="59">
        <f t="shared" si="24"/>
        <v>2</v>
      </c>
      <c r="K537" s="33">
        <v>307.14</v>
      </c>
      <c r="L537" s="33">
        <f t="shared" si="25"/>
        <v>1228.56</v>
      </c>
      <c r="M537" s="30">
        <f t="shared" si="26"/>
        <v>614.28</v>
      </c>
    </row>
    <row r="538" spans="1:13" ht="30" customHeight="1" x14ac:dyDescent="0.25">
      <c r="A538" s="166"/>
      <c r="B538" s="73">
        <v>582</v>
      </c>
      <c r="C538" s="169"/>
      <c r="D538" s="82" t="s">
        <v>594</v>
      </c>
      <c r="E538" s="46"/>
      <c r="F538" s="46" t="s">
        <v>123</v>
      </c>
      <c r="G538" s="46" t="s">
        <v>232</v>
      </c>
      <c r="H538" s="32">
        <f>REITORIA!I538+MUSEU!I538+ESAG!I538+CEART!I538+FAED!I538+CEAD!I538+CEFID!I538+CESFI!I538+CERES!I538</f>
        <v>11</v>
      </c>
      <c r="I538" s="41">
        <f>(REITORIA!I538-REITORIA!J538)+(MUSEU!I538-MUSEU!J538)+(ESAG!I538-ESAG!J538)+(CEART!I538-CEART!J538)+(FAED!I538-FAED!J538)+(CEAD!I538-CEAD!J538)+(CEFID!I538-CEFID!J538)+(CESFI!I538-CESFI!J538)+(CERES!I538-CERES!J538)</f>
        <v>8</v>
      </c>
      <c r="J538" s="59">
        <f t="shared" si="24"/>
        <v>3</v>
      </c>
      <c r="K538" s="33">
        <v>187.03</v>
      </c>
      <c r="L538" s="33">
        <f t="shared" si="25"/>
        <v>2057.33</v>
      </c>
      <c r="M538" s="30">
        <f t="shared" si="26"/>
        <v>1496.24</v>
      </c>
    </row>
    <row r="539" spans="1:13" ht="30" customHeight="1" x14ac:dyDescent="0.25">
      <c r="A539" s="166"/>
      <c r="B539" s="72">
        <v>583</v>
      </c>
      <c r="C539" s="169"/>
      <c r="D539" s="75" t="s">
        <v>596</v>
      </c>
      <c r="E539" s="46"/>
      <c r="F539" s="46" t="s">
        <v>123</v>
      </c>
      <c r="G539" s="46" t="s">
        <v>232</v>
      </c>
      <c r="H539" s="32">
        <f>REITORIA!I539+MUSEU!I539+ESAG!I539+CEART!I539+FAED!I539+CEAD!I539+CEFID!I539+CESFI!I539+CERES!I539</f>
        <v>28</v>
      </c>
      <c r="I539" s="41">
        <f>(REITORIA!I539-REITORIA!J539)+(MUSEU!I539-MUSEU!J539)+(ESAG!I539-ESAG!J539)+(CEART!I539-CEART!J539)+(FAED!I539-FAED!J539)+(CEAD!I539-CEAD!J539)+(CEFID!I539-CEFID!J539)+(CESFI!I539-CESFI!J539)+(CERES!I539-CERES!J539)</f>
        <v>1</v>
      </c>
      <c r="J539" s="59">
        <f t="shared" si="24"/>
        <v>27</v>
      </c>
      <c r="K539" s="33">
        <v>327</v>
      </c>
      <c r="L539" s="33">
        <f t="shared" si="25"/>
        <v>9156</v>
      </c>
      <c r="M539" s="30">
        <f t="shared" si="26"/>
        <v>327</v>
      </c>
    </row>
    <row r="540" spans="1:13" ht="30" customHeight="1" x14ac:dyDescent="0.25">
      <c r="A540" s="166"/>
      <c r="B540" s="72">
        <v>584</v>
      </c>
      <c r="C540" s="169"/>
      <c r="D540" s="75" t="s">
        <v>599</v>
      </c>
      <c r="E540" s="46"/>
      <c r="F540" s="46" t="s">
        <v>123</v>
      </c>
      <c r="G540" s="46" t="s">
        <v>232</v>
      </c>
      <c r="H540" s="32">
        <f>REITORIA!I540+MUSEU!I540+ESAG!I540+CEART!I540+FAED!I540+CEAD!I540+CEFID!I540+CESFI!I540+CERES!I540</f>
        <v>22</v>
      </c>
      <c r="I540" s="41">
        <f>(REITORIA!I540-REITORIA!J540)+(MUSEU!I540-MUSEU!J540)+(ESAG!I540-ESAG!J540)+(CEART!I540-CEART!J540)+(FAED!I540-FAED!J540)+(CEAD!I540-CEAD!J540)+(CEFID!I540-CEFID!J540)+(CESFI!I540-CESFI!J540)+(CERES!I540-CERES!J540)</f>
        <v>0</v>
      </c>
      <c r="J540" s="59">
        <f t="shared" si="24"/>
        <v>22</v>
      </c>
      <c r="K540" s="33">
        <v>327</v>
      </c>
      <c r="L540" s="33">
        <f t="shared" si="25"/>
        <v>7194</v>
      </c>
      <c r="M540" s="30">
        <f t="shared" si="26"/>
        <v>0</v>
      </c>
    </row>
    <row r="541" spans="1:13" ht="30" customHeight="1" x14ac:dyDescent="0.25">
      <c r="A541" s="166"/>
      <c r="B541" s="71">
        <v>585</v>
      </c>
      <c r="C541" s="169"/>
      <c r="D541" s="74" t="s">
        <v>838</v>
      </c>
      <c r="E541" s="46"/>
      <c r="F541" s="46" t="s">
        <v>123</v>
      </c>
      <c r="G541" s="46" t="s">
        <v>232</v>
      </c>
      <c r="H541" s="32">
        <f>REITORIA!I541+MUSEU!I541+ESAG!I541+CEART!I541+FAED!I541+CEAD!I541+CEFID!I541+CESFI!I541+CERES!I541</f>
        <v>2</v>
      </c>
      <c r="I541" s="41">
        <f>(REITORIA!I541-REITORIA!J541)+(MUSEU!I541-MUSEU!J541)+(ESAG!I541-ESAG!J541)+(CEART!I541-CEART!J541)+(FAED!I541-FAED!J541)+(CEAD!I541-CEAD!J541)+(CEFID!I541-CEFID!J541)+(CESFI!I541-CESFI!J541)+(CERES!I541-CERES!J541)</f>
        <v>2</v>
      </c>
      <c r="J541" s="59">
        <f t="shared" si="24"/>
        <v>0</v>
      </c>
      <c r="K541" s="33">
        <v>832.76</v>
      </c>
      <c r="L541" s="33">
        <f t="shared" si="25"/>
        <v>1665.52</v>
      </c>
      <c r="M541" s="30">
        <f t="shared" si="26"/>
        <v>1665.52</v>
      </c>
    </row>
    <row r="542" spans="1:13" ht="30" customHeight="1" x14ac:dyDescent="0.25">
      <c r="A542" s="166"/>
      <c r="B542" s="73">
        <v>586</v>
      </c>
      <c r="C542" s="169"/>
      <c r="D542" s="75" t="s">
        <v>663</v>
      </c>
      <c r="E542" s="46"/>
      <c r="F542" s="46" t="s">
        <v>123</v>
      </c>
      <c r="G542" s="46" t="s">
        <v>232</v>
      </c>
      <c r="H542" s="32">
        <f>REITORIA!I542+MUSEU!I542+ESAG!I542+CEART!I542+FAED!I542+CEAD!I542+CEFID!I542+CESFI!I542+CERES!I542</f>
        <v>34</v>
      </c>
      <c r="I542" s="41">
        <f>(REITORIA!I542-REITORIA!J542)+(MUSEU!I542-MUSEU!J542)+(ESAG!I542-ESAG!J542)+(CEART!I542-CEART!J542)+(FAED!I542-FAED!J542)+(CEAD!I542-CEAD!J542)+(CEFID!I542-CEFID!J542)+(CESFI!I542-CESFI!J542)+(CERES!I542-CERES!J542)</f>
        <v>10</v>
      </c>
      <c r="J542" s="59">
        <f t="shared" si="24"/>
        <v>24</v>
      </c>
      <c r="K542" s="33">
        <v>358.59</v>
      </c>
      <c r="L542" s="33">
        <f t="shared" si="25"/>
        <v>12192.06</v>
      </c>
      <c r="M542" s="30">
        <f t="shared" si="26"/>
        <v>3585.8999999999996</v>
      </c>
    </row>
    <row r="543" spans="1:13" ht="30" customHeight="1" x14ac:dyDescent="0.25">
      <c r="A543" s="166"/>
      <c r="B543" s="71">
        <v>587</v>
      </c>
      <c r="C543" s="169"/>
      <c r="D543" s="74" t="s">
        <v>672</v>
      </c>
      <c r="E543" s="52"/>
      <c r="F543" s="46" t="s">
        <v>123</v>
      </c>
      <c r="G543" s="46" t="s">
        <v>232</v>
      </c>
      <c r="H543" s="32">
        <f>REITORIA!I543+MUSEU!I543+ESAG!I543+CEART!I543+FAED!I543+CEAD!I543+CEFID!I543+CESFI!I543+CERES!I543</f>
        <v>1</v>
      </c>
      <c r="I543" s="41">
        <f>(REITORIA!I543-REITORIA!J543)+(MUSEU!I543-MUSEU!J543)+(ESAG!I543-ESAG!J543)+(CEART!I543-CEART!J543)+(FAED!I543-FAED!J543)+(CEAD!I543-CEAD!J543)+(CEFID!I543-CEFID!J543)+(CESFI!I543-CESFI!J543)+(CERES!I543-CERES!J543)</f>
        <v>1</v>
      </c>
      <c r="J543" s="59">
        <f t="shared" si="24"/>
        <v>0</v>
      </c>
      <c r="K543" s="33">
        <v>3554.82</v>
      </c>
      <c r="L543" s="33">
        <f t="shared" si="25"/>
        <v>3554.82</v>
      </c>
      <c r="M543" s="30">
        <f t="shared" si="26"/>
        <v>3554.82</v>
      </c>
    </row>
    <row r="544" spans="1:13" ht="30" customHeight="1" x14ac:dyDescent="0.25">
      <c r="A544" s="166"/>
      <c r="B544" s="71">
        <v>588</v>
      </c>
      <c r="C544" s="169"/>
      <c r="D544" s="74" t="s">
        <v>673</v>
      </c>
      <c r="E544" s="34" t="s">
        <v>606</v>
      </c>
      <c r="F544" s="49" t="s">
        <v>336</v>
      </c>
      <c r="G544" s="49" t="s">
        <v>232</v>
      </c>
      <c r="H544" s="32">
        <f>REITORIA!I544+MUSEU!I544+ESAG!I544+CEART!I544+FAED!I544+CEAD!I544+CEFID!I544+CESFI!I544+CERES!I544</f>
        <v>1</v>
      </c>
      <c r="I544" s="41">
        <f>(REITORIA!I544-REITORIA!J544)+(MUSEU!I544-MUSEU!J544)+(ESAG!I544-ESAG!J544)+(CEART!I544-CEART!J544)+(FAED!I544-FAED!J544)+(CEAD!I544-CEAD!J544)+(CEFID!I544-CEFID!J544)+(CESFI!I544-CESFI!J544)+(CERES!I544-CERES!J544)</f>
        <v>1</v>
      </c>
      <c r="J544" s="59">
        <f t="shared" si="24"/>
        <v>0</v>
      </c>
      <c r="K544" s="33">
        <v>777</v>
      </c>
      <c r="L544" s="33">
        <f t="shared" si="25"/>
        <v>777</v>
      </c>
      <c r="M544" s="30">
        <f t="shared" si="26"/>
        <v>777</v>
      </c>
    </row>
    <row r="545" spans="1:13" ht="30" customHeight="1" x14ac:dyDescent="0.25">
      <c r="A545" s="166"/>
      <c r="B545" s="73">
        <v>589</v>
      </c>
      <c r="C545" s="169"/>
      <c r="D545" s="75" t="s">
        <v>841</v>
      </c>
      <c r="E545" s="34" t="s">
        <v>606</v>
      </c>
      <c r="F545" s="49" t="s">
        <v>38</v>
      </c>
      <c r="G545" s="49" t="s">
        <v>232</v>
      </c>
      <c r="H545" s="32">
        <f>REITORIA!I545+MUSEU!I545+ESAG!I545+CEART!I545+FAED!I545+CEAD!I545+CEFID!I545+CESFI!I545+CERES!I545</f>
        <v>5</v>
      </c>
      <c r="I545" s="41">
        <f>(REITORIA!I545-REITORIA!J545)+(MUSEU!I545-MUSEU!J545)+(ESAG!I545-ESAG!J545)+(CEART!I545-CEART!J545)+(FAED!I545-FAED!J545)+(CEAD!I545-CEAD!J545)+(CEFID!I545-CEFID!J545)+(CESFI!I545-CESFI!J545)+(CERES!I545-CERES!J545)</f>
        <v>3</v>
      </c>
      <c r="J545" s="59">
        <f t="shared" si="24"/>
        <v>2</v>
      </c>
      <c r="K545" s="33">
        <v>147.63</v>
      </c>
      <c r="L545" s="33">
        <f t="shared" si="25"/>
        <v>738.15</v>
      </c>
      <c r="M545" s="30">
        <f t="shared" si="26"/>
        <v>442.89</v>
      </c>
    </row>
    <row r="546" spans="1:13" ht="30" customHeight="1" x14ac:dyDescent="0.25">
      <c r="A546" s="166"/>
      <c r="B546" s="73">
        <v>590</v>
      </c>
      <c r="C546" s="169"/>
      <c r="D546" s="75" t="s">
        <v>843</v>
      </c>
      <c r="E546" s="34" t="s">
        <v>606</v>
      </c>
      <c r="F546" s="49" t="s">
        <v>38</v>
      </c>
      <c r="G546" s="49" t="s">
        <v>232</v>
      </c>
      <c r="H546" s="32">
        <f>REITORIA!I546+MUSEU!I546+ESAG!I546+CEART!I546+FAED!I546+CEAD!I546+CEFID!I546+CESFI!I546+CERES!I546</f>
        <v>3</v>
      </c>
      <c r="I546" s="41">
        <f>(REITORIA!I546-REITORIA!J546)+(MUSEU!I546-MUSEU!J546)+(ESAG!I546-ESAG!J546)+(CEART!I546-CEART!J546)+(FAED!I546-FAED!J546)+(CEAD!I546-CEAD!J546)+(CEFID!I546-CEFID!J546)+(CESFI!I546-CESFI!J546)+(CERES!I546-CERES!J546)</f>
        <v>1</v>
      </c>
      <c r="J546" s="59">
        <f t="shared" si="24"/>
        <v>2</v>
      </c>
      <c r="K546" s="33">
        <v>426.21</v>
      </c>
      <c r="L546" s="33">
        <f t="shared" si="25"/>
        <v>1278.6299999999999</v>
      </c>
      <c r="M546" s="30">
        <f t="shared" si="26"/>
        <v>426.21</v>
      </c>
    </row>
    <row r="547" spans="1:13" ht="30" customHeight="1" x14ac:dyDescent="0.25">
      <c r="A547" s="166"/>
      <c r="B547" s="73">
        <v>591</v>
      </c>
      <c r="C547" s="169"/>
      <c r="D547" s="74" t="s">
        <v>844</v>
      </c>
      <c r="E547" s="34" t="s">
        <v>606</v>
      </c>
      <c r="F547" s="49" t="s">
        <v>38</v>
      </c>
      <c r="G547" s="49" t="s">
        <v>232</v>
      </c>
      <c r="H547" s="32">
        <f>REITORIA!I547+MUSEU!I547+ESAG!I547+CEART!I547+FAED!I547+CEAD!I547+CEFID!I547+CESFI!I547+CERES!I547</f>
        <v>11</v>
      </c>
      <c r="I547" s="41">
        <f>(REITORIA!I547-REITORIA!J547)+(MUSEU!I547-MUSEU!J547)+(ESAG!I547-ESAG!J547)+(CEART!I547-CEART!J547)+(FAED!I547-FAED!J547)+(CEAD!I547-CEAD!J547)+(CEFID!I547-CEFID!J547)+(CESFI!I547-CESFI!J547)+(CERES!I547-CERES!J547)</f>
        <v>3</v>
      </c>
      <c r="J547" s="59">
        <f t="shared" si="24"/>
        <v>8</v>
      </c>
      <c r="K547" s="33">
        <v>27.25</v>
      </c>
      <c r="L547" s="33">
        <f t="shared" si="25"/>
        <v>299.75</v>
      </c>
      <c r="M547" s="30">
        <f t="shared" si="26"/>
        <v>81.75</v>
      </c>
    </row>
    <row r="548" spans="1:13" ht="30" customHeight="1" x14ac:dyDescent="0.25">
      <c r="A548" s="166"/>
      <c r="B548" s="73">
        <v>592</v>
      </c>
      <c r="C548" s="169"/>
      <c r="D548" s="75" t="s">
        <v>603</v>
      </c>
      <c r="E548" s="34" t="s">
        <v>606</v>
      </c>
      <c r="F548" s="49" t="s">
        <v>38</v>
      </c>
      <c r="G548" s="49" t="s">
        <v>232</v>
      </c>
      <c r="H548" s="32">
        <f>REITORIA!I548+MUSEU!I548+ESAG!I548+CEART!I548+FAED!I548+CEAD!I548+CEFID!I548+CESFI!I548+CERES!I548</f>
        <v>7</v>
      </c>
      <c r="I548" s="41">
        <f>(REITORIA!I548-REITORIA!J548)+(MUSEU!I548-MUSEU!J548)+(ESAG!I548-ESAG!J548)+(CEART!I548-CEART!J548)+(FAED!I548-FAED!J548)+(CEAD!I548-CEAD!J548)+(CEFID!I548-CEFID!J548)+(CESFI!I548-CESFI!J548)+(CERES!I548-CERES!J548)</f>
        <v>6</v>
      </c>
      <c r="J548" s="59">
        <f t="shared" si="24"/>
        <v>1</v>
      </c>
      <c r="K548" s="33">
        <v>143.83000000000001</v>
      </c>
      <c r="L548" s="33">
        <f t="shared" si="25"/>
        <v>1006.8100000000001</v>
      </c>
      <c r="M548" s="30">
        <f t="shared" si="26"/>
        <v>862.98</v>
      </c>
    </row>
    <row r="549" spans="1:13" ht="30" customHeight="1" x14ac:dyDescent="0.25">
      <c r="A549" s="166"/>
      <c r="B549" s="73">
        <v>593</v>
      </c>
      <c r="C549" s="169"/>
      <c r="D549" s="74" t="s">
        <v>604</v>
      </c>
      <c r="E549" s="34" t="s">
        <v>606</v>
      </c>
      <c r="F549" s="49" t="s">
        <v>38</v>
      </c>
      <c r="G549" s="49" t="s">
        <v>232</v>
      </c>
      <c r="H549" s="32">
        <f>REITORIA!I549+MUSEU!I549+ESAG!I549+CEART!I549+FAED!I549+CEAD!I549+CEFID!I549+CESFI!I549+CERES!I549</f>
        <v>1</v>
      </c>
      <c r="I549" s="41">
        <f>(REITORIA!I549-REITORIA!J549)+(MUSEU!I549-MUSEU!J549)+(ESAG!I549-ESAG!J549)+(CEART!I549-CEART!J549)+(FAED!I549-FAED!J549)+(CEAD!I549-CEAD!J549)+(CEFID!I549-CEFID!J549)+(CESFI!I549-CESFI!J549)+(CERES!I549-CERES!J549)</f>
        <v>0</v>
      </c>
      <c r="J549" s="59">
        <f t="shared" si="24"/>
        <v>1</v>
      </c>
      <c r="K549" s="33">
        <v>228.43</v>
      </c>
      <c r="L549" s="33">
        <f t="shared" si="25"/>
        <v>228.43</v>
      </c>
      <c r="M549" s="30">
        <f t="shared" si="26"/>
        <v>0</v>
      </c>
    </row>
    <row r="550" spans="1:13" ht="30" customHeight="1" x14ac:dyDescent="0.25">
      <c r="A550" s="166"/>
      <c r="B550" s="73">
        <v>594</v>
      </c>
      <c r="C550" s="169"/>
      <c r="D550" s="74" t="s">
        <v>846</v>
      </c>
      <c r="E550" s="46" t="s">
        <v>608</v>
      </c>
      <c r="F550" s="47" t="s">
        <v>123</v>
      </c>
      <c r="G550" s="47" t="s">
        <v>609</v>
      </c>
      <c r="H550" s="32">
        <f>REITORIA!I550+MUSEU!I550+ESAG!I550+CEART!I550+FAED!I550+CEAD!I550+CEFID!I550+CESFI!I550+CERES!I550</f>
        <v>10</v>
      </c>
      <c r="I550" s="41">
        <f>(REITORIA!I550-REITORIA!J550)+(MUSEU!I550-MUSEU!J550)+(ESAG!I550-ESAG!J550)+(CEART!I550-CEART!J550)+(FAED!I550-FAED!J550)+(CEAD!I550-CEAD!J550)+(CEFID!I550-CEFID!J550)+(CESFI!I550-CESFI!J550)+(CERES!I550-CERES!J550)</f>
        <v>5</v>
      </c>
      <c r="J550" s="59">
        <f t="shared" si="24"/>
        <v>5</v>
      </c>
      <c r="K550" s="33">
        <v>79</v>
      </c>
      <c r="L550" s="33">
        <f t="shared" si="25"/>
        <v>790</v>
      </c>
      <c r="M550" s="30">
        <f t="shared" si="26"/>
        <v>395</v>
      </c>
    </row>
    <row r="551" spans="1:13" ht="30" customHeight="1" x14ac:dyDescent="0.25">
      <c r="A551" s="166"/>
      <c r="B551" s="73">
        <v>595</v>
      </c>
      <c r="C551" s="169"/>
      <c r="D551" s="74" t="s">
        <v>848</v>
      </c>
      <c r="E551" s="46" t="s">
        <v>608</v>
      </c>
      <c r="F551" s="47" t="s">
        <v>123</v>
      </c>
      <c r="G551" s="47" t="s">
        <v>609</v>
      </c>
      <c r="H551" s="32">
        <f>REITORIA!I551+MUSEU!I551+ESAG!I551+CEART!I551+FAED!I551+CEAD!I551+CEFID!I551+CESFI!I551+CERES!I551</f>
        <v>10</v>
      </c>
      <c r="I551" s="41">
        <f>(REITORIA!I551-REITORIA!J551)+(MUSEU!I551-MUSEU!J551)+(ESAG!I551-ESAG!J551)+(CEART!I551-CEART!J551)+(FAED!I551-FAED!J551)+(CEAD!I551-CEAD!J551)+(CEFID!I551-CEFID!J551)+(CESFI!I551-CESFI!J551)+(CERES!I551-CERES!J551)</f>
        <v>5</v>
      </c>
      <c r="J551" s="59">
        <f t="shared" si="24"/>
        <v>5</v>
      </c>
      <c r="K551" s="33">
        <v>83</v>
      </c>
      <c r="L551" s="33">
        <f t="shared" si="25"/>
        <v>830</v>
      </c>
      <c r="M551" s="30">
        <f t="shared" si="26"/>
        <v>415</v>
      </c>
    </row>
    <row r="552" spans="1:13" ht="30" customHeight="1" x14ac:dyDescent="0.25">
      <c r="A552" s="167"/>
      <c r="B552" s="73">
        <v>596</v>
      </c>
      <c r="C552" s="170"/>
      <c r="D552" s="74" t="s">
        <v>849</v>
      </c>
      <c r="E552" s="46" t="s">
        <v>608</v>
      </c>
      <c r="F552" s="47" t="s">
        <v>123</v>
      </c>
      <c r="G552" s="47" t="s">
        <v>609</v>
      </c>
      <c r="H552" s="32">
        <f>REITORIA!I552+MUSEU!I552+ESAG!I552+CEART!I552+FAED!I552+CEAD!I552+CEFID!I552+CESFI!I552+CERES!I552</f>
        <v>20</v>
      </c>
      <c r="I552" s="41">
        <f>(REITORIA!I552-REITORIA!J552)+(MUSEU!I552-MUSEU!J552)+(ESAG!I552-ESAG!J552)+(CEART!I552-CEART!J552)+(FAED!I552-FAED!J552)+(CEAD!I552-CEAD!J552)+(CEFID!I552-CEFID!J552)+(CESFI!I552-CESFI!J552)+(CERES!I552-CERES!J552)</f>
        <v>5</v>
      </c>
      <c r="J552" s="59">
        <f t="shared" si="24"/>
        <v>15</v>
      </c>
      <c r="K552" s="33">
        <v>25</v>
      </c>
      <c r="L552" s="33">
        <f t="shared" si="25"/>
        <v>500</v>
      </c>
      <c r="M552" s="30">
        <f t="shared" si="26"/>
        <v>125</v>
      </c>
    </row>
    <row r="553" spans="1:13" ht="30" customHeight="1" x14ac:dyDescent="0.25">
      <c r="A553" s="178">
        <v>13</v>
      </c>
      <c r="B553" s="70">
        <v>609</v>
      </c>
      <c r="C553" s="174" t="s">
        <v>819</v>
      </c>
      <c r="D553" s="80" t="s">
        <v>607</v>
      </c>
      <c r="E553" s="46" t="s">
        <v>613</v>
      </c>
      <c r="F553" s="47" t="s">
        <v>123</v>
      </c>
      <c r="G553" s="47" t="s">
        <v>614</v>
      </c>
      <c r="H553" s="32">
        <f>REITORIA!I553+MUSEU!I553+ESAG!I553+CEART!I553+FAED!I553+CEAD!I553+CEFID!I553+CESFI!I553+CERES!I553</f>
        <v>9</v>
      </c>
      <c r="I553" s="41">
        <f>(REITORIA!I553-REITORIA!J553)+(MUSEU!I553-MUSEU!J553)+(ESAG!I553-ESAG!J553)+(CEART!I553-CEART!J553)+(FAED!I553-FAED!J553)+(CEAD!I553-CEAD!J553)+(CEFID!I553-CEFID!J553)+(CESFI!I553-CESFI!J553)+(CERES!I553-CERES!J553)</f>
        <v>5</v>
      </c>
      <c r="J553" s="59">
        <f t="shared" si="24"/>
        <v>4</v>
      </c>
      <c r="K553" s="33">
        <v>79.5</v>
      </c>
      <c r="L553" s="33">
        <f t="shared" si="25"/>
        <v>715.5</v>
      </c>
      <c r="M553" s="30">
        <f t="shared" si="26"/>
        <v>397.5</v>
      </c>
    </row>
    <row r="554" spans="1:13" ht="30" customHeight="1" x14ac:dyDescent="0.25">
      <c r="A554" s="178"/>
      <c r="B554" s="70">
        <v>610</v>
      </c>
      <c r="C554" s="175"/>
      <c r="D554" s="80" t="s">
        <v>610</v>
      </c>
      <c r="E554" s="46" t="s">
        <v>616</v>
      </c>
      <c r="F554" s="47" t="s">
        <v>123</v>
      </c>
      <c r="G554" s="47" t="s">
        <v>614</v>
      </c>
      <c r="H554" s="32">
        <f>REITORIA!I554+MUSEU!I554+ESAG!I554+CEART!I554+FAED!I554+CEAD!I554+CEFID!I554+CESFI!I554+CERES!I554</f>
        <v>23</v>
      </c>
      <c r="I554" s="41">
        <f>(REITORIA!I554-REITORIA!J554)+(MUSEU!I554-MUSEU!J554)+(ESAG!I554-ESAG!J554)+(CEART!I554-CEART!J554)+(FAED!I554-FAED!J554)+(CEAD!I554-CEAD!J554)+(CEFID!I554-CEFID!J554)+(CESFI!I554-CESFI!J554)+(CERES!I554-CERES!J554)</f>
        <v>10</v>
      </c>
      <c r="J554" s="59">
        <f t="shared" si="24"/>
        <v>13</v>
      </c>
      <c r="K554" s="33">
        <v>112.81</v>
      </c>
      <c r="L554" s="33">
        <f t="shared" si="25"/>
        <v>2594.63</v>
      </c>
      <c r="M554" s="30">
        <f t="shared" si="26"/>
        <v>1128.0999999999999</v>
      </c>
    </row>
    <row r="555" spans="1:13" ht="30" customHeight="1" x14ac:dyDescent="0.25">
      <c r="A555" s="178"/>
      <c r="B555" s="70">
        <v>611</v>
      </c>
      <c r="C555" s="175"/>
      <c r="D555" s="80" t="s">
        <v>611</v>
      </c>
      <c r="E555" s="46" t="s">
        <v>618</v>
      </c>
      <c r="F555" s="47" t="s">
        <v>123</v>
      </c>
      <c r="G555" s="47" t="s">
        <v>609</v>
      </c>
      <c r="H555" s="32">
        <f>REITORIA!I555+MUSEU!I555+ESAG!I555+CEART!I555+FAED!I555+CEAD!I555+CEFID!I555+CESFI!I555+CERES!I555</f>
        <v>8</v>
      </c>
      <c r="I555" s="41">
        <f>(REITORIA!I555-REITORIA!J555)+(MUSEU!I555-MUSEU!J555)+(ESAG!I555-ESAG!J555)+(CEART!I555-CEART!J555)+(FAED!I555-FAED!J555)+(CEAD!I555-CEAD!J555)+(CEFID!I555-CEFID!J555)+(CESFI!I555-CESFI!J555)+(CERES!I555-CERES!J555)</f>
        <v>3</v>
      </c>
      <c r="J555" s="59">
        <f t="shared" si="24"/>
        <v>5</v>
      </c>
      <c r="K555" s="33">
        <v>78.8</v>
      </c>
      <c r="L555" s="33">
        <f t="shared" si="25"/>
        <v>630.4</v>
      </c>
      <c r="M555" s="30">
        <f t="shared" si="26"/>
        <v>236.39999999999998</v>
      </c>
    </row>
    <row r="556" spans="1:13" ht="30" customHeight="1" x14ac:dyDescent="0.25">
      <c r="A556" s="178"/>
      <c r="B556" s="70">
        <v>612</v>
      </c>
      <c r="C556" s="175"/>
      <c r="D556" s="80" t="s">
        <v>612</v>
      </c>
      <c r="E556" s="34"/>
      <c r="F556" s="34" t="s">
        <v>38</v>
      </c>
      <c r="G556" s="34" t="s">
        <v>232</v>
      </c>
      <c r="H556" s="32">
        <f>REITORIA!I556+MUSEU!I556+ESAG!I556+CEART!I556+FAED!I556+CEAD!I556+CEFID!I556+CESFI!I556+CERES!I556</f>
        <v>215</v>
      </c>
      <c r="I556" s="41">
        <f>(REITORIA!I556-REITORIA!J556)+(MUSEU!I556-MUSEU!J556)+(ESAG!I556-ESAG!J556)+(CEART!I556-CEART!J556)+(FAED!I556-FAED!J556)+(CEAD!I556-CEAD!J556)+(CEFID!I556-CEFID!J556)+(CESFI!I556-CESFI!J556)+(CERES!I556-CERES!J556)</f>
        <v>80</v>
      </c>
      <c r="J556" s="59">
        <f t="shared" si="24"/>
        <v>135</v>
      </c>
      <c r="K556" s="33">
        <v>47.5</v>
      </c>
      <c r="L556" s="33">
        <f t="shared" si="25"/>
        <v>10212.5</v>
      </c>
      <c r="M556" s="30">
        <f t="shared" si="26"/>
        <v>3800</v>
      </c>
    </row>
    <row r="557" spans="1:13" ht="30" customHeight="1" x14ac:dyDescent="0.25">
      <c r="A557" s="178"/>
      <c r="B557" s="70">
        <v>613</v>
      </c>
      <c r="C557" s="175"/>
      <c r="D557" s="80" t="s">
        <v>615</v>
      </c>
      <c r="E557" s="34"/>
      <c r="F557" s="34" t="s">
        <v>619</v>
      </c>
      <c r="G557" s="34" t="s">
        <v>232</v>
      </c>
      <c r="H557" s="32">
        <f>REITORIA!I557+MUSEU!I557+ESAG!I557+CEART!I557+FAED!I557+CEAD!I557+CEFID!I557+CESFI!I557+CERES!I557</f>
        <v>96</v>
      </c>
      <c r="I557" s="41">
        <f>(REITORIA!I557-REITORIA!J557)+(MUSEU!I557-MUSEU!J557)+(ESAG!I557-ESAG!J557)+(CEART!I557-CEART!J557)+(FAED!I557-FAED!J557)+(CEAD!I557-CEAD!J557)+(CEFID!I557-CEFID!J557)+(CESFI!I557-CESFI!J557)+(CERES!I557-CERES!J557)</f>
        <v>16</v>
      </c>
      <c r="J557" s="59">
        <f t="shared" si="24"/>
        <v>80</v>
      </c>
      <c r="K557" s="33">
        <v>48</v>
      </c>
      <c r="L557" s="33">
        <f t="shared" si="25"/>
        <v>4608</v>
      </c>
      <c r="M557" s="30">
        <f t="shared" si="26"/>
        <v>768</v>
      </c>
    </row>
    <row r="558" spans="1:13" ht="30" customHeight="1" x14ac:dyDescent="0.25">
      <c r="A558" s="178"/>
      <c r="B558" s="70">
        <v>614</v>
      </c>
      <c r="C558" s="176"/>
      <c r="D558" s="80" t="s">
        <v>617</v>
      </c>
      <c r="E558" s="34"/>
      <c r="F558" s="34" t="s">
        <v>38</v>
      </c>
      <c r="G558" s="34" t="s">
        <v>39</v>
      </c>
      <c r="H558" s="32">
        <f>REITORIA!I558+MUSEU!I558+ESAG!I558+CEART!I558+FAED!I558+CEAD!I558+CEFID!I558+CESFI!I558+CERES!I558</f>
        <v>4</v>
      </c>
      <c r="I558" s="41">
        <f>(REITORIA!I558-REITORIA!J558)+(MUSEU!I558-MUSEU!J558)+(ESAG!I558-ESAG!J558)+(CEART!I558-CEART!J558)+(FAED!I558-FAED!J558)+(CEAD!I558-CEAD!J558)+(CEFID!I558-CEFID!J558)+(CESFI!I558-CESFI!J558)+(CERES!I558-CERES!J558)</f>
        <v>3</v>
      </c>
      <c r="J558" s="59">
        <f t="shared" si="24"/>
        <v>1</v>
      </c>
      <c r="K558" s="33">
        <v>425.99</v>
      </c>
      <c r="L558" s="33">
        <f t="shared" si="25"/>
        <v>1703.96</v>
      </c>
      <c r="M558" s="30">
        <f t="shared" si="26"/>
        <v>1277.97</v>
      </c>
    </row>
    <row r="559" spans="1:13" ht="30" customHeight="1" x14ac:dyDescent="0.25">
      <c r="A559" s="177">
        <v>15</v>
      </c>
      <c r="B559" s="71">
        <v>618</v>
      </c>
      <c r="C559" s="168" t="s">
        <v>852</v>
      </c>
      <c r="D559" s="75" t="s">
        <v>853</v>
      </c>
      <c r="E559" s="34"/>
      <c r="F559" s="34" t="s">
        <v>545</v>
      </c>
      <c r="G559" s="34" t="s">
        <v>39</v>
      </c>
      <c r="H559" s="32">
        <f>REITORIA!I559+MUSEU!I559+ESAG!I559+CEART!I559+FAED!I559+CEAD!I559+CEFID!I559+CESFI!I559+CERES!I559</f>
        <v>1</v>
      </c>
      <c r="I559" s="41">
        <f>(REITORIA!I559-REITORIA!J559)+(MUSEU!I559-MUSEU!J559)+(ESAG!I559-ESAG!J559)+(CEART!I559-CEART!J559)+(FAED!I559-FAED!J559)+(CEAD!I559-CEAD!J559)+(CEFID!I559-CEFID!J559)+(CESFI!I559-CESFI!J559)+(CERES!I559-CERES!J559)</f>
        <v>0</v>
      </c>
      <c r="J559" s="59">
        <f t="shared" si="24"/>
        <v>1</v>
      </c>
      <c r="K559" s="33">
        <v>10589</v>
      </c>
      <c r="L559" s="33">
        <f t="shared" si="25"/>
        <v>10589</v>
      </c>
      <c r="M559" s="30">
        <f t="shared" si="26"/>
        <v>0</v>
      </c>
    </row>
    <row r="560" spans="1:13" ht="30" customHeight="1" x14ac:dyDescent="0.25">
      <c r="A560" s="177"/>
      <c r="B560" s="71">
        <v>619</v>
      </c>
      <c r="C560" s="170"/>
      <c r="D560" s="101" t="s">
        <v>855</v>
      </c>
      <c r="E560" s="34"/>
      <c r="F560" s="34" t="s">
        <v>545</v>
      </c>
      <c r="G560" s="34" t="s">
        <v>39</v>
      </c>
      <c r="H560" s="32">
        <f>REITORIA!I560+MUSEU!I560+ESAG!I560+CEART!I560+FAED!I560+CEAD!I560+CEFID!I560+CESFI!I560+CERES!I560</f>
        <v>100</v>
      </c>
      <c r="I560" s="41">
        <f>(REITORIA!I560-REITORIA!J560)+(MUSEU!I560-MUSEU!J560)+(ESAG!I560-ESAG!J560)+(CEART!I560-CEART!J560)+(FAED!I560-FAED!J560)+(CEAD!I560-CEAD!J560)+(CEFID!I560-CEFID!J560)+(CESFI!I560-CESFI!J560)+(CERES!I560-CERES!J560)</f>
        <v>20</v>
      </c>
      <c r="J560" s="59">
        <f t="shared" si="24"/>
        <v>80</v>
      </c>
      <c r="K560" s="33">
        <v>49.9</v>
      </c>
      <c r="L560" s="33">
        <f t="shared" si="25"/>
        <v>4990</v>
      </c>
      <c r="M560" s="30">
        <f t="shared" si="26"/>
        <v>998</v>
      </c>
    </row>
    <row r="561" spans="3:13" ht="22.5" customHeight="1" x14ac:dyDescent="0.25">
      <c r="H561" s="17">
        <f>SUM(H4:H560)</f>
        <v>110055</v>
      </c>
      <c r="K561" s="35">
        <f>SUM(K4:K560)</f>
        <v>55703.349999999991</v>
      </c>
      <c r="L561" s="35">
        <f>SUM(L4:L560)</f>
        <v>579229.82999999973</v>
      </c>
      <c r="M561" s="35">
        <f>SUM(M4:M560)</f>
        <v>252785.67499999976</v>
      </c>
    </row>
    <row r="564" spans="3:13" ht="90" customHeight="1" x14ac:dyDescent="0.25">
      <c r="C564" s="206" t="s">
        <v>1035</v>
      </c>
      <c r="D564" s="206"/>
      <c r="H564" s="184" t="str">
        <f>D1</f>
        <v>OBJETO: AQUISIÇÃO DE FERRAMENTAS E UTENSÍLIOS</v>
      </c>
      <c r="I564" s="185"/>
      <c r="J564" s="185"/>
      <c r="K564" s="185"/>
      <c r="L564" s="185"/>
      <c r="M564" s="186"/>
    </row>
    <row r="565" spans="3:13" ht="15.75" x14ac:dyDescent="0.25">
      <c r="H565" s="187" t="str">
        <f>A1</f>
        <v>PROCESSO: 694/2018/UDESC</v>
      </c>
      <c r="I565" s="188"/>
      <c r="J565" s="188"/>
      <c r="K565" s="188"/>
      <c r="L565" s="188"/>
      <c r="M565" s="189"/>
    </row>
    <row r="566" spans="3:13" ht="15.75" x14ac:dyDescent="0.25">
      <c r="H566" s="190" t="str">
        <f>H1</f>
        <v>VIGÊNCIA DA ATA: 25/07/2018 até 24/07/2019</v>
      </c>
      <c r="I566" s="191"/>
      <c r="J566" s="191"/>
      <c r="K566" s="191"/>
      <c r="L566" s="191"/>
      <c r="M566" s="192"/>
    </row>
    <row r="567" spans="3:13" ht="15.75" x14ac:dyDescent="0.25">
      <c r="H567" s="24" t="s">
        <v>675</v>
      </c>
      <c r="I567" s="25"/>
      <c r="J567" s="25"/>
      <c r="K567" s="25"/>
      <c r="L567" s="25"/>
      <c r="M567" s="20">
        <f>L561</f>
        <v>579229.82999999973</v>
      </c>
    </row>
    <row r="568" spans="3:13" ht="15.75" x14ac:dyDescent="0.25">
      <c r="H568" s="26" t="s">
        <v>26</v>
      </c>
      <c r="I568" s="27"/>
      <c r="J568" s="27"/>
      <c r="K568" s="27"/>
      <c r="L568" s="27"/>
      <c r="M568" s="21">
        <f>M561</f>
        <v>252785.67499999976</v>
      </c>
    </row>
    <row r="569" spans="3:13" ht="15.75" x14ac:dyDescent="0.25">
      <c r="H569" s="26" t="s">
        <v>27</v>
      </c>
      <c r="I569" s="27"/>
      <c r="J569" s="27"/>
      <c r="K569" s="27"/>
      <c r="L569" s="27"/>
      <c r="M569" s="23"/>
    </row>
    <row r="570" spans="3:13" ht="15.75" x14ac:dyDescent="0.25">
      <c r="C570" s="1"/>
      <c r="H570" s="28" t="s">
        <v>28</v>
      </c>
      <c r="I570" s="29"/>
      <c r="J570" s="29"/>
      <c r="K570" s="29"/>
      <c r="L570" s="29"/>
      <c r="M570" s="22">
        <f>M568/M567</f>
        <v>0.43641687963480724</v>
      </c>
    </row>
    <row r="571" spans="3:13" ht="15.75" x14ac:dyDescent="0.25">
      <c r="H571" s="193" t="s">
        <v>952</v>
      </c>
      <c r="I571" s="194"/>
      <c r="J571" s="194"/>
      <c r="K571" s="194"/>
      <c r="L571" s="194"/>
      <c r="M571" s="195"/>
    </row>
  </sheetData>
  <mergeCells count="33">
    <mergeCell ref="C564:D564"/>
    <mergeCell ref="H564:M564"/>
    <mergeCell ref="H565:M565"/>
    <mergeCell ref="H566:M566"/>
    <mergeCell ref="H571:M571"/>
    <mergeCell ref="H1:M1"/>
    <mergeCell ref="A2:M2"/>
    <mergeCell ref="A1:C1"/>
    <mergeCell ref="D1:G1"/>
    <mergeCell ref="A4:A87"/>
    <mergeCell ref="C4:C87"/>
    <mergeCell ref="A88:A155"/>
    <mergeCell ref="A258:A300"/>
    <mergeCell ref="A485:A492"/>
    <mergeCell ref="A553:A558"/>
    <mergeCell ref="C88:C155"/>
    <mergeCell ref="A156:A188"/>
    <mergeCell ref="C156:C188"/>
    <mergeCell ref="A189:A257"/>
    <mergeCell ref="C189:C257"/>
    <mergeCell ref="C258:C300"/>
    <mergeCell ref="A301:A434"/>
    <mergeCell ref="C301:C434"/>
    <mergeCell ref="A435:A484"/>
    <mergeCell ref="C435:C484"/>
    <mergeCell ref="C553:C558"/>
    <mergeCell ref="A559:A560"/>
    <mergeCell ref="C559:C560"/>
    <mergeCell ref="C485:C492"/>
    <mergeCell ref="A493:A534"/>
    <mergeCell ref="C493:C534"/>
    <mergeCell ref="A535:A552"/>
    <mergeCell ref="C535:C552"/>
  </mergeCells>
  <conditionalFormatting sqref="J4:J560">
    <cfRule type="cellIs" dxfId="0" priority="1" operator="less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16" zoomScaleNormal="100" workbookViewId="0">
      <selection activeCell="A19" sqref="A19:H19"/>
    </sheetView>
  </sheetViews>
  <sheetFormatPr defaultRowHeight="12.75" x14ac:dyDescent="0.2"/>
  <cols>
    <col min="1" max="1" width="4.5703125" style="2" customWidth="1"/>
    <col min="2" max="2" width="6.85546875" style="2" customWidth="1"/>
    <col min="3" max="3" width="31" style="2" customWidth="1"/>
    <col min="4" max="4" width="8.5703125" style="2" bestFit="1" customWidth="1"/>
    <col min="5" max="5" width="9.5703125" style="2" customWidth="1"/>
    <col min="6" max="6" width="14.7109375" style="2" customWidth="1"/>
    <col min="7" max="7" width="16" style="2" customWidth="1"/>
    <col min="8" max="8" width="11.140625" style="2" customWidth="1"/>
    <col min="9" max="16384" width="9.140625" style="2"/>
  </cols>
  <sheetData>
    <row r="1" spans="1:8" ht="20.25" customHeight="1" x14ac:dyDescent="0.2">
      <c r="A1" s="198" t="s">
        <v>6</v>
      </c>
      <c r="B1" s="198"/>
      <c r="C1" s="198"/>
      <c r="D1" s="198"/>
      <c r="E1" s="198"/>
      <c r="F1" s="198"/>
      <c r="G1" s="198"/>
      <c r="H1" s="198"/>
    </row>
    <row r="2" spans="1:8" ht="20.25" x14ac:dyDescent="0.2">
      <c r="B2" s="3"/>
    </row>
    <row r="3" spans="1:8" ht="47.25" customHeight="1" x14ac:dyDescent="0.2">
      <c r="A3" s="199" t="s">
        <v>7</v>
      </c>
      <c r="B3" s="199"/>
      <c r="C3" s="199"/>
      <c r="D3" s="199"/>
      <c r="E3" s="199"/>
      <c r="F3" s="199"/>
      <c r="G3" s="199"/>
      <c r="H3" s="199"/>
    </row>
    <row r="4" spans="1:8" ht="35.25" customHeight="1" x14ac:dyDescent="0.2">
      <c r="B4" s="4"/>
    </row>
    <row r="5" spans="1:8" ht="15" customHeight="1" x14ac:dyDescent="0.2">
      <c r="A5" s="200" t="s">
        <v>8</v>
      </c>
      <c r="B5" s="200"/>
      <c r="C5" s="200"/>
      <c r="D5" s="200"/>
      <c r="E5" s="200"/>
      <c r="F5" s="200"/>
      <c r="G5" s="200"/>
      <c r="H5" s="200"/>
    </row>
    <row r="6" spans="1:8" ht="15" customHeight="1" x14ac:dyDescent="0.2">
      <c r="A6" s="200" t="s">
        <v>9</v>
      </c>
      <c r="B6" s="200"/>
      <c r="C6" s="200"/>
      <c r="D6" s="200"/>
      <c r="E6" s="200"/>
      <c r="F6" s="200"/>
      <c r="G6" s="200"/>
      <c r="H6" s="200"/>
    </row>
    <row r="7" spans="1:8" ht="15" customHeight="1" x14ac:dyDescent="0.2">
      <c r="A7" s="200" t="s">
        <v>10</v>
      </c>
      <c r="B7" s="200"/>
      <c r="C7" s="200"/>
      <c r="D7" s="200"/>
      <c r="E7" s="200"/>
      <c r="F7" s="200"/>
      <c r="G7" s="200"/>
      <c r="H7" s="200"/>
    </row>
    <row r="8" spans="1:8" ht="15" customHeight="1" x14ac:dyDescent="0.2">
      <c r="A8" s="200" t="s">
        <v>11</v>
      </c>
      <c r="B8" s="200"/>
      <c r="C8" s="200"/>
      <c r="D8" s="200"/>
      <c r="E8" s="200"/>
      <c r="F8" s="200"/>
      <c r="G8" s="200"/>
      <c r="H8" s="200"/>
    </row>
    <row r="9" spans="1:8" ht="30" customHeight="1" x14ac:dyDescent="0.2">
      <c r="B9" s="5"/>
    </row>
    <row r="10" spans="1:8" ht="105" customHeight="1" x14ac:dyDescent="0.2">
      <c r="A10" s="201" t="s">
        <v>12</v>
      </c>
      <c r="B10" s="201"/>
      <c r="C10" s="201"/>
      <c r="D10" s="201"/>
      <c r="E10" s="201"/>
      <c r="F10" s="201"/>
      <c r="G10" s="201"/>
      <c r="H10" s="201"/>
    </row>
    <row r="11" spans="1:8" ht="15.75" thickBot="1" x14ac:dyDescent="0.25">
      <c r="B11" s="6"/>
    </row>
    <row r="12" spans="1:8" ht="48.75" thickBot="1" x14ac:dyDescent="0.25">
      <c r="A12" s="7" t="s">
        <v>5</v>
      </c>
      <c r="B12" s="7" t="s">
        <v>3</v>
      </c>
      <c r="C12" s="8" t="s">
        <v>13</v>
      </c>
      <c r="D12" s="8" t="s">
        <v>4</v>
      </c>
      <c r="E12" s="8" t="s">
        <v>14</v>
      </c>
      <c r="F12" s="8" t="s">
        <v>15</v>
      </c>
      <c r="G12" s="8" t="s">
        <v>16</v>
      </c>
      <c r="H12" s="8" t="s">
        <v>17</v>
      </c>
    </row>
    <row r="13" spans="1:8" ht="15.75" thickBot="1" x14ac:dyDescent="0.25">
      <c r="A13" s="9"/>
      <c r="B13" s="9"/>
      <c r="C13" s="10"/>
      <c r="D13" s="10"/>
      <c r="E13" s="10"/>
      <c r="F13" s="10"/>
      <c r="G13" s="10"/>
      <c r="H13" s="10"/>
    </row>
    <row r="14" spans="1:8" ht="15.75" thickBot="1" x14ac:dyDescent="0.25">
      <c r="A14" s="9"/>
      <c r="B14" s="9"/>
      <c r="C14" s="10"/>
      <c r="D14" s="10"/>
      <c r="E14" s="10"/>
      <c r="F14" s="10"/>
      <c r="G14" s="10"/>
      <c r="H14" s="10"/>
    </row>
    <row r="15" spans="1:8" ht="15.75" thickBot="1" x14ac:dyDescent="0.25">
      <c r="A15" s="9"/>
      <c r="B15" s="9"/>
      <c r="C15" s="10"/>
      <c r="D15" s="10"/>
      <c r="E15" s="10"/>
      <c r="F15" s="10"/>
      <c r="G15" s="10"/>
      <c r="H15" s="10"/>
    </row>
    <row r="16" spans="1:8" ht="15.75" thickBot="1" x14ac:dyDescent="0.25">
      <c r="A16" s="9"/>
      <c r="B16" s="9"/>
      <c r="C16" s="10"/>
      <c r="D16" s="10"/>
      <c r="E16" s="10"/>
      <c r="F16" s="10"/>
      <c r="G16" s="10"/>
      <c r="H16" s="10"/>
    </row>
    <row r="17" spans="1:8" ht="15.75" thickBot="1" x14ac:dyDescent="0.25">
      <c r="A17" s="11"/>
      <c r="B17" s="11"/>
      <c r="C17" s="12"/>
      <c r="D17" s="12"/>
      <c r="E17" s="12"/>
      <c r="F17" s="12"/>
      <c r="G17" s="12"/>
      <c r="H17" s="12"/>
    </row>
    <row r="18" spans="1:8" ht="42" customHeight="1" x14ac:dyDescent="0.2">
      <c r="B18" s="13"/>
      <c r="C18" s="14"/>
      <c r="D18" s="14"/>
      <c r="E18" s="14"/>
      <c r="F18" s="14"/>
      <c r="G18" s="14"/>
      <c r="H18" s="14"/>
    </row>
    <row r="19" spans="1:8" ht="15" customHeight="1" x14ac:dyDescent="0.2">
      <c r="A19" s="202" t="s">
        <v>18</v>
      </c>
      <c r="B19" s="202"/>
      <c r="C19" s="202"/>
      <c r="D19" s="202"/>
      <c r="E19" s="202"/>
      <c r="F19" s="202"/>
      <c r="G19" s="202"/>
      <c r="H19" s="202"/>
    </row>
    <row r="20" spans="1:8" ht="14.25" x14ac:dyDescent="0.2">
      <c r="A20" s="203" t="s">
        <v>19</v>
      </c>
      <c r="B20" s="203"/>
      <c r="C20" s="203"/>
      <c r="D20" s="203"/>
      <c r="E20" s="203"/>
      <c r="F20" s="203"/>
      <c r="G20" s="203"/>
      <c r="H20" s="203"/>
    </row>
    <row r="21" spans="1:8" ht="15" x14ac:dyDescent="0.2">
      <c r="B21" s="6"/>
    </row>
    <row r="22" spans="1:8" ht="15" x14ac:dyDescent="0.2">
      <c r="B22" s="6"/>
    </row>
    <row r="23" spans="1:8" ht="15" x14ac:dyDescent="0.2">
      <c r="B23" s="6"/>
    </row>
    <row r="24" spans="1:8" ht="15" customHeight="1" x14ac:dyDescent="0.2">
      <c r="A24" s="204" t="s">
        <v>20</v>
      </c>
      <c r="B24" s="204"/>
      <c r="C24" s="204"/>
      <c r="D24" s="204"/>
      <c r="E24" s="204"/>
      <c r="F24" s="204"/>
      <c r="G24" s="204"/>
      <c r="H24" s="204"/>
    </row>
    <row r="25" spans="1:8" ht="15" customHeight="1" x14ac:dyDescent="0.2">
      <c r="A25" s="204" t="s">
        <v>21</v>
      </c>
      <c r="B25" s="204"/>
      <c r="C25" s="204"/>
      <c r="D25" s="204"/>
      <c r="E25" s="204"/>
      <c r="F25" s="204"/>
      <c r="G25" s="204"/>
      <c r="H25" s="204"/>
    </row>
    <row r="26" spans="1:8" ht="15" customHeight="1" x14ac:dyDescent="0.2">
      <c r="A26" s="197" t="s">
        <v>22</v>
      </c>
      <c r="B26" s="197"/>
      <c r="C26" s="197"/>
      <c r="D26" s="197"/>
      <c r="E26" s="197"/>
      <c r="F26" s="197"/>
      <c r="G26" s="197"/>
      <c r="H26" s="197"/>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13"/>
  <sheetViews>
    <sheetView topLeftCell="E559" zoomScale="80" zoomScaleNormal="80" workbookViewId="0">
      <selection activeCell="L4" sqref="L4:N560"/>
    </sheetView>
  </sheetViews>
  <sheetFormatPr defaultColWidth="9.7109375" defaultRowHeight="26.25" x14ac:dyDescent="0.25"/>
  <cols>
    <col min="1" max="1" width="9.85546875" style="98" customWidth="1"/>
    <col min="2" max="2" width="6.5703125" style="1" customWidth="1"/>
    <col min="3" max="3" width="30.42578125" style="78" customWidth="1"/>
    <col min="4" max="4" width="55.28515625" style="83" customWidth="1"/>
    <col min="5" max="6" width="12.42578125" style="1" customWidth="1"/>
    <col min="7" max="7" width="16.7109375" style="1" customWidth="1"/>
    <col min="8" max="8" width="12.7109375" style="57" bestFit="1" customWidth="1"/>
    <col min="9" max="9" width="13.85546875" style="17" customWidth="1"/>
    <col min="10" max="10" width="13.28515625" style="44" customWidth="1"/>
    <col min="11" max="11" width="12.5703125" style="18" customWidth="1"/>
    <col min="12" max="23" width="13.7109375" style="19" customWidth="1"/>
    <col min="24" max="29" width="13.7109375" style="15" customWidth="1"/>
    <col min="30" max="16384" width="9.7109375" style="15"/>
  </cols>
  <sheetData>
    <row r="1" spans="1:29" ht="30" customHeight="1" x14ac:dyDescent="0.25">
      <c r="A1" s="158" t="s">
        <v>677</v>
      </c>
      <c r="B1" s="158"/>
      <c r="C1" s="158"/>
      <c r="D1" s="158" t="s">
        <v>674</v>
      </c>
      <c r="E1" s="158"/>
      <c r="F1" s="158"/>
      <c r="G1" s="158"/>
      <c r="H1" s="158"/>
      <c r="I1" s="158" t="s">
        <v>679</v>
      </c>
      <c r="J1" s="158"/>
      <c r="K1" s="158"/>
      <c r="L1" s="157" t="s">
        <v>865</v>
      </c>
      <c r="M1" s="157" t="s">
        <v>866</v>
      </c>
      <c r="N1" s="157" t="s">
        <v>867</v>
      </c>
      <c r="O1" s="157" t="s">
        <v>676</v>
      </c>
      <c r="P1" s="157" t="s">
        <v>676</v>
      </c>
      <c r="Q1" s="157" t="s">
        <v>676</v>
      </c>
      <c r="R1" s="157" t="s">
        <v>676</v>
      </c>
      <c r="S1" s="157" t="s">
        <v>676</v>
      </c>
      <c r="T1" s="157" t="s">
        <v>676</v>
      </c>
      <c r="U1" s="157" t="s">
        <v>676</v>
      </c>
      <c r="V1" s="157" t="s">
        <v>676</v>
      </c>
      <c r="W1" s="157" t="s">
        <v>676</v>
      </c>
      <c r="X1" s="157" t="s">
        <v>676</v>
      </c>
      <c r="Y1" s="157" t="s">
        <v>676</v>
      </c>
      <c r="Z1" s="157" t="s">
        <v>676</v>
      </c>
      <c r="AA1" s="157" t="s">
        <v>676</v>
      </c>
      <c r="AB1" s="157" t="s">
        <v>676</v>
      </c>
      <c r="AC1" s="157" t="s">
        <v>676</v>
      </c>
    </row>
    <row r="2" spans="1:29" ht="30" customHeight="1" x14ac:dyDescent="0.25">
      <c r="A2" s="158" t="s">
        <v>678</v>
      </c>
      <c r="B2" s="158"/>
      <c r="C2" s="158"/>
      <c r="D2" s="158"/>
      <c r="E2" s="158"/>
      <c r="F2" s="158"/>
      <c r="G2" s="158"/>
      <c r="H2" s="158"/>
      <c r="I2" s="158"/>
      <c r="J2" s="158"/>
      <c r="K2" s="158"/>
      <c r="L2" s="157"/>
      <c r="M2" s="157"/>
      <c r="N2" s="157"/>
      <c r="O2" s="157"/>
      <c r="P2" s="157"/>
      <c r="Q2" s="157"/>
      <c r="R2" s="157"/>
      <c r="S2" s="157"/>
      <c r="T2" s="157"/>
      <c r="U2" s="157"/>
      <c r="V2" s="157"/>
      <c r="W2" s="157"/>
      <c r="X2" s="157"/>
      <c r="Y2" s="157"/>
      <c r="Z2" s="157"/>
      <c r="AA2" s="157"/>
      <c r="AB2" s="157"/>
      <c r="AC2" s="157"/>
    </row>
    <row r="3" spans="1:29" s="16" customFormat="1" ht="30" x14ac:dyDescent="0.2">
      <c r="A3" s="97" t="s">
        <v>5</v>
      </c>
      <c r="B3" s="90" t="s">
        <v>3</v>
      </c>
      <c r="C3" s="91" t="s">
        <v>680</v>
      </c>
      <c r="D3" s="90" t="s">
        <v>681</v>
      </c>
      <c r="E3" s="90" t="s">
        <v>682</v>
      </c>
      <c r="F3" s="92" t="s">
        <v>4</v>
      </c>
      <c r="G3" s="92" t="s">
        <v>683</v>
      </c>
      <c r="H3" s="93" t="s">
        <v>857</v>
      </c>
      <c r="I3" s="94" t="s">
        <v>24</v>
      </c>
      <c r="J3" s="95" t="s">
        <v>0</v>
      </c>
      <c r="K3" s="96" t="s">
        <v>2</v>
      </c>
      <c r="L3" s="103">
        <v>43370</v>
      </c>
      <c r="M3" s="103">
        <v>43371</v>
      </c>
      <c r="N3" s="103">
        <v>43371</v>
      </c>
      <c r="O3" s="40" t="s">
        <v>1</v>
      </c>
      <c r="P3" s="40" t="s">
        <v>1</v>
      </c>
      <c r="Q3" s="40" t="s">
        <v>1</v>
      </c>
      <c r="R3" s="40" t="s">
        <v>1</v>
      </c>
      <c r="S3" s="40" t="s">
        <v>1</v>
      </c>
      <c r="T3" s="40" t="s">
        <v>1</v>
      </c>
      <c r="U3" s="40" t="s">
        <v>1</v>
      </c>
      <c r="V3" s="40" t="s">
        <v>1</v>
      </c>
      <c r="W3" s="40" t="s">
        <v>1</v>
      </c>
      <c r="X3" s="40" t="s">
        <v>1</v>
      </c>
      <c r="Y3" s="40" t="s">
        <v>1</v>
      </c>
      <c r="Z3" s="40" t="s">
        <v>1</v>
      </c>
      <c r="AA3" s="40" t="s">
        <v>1</v>
      </c>
      <c r="AB3" s="40" t="s">
        <v>1</v>
      </c>
      <c r="AC3" s="40" t="s">
        <v>1</v>
      </c>
    </row>
    <row r="4" spans="1:29" ht="30" customHeight="1" x14ac:dyDescent="0.25">
      <c r="A4" s="159">
        <v>1</v>
      </c>
      <c r="B4" s="67">
        <v>1</v>
      </c>
      <c r="C4" s="162" t="s">
        <v>684</v>
      </c>
      <c r="D4" s="79" t="s">
        <v>36</v>
      </c>
      <c r="E4" s="84" t="s">
        <v>231</v>
      </c>
      <c r="F4" s="68" t="s">
        <v>38</v>
      </c>
      <c r="G4" s="68" t="s">
        <v>39</v>
      </c>
      <c r="H4" s="53">
        <v>14.3</v>
      </c>
      <c r="I4" s="32">
        <v>4</v>
      </c>
      <c r="J4" s="41">
        <f>I4-(SUM(L4:AC4))</f>
        <v>0</v>
      </c>
      <c r="K4" s="42" t="str">
        <f>IF(J4&lt;0,"ATENÇÃO","OK")</f>
        <v>OK</v>
      </c>
      <c r="L4" s="31">
        <v>4</v>
      </c>
      <c r="M4" s="31"/>
      <c r="N4" s="31"/>
      <c r="O4" s="31"/>
      <c r="P4" s="31"/>
      <c r="Q4" s="31"/>
      <c r="R4" s="31"/>
      <c r="S4" s="31"/>
      <c r="T4" s="31"/>
      <c r="U4" s="31"/>
      <c r="V4" s="31"/>
      <c r="W4" s="31"/>
      <c r="X4" s="60"/>
      <c r="Y4" s="60"/>
      <c r="Z4" s="60"/>
      <c r="AA4" s="60"/>
      <c r="AB4" s="60"/>
      <c r="AC4" s="60"/>
    </row>
    <row r="5" spans="1:29" ht="30" customHeight="1" x14ac:dyDescent="0.25">
      <c r="A5" s="160"/>
      <c r="B5" s="67">
        <v>2</v>
      </c>
      <c r="C5" s="163"/>
      <c r="D5" s="79" t="s">
        <v>40</v>
      </c>
      <c r="E5" s="84" t="s">
        <v>231</v>
      </c>
      <c r="F5" s="68" t="s">
        <v>38</v>
      </c>
      <c r="G5" s="68" t="s">
        <v>39</v>
      </c>
      <c r="H5" s="53">
        <v>7.79</v>
      </c>
      <c r="I5" s="32">
        <v>4</v>
      </c>
      <c r="J5" s="41">
        <f t="shared" ref="J5:J68" si="0">I5-(SUM(L5:AC5))</f>
        <v>4</v>
      </c>
      <c r="K5" s="42" t="str">
        <f t="shared" ref="K5:K68" si="1">IF(J5&lt;0,"ATENÇÃO","OK")</f>
        <v>OK</v>
      </c>
      <c r="L5" s="31"/>
      <c r="M5" s="31"/>
      <c r="N5" s="31"/>
      <c r="O5" s="31"/>
      <c r="P5" s="31"/>
      <c r="Q5" s="31"/>
      <c r="R5" s="31"/>
      <c r="S5" s="31"/>
      <c r="T5" s="31"/>
      <c r="U5" s="31"/>
      <c r="V5" s="31"/>
      <c r="W5" s="31"/>
      <c r="X5" s="60"/>
      <c r="Y5" s="60"/>
      <c r="Z5" s="60"/>
      <c r="AA5" s="60"/>
      <c r="AB5" s="60"/>
      <c r="AC5" s="60"/>
    </row>
    <row r="6" spans="1:29" ht="30" customHeight="1" x14ac:dyDescent="0.25">
      <c r="A6" s="160"/>
      <c r="B6" s="67">
        <v>3</v>
      </c>
      <c r="C6" s="163"/>
      <c r="D6" s="79" t="s">
        <v>41</v>
      </c>
      <c r="E6" s="84" t="s">
        <v>231</v>
      </c>
      <c r="F6" s="68" t="s">
        <v>38</v>
      </c>
      <c r="G6" s="68" t="s">
        <v>39</v>
      </c>
      <c r="H6" s="53">
        <v>20.99</v>
      </c>
      <c r="I6" s="32">
        <v>4</v>
      </c>
      <c r="J6" s="41">
        <f t="shared" si="0"/>
        <v>0</v>
      </c>
      <c r="K6" s="42" t="str">
        <f t="shared" si="1"/>
        <v>OK</v>
      </c>
      <c r="L6" s="31">
        <v>4</v>
      </c>
      <c r="M6" s="31"/>
      <c r="N6" s="31"/>
      <c r="O6" s="31"/>
      <c r="P6" s="31"/>
      <c r="Q6" s="31"/>
      <c r="R6" s="31"/>
      <c r="S6" s="31"/>
      <c r="T6" s="31"/>
      <c r="U6" s="31"/>
      <c r="V6" s="31"/>
      <c r="W6" s="31"/>
      <c r="X6" s="60"/>
      <c r="Y6" s="60"/>
      <c r="Z6" s="60"/>
      <c r="AA6" s="60"/>
      <c r="AB6" s="60"/>
      <c r="AC6" s="60"/>
    </row>
    <row r="7" spans="1:29" ht="30" customHeight="1" x14ac:dyDescent="0.25">
      <c r="A7" s="160"/>
      <c r="B7" s="67">
        <v>4</v>
      </c>
      <c r="C7" s="163"/>
      <c r="D7" s="79" t="s">
        <v>42</v>
      </c>
      <c r="E7" s="84" t="s">
        <v>685</v>
      </c>
      <c r="F7" s="68" t="s">
        <v>38</v>
      </c>
      <c r="G7" s="68" t="s">
        <v>44</v>
      </c>
      <c r="H7" s="53">
        <v>0.62</v>
      </c>
      <c r="I7" s="32">
        <v>15</v>
      </c>
      <c r="J7" s="41">
        <f t="shared" si="0"/>
        <v>5</v>
      </c>
      <c r="K7" s="42" t="str">
        <f t="shared" si="1"/>
        <v>OK</v>
      </c>
      <c r="L7" s="31">
        <v>10</v>
      </c>
      <c r="M7" s="31"/>
      <c r="N7" s="31"/>
      <c r="O7" s="31"/>
      <c r="P7" s="31"/>
      <c r="Q7" s="31"/>
      <c r="R7" s="31"/>
      <c r="S7" s="31"/>
      <c r="T7" s="31"/>
      <c r="U7" s="31"/>
      <c r="V7" s="31"/>
      <c r="W7" s="31"/>
      <c r="X7" s="60"/>
      <c r="Y7" s="60"/>
      <c r="Z7" s="60"/>
      <c r="AA7" s="60"/>
      <c r="AB7" s="60"/>
      <c r="AC7" s="60"/>
    </row>
    <row r="8" spans="1:29" ht="30" customHeight="1" x14ac:dyDescent="0.25">
      <c r="A8" s="160"/>
      <c r="B8" s="67">
        <v>5</v>
      </c>
      <c r="C8" s="163"/>
      <c r="D8" s="79" t="s">
        <v>45</v>
      </c>
      <c r="E8" s="84" t="s">
        <v>685</v>
      </c>
      <c r="F8" s="68" t="s">
        <v>38</v>
      </c>
      <c r="G8" s="68" t="s">
        <v>44</v>
      </c>
      <c r="H8" s="53">
        <v>0.43</v>
      </c>
      <c r="I8" s="32">
        <v>10</v>
      </c>
      <c r="J8" s="41">
        <f t="shared" si="0"/>
        <v>0</v>
      </c>
      <c r="K8" s="42" t="str">
        <f t="shared" si="1"/>
        <v>OK</v>
      </c>
      <c r="L8" s="31">
        <v>10</v>
      </c>
      <c r="M8" s="31"/>
      <c r="N8" s="31"/>
      <c r="O8" s="31"/>
      <c r="P8" s="31"/>
      <c r="Q8" s="31"/>
      <c r="R8" s="31"/>
      <c r="S8" s="31"/>
      <c r="T8" s="31"/>
      <c r="U8" s="31"/>
      <c r="V8" s="31"/>
      <c r="W8" s="31"/>
      <c r="X8" s="60"/>
      <c r="Y8" s="60"/>
      <c r="Z8" s="60"/>
      <c r="AA8" s="60"/>
      <c r="AB8" s="60"/>
      <c r="AC8" s="60"/>
    </row>
    <row r="9" spans="1:29" ht="30" customHeight="1" x14ac:dyDescent="0.25">
      <c r="A9" s="160"/>
      <c r="B9" s="67">
        <v>6</v>
      </c>
      <c r="C9" s="163"/>
      <c r="D9" s="79" t="s">
        <v>46</v>
      </c>
      <c r="E9" s="84" t="s">
        <v>47</v>
      </c>
      <c r="F9" s="68" t="s">
        <v>38</v>
      </c>
      <c r="G9" s="68" t="s">
        <v>44</v>
      </c>
      <c r="H9" s="53">
        <v>43.44</v>
      </c>
      <c r="I9" s="32">
        <v>1</v>
      </c>
      <c r="J9" s="41">
        <f t="shared" si="0"/>
        <v>0</v>
      </c>
      <c r="K9" s="42" t="str">
        <f t="shared" si="1"/>
        <v>OK</v>
      </c>
      <c r="L9" s="31">
        <v>1</v>
      </c>
      <c r="M9" s="31"/>
      <c r="N9" s="31"/>
      <c r="O9" s="31"/>
      <c r="P9" s="31"/>
      <c r="Q9" s="31"/>
      <c r="R9" s="31"/>
      <c r="S9" s="31"/>
      <c r="T9" s="31"/>
      <c r="U9" s="31"/>
      <c r="V9" s="31"/>
      <c r="W9" s="31"/>
      <c r="X9" s="60"/>
      <c r="Y9" s="60"/>
      <c r="Z9" s="60"/>
      <c r="AA9" s="60"/>
      <c r="AB9" s="60"/>
      <c r="AC9" s="60"/>
    </row>
    <row r="10" spans="1:29" ht="30" customHeight="1" x14ac:dyDescent="0.25">
      <c r="A10" s="160"/>
      <c r="B10" s="67">
        <v>7</v>
      </c>
      <c r="C10" s="163"/>
      <c r="D10" s="79" t="s">
        <v>48</v>
      </c>
      <c r="E10" s="84" t="s">
        <v>686</v>
      </c>
      <c r="F10" s="68" t="s">
        <v>33</v>
      </c>
      <c r="G10" s="68" t="s">
        <v>44</v>
      </c>
      <c r="H10" s="53">
        <v>266.16000000000003</v>
      </c>
      <c r="I10" s="32"/>
      <c r="J10" s="41">
        <f t="shared" si="0"/>
        <v>0</v>
      </c>
      <c r="K10" s="42" t="str">
        <f t="shared" si="1"/>
        <v>OK</v>
      </c>
      <c r="L10" s="31"/>
      <c r="M10" s="31"/>
      <c r="N10" s="31"/>
      <c r="O10" s="31"/>
      <c r="P10" s="31"/>
      <c r="Q10" s="31"/>
      <c r="R10" s="31"/>
      <c r="S10" s="31"/>
      <c r="T10" s="31"/>
      <c r="U10" s="31"/>
      <c r="V10" s="31"/>
      <c r="W10" s="31"/>
      <c r="X10" s="60"/>
      <c r="Y10" s="60"/>
      <c r="Z10" s="60"/>
      <c r="AA10" s="60"/>
      <c r="AB10" s="60"/>
      <c r="AC10" s="60"/>
    </row>
    <row r="11" spans="1:29" ht="30" customHeight="1" x14ac:dyDescent="0.25">
      <c r="A11" s="160"/>
      <c r="B11" s="67">
        <v>8</v>
      </c>
      <c r="C11" s="163"/>
      <c r="D11" s="79" t="s">
        <v>49</v>
      </c>
      <c r="E11" s="84" t="s">
        <v>47</v>
      </c>
      <c r="F11" s="68" t="s">
        <v>50</v>
      </c>
      <c r="G11" s="68" t="s">
        <v>44</v>
      </c>
      <c r="H11" s="53">
        <v>12.5</v>
      </c>
      <c r="I11" s="32">
        <v>1</v>
      </c>
      <c r="J11" s="41">
        <f t="shared" si="0"/>
        <v>0</v>
      </c>
      <c r="K11" s="42" t="str">
        <f t="shared" si="1"/>
        <v>OK</v>
      </c>
      <c r="L11" s="31">
        <v>1</v>
      </c>
      <c r="M11" s="31"/>
      <c r="N11" s="31"/>
      <c r="O11" s="31"/>
      <c r="P11" s="31"/>
      <c r="Q11" s="31"/>
      <c r="R11" s="31"/>
      <c r="S11" s="31"/>
      <c r="T11" s="31"/>
      <c r="U11" s="31"/>
      <c r="V11" s="31"/>
      <c r="W11" s="31"/>
      <c r="X11" s="60"/>
      <c r="Y11" s="60"/>
      <c r="Z11" s="60"/>
      <c r="AA11" s="60"/>
      <c r="AB11" s="60"/>
      <c r="AC11" s="60"/>
    </row>
    <row r="12" spans="1:29" ht="30" customHeight="1" x14ac:dyDescent="0.25">
      <c r="A12" s="160"/>
      <c r="B12" s="69">
        <v>9</v>
      </c>
      <c r="C12" s="163"/>
      <c r="D12" s="80" t="s">
        <v>51</v>
      </c>
      <c r="E12" s="85" t="s">
        <v>47</v>
      </c>
      <c r="F12" s="69" t="s">
        <v>50</v>
      </c>
      <c r="G12" s="69" t="s">
        <v>44</v>
      </c>
      <c r="H12" s="54">
        <v>14.7</v>
      </c>
      <c r="I12" s="32"/>
      <c r="J12" s="41">
        <f t="shared" si="0"/>
        <v>0</v>
      </c>
      <c r="K12" s="42" t="str">
        <f t="shared" si="1"/>
        <v>OK</v>
      </c>
      <c r="L12" s="31"/>
      <c r="M12" s="31"/>
      <c r="N12" s="31"/>
      <c r="O12" s="31"/>
      <c r="P12" s="31"/>
      <c r="Q12" s="31"/>
      <c r="R12" s="31"/>
      <c r="S12" s="31"/>
      <c r="T12" s="31"/>
      <c r="U12" s="31"/>
      <c r="V12" s="31"/>
      <c r="W12" s="31"/>
      <c r="X12" s="60"/>
      <c r="Y12" s="60"/>
      <c r="Z12" s="60"/>
      <c r="AA12" s="60"/>
      <c r="AB12" s="60"/>
      <c r="AC12" s="60"/>
    </row>
    <row r="13" spans="1:29" ht="30" customHeight="1" x14ac:dyDescent="0.25">
      <c r="A13" s="160"/>
      <c r="B13" s="69">
        <v>10</v>
      </c>
      <c r="C13" s="163"/>
      <c r="D13" s="80" t="s">
        <v>52</v>
      </c>
      <c r="E13" s="85" t="s">
        <v>47</v>
      </c>
      <c r="F13" s="69" t="s">
        <v>50</v>
      </c>
      <c r="G13" s="69" t="s">
        <v>44</v>
      </c>
      <c r="H13" s="54">
        <v>12.41</v>
      </c>
      <c r="I13" s="32"/>
      <c r="J13" s="41">
        <f t="shared" si="0"/>
        <v>0</v>
      </c>
      <c r="K13" s="42" t="str">
        <f t="shared" si="1"/>
        <v>OK</v>
      </c>
      <c r="L13" s="31"/>
      <c r="M13" s="31"/>
      <c r="N13" s="31"/>
      <c r="O13" s="31"/>
      <c r="P13" s="31"/>
      <c r="Q13" s="31"/>
      <c r="R13" s="31"/>
      <c r="S13" s="31"/>
      <c r="T13" s="31"/>
      <c r="U13" s="31"/>
      <c r="V13" s="31"/>
      <c r="W13" s="31"/>
      <c r="X13" s="60"/>
      <c r="Y13" s="60"/>
      <c r="Z13" s="60"/>
      <c r="AA13" s="60"/>
      <c r="AB13" s="60"/>
      <c r="AC13" s="60"/>
    </row>
    <row r="14" spans="1:29" ht="30" customHeight="1" x14ac:dyDescent="0.25">
      <c r="A14" s="160"/>
      <c r="B14" s="67">
        <v>11</v>
      </c>
      <c r="C14" s="163"/>
      <c r="D14" s="79" t="s">
        <v>53</v>
      </c>
      <c r="E14" s="84" t="s">
        <v>54</v>
      </c>
      <c r="F14" s="68" t="s">
        <v>38</v>
      </c>
      <c r="G14" s="68" t="s">
        <v>44</v>
      </c>
      <c r="H14" s="53">
        <v>0.02</v>
      </c>
      <c r="I14" s="32">
        <v>30</v>
      </c>
      <c r="J14" s="41">
        <f t="shared" si="0"/>
        <v>30</v>
      </c>
      <c r="K14" s="42" t="str">
        <f t="shared" si="1"/>
        <v>OK</v>
      </c>
      <c r="L14" s="31"/>
      <c r="M14" s="31"/>
      <c r="N14" s="31"/>
      <c r="O14" s="31"/>
      <c r="P14" s="31"/>
      <c r="Q14" s="31"/>
      <c r="R14" s="31"/>
      <c r="S14" s="31"/>
      <c r="T14" s="31"/>
      <c r="U14" s="31"/>
      <c r="V14" s="31"/>
      <c r="W14" s="31"/>
      <c r="X14" s="60"/>
      <c r="Y14" s="60"/>
      <c r="Z14" s="60"/>
      <c r="AA14" s="60"/>
      <c r="AB14" s="60"/>
      <c r="AC14" s="60"/>
    </row>
    <row r="15" spans="1:29" ht="30" customHeight="1" x14ac:dyDescent="0.25">
      <c r="A15" s="160"/>
      <c r="B15" s="67">
        <v>12</v>
      </c>
      <c r="C15" s="163"/>
      <c r="D15" s="79" t="s">
        <v>55</v>
      </c>
      <c r="E15" s="84" t="s">
        <v>54</v>
      </c>
      <c r="F15" s="68" t="s">
        <v>38</v>
      </c>
      <c r="G15" s="68" t="s">
        <v>44</v>
      </c>
      <c r="H15" s="53">
        <v>0.02</v>
      </c>
      <c r="I15" s="32">
        <v>30</v>
      </c>
      <c r="J15" s="41">
        <f t="shared" si="0"/>
        <v>30</v>
      </c>
      <c r="K15" s="42" t="str">
        <f t="shared" si="1"/>
        <v>OK</v>
      </c>
      <c r="L15" s="31"/>
      <c r="M15" s="31"/>
      <c r="N15" s="31"/>
      <c r="O15" s="31"/>
      <c r="P15" s="31"/>
      <c r="Q15" s="31"/>
      <c r="R15" s="31"/>
      <c r="S15" s="31"/>
      <c r="T15" s="31"/>
      <c r="U15" s="31"/>
      <c r="V15" s="31"/>
      <c r="W15" s="31"/>
      <c r="X15" s="60"/>
      <c r="Y15" s="60"/>
      <c r="Z15" s="60"/>
      <c r="AA15" s="60"/>
      <c r="AB15" s="60"/>
      <c r="AC15" s="60"/>
    </row>
    <row r="16" spans="1:29" ht="30" customHeight="1" x14ac:dyDescent="0.25">
      <c r="A16" s="160"/>
      <c r="B16" s="67">
        <v>13</v>
      </c>
      <c r="C16" s="163"/>
      <c r="D16" s="79" t="s">
        <v>56</v>
      </c>
      <c r="E16" s="84" t="s">
        <v>54</v>
      </c>
      <c r="F16" s="68" t="s">
        <v>38</v>
      </c>
      <c r="G16" s="68" t="s">
        <v>44</v>
      </c>
      <c r="H16" s="53">
        <v>0.06</v>
      </c>
      <c r="I16" s="32">
        <v>30</v>
      </c>
      <c r="J16" s="41">
        <f t="shared" si="0"/>
        <v>30</v>
      </c>
      <c r="K16" s="42" t="str">
        <f t="shared" si="1"/>
        <v>OK</v>
      </c>
      <c r="L16" s="31"/>
      <c r="M16" s="31"/>
      <c r="N16" s="31"/>
      <c r="O16" s="31"/>
      <c r="P16" s="31"/>
      <c r="Q16" s="31"/>
      <c r="R16" s="31"/>
      <c r="S16" s="31"/>
      <c r="T16" s="31"/>
      <c r="U16" s="31"/>
      <c r="V16" s="31"/>
      <c r="W16" s="31"/>
      <c r="X16" s="60"/>
      <c r="Y16" s="60"/>
      <c r="Z16" s="60"/>
      <c r="AA16" s="60"/>
      <c r="AB16" s="60"/>
      <c r="AC16" s="60"/>
    </row>
    <row r="17" spans="1:29" ht="30" customHeight="1" x14ac:dyDescent="0.25">
      <c r="A17" s="160"/>
      <c r="B17" s="67">
        <v>14</v>
      </c>
      <c r="C17" s="163"/>
      <c r="D17" s="79" t="s">
        <v>58</v>
      </c>
      <c r="E17" s="84" t="s">
        <v>54</v>
      </c>
      <c r="F17" s="68" t="s">
        <v>38</v>
      </c>
      <c r="G17" s="68" t="s">
        <v>44</v>
      </c>
      <c r="H17" s="53">
        <v>0.02</v>
      </c>
      <c r="I17" s="32">
        <v>30</v>
      </c>
      <c r="J17" s="41">
        <f t="shared" si="0"/>
        <v>30</v>
      </c>
      <c r="K17" s="42" t="str">
        <f t="shared" si="1"/>
        <v>OK</v>
      </c>
      <c r="L17" s="31"/>
      <c r="M17" s="31"/>
      <c r="N17" s="31"/>
      <c r="O17" s="31"/>
      <c r="P17" s="31"/>
      <c r="Q17" s="31"/>
      <c r="R17" s="31"/>
      <c r="S17" s="31"/>
      <c r="T17" s="31"/>
      <c r="U17" s="31"/>
      <c r="V17" s="31"/>
      <c r="W17" s="31"/>
      <c r="X17" s="60"/>
      <c r="Y17" s="60"/>
      <c r="Z17" s="60"/>
      <c r="AA17" s="60"/>
      <c r="AB17" s="60"/>
      <c r="AC17" s="60"/>
    </row>
    <row r="18" spans="1:29" ht="30" customHeight="1" x14ac:dyDescent="0.25">
      <c r="A18" s="160"/>
      <c r="B18" s="67">
        <v>15</v>
      </c>
      <c r="C18" s="163"/>
      <c r="D18" s="79" t="s">
        <v>687</v>
      </c>
      <c r="E18" s="84" t="s">
        <v>54</v>
      </c>
      <c r="F18" s="68" t="s">
        <v>38</v>
      </c>
      <c r="G18" s="68" t="s">
        <v>44</v>
      </c>
      <c r="H18" s="53">
        <v>0.1</v>
      </c>
      <c r="I18" s="32">
        <v>30</v>
      </c>
      <c r="J18" s="41">
        <f t="shared" si="0"/>
        <v>0</v>
      </c>
      <c r="K18" s="42" t="str">
        <f t="shared" si="1"/>
        <v>OK</v>
      </c>
      <c r="L18" s="31">
        <v>30</v>
      </c>
      <c r="M18" s="31"/>
      <c r="N18" s="31"/>
      <c r="O18" s="31"/>
      <c r="P18" s="31"/>
      <c r="Q18" s="31"/>
      <c r="R18" s="31"/>
      <c r="S18" s="31"/>
      <c r="T18" s="31"/>
      <c r="U18" s="31"/>
      <c r="V18" s="31"/>
      <c r="W18" s="31"/>
      <c r="X18" s="60"/>
      <c r="Y18" s="60"/>
      <c r="Z18" s="60"/>
      <c r="AA18" s="60"/>
      <c r="AB18" s="60"/>
      <c r="AC18" s="60"/>
    </row>
    <row r="19" spans="1:29" ht="30" customHeight="1" x14ac:dyDescent="0.25">
      <c r="A19" s="160"/>
      <c r="B19" s="67">
        <v>16</v>
      </c>
      <c r="C19" s="163"/>
      <c r="D19" s="79" t="s">
        <v>59</v>
      </c>
      <c r="E19" s="84" t="s">
        <v>54</v>
      </c>
      <c r="F19" s="68" t="s">
        <v>38</v>
      </c>
      <c r="G19" s="68" t="s">
        <v>44</v>
      </c>
      <c r="H19" s="53">
        <v>0.13</v>
      </c>
      <c r="I19" s="32">
        <v>30</v>
      </c>
      <c r="J19" s="41">
        <f t="shared" si="0"/>
        <v>0</v>
      </c>
      <c r="K19" s="42" t="str">
        <f t="shared" si="1"/>
        <v>OK</v>
      </c>
      <c r="L19" s="31">
        <v>30</v>
      </c>
      <c r="M19" s="31"/>
      <c r="N19" s="31"/>
      <c r="O19" s="31"/>
      <c r="P19" s="31"/>
      <c r="Q19" s="31"/>
      <c r="R19" s="31"/>
      <c r="S19" s="31"/>
      <c r="T19" s="31"/>
      <c r="U19" s="31"/>
      <c r="V19" s="31"/>
      <c r="W19" s="31"/>
      <c r="X19" s="60"/>
      <c r="Y19" s="60"/>
      <c r="Z19" s="60"/>
      <c r="AA19" s="60"/>
      <c r="AB19" s="60"/>
      <c r="AC19" s="60"/>
    </row>
    <row r="20" spans="1:29" ht="30" customHeight="1" x14ac:dyDescent="0.25">
      <c r="A20" s="160"/>
      <c r="B20" s="67">
        <v>17</v>
      </c>
      <c r="C20" s="163"/>
      <c r="D20" s="79" t="s">
        <v>60</v>
      </c>
      <c r="E20" s="84" t="s">
        <v>54</v>
      </c>
      <c r="F20" s="68" t="s">
        <v>38</v>
      </c>
      <c r="G20" s="68" t="s">
        <v>44</v>
      </c>
      <c r="H20" s="53">
        <v>0.04</v>
      </c>
      <c r="I20" s="32">
        <v>30</v>
      </c>
      <c r="J20" s="41">
        <f t="shared" si="0"/>
        <v>30</v>
      </c>
      <c r="K20" s="42" t="str">
        <f t="shared" si="1"/>
        <v>OK</v>
      </c>
      <c r="L20" s="31"/>
      <c r="M20" s="31"/>
      <c r="N20" s="31"/>
      <c r="O20" s="31"/>
      <c r="P20" s="31"/>
      <c r="Q20" s="31"/>
      <c r="R20" s="31"/>
      <c r="S20" s="31"/>
      <c r="T20" s="31"/>
      <c r="U20" s="31"/>
      <c r="V20" s="31"/>
      <c r="W20" s="31"/>
      <c r="X20" s="60"/>
      <c r="Y20" s="60"/>
      <c r="Z20" s="60"/>
      <c r="AA20" s="60"/>
      <c r="AB20" s="60"/>
      <c r="AC20" s="60"/>
    </row>
    <row r="21" spans="1:29" ht="30" customHeight="1" x14ac:dyDescent="0.25">
      <c r="A21" s="160"/>
      <c r="B21" s="67">
        <v>18</v>
      </c>
      <c r="C21" s="163"/>
      <c r="D21" s="79" t="s">
        <v>61</v>
      </c>
      <c r="E21" s="84" t="s">
        <v>54</v>
      </c>
      <c r="F21" s="68" t="s">
        <v>38</v>
      </c>
      <c r="G21" s="68" t="s">
        <v>44</v>
      </c>
      <c r="H21" s="53">
        <v>7.0000000000000007E-2</v>
      </c>
      <c r="I21" s="32"/>
      <c r="J21" s="41">
        <f t="shared" si="0"/>
        <v>0</v>
      </c>
      <c r="K21" s="42" t="str">
        <f t="shared" si="1"/>
        <v>OK</v>
      </c>
      <c r="L21" s="31"/>
      <c r="M21" s="31"/>
      <c r="N21" s="31"/>
      <c r="O21" s="31"/>
      <c r="P21" s="31"/>
      <c r="Q21" s="31"/>
      <c r="R21" s="31"/>
      <c r="S21" s="31"/>
      <c r="T21" s="31"/>
      <c r="U21" s="31"/>
      <c r="V21" s="31"/>
      <c r="W21" s="31"/>
      <c r="X21" s="60"/>
      <c r="Y21" s="60"/>
      <c r="Z21" s="60"/>
      <c r="AA21" s="60"/>
      <c r="AB21" s="60"/>
      <c r="AC21" s="60"/>
    </row>
    <row r="22" spans="1:29" ht="30" customHeight="1" x14ac:dyDescent="0.25">
      <c r="A22" s="160"/>
      <c r="B22" s="67">
        <v>19</v>
      </c>
      <c r="C22" s="163"/>
      <c r="D22" s="79" t="s">
        <v>62</v>
      </c>
      <c r="E22" s="84" t="s">
        <v>54</v>
      </c>
      <c r="F22" s="68" t="s">
        <v>38</v>
      </c>
      <c r="G22" s="68" t="s">
        <v>44</v>
      </c>
      <c r="H22" s="53">
        <v>0.15</v>
      </c>
      <c r="I22" s="32"/>
      <c r="J22" s="41">
        <f t="shared" si="0"/>
        <v>0</v>
      </c>
      <c r="K22" s="42" t="str">
        <f t="shared" si="1"/>
        <v>OK</v>
      </c>
      <c r="L22" s="31"/>
      <c r="M22" s="31"/>
      <c r="N22" s="31"/>
      <c r="O22" s="31"/>
      <c r="P22" s="31"/>
      <c r="Q22" s="31"/>
      <c r="R22" s="31"/>
      <c r="S22" s="31"/>
      <c r="T22" s="31"/>
      <c r="U22" s="31"/>
      <c r="V22" s="31"/>
      <c r="W22" s="31"/>
      <c r="X22" s="60"/>
      <c r="Y22" s="60"/>
      <c r="Z22" s="60"/>
      <c r="AA22" s="60"/>
      <c r="AB22" s="60"/>
      <c r="AC22" s="60"/>
    </row>
    <row r="23" spans="1:29" ht="30" customHeight="1" x14ac:dyDescent="0.25">
      <c r="A23" s="160"/>
      <c r="B23" s="67">
        <v>20</v>
      </c>
      <c r="C23" s="163"/>
      <c r="D23" s="80" t="s">
        <v>63</v>
      </c>
      <c r="E23" s="85" t="s">
        <v>688</v>
      </c>
      <c r="F23" s="68" t="s">
        <v>38</v>
      </c>
      <c r="G23" s="68" t="s">
        <v>44</v>
      </c>
      <c r="H23" s="53">
        <v>0.5</v>
      </c>
      <c r="I23" s="32"/>
      <c r="J23" s="41">
        <f t="shared" si="0"/>
        <v>0</v>
      </c>
      <c r="K23" s="42" t="str">
        <f t="shared" si="1"/>
        <v>OK</v>
      </c>
      <c r="L23" s="31"/>
      <c r="M23" s="31"/>
      <c r="N23" s="31"/>
      <c r="O23" s="31"/>
      <c r="P23" s="31"/>
      <c r="Q23" s="31"/>
      <c r="R23" s="31"/>
      <c r="S23" s="31"/>
      <c r="T23" s="31"/>
      <c r="U23" s="31"/>
      <c r="V23" s="31"/>
      <c r="W23" s="31"/>
      <c r="X23" s="60"/>
      <c r="Y23" s="60"/>
      <c r="Z23" s="60"/>
      <c r="AA23" s="60"/>
      <c r="AB23" s="60"/>
      <c r="AC23" s="60"/>
    </row>
    <row r="24" spans="1:29" ht="30" customHeight="1" x14ac:dyDescent="0.25">
      <c r="A24" s="160"/>
      <c r="B24" s="67">
        <v>21</v>
      </c>
      <c r="C24" s="163"/>
      <c r="D24" s="80" t="s">
        <v>65</v>
      </c>
      <c r="E24" s="85" t="s">
        <v>688</v>
      </c>
      <c r="F24" s="68" t="s">
        <v>38</v>
      </c>
      <c r="G24" s="68" t="s">
        <v>44</v>
      </c>
      <c r="H24" s="53">
        <v>0.25</v>
      </c>
      <c r="I24" s="32"/>
      <c r="J24" s="41">
        <f t="shared" si="0"/>
        <v>0</v>
      </c>
      <c r="K24" s="42" t="str">
        <f t="shared" si="1"/>
        <v>OK</v>
      </c>
      <c r="L24" s="31"/>
      <c r="M24" s="31"/>
      <c r="N24" s="31"/>
      <c r="O24" s="31"/>
      <c r="P24" s="31"/>
      <c r="Q24" s="31"/>
      <c r="R24" s="31"/>
      <c r="S24" s="31"/>
      <c r="T24" s="31"/>
      <c r="U24" s="31"/>
      <c r="V24" s="31"/>
      <c r="W24" s="31"/>
      <c r="X24" s="60"/>
      <c r="Y24" s="60"/>
      <c r="Z24" s="60"/>
      <c r="AA24" s="60"/>
      <c r="AB24" s="60"/>
      <c r="AC24" s="60"/>
    </row>
    <row r="25" spans="1:29" ht="30" customHeight="1" x14ac:dyDescent="0.25">
      <c r="A25" s="160"/>
      <c r="B25" s="67">
        <v>22</v>
      </c>
      <c r="C25" s="163"/>
      <c r="D25" s="80" t="s">
        <v>66</v>
      </c>
      <c r="E25" s="85" t="s">
        <v>688</v>
      </c>
      <c r="F25" s="68" t="s">
        <v>38</v>
      </c>
      <c r="G25" s="68" t="s">
        <v>44</v>
      </c>
      <c r="H25" s="53">
        <v>0.3</v>
      </c>
      <c r="I25" s="32"/>
      <c r="J25" s="41">
        <f t="shared" si="0"/>
        <v>0</v>
      </c>
      <c r="K25" s="42" t="str">
        <f t="shared" si="1"/>
        <v>OK</v>
      </c>
      <c r="L25" s="31"/>
      <c r="M25" s="31"/>
      <c r="N25" s="31"/>
      <c r="O25" s="31"/>
      <c r="P25" s="31"/>
      <c r="Q25" s="31"/>
      <c r="R25" s="31"/>
      <c r="S25" s="31"/>
      <c r="T25" s="31"/>
      <c r="U25" s="31"/>
      <c r="V25" s="31"/>
      <c r="W25" s="31"/>
      <c r="X25" s="60"/>
      <c r="Y25" s="60"/>
      <c r="Z25" s="60"/>
      <c r="AA25" s="60"/>
      <c r="AB25" s="60"/>
      <c r="AC25" s="60"/>
    </row>
    <row r="26" spans="1:29" ht="30" customHeight="1" x14ac:dyDescent="0.25">
      <c r="A26" s="160"/>
      <c r="B26" s="67">
        <v>23</v>
      </c>
      <c r="C26" s="163"/>
      <c r="D26" s="80" t="s">
        <v>67</v>
      </c>
      <c r="E26" s="85" t="s">
        <v>688</v>
      </c>
      <c r="F26" s="68" t="s">
        <v>38</v>
      </c>
      <c r="G26" s="68" t="s">
        <v>44</v>
      </c>
      <c r="H26" s="53">
        <v>0.45</v>
      </c>
      <c r="I26" s="32"/>
      <c r="J26" s="41">
        <f t="shared" si="0"/>
        <v>0</v>
      </c>
      <c r="K26" s="42" t="str">
        <f t="shared" si="1"/>
        <v>OK</v>
      </c>
      <c r="L26" s="31"/>
      <c r="M26" s="31"/>
      <c r="N26" s="31"/>
      <c r="O26" s="31"/>
      <c r="P26" s="31"/>
      <c r="Q26" s="31"/>
      <c r="R26" s="31"/>
      <c r="S26" s="31"/>
      <c r="T26" s="31"/>
      <c r="U26" s="31"/>
      <c r="V26" s="31"/>
      <c r="W26" s="31"/>
      <c r="X26" s="60"/>
      <c r="Y26" s="60"/>
      <c r="Z26" s="60"/>
      <c r="AA26" s="60"/>
      <c r="AB26" s="60"/>
      <c r="AC26" s="60"/>
    </row>
    <row r="27" spans="1:29" ht="30" customHeight="1" x14ac:dyDescent="0.25">
      <c r="A27" s="160"/>
      <c r="B27" s="67">
        <v>24</v>
      </c>
      <c r="C27" s="163"/>
      <c r="D27" s="80" t="s">
        <v>68</v>
      </c>
      <c r="E27" s="85" t="s">
        <v>688</v>
      </c>
      <c r="F27" s="68" t="s">
        <v>38</v>
      </c>
      <c r="G27" s="68" t="s">
        <v>44</v>
      </c>
      <c r="H27" s="53">
        <v>0.8</v>
      </c>
      <c r="I27" s="32"/>
      <c r="J27" s="41">
        <f t="shared" si="0"/>
        <v>0</v>
      </c>
      <c r="K27" s="42" t="str">
        <f t="shared" si="1"/>
        <v>OK</v>
      </c>
      <c r="L27" s="31"/>
      <c r="M27" s="31"/>
      <c r="N27" s="31"/>
      <c r="O27" s="31"/>
      <c r="P27" s="31"/>
      <c r="Q27" s="31"/>
      <c r="R27" s="31"/>
      <c r="S27" s="31"/>
      <c r="T27" s="31"/>
      <c r="U27" s="31"/>
      <c r="V27" s="31"/>
      <c r="W27" s="31"/>
      <c r="X27" s="60"/>
      <c r="Y27" s="60"/>
      <c r="Z27" s="60"/>
      <c r="AA27" s="60"/>
      <c r="AB27" s="60"/>
      <c r="AC27" s="60"/>
    </row>
    <row r="28" spans="1:29" ht="30" customHeight="1" x14ac:dyDescent="0.25">
      <c r="A28" s="160"/>
      <c r="B28" s="67">
        <v>25</v>
      </c>
      <c r="C28" s="163"/>
      <c r="D28" s="80" t="s">
        <v>69</v>
      </c>
      <c r="E28" s="85" t="s">
        <v>688</v>
      </c>
      <c r="F28" s="68" t="s">
        <v>38</v>
      </c>
      <c r="G28" s="68" t="s">
        <v>44</v>
      </c>
      <c r="H28" s="53">
        <v>0.35</v>
      </c>
      <c r="I28" s="32"/>
      <c r="J28" s="41">
        <f t="shared" si="0"/>
        <v>0</v>
      </c>
      <c r="K28" s="42" t="str">
        <f t="shared" si="1"/>
        <v>OK</v>
      </c>
      <c r="L28" s="31"/>
      <c r="M28" s="31"/>
      <c r="N28" s="31"/>
      <c r="O28" s="31"/>
      <c r="P28" s="31"/>
      <c r="Q28" s="31"/>
      <c r="R28" s="31"/>
      <c r="S28" s="31"/>
      <c r="T28" s="31"/>
      <c r="U28" s="31"/>
      <c r="V28" s="31"/>
      <c r="W28" s="31"/>
      <c r="X28" s="60"/>
      <c r="Y28" s="60"/>
      <c r="Z28" s="60"/>
      <c r="AA28" s="60"/>
      <c r="AB28" s="60"/>
      <c r="AC28" s="60"/>
    </row>
    <row r="29" spans="1:29" ht="30" customHeight="1" x14ac:dyDescent="0.25">
      <c r="A29" s="160"/>
      <c r="B29" s="67">
        <v>26</v>
      </c>
      <c r="C29" s="163"/>
      <c r="D29" s="80" t="s">
        <v>70</v>
      </c>
      <c r="E29" s="85" t="s">
        <v>688</v>
      </c>
      <c r="F29" s="68" t="s">
        <v>38</v>
      </c>
      <c r="G29" s="68" t="s">
        <v>44</v>
      </c>
      <c r="H29" s="53">
        <v>0.2</v>
      </c>
      <c r="I29" s="32">
        <v>40</v>
      </c>
      <c r="J29" s="41">
        <f t="shared" si="0"/>
        <v>0</v>
      </c>
      <c r="K29" s="42" t="str">
        <f t="shared" si="1"/>
        <v>OK</v>
      </c>
      <c r="L29" s="31">
        <v>40</v>
      </c>
      <c r="M29" s="31"/>
      <c r="N29" s="31"/>
      <c r="O29" s="31"/>
      <c r="P29" s="31"/>
      <c r="Q29" s="31"/>
      <c r="R29" s="31"/>
      <c r="S29" s="31"/>
      <c r="T29" s="31"/>
      <c r="U29" s="31"/>
      <c r="V29" s="31"/>
      <c r="W29" s="31"/>
      <c r="X29" s="60"/>
      <c r="Y29" s="60"/>
      <c r="Z29" s="60"/>
      <c r="AA29" s="60"/>
      <c r="AB29" s="60"/>
      <c r="AC29" s="60"/>
    </row>
    <row r="30" spans="1:29" ht="30" customHeight="1" x14ac:dyDescent="0.25">
      <c r="A30" s="160"/>
      <c r="B30" s="67">
        <v>27</v>
      </c>
      <c r="C30" s="163"/>
      <c r="D30" s="80" t="s">
        <v>71</v>
      </c>
      <c r="E30" s="85" t="s">
        <v>688</v>
      </c>
      <c r="F30" s="68" t="s">
        <v>38</v>
      </c>
      <c r="G30" s="68" t="s">
        <v>44</v>
      </c>
      <c r="H30" s="53">
        <v>0.5</v>
      </c>
      <c r="I30" s="32"/>
      <c r="J30" s="41">
        <f t="shared" si="0"/>
        <v>0</v>
      </c>
      <c r="K30" s="42" t="str">
        <f t="shared" si="1"/>
        <v>OK</v>
      </c>
      <c r="L30" s="31"/>
      <c r="M30" s="31"/>
      <c r="N30" s="31"/>
      <c r="O30" s="31"/>
      <c r="P30" s="31"/>
      <c r="Q30" s="31"/>
      <c r="R30" s="31"/>
      <c r="S30" s="31"/>
      <c r="T30" s="31"/>
      <c r="U30" s="31"/>
      <c r="V30" s="31"/>
      <c r="W30" s="31"/>
      <c r="X30" s="60"/>
      <c r="Y30" s="60"/>
      <c r="Z30" s="60"/>
      <c r="AA30" s="60"/>
      <c r="AB30" s="60"/>
      <c r="AC30" s="60"/>
    </row>
    <row r="31" spans="1:29" ht="30" customHeight="1" x14ac:dyDescent="0.25">
      <c r="A31" s="160"/>
      <c r="B31" s="67">
        <v>28</v>
      </c>
      <c r="C31" s="163"/>
      <c r="D31" s="80" t="s">
        <v>72</v>
      </c>
      <c r="E31" s="85" t="s">
        <v>688</v>
      </c>
      <c r="F31" s="68" t="s">
        <v>38</v>
      </c>
      <c r="G31" s="68" t="s">
        <v>44</v>
      </c>
      <c r="H31" s="53">
        <v>0.7</v>
      </c>
      <c r="I31" s="32"/>
      <c r="J31" s="41">
        <f t="shared" si="0"/>
        <v>0</v>
      </c>
      <c r="K31" s="42" t="str">
        <f t="shared" si="1"/>
        <v>OK</v>
      </c>
      <c r="L31" s="31"/>
      <c r="M31" s="31"/>
      <c r="N31" s="31"/>
      <c r="O31" s="31"/>
      <c r="P31" s="31"/>
      <c r="Q31" s="31"/>
      <c r="R31" s="31"/>
      <c r="S31" s="31"/>
      <c r="T31" s="31"/>
      <c r="U31" s="31"/>
      <c r="V31" s="31"/>
      <c r="W31" s="31"/>
      <c r="X31" s="60"/>
      <c r="Y31" s="60"/>
      <c r="Z31" s="60"/>
      <c r="AA31" s="60"/>
      <c r="AB31" s="60"/>
      <c r="AC31" s="60"/>
    </row>
    <row r="32" spans="1:29" ht="30" customHeight="1" x14ac:dyDescent="0.25">
      <c r="A32" s="160"/>
      <c r="B32" s="67">
        <v>29</v>
      </c>
      <c r="C32" s="163"/>
      <c r="D32" s="80" t="s">
        <v>73</v>
      </c>
      <c r="E32" s="85" t="s">
        <v>688</v>
      </c>
      <c r="F32" s="68" t="s">
        <v>38</v>
      </c>
      <c r="G32" s="68" t="s">
        <v>44</v>
      </c>
      <c r="H32" s="53">
        <v>0.5</v>
      </c>
      <c r="I32" s="32">
        <v>50</v>
      </c>
      <c r="J32" s="41">
        <f t="shared" si="0"/>
        <v>0</v>
      </c>
      <c r="K32" s="42" t="str">
        <f t="shared" si="1"/>
        <v>OK</v>
      </c>
      <c r="L32" s="31">
        <v>50</v>
      </c>
      <c r="M32" s="31"/>
      <c r="N32" s="31"/>
      <c r="O32" s="31"/>
      <c r="P32" s="31"/>
      <c r="Q32" s="31"/>
      <c r="R32" s="31"/>
      <c r="S32" s="31"/>
      <c r="T32" s="31"/>
      <c r="U32" s="31"/>
      <c r="V32" s="31"/>
      <c r="W32" s="31"/>
      <c r="X32" s="60"/>
      <c r="Y32" s="60"/>
      <c r="Z32" s="60"/>
      <c r="AA32" s="60"/>
      <c r="AB32" s="60"/>
      <c r="AC32" s="60"/>
    </row>
    <row r="33" spans="1:29" ht="30" customHeight="1" x14ac:dyDescent="0.25">
      <c r="A33" s="160"/>
      <c r="B33" s="67">
        <v>30</v>
      </c>
      <c r="C33" s="163"/>
      <c r="D33" s="80" t="s">
        <v>74</v>
      </c>
      <c r="E33" s="85" t="s">
        <v>688</v>
      </c>
      <c r="F33" s="68" t="s">
        <v>38</v>
      </c>
      <c r="G33" s="68" t="s">
        <v>44</v>
      </c>
      <c r="H33" s="53">
        <v>0.7</v>
      </c>
      <c r="I33" s="32"/>
      <c r="J33" s="41">
        <f t="shared" si="0"/>
        <v>0</v>
      </c>
      <c r="K33" s="42" t="str">
        <f t="shared" si="1"/>
        <v>OK</v>
      </c>
      <c r="L33" s="31"/>
      <c r="M33" s="31"/>
      <c r="N33" s="31"/>
      <c r="O33" s="31"/>
      <c r="P33" s="31"/>
      <c r="Q33" s="31"/>
      <c r="R33" s="31"/>
      <c r="S33" s="31"/>
      <c r="T33" s="31"/>
      <c r="U33" s="31"/>
      <c r="V33" s="31"/>
      <c r="W33" s="31"/>
      <c r="X33" s="60"/>
      <c r="Y33" s="60"/>
      <c r="Z33" s="60"/>
      <c r="AA33" s="60"/>
      <c r="AB33" s="60"/>
      <c r="AC33" s="60"/>
    </row>
    <row r="34" spans="1:29" ht="30" customHeight="1" x14ac:dyDescent="0.25">
      <c r="A34" s="160"/>
      <c r="B34" s="67">
        <v>31</v>
      </c>
      <c r="C34" s="163"/>
      <c r="D34" s="80" t="s">
        <v>75</v>
      </c>
      <c r="E34" s="85" t="s">
        <v>688</v>
      </c>
      <c r="F34" s="68" t="s">
        <v>38</v>
      </c>
      <c r="G34" s="68" t="s">
        <v>44</v>
      </c>
      <c r="H34" s="53">
        <v>1.1000000000000001</v>
      </c>
      <c r="I34" s="32"/>
      <c r="J34" s="41">
        <f t="shared" si="0"/>
        <v>0</v>
      </c>
      <c r="K34" s="42" t="str">
        <f t="shared" si="1"/>
        <v>OK</v>
      </c>
      <c r="L34" s="31"/>
      <c r="M34" s="31"/>
      <c r="N34" s="31"/>
      <c r="O34" s="31"/>
      <c r="P34" s="31"/>
      <c r="Q34" s="31"/>
      <c r="R34" s="31"/>
      <c r="S34" s="31"/>
      <c r="T34" s="31"/>
      <c r="U34" s="31"/>
      <c r="V34" s="31"/>
      <c r="W34" s="31"/>
      <c r="X34" s="60"/>
      <c r="Y34" s="60"/>
      <c r="Z34" s="60"/>
      <c r="AA34" s="60"/>
      <c r="AB34" s="60"/>
      <c r="AC34" s="60"/>
    </row>
    <row r="35" spans="1:29" ht="30" customHeight="1" x14ac:dyDescent="0.25">
      <c r="A35" s="160"/>
      <c r="B35" s="67">
        <v>32</v>
      </c>
      <c r="C35" s="163"/>
      <c r="D35" s="80" t="s">
        <v>76</v>
      </c>
      <c r="E35" s="85" t="s">
        <v>688</v>
      </c>
      <c r="F35" s="68" t="s">
        <v>38</v>
      </c>
      <c r="G35" s="68" t="s">
        <v>44</v>
      </c>
      <c r="H35" s="53">
        <v>0.25</v>
      </c>
      <c r="I35" s="32">
        <v>50</v>
      </c>
      <c r="J35" s="41">
        <f t="shared" si="0"/>
        <v>0</v>
      </c>
      <c r="K35" s="42" t="str">
        <f t="shared" si="1"/>
        <v>OK</v>
      </c>
      <c r="L35" s="31">
        <v>50</v>
      </c>
      <c r="M35" s="31"/>
      <c r="N35" s="31"/>
      <c r="O35" s="31"/>
      <c r="P35" s="31"/>
      <c r="Q35" s="31"/>
      <c r="R35" s="31"/>
      <c r="S35" s="31"/>
      <c r="T35" s="31"/>
      <c r="U35" s="31"/>
      <c r="V35" s="31"/>
      <c r="W35" s="31"/>
      <c r="X35" s="60"/>
      <c r="Y35" s="60"/>
      <c r="Z35" s="60"/>
      <c r="AA35" s="60"/>
      <c r="AB35" s="60"/>
      <c r="AC35" s="60"/>
    </row>
    <row r="36" spans="1:29" ht="30" customHeight="1" x14ac:dyDescent="0.25">
      <c r="A36" s="160"/>
      <c r="B36" s="67">
        <v>33</v>
      </c>
      <c r="C36" s="163"/>
      <c r="D36" s="80" t="s">
        <v>77</v>
      </c>
      <c r="E36" s="85" t="s">
        <v>688</v>
      </c>
      <c r="F36" s="68" t="s">
        <v>38</v>
      </c>
      <c r="G36" s="68" t="s">
        <v>44</v>
      </c>
      <c r="H36" s="53">
        <v>0.45</v>
      </c>
      <c r="I36" s="32">
        <v>50</v>
      </c>
      <c r="J36" s="41">
        <f t="shared" si="0"/>
        <v>0</v>
      </c>
      <c r="K36" s="42" t="str">
        <f t="shared" si="1"/>
        <v>OK</v>
      </c>
      <c r="L36" s="31">
        <v>50</v>
      </c>
      <c r="M36" s="31"/>
      <c r="N36" s="31"/>
      <c r="O36" s="31"/>
      <c r="P36" s="31"/>
      <c r="Q36" s="31"/>
      <c r="R36" s="31"/>
      <c r="S36" s="31"/>
      <c r="T36" s="31"/>
      <c r="U36" s="31"/>
      <c r="V36" s="31"/>
      <c r="W36" s="31"/>
      <c r="X36" s="60"/>
      <c r="Y36" s="60"/>
      <c r="Z36" s="60"/>
      <c r="AA36" s="60"/>
      <c r="AB36" s="60"/>
      <c r="AC36" s="60"/>
    </row>
    <row r="37" spans="1:29" ht="30" customHeight="1" x14ac:dyDescent="0.25">
      <c r="A37" s="160"/>
      <c r="B37" s="67">
        <v>34</v>
      </c>
      <c r="C37" s="163"/>
      <c r="D37" s="80" t="s">
        <v>78</v>
      </c>
      <c r="E37" s="85" t="s">
        <v>688</v>
      </c>
      <c r="F37" s="68" t="s">
        <v>38</v>
      </c>
      <c r="G37" s="68" t="s">
        <v>44</v>
      </c>
      <c r="H37" s="53">
        <v>0.4</v>
      </c>
      <c r="I37" s="32">
        <v>50</v>
      </c>
      <c r="J37" s="41">
        <f t="shared" si="0"/>
        <v>0</v>
      </c>
      <c r="K37" s="42" t="str">
        <f t="shared" si="1"/>
        <v>OK</v>
      </c>
      <c r="L37" s="31">
        <v>50</v>
      </c>
      <c r="M37" s="31"/>
      <c r="N37" s="31"/>
      <c r="O37" s="31"/>
      <c r="P37" s="31"/>
      <c r="Q37" s="31"/>
      <c r="R37" s="31"/>
      <c r="S37" s="31"/>
      <c r="T37" s="31"/>
      <c r="U37" s="31"/>
      <c r="V37" s="31"/>
      <c r="W37" s="31"/>
      <c r="X37" s="60"/>
      <c r="Y37" s="60"/>
      <c r="Z37" s="60"/>
      <c r="AA37" s="60"/>
      <c r="AB37" s="60"/>
      <c r="AC37" s="60"/>
    </row>
    <row r="38" spans="1:29" ht="30" customHeight="1" x14ac:dyDescent="0.25">
      <c r="A38" s="160"/>
      <c r="B38" s="67">
        <v>35</v>
      </c>
      <c r="C38" s="163"/>
      <c r="D38" s="80" t="s">
        <v>79</v>
      </c>
      <c r="E38" s="85" t="s">
        <v>688</v>
      </c>
      <c r="F38" s="68" t="s">
        <v>38</v>
      </c>
      <c r="G38" s="68" t="s">
        <v>44</v>
      </c>
      <c r="H38" s="53">
        <v>0.05</v>
      </c>
      <c r="I38" s="32">
        <v>100</v>
      </c>
      <c r="J38" s="41">
        <f t="shared" si="0"/>
        <v>0</v>
      </c>
      <c r="K38" s="42" t="str">
        <f t="shared" si="1"/>
        <v>OK</v>
      </c>
      <c r="L38" s="31">
        <v>100</v>
      </c>
      <c r="M38" s="31"/>
      <c r="N38" s="31"/>
      <c r="O38" s="31"/>
      <c r="P38" s="31"/>
      <c r="Q38" s="31"/>
      <c r="R38" s="31"/>
      <c r="S38" s="31"/>
      <c r="T38" s="31"/>
      <c r="U38" s="31"/>
      <c r="V38" s="31"/>
      <c r="W38" s="31"/>
      <c r="X38" s="60"/>
      <c r="Y38" s="60"/>
      <c r="Z38" s="60"/>
      <c r="AA38" s="60"/>
      <c r="AB38" s="60"/>
      <c r="AC38" s="60"/>
    </row>
    <row r="39" spans="1:29" ht="30" customHeight="1" x14ac:dyDescent="0.25">
      <c r="A39" s="160"/>
      <c r="B39" s="67">
        <v>36</v>
      </c>
      <c r="C39" s="163"/>
      <c r="D39" s="80" t="s">
        <v>80</v>
      </c>
      <c r="E39" s="85" t="s">
        <v>688</v>
      </c>
      <c r="F39" s="68" t="s">
        <v>38</v>
      </c>
      <c r="G39" s="68" t="s">
        <v>44</v>
      </c>
      <c r="H39" s="53">
        <v>0.6</v>
      </c>
      <c r="I39" s="32">
        <v>100</v>
      </c>
      <c r="J39" s="41">
        <f t="shared" si="0"/>
        <v>0</v>
      </c>
      <c r="K39" s="42" t="str">
        <f t="shared" si="1"/>
        <v>OK</v>
      </c>
      <c r="L39" s="31">
        <v>100</v>
      </c>
      <c r="M39" s="31"/>
      <c r="N39" s="31"/>
      <c r="O39" s="31"/>
      <c r="P39" s="31"/>
      <c r="Q39" s="31"/>
      <c r="R39" s="31"/>
      <c r="S39" s="31"/>
      <c r="T39" s="31"/>
      <c r="U39" s="31"/>
      <c r="V39" s="31"/>
      <c r="W39" s="31"/>
      <c r="X39" s="60"/>
      <c r="Y39" s="60"/>
      <c r="Z39" s="60"/>
      <c r="AA39" s="60"/>
      <c r="AB39" s="60"/>
      <c r="AC39" s="60"/>
    </row>
    <row r="40" spans="1:29" ht="30" customHeight="1" x14ac:dyDescent="0.25">
      <c r="A40" s="160"/>
      <c r="B40" s="67">
        <v>37</v>
      </c>
      <c r="C40" s="163"/>
      <c r="D40" s="80" t="s">
        <v>82</v>
      </c>
      <c r="E40" s="85" t="s">
        <v>688</v>
      </c>
      <c r="F40" s="68" t="s">
        <v>38</v>
      </c>
      <c r="G40" s="68" t="s">
        <v>44</v>
      </c>
      <c r="H40" s="53">
        <v>0.7</v>
      </c>
      <c r="I40" s="32">
        <v>50</v>
      </c>
      <c r="J40" s="41">
        <f t="shared" si="0"/>
        <v>0</v>
      </c>
      <c r="K40" s="42" t="str">
        <f t="shared" si="1"/>
        <v>OK</v>
      </c>
      <c r="L40" s="31">
        <v>50</v>
      </c>
      <c r="M40" s="31"/>
      <c r="N40" s="31"/>
      <c r="O40" s="31"/>
      <c r="P40" s="31"/>
      <c r="Q40" s="31"/>
      <c r="R40" s="31"/>
      <c r="S40" s="31"/>
      <c r="T40" s="31"/>
      <c r="U40" s="31"/>
      <c r="V40" s="31"/>
      <c r="W40" s="31"/>
      <c r="X40" s="60"/>
      <c r="Y40" s="60"/>
      <c r="Z40" s="60"/>
      <c r="AA40" s="60"/>
      <c r="AB40" s="60"/>
      <c r="AC40" s="60"/>
    </row>
    <row r="41" spans="1:29" ht="30" customHeight="1" x14ac:dyDescent="0.25">
      <c r="A41" s="160"/>
      <c r="B41" s="67">
        <v>38</v>
      </c>
      <c r="C41" s="163"/>
      <c r="D41" s="80" t="s">
        <v>83</v>
      </c>
      <c r="E41" s="85" t="s">
        <v>688</v>
      </c>
      <c r="F41" s="68" t="s">
        <v>38</v>
      </c>
      <c r="G41" s="68" t="s">
        <v>44</v>
      </c>
      <c r="H41" s="53">
        <v>0.7</v>
      </c>
      <c r="I41" s="32">
        <v>50</v>
      </c>
      <c r="J41" s="41">
        <f t="shared" si="0"/>
        <v>0</v>
      </c>
      <c r="K41" s="42" t="str">
        <f t="shared" si="1"/>
        <v>OK</v>
      </c>
      <c r="L41" s="31">
        <v>50</v>
      </c>
      <c r="M41" s="31"/>
      <c r="N41" s="31"/>
      <c r="O41" s="31"/>
      <c r="P41" s="31"/>
      <c r="Q41" s="31"/>
      <c r="R41" s="31"/>
      <c r="S41" s="31"/>
      <c r="T41" s="31"/>
      <c r="U41" s="31"/>
      <c r="V41" s="31"/>
      <c r="W41" s="31"/>
      <c r="X41" s="60"/>
      <c r="Y41" s="60"/>
      <c r="Z41" s="60"/>
      <c r="AA41" s="60"/>
      <c r="AB41" s="60"/>
      <c r="AC41" s="60"/>
    </row>
    <row r="42" spans="1:29" ht="30" customHeight="1" x14ac:dyDescent="0.25">
      <c r="A42" s="160"/>
      <c r="B42" s="67">
        <v>39</v>
      </c>
      <c r="C42" s="163"/>
      <c r="D42" s="80" t="s">
        <v>84</v>
      </c>
      <c r="E42" s="85" t="s">
        <v>688</v>
      </c>
      <c r="F42" s="68" t="s">
        <v>38</v>
      </c>
      <c r="G42" s="68" t="s">
        <v>44</v>
      </c>
      <c r="H42" s="53">
        <v>0.74</v>
      </c>
      <c r="I42" s="32">
        <v>50</v>
      </c>
      <c r="J42" s="41">
        <f t="shared" si="0"/>
        <v>0</v>
      </c>
      <c r="K42" s="42" t="str">
        <f t="shared" si="1"/>
        <v>OK</v>
      </c>
      <c r="L42" s="31">
        <v>50</v>
      </c>
      <c r="M42" s="31"/>
      <c r="N42" s="31"/>
      <c r="O42" s="31"/>
      <c r="P42" s="31"/>
      <c r="Q42" s="31"/>
      <c r="R42" s="31"/>
      <c r="S42" s="31"/>
      <c r="T42" s="31"/>
      <c r="U42" s="31"/>
      <c r="V42" s="31"/>
      <c r="W42" s="31"/>
      <c r="X42" s="60"/>
      <c r="Y42" s="60"/>
      <c r="Z42" s="60"/>
      <c r="AA42" s="60"/>
      <c r="AB42" s="60"/>
      <c r="AC42" s="60"/>
    </row>
    <row r="43" spans="1:29" ht="30" customHeight="1" x14ac:dyDescent="0.25">
      <c r="A43" s="160"/>
      <c r="B43" s="67">
        <v>40</v>
      </c>
      <c r="C43" s="163"/>
      <c r="D43" s="80" t="s">
        <v>85</v>
      </c>
      <c r="E43" s="85" t="s">
        <v>688</v>
      </c>
      <c r="F43" s="68" t="s">
        <v>38</v>
      </c>
      <c r="G43" s="68" t="s">
        <v>44</v>
      </c>
      <c r="H43" s="53">
        <v>0.05</v>
      </c>
      <c r="I43" s="32">
        <v>50</v>
      </c>
      <c r="J43" s="41">
        <f t="shared" si="0"/>
        <v>0</v>
      </c>
      <c r="K43" s="42" t="str">
        <f t="shared" si="1"/>
        <v>OK</v>
      </c>
      <c r="L43" s="31">
        <v>50</v>
      </c>
      <c r="M43" s="31"/>
      <c r="N43" s="31"/>
      <c r="O43" s="31"/>
      <c r="P43" s="31"/>
      <c r="Q43" s="31"/>
      <c r="R43" s="31"/>
      <c r="S43" s="31"/>
      <c r="T43" s="31"/>
      <c r="U43" s="31"/>
      <c r="V43" s="31"/>
      <c r="W43" s="31"/>
      <c r="X43" s="60"/>
      <c r="Y43" s="60"/>
      <c r="Z43" s="60"/>
      <c r="AA43" s="60"/>
      <c r="AB43" s="60"/>
      <c r="AC43" s="60"/>
    </row>
    <row r="44" spans="1:29" ht="30" customHeight="1" x14ac:dyDescent="0.25">
      <c r="A44" s="160"/>
      <c r="B44" s="67">
        <v>41</v>
      </c>
      <c r="C44" s="163"/>
      <c r="D44" s="80" t="s">
        <v>86</v>
      </c>
      <c r="E44" s="85" t="s">
        <v>688</v>
      </c>
      <c r="F44" s="68" t="s">
        <v>38</v>
      </c>
      <c r="G44" s="68" t="s">
        <v>44</v>
      </c>
      <c r="H44" s="53">
        <v>0.06</v>
      </c>
      <c r="I44" s="32">
        <v>50</v>
      </c>
      <c r="J44" s="41">
        <f t="shared" si="0"/>
        <v>0</v>
      </c>
      <c r="K44" s="42" t="str">
        <f t="shared" si="1"/>
        <v>OK</v>
      </c>
      <c r="L44" s="31">
        <v>50</v>
      </c>
      <c r="M44" s="31"/>
      <c r="N44" s="31"/>
      <c r="O44" s="31"/>
      <c r="P44" s="31"/>
      <c r="Q44" s="31"/>
      <c r="R44" s="31"/>
      <c r="S44" s="31"/>
      <c r="T44" s="31"/>
      <c r="U44" s="31"/>
      <c r="V44" s="31"/>
      <c r="W44" s="31"/>
      <c r="X44" s="60"/>
      <c r="Y44" s="60"/>
      <c r="Z44" s="60"/>
      <c r="AA44" s="60"/>
      <c r="AB44" s="60"/>
      <c r="AC44" s="60"/>
    </row>
    <row r="45" spans="1:29" ht="30" customHeight="1" x14ac:dyDescent="0.25">
      <c r="A45" s="160"/>
      <c r="B45" s="67">
        <v>42</v>
      </c>
      <c r="C45" s="163"/>
      <c r="D45" s="80" t="s">
        <v>87</v>
      </c>
      <c r="E45" s="85" t="s">
        <v>688</v>
      </c>
      <c r="F45" s="68" t="s">
        <v>38</v>
      </c>
      <c r="G45" s="68" t="s">
        <v>44</v>
      </c>
      <c r="H45" s="53">
        <v>0.06</v>
      </c>
      <c r="I45" s="32">
        <v>50</v>
      </c>
      <c r="J45" s="41">
        <f t="shared" si="0"/>
        <v>0</v>
      </c>
      <c r="K45" s="42" t="str">
        <f t="shared" si="1"/>
        <v>OK</v>
      </c>
      <c r="L45" s="31">
        <v>50</v>
      </c>
      <c r="M45" s="31"/>
      <c r="N45" s="31"/>
      <c r="O45" s="31"/>
      <c r="P45" s="31"/>
      <c r="Q45" s="31"/>
      <c r="R45" s="31"/>
      <c r="S45" s="31"/>
      <c r="T45" s="31"/>
      <c r="U45" s="31"/>
      <c r="V45" s="31"/>
      <c r="W45" s="31"/>
      <c r="X45" s="60"/>
      <c r="Y45" s="60"/>
      <c r="Z45" s="60"/>
      <c r="AA45" s="60"/>
      <c r="AB45" s="60"/>
      <c r="AC45" s="60"/>
    </row>
    <row r="46" spans="1:29" ht="30" customHeight="1" x14ac:dyDescent="0.25">
      <c r="A46" s="160"/>
      <c r="B46" s="67">
        <v>43</v>
      </c>
      <c r="C46" s="163"/>
      <c r="D46" s="80" t="s">
        <v>88</v>
      </c>
      <c r="E46" s="85" t="s">
        <v>688</v>
      </c>
      <c r="F46" s="68" t="s">
        <v>38</v>
      </c>
      <c r="G46" s="68" t="s">
        <v>44</v>
      </c>
      <c r="H46" s="53">
        <v>0.65</v>
      </c>
      <c r="I46" s="32">
        <v>40</v>
      </c>
      <c r="J46" s="41">
        <f t="shared" si="0"/>
        <v>0</v>
      </c>
      <c r="K46" s="42" t="str">
        <f t="shared" si="1"/>
        <v>OK</v>
      </c>
      <c r="L46" s="31">
        <v>40</v>
      </c>
      <c r="M46" s="31"/>
      <c r="N46" s="31"/>
      <c r="O46" s="31"/>
      <c r="P46" s="31"/>
      <c r="Q46" s="31"/>
      <c r="R46" s="31"/>
      <c r="S46" s="31"/>
      <c r="T46" s="31"/>
      <c r="U46" s="31"/>
      <c r="V46" s="31"/>
      <c r="W46" s="31"/>
      <c r="X46" s="60"/>
      <c r="Y46" s="60"/>
      <c r="Z46" s="60"/>
      <c r="AA46" s="60"/>
      <c r="AB46" s="60"/>
      <c r="AC46" s="60"/>
    </row>
    <row r="47" spans="1:29" ht="30" customHeight="1" x14ac:dyDescent="0.25">
      <c r="A47" s="160"/>
      <c r="B47" s="67">
        <v>44</v>
      </c>
      <c r="C47" s="163"/>
      <c r="D47" s="80" t="s">
        <v>89</v>
      </c>
      <c r="E47" s="85" t="s">
        <v>688</v>
      </c>
      <c r="F47" s="68" t="s">
        <v>38</v>
      </c>
      <c r="G47" s="68" t="s">
        <v>44</v>
      </c>
      <c r="H47" s="53">
        <v>0.3</v>
      </c>
      <c r="I47" s="32"/>
      <c r="J47" s="41">
        <f t="shared" si="0"/>
        <v>0</v>
      </c>
      <c r="K47" s="42" t="str">
        <f t="shared" si="1"/>
        <v>OK</v>
      </c>
      <c r="L47" s="31"/>
      <c r="M47" s="31"/>
      <c r="N47" s="31"/>
      <c r="O47" s="31"/>
      <c r="P47" s="31"/>
      <c r="Q47" s="31"/>
      <c r="R47" s="31"/>
      <c r="S47" s="31"/>
      <c r="T47" s="31"/>
      <c r="U47" s="31"/>
      <c r="V47" s="31"/>
      <c r="W47" s="31"/>
      <c r="X47" s="60"/>
      <c r="Y47" s="60"/>
      <c r="Z47" s="60"/>
      <c r="AA47" s="60"/>
      <c r="AB47" s="60"/>
      <c r="AC47" s="60"/>
    </row>
    <row r="48" spans="1:29" ht="30" customHeight="1" x14ac:dyDescent="0.25">
      <c r="A48" s="160"/>
      <c r="B48" s="67">
        <v>45</v>
      </c>
      <c r="C48" s="163"/>
      <c r="D48" s="80" t="s">
        <v>90</v>
      </c>
      <c r="E48" s="85" t="s">
        <v>688</v>
      </c>
      <c r="F48" s="68" t="s">
        <v>38</v>
      </c>
      <c r="G48" s="68" t="s">
        <v>44</v>
      </c>
      <c r="H48" s="53">
        <v>0.7</v>
      </c>
      <c r="I48" s="32">
        <v>50</v>
      </c>
      <c r="J48" s="41">
        <f t="shared" si="0"/>
        <v>0</v>
      </c>
      <c r="K48" s="42" t="str">
        <f t="shared" si="1"/>
        <v>OK</v>
      </c>
      <c r="L48" s="31">
        <v>50</v>
      </c>
      <c r="M48" s="31"/>
      <c r="N48" s="31"/>
      <c r="O48" s="31"/>
      <c r="P48" s="31"/>
      <c r="Q48" s="31"/>
      <c r="R48" s="31"/>
      <c r="S48" s="31"/>
      <c r="T48" s="31"/>
      <c r="U48" s="31"/>
      <c r="V48" s="31"/>
      <c r="W48" s="31"/>
      <c r="X48" s="60"/>
      <c r="Y48" s="60"/>
      <c r="Z48" s="60"/>
      <c r="AA48" s="60"/>
      <c r="AB48" s="60"/>
      <c r="AC48" s="60"/>
    </row>
    <row r="49" spans="1:29" ht="30" customHeight="1" x14ac:dyDescent="0.25">
      <c r="A49" s="160"/>
      <c r="B49" s="67">
        <v>46</v>
      </c>
      <c r="C49" s="163"/>
      <c r="D49" s="80" t="s">
        <v>91</v>
      </c>
      <c r="E49" s="85" t="s">
        <v>688</v>
      </c>
      <c r="F49" s="68" t="s">
        <v>38</v>
      </c>
      <c r="G49" s="68" t="s">
        <v>44</v>
      </c>
      <c r="H49" s="53">
        <v>0.05</v>
      </c>
      <c r="I49" s="32">
        <v>50</v>
      </c>
      <c r="J49" s="41">
        <f t="shared" si="0"/>
        <v>0</v>
      </c>
      <c r="K49" s="42" t="str">
        <f t="shared" si="1"/>
        <v>OK</v>
      </c>
      <c r="L49" s="31">
        <v>50</v>
      </c>
      <c r="M49" s="31"/>
      <c r="N49" s="31"/>
      <c r="O49" s="31"/>
      <c r="P49" s="31"/>
      <c r="Q49" s="31"/>
      <c r="R49" s="31"/>
      <c r="S49" s="31"/>
      <c r="T49" s="31"/>
      <c r="U49" s="31"/>
      <c r="V49" s="31"/>
      <c r="W49" s="31"/>
      <c r="X49" s="60"/>
      <c r="Y49" s="60"/>
      <c r="Z49" s="60"/>
      <c r="AA49" s="60"/>
      <c r="AB49" s="60"/>
      <c r="AC49" s="60"/>
    </row>
    <row r="50" spans="1:29" ht="30" customHeight="1" x14ac:dyDescent="0.25">
      <c r="A50" s="160"/>
      <c r="B50" s="67">
        <v>47</v>
      </c>
      <c r="C50" s="163"/>
      <c r="D50" s="80" t="s">
        <v>92</v>
      </c>
      <c r="E50" s="85" t="s">
        <v>688</v>
      </c>
      <c r="F50" s="68" t="s">
        <v>38</v>
      </c>
      <c r="G50" s="68" t="s">
        <v>44</v>
      </c>
      <c r="H50" s="53">
        <v>0.05</v>
      </c>
      <c r="I50" s="32">
        <v>30</v>
      </c>
      <c r="J50" s="41">
        <f t="shared" si="0"/>
        <v>0</v>
      </c>
      <c r="K50" s="42" t="str">
        <f t="shared" si="1"/>
        <v>OK</v>
      </c>
      <c r="L50" s="31">
        <v>30</v>
      </c>
      <c r="M50" s="31"/>
      <c r="N50" s="31"/>
      <c r="O50" s="31"/>
      <c r="P50" s="31"/>
      <c r="Q50" s="31"/>
      <c r="R50" s="31"/>
      <c r="S50" s="31"/>
      <c r="T50" s="31"/>
      <c r="U50" s="31"/>
      <c r="V50" s="31"/>
      <c r="W50" s="31"/>
      <c r="X50" s="60"/>
      <c r="Y50" s="60"/>
      <c r="Z50" s="60"/>
      <c r="AA50" s="60"/>
      <c r="AB50" s="60"/>
      <c r="AC50" s="60"/>
    </row>
    <row r="51" spans="1:29" ht="30" customHeight="1" x14ac:dyDescent="0.25">
      <c r="A51" s="160"/>
      <c r="B51" s="67">
        <v>48</v>
      </c>
      <c r="C51" s="163"/>
      <c r="D51" s="80" t="s">
        <v>93</v>
      </c>
      <c r="E51" s="85" t="s">
        <v>688</v>
      </c>
      <c r="F51" s="68" t="s">
        <v>38</v>
      </c>
      <c r="G51" s="68" t="s">
        <v>44</v>
      </c>
      <c r="H51" s="53">
        <v>0.05</v>
      </c>
      <c r="I51" s="32"/>
      <c r="J51" s="41">
        <f t="shared" si="0"/>
        <v>0</v>
      </c>
      <c r="K51" s="42" t="str">
        <f t="shared" si="1"/>
        <v>OK</v>
      </c>
      <c r="L51" s="31"/>
      <c r="M51" s="31"/>
      <c r="N51" s="31"/>
      <c r="O51" s="31"/>
      <c r="P51" s="31"/>
      <c r="Q51" s="31"/>
      <c r="R51" s="31"/>
      <c r="S51" s="31"/>
      <c r="T51" s="31"/>
      <c r="U51" s="31"/>
      <c r="V51" s="31"/>
      <c r="W51" s="31"/>
      <c r="X51" s="60"/>
      <c r="Y51" s="60"/>
      <c r="Z51" s="60"/>
      <c r="AA51" s="60"/>
      <c r="AB51" s="60"/>
      <c r="AC51" s="60"/>
    </row>
    <row r="52" spans="1:29" ht="30" customHeight="1" x14ac:dyDescent="0.25">
      <c r="A52" s="160"/>
      <c r="B52" s="67">
        <v>49</v>
      </c>
      <c r="C52" s="163"/>
      <c r="D52" s="80" t="s">
        <v>94</v>
      </c>
      <c r="E52" s="85" t="s">
        <v>688</v>
      </c>
      <c r="F52" s="68" t="s">
        <v>38</v>
      </c>
      <c r="G52" s="68" t="s">
        <v>44</v>
      </c>
      <c r="H52" s="53">
        <v>0.05</v>
      </c>
      <c r="I52" s="32"/>
      <c r="J52" s="41">
        <f t="shared" si="0"/>
        <v>0</v>
      </c>
      <c r="K52" s="42" t="str">
        <f t="shared" si="1"/>
        <v>OK</v>
      </c>
      <c r="L52" s="31"/>
      <c r="M52" s="31"/>
      <c r="N52" s="31"/>
      <c r="O52" s="31"/>
      <c r="P52" s="31"/>
      <c r="Q52" s="31"/>
      <c r="R52" s="31"/>
      <c r="S52" s="31"/>
      <c r="T52" s="31"/>
      <c r="U52" s="31"/>
      <c r="V52" s="31"/>
      <c r="W52" s="31"/>
      <c r="X52" s="60"/>
      <c r="Y52" s="60"/>
      <c r="Z52" s="60"/>
      <c r="AA52" s="60"/>
      <c r="AB52" s="60"/>
      <c r="AC52" s="60"/>
    </row>
    <row r="53" spans="1:29" ht="30" customHeight="1" x14ac:dyDescent="0.25">
      <c r="A53" s="160"/>
      <c r="B53" s="67">
        <v>50</v>
      </c>
      <c r="C53" s="163"/>
      <c r="D53" s="80" t="s">
        <v>95</v>
      </c>
      <c r="E53" s="85" t="s">
        <v>688</v>
      </c>
      <c r="F53" s="68" t="s">
        <v>38</v>
      </c>
      <c r="G53" s="68" t="s">
        <v>44</v>
      </c>
      <c r="H53" s="53">
        <v>0.05</v>
      </c>
      <c r="I53" s="32"/>
      <c r="J53" s="41">
        <f t="shared" si="0"/>
        <v>0</v>
      </c>
      <c r="K53" s="42" t="str">
        <f t="shared" si="1"/>
        <v>OK</v>
      </c>
      <c r="L53" s="31"/>
      <c r="M53" s="31"/>
      <c r="N53" s="31"/>
      <c r="O53" s="31"/>
      <c r="P53" s="31"/>
      <c r="Q53" s="31"/>
      <c r="R53" s="31"/>
      <c r="S53" s="31"/>
      <c r="T53" s="31"/>
      <c r="U53" s="31"/>
      <c r="V53" s="31"/>
      <c r="W53" s="31"/>
      <c r="X53" s="60"/>
      <c r="Y53" s="60"/>
      <c r="Z53" s="60"/>
      <c r="AA53" s="60"/>
      <c r="AB53" s="60"/>
      <c r="AC53" s="60"/>
    </row>
    <row r="54" spans="1:29" ht="30" customHeight="1" x14ac:dyDescent="0.25">
      <c r="A54" s="160"/>
      <c r="B54" s="67">
        <v>51</v>
      </c>
      <c r="C54" s="163"/>
      <c r="D54" s="80" t="s">
        <v>96</v>
      </c>
      <c r="E54" s="85" t="s">
        <v>688</v>
      </c>
      <c r="F54" s="68" t="s">
        <v>38</v>
      </c>
      <c r="G54" s="68" t="s">
        <v>44</v>
      </c>
      <c r="H54" s="53">
        <v>0.05</v>
      </c>
      <c r="I54" s="32"/>
      <c r="J54" s="41">
        <f t="shared" si="0"/>
        <v>0</v>
      </c>
      <c r="K54" s="42" t="str">
        <f t="shared" si="1"/>
        <v>OK</v>
      </c>
      <c r="L54" s="31"/>
      <c r="M54" s="31"/>
      <c r="N54" s="31"/>
      <c r="O54" s="31"/>
      <c r="P54" s="31"/>
      <c r="Q54" s="31"/>
      <c r="R54" s="31"/>
      <c r="S54" s="31"/>
      <c r="T54" s="31"/>
      <c r="U54" s="31"/>
      <c r="V54" s="31"/>
      <c r="W54" s="31"/>
      <c r="X54" s="60"/>
      <c r="Y54" s="60"/>
      <c r="Z54" s="60"/>
      <c r="AA54" s="60"/>
      <c r="AB54" s="60"/>
      <c r="AC54" s="60"/>
    </row>
    <row r="55" spans="1:29" ht="30" customHeight="1" x14ac:dyDescent="0.25">
      <c r="A55" s="160"/>
      <c r="B55" s="67">
        <v>52</v>
      </c>
      <c r="C55" s="163"/>
      <c r="D55" s="80" t="s">
        <v>97</v>
      </c>
      <c r="E55" s="85" t="s">
        <v>688</v>
      </c>
      <c r="F55" s="68" t="s">
        <v>38</v>
      </c>
      <c r="G55" s="68" t="s">
        <v>44</v>
      </c>
      <c r="H55" s="53">
        <v>0.1</v>
      </c>
      <c r="I55" s="32"/>
      <c r="J55" s="41">
        <f t="shared" si="0"/>
        <v>0</v>
      </c>
      <c r="K55" s="42" t="str">
        <f t="shared" si="1"/>
        <v>OK</v>
      </c>
      <c r="L55" s="31"/>
      <c r="M55" s="31"/>
      <c r="N55" s="31"/>
      <c r="O55" s="31"/>
      <c r="P55" s="31"/>
      <c r="Q55" s="31"/>
      <c r="R55" s="31"/>
      <c r="S55" s="31"/>
      <c r="T55" s="31"/>
      <c r="U55" s="31"/>
      <c r="V55" s="31"/>
      <c r="W55" s="31"/>
      <c r="X55" s="60"/>
      <c r="Y55" s="60"/>
      <c r="Z55" s="60"/>
      <c r="AA55" s="60"/>
      <c r="AB55" s="60"/>
      <c r="AC55" s="60"/>
    </row>
    <row r="56" spans="1:29" ht="30" customHeight="1" x14ac:dyDescent="0.25">
      <c r="A56" s="160"/>
      <c r="B56" s="67">
        <v>53</v>
      </c>
      <c r="C56" s="163"/>
      <c r="D56" s="80" t="s">
        <v>98</v>
      </c>
      <c r="E56" s="85" t="s">
        <v>688</v>
      </c>
      <c r="F56" s="68" t="s">
        <v>38</v>
      </c>
      <c r="G56" s="68" t="s">
        <v>44</v>
      </c>
      <c r="H56" s="53">
        <v>0.1</v>
      </c>
      <c r="I56" s="32"/>
      <c r="J56" s="41">
        <f t="shared" si="0"/>
        <v>0</v>
      </c>
      <c r="K56" s="42" t="str">
        <f t="shared" si="1"/>
        <v>OK</v>
      </c>
      <c r="L56" s="31"/>
      <c r="M56" s="31"/>
      <c r="N56" s="31"/>
      <c r="O56" s="31"/>
      <c r="P56" s="31"/>
      <c r="Q56" s="31"/>
      <c r="R56" s="31"/>
      <c r="S56" s="31"/>
      <c r="T56" s="31"/>
      <c r="U56" s="31"/>
      <c r="V56" s="31"/>
      <c r="W56" s="31"/>
      <c r="X56" s="60"/>
      <c r="Y56" s="60"/>
      <c r="Z56" s="60"/>
      <c r="AA56" s="60"/>
      <c r="AB56" s="60"/>
      <c r="AC56" s="60"/>
    </row>
    <row r="57" spans="1:29" ht="30" customHeight="1" x14ac:dyDescent="0.25">
      <c r="A57" s="160"/>
      <c r="B57" s="67">
        <v>54</v>
      </c>
      <c r="C57" s="163"/>
      <c r="D57" s="80" t="s">
        <v>99</v>
      </c>
      <c r="E57" s="85" t="s">
        <v>688</v>
      </c>
      <c r="F57" s="68" t="s">
        <v>38</v>
      </c>
      <c r="G57" s="68" t="s">
        <v>44</v>
      </c>
      <c r="H57" s="53">
        <v>0.15</v>
      </c>
      <c r="I57" s="32"/>
      <c r="J57" s="41">
        <f t="shared" si="0"/>
        <v>0</v>
      </c>
      <c r="K57" s="42" t="str">
        <f t="shared" si="1"/>
        <v>OK</v>
      </c>
      <c r="L57" s="31"/>
      <c r="M57" s="31"/>
      <c r="N57" s="31"/>
      <c r="O57" s="31"/>
      <c r="P57" s="31"/>
      <c r="Q57" s="31"/>
      <c r="R57" s="31"/>
      <c r="S57" s="31"/>
      <c r="T57" s="31"/>
      <c r="U57" s="31"/>
      <c r="V57" s="31"/>
      <c r="W57" s="31"/>
      <c r="X57" s="60"/>
      <c r="Y57" s="60"/>
      <c r="Z57" s="60"/>
      <c r="AA57" s="60"/>
      <c r="AB57" s="60"/>
      <c r="AC57" s="60"/>
    </row>
    <row r="58" spans="1:29" ht="30" customHeight="1" x14ac:dyDescent="0.25">
      <c r="A58" s="160"/>
      <c r="B58" s="67">
        <v>55</v>
      </c>
      <c r="C58" s="163"/>
      <c r="D58" s="80" t="s">
        <v>100</v>
      </c>
      <c r="E58" s="85" t="s">
        <v>688</v>
      </c>
      <c r="F58" s="68" t="s">
        <v>38</v>
      </c>
      <c r="G58" s="68" t="s">
        <v>44</v>
      </c>
      <c r="H58" s="53">
        <v>0.05</v>
      </c>
      <c r="I58" s="32">
        <v>50</v>
      </c>
      <c r="J58" s="41">
        <f t="shared" si="0"/>
        <v>0</v>
      </c>
      <c r="K58" s="42" t="str">
        <f t="shared" si="1"/>
        <v>OK</v>
      </c>
      <c r="L58" s="31">
        <v>50</v>
      </c>
      <c r="M58" s="31"/>
      <c r="N58" s="31"/>
      <c r="O58" s="31"/>
      <c r="P58" s="31"/>
      <c r="Q58" s="31"/>
      <c r="R58" s="31"/>
      <c r="S58" s="31"/>
      <c r="T58" s="31"/>
      <c r="U58" s="31"/>
      <c r="V58" s="31"/>
      <c r="W58" s="31"/>
      <c r="X58" s="60"/>
      <c r="Y58" s="60"/>
      <c r="Z58" s="60"/>
      <c r="AA58" s="60"/>
      <c r="AB58" s="60"/>
      <c r="AC58" s="60"/>
    </row>
    <row r="59" spans="1:29" ht="30" customHeight="1" x14ac:dyDescent="0.25">
      <c r="A59" s="160"/>
      <c r="B59" s="67">
        <v>56</v>
      </c>
      <c r="C59" s="163"/>
      <c r="D59" s="80" t="s">
        <v>101</v>
      </c>
      <c r="E59" s="85" t="s">
        <v>688</v>
      </c>
      <c r="F59" s="68" t="s">
        <v>38</v>
      </c>
      <c r="G59" s="68" t="s">
        <v>44</v>
      </c>
      <c r="H59" s="53">
        <v>0.05</v>
      </c>
      <c r="I59" s="32"/>
      <c r="J59" s="41">
        <f t="shared" si="0"/>
        <v>0</v>
      </c>
      <c r="K59" s="42" t="str">
        <f t="shared" si="1"/>
        <v>OK</v>
      </c>
      <c r="L59" s="31"/>
      <c r="M59" s="31"/>
      <c r="N59" s="31"/>
      <c r="O59" s="31"/>
      <c r="P59" s="31"/>
      <c r="Q59" s="31"/>
      <c r="R59" s="31"/>
      <c r="S59" s="31"/>
      <c r="T59" s="31"/>
      <c r="U59" s="31"/>
      <c r="V59" s="31"/>
      <c r="W59" s="31"/>
      <c r="X59" s="60"/>
      <c r="Y59" s="60"/>
      <c r="Z59" s="60"/>
      <c r="AA59" s="60"/>
      <c r="AB59" s="60"/>
      <c r="AC59" s="60"/>
    </row>
    <row r="60" spans="1:29" ht="30" customHeight="1" x14ac:dyDescent="0.25">
      <c r="A60" s="160"/>
      <c r="B60" s="67">
        <v>57</v>
      </c>
      <c r="C60" s="163"/>
      <c r="D60" s="80" t="s">
        <v>102</v>
      </c>
      <c r="E60" s="85" t="s">
        <v>688</v>
      </c>
      <c r="F60" s="68" t="s">
        <v>38</v>
      </c>
      <c r="G60" s="68" t="s">
        <v>44</v>
      </c>
      <c r="H60" s="53">
        <v>0.05</v>
      </c>
      <c r="I60" s="32">
        <v>50</v>
      </c>
      <c r="J60" s="41">
        <f t="shared" si="0"/>
        <v>0</v>
      </c>
      <c r="K60" s="42" t="str">
        <f t="shared" si="1"/>
        <v>OK</v>
      </c>
      <c r="L60" s="31">
        <v>50</v>
      </c>
      <c r="M60" s="31"/>
      <c r="N60" s="31"/>
      <c r="O60" s="31"/>
      <c r="P60" s="31"/>
      <c r="Q60" s="31"/>
      <c r="R60" s="31"/>
      <c r="S60" s="31"/>
      <c r="T60" s="31"/>
      <c r="U60" s="31"/>
      <c r="V60" s="31"/>
      <c r="W60" s="31"/>
      <c r="X60" s="60"/>
      <c r="Y60" s="60"/>
      <c r="Z60" s="60"/>
      <c r="AA60" s="60"/>
      <c r="AB60" s="60"/>
      <c r="AC60" s="60"/>
    </row>
    <row r="61" spans="1:29" ht="30" customHeight="1" x14ac:dyDescent="0.25">
      <c r="A61" s="160"/>
      <c r="B61" s="67">
        <v>58</v>
      </c>
      <c r="C61" s="163"/>
      <c r="D61" s="81" t="s">
        <v>689</v>
      </c>
      <c r="E61" s="85" t="s">
        <v>37</v>
      </c>
      <c r="F61" s="68" t="s">
        <v>38</v>
      </c>
      <c r="G61" s="68" t="s">
        <v>44</v>
      </c>
      <c r="H61" s="55">
        <v>0.8</v>
      </c>
      <c r="I61" s="32"/>
      <c r="J61" s="41">
        <f t="shared" si="0"/>
        <v>0</v>
      </c>
      <c r="K61" s="42" t="str">
        <f t="shared" si="1"/>
        <v>OK</v>
      </c>
      <c r="L61" s="31"/>
      <c r="M61" s="31"/>
      <c r="N61" s="31"/>
      <c r="O61" s="31"/>
      <c r="P61" s="31"/>
      <c r="Q61" s="31"/>
      <c r="R61" s="31"/>
      <c r="S61" s="31"/>
      <c r="T61" s="31"/>
      <c r="U61" s="31"/>
      <c r="V61" s="31"/>
      <c r="W61" s="31"/>
      <c r="X61" s="60"/>
      <c r="Y61" s="60"/>
      <c r="Z61" s="60"/>
      <c r="AA61" s="60"/>
      <c r="AB61" s="60"/>
      <c r="AC61" s="60"/>
    </row>
    <row r="62" spans="1:29" ht="30" customHeight="1" x14ac:dyDescent="0.25">
      <c r="A62" s="160"/>
      <c r="B62" s="67">
        <v>59</v>
      </c>
      <c r="C62" s="163"/>
      <c r="D62" s="80" t="s">
        <v>103</v>
      </c>
      <c r="E62" s="85" t="s">
        <v>47</v>
      </c>
      <c r="F62" s="68" t="s">
        <v>50</v>
      </c>
      <c r="G62" s="68" t="s">
        <v>44</v>
      </c>
      <c r="H62" s="53">
        <v>16.64</v>
      </c>
      <c r="I62" s="32"/>
      <c r="J62" s="41">
        <f t="shared" si="0"/>
        <v>0</v>
      </c>
      <c r="K62" s="42" t="str">
        <f t="shared" si="1"/>
        <v>OK</v>
      </c>
      <c r="L62" s="31"/>
      <c r="M62" s="31"/>
      <c r="N62" s="31"/>
      <c r="O62" s="31"/>
      <c r="P62" s="31"/>
      <c r="Q62" s="31"/>
      <c r="R62" s="31"/>
      <c r="S62" s="31"/>
      <c r="T62" s="31"/>
      <c r="U62" s="31"/>
      <c r="V62" s="31"/>
      <c r="W62" s="31"/>
      <c r="X62" s="60"/>
      <c r="Y62" s="60"/>
      <c r="Z62" s="60"/>
      <c r="AA62" s="60"/>
      <c r="AB62" s="60"/>
      <c r="AC62" s="60"/>
    </row>
    <row r="63" spans="1:29" ht="30" customHeight="1" x14ac:dyDescent="0.25">
      <c r="A63" s="160"/>
      <c r="B63" s="67">
        <v>60</v>
      </c>
      <c r="C63" s="163"/>
      <c r="D63" s="80" t="s">
        <v>104</v>
      </c>
      <c r="E63" s="85" t="s">
        <v>47</v>
      </c>
      <c r="F63" s="68" t="s">
        <v>50</v>
      </c>
      <c r="G63" s="68" t="s">
        <v>44</v>
      </c>
      <c r="H63" s="53">
        <v>17.41</v>
      </c>
      <c r="I63" s="32"/>
      <c r="J63" s="41">
        <f t="shared" si="0"/>
        <v>0</v>
      </c>
      <c r="K63" s="42" t="str">
        <f t="shared" si="1"/>
        <v>OK</v>
      </c>
      <c r="L63" s="31"/>
      <c r="M63" s="31"/>
      <c r="N63" s="31"/>
      <c r="O63" s="31"/>
      <c r="P63" s="31"/>
      <c r="Q63" s="31"/>
      <c r="R63" s="31"/>
      <c r="S63" s="31"/>
      <c r="T63" s="31"/>
      <c r="U63" s="31"/>
      <c r="V63" s="31"/>
      <c r="W63" s="31"/>
      <c r="X63" s="60"/>
      <c r="Y63" s="60"/>
      <c r="Z63" s="60"/>
      <c r="AA63" s="60"/>
      <c r="AB63" s="60"/>
      <c r="AC63" s="60"/>
    </row>
    <row r="64" spans="1:29" ht="30" customHeight="1" x14ac:dyDescent="0.25">
      <c r="A64" s="160"/>
      <c r="B64" s="67">
        <v>61</v>
      </c>
      <c r="C64" s="163"/>
      <c r="D64" s="80" t="s">
        <v>105</v>
      </c>
      <c r="E64" s="85" t="s">
        <v>47</v>
      </c>
      <c r="F64" s="68" t="s">
        <v>50</v>
      </c>
      <c r="G64" s="68" t="s">
        <v>44</v>
      </c>
      <c r="H64" s="53">
        <v>15.05</v>
      </c>
      <c r="I64" s="32"/>
      <c r="J64" s="41">
        <f t="shared" si="0"/>
        <v>0</v>
      </c>
      <c r="K64" s="42" t="str">
        <f t="shared" si="1"/>
        <v>OK</v>
      </c>
      <c r="L64" s="31"/>
      <c r="M64" s="31"/>
      <c r="N64" s="31"/>
      <c r="O64" s="31"/>
      <c r="P64" s="31"/>
      <c r="Q64" s="31"/>
      <c r="R64" s="31"/>
      <c r="S64" s="31"/>
      <c r="T64" s="31"/>
      <c r="U64" s="31"/>
      <c r="V64" s="31"/>
      <c r="W64" s="31"/>
      <c r="X64" s="60"/>
      <c r="Y64" s="60"/>
      <c r="Z64" s="60"/>
      <c r="AA64" s="60"/>
      <c r="AB64" s="60"/>
      <c r="AC64" s="60"/>
    </row>
    <row r="65" spans="1:29" ht="30" customHeight="1" x14ac:dyDescent="0.25">
      <c r="A65" s="160"/>
      <c r="B65" s="67">
        <v>62</v>
      </c>
      <c r="C65" s="163"/>
      <c r="D65" s="80" t="s">
        <v>106</v>
      </c>
      <c r="E65" s="85" t="s">
        <v>47</v>
      </c>
      <c r="F65" s="68" t="s">
        <v>50</v>
      </c>
      <c r="G65" s="68" t="s">
        <v>44</v>
      </c>
      <c r="H65" s="53">
        <v>11.58</v>
      </c>
      <c r="I65" s="32"/>
      <c r="J65" s="41">
        <f t="shared" si="0"/>
        <v>0</v>
      </c>
      <c r="K65" s="42" t="str">
        <f t="shared" si="1"/>
        <v>OK</v>
      </c>
      <c r="L65" s="31"/>
      <c r="M65" s="31"/>
      <c r="N65" s="31"/>
      <c r="O65" s="31"/>
      <c r="P65" s="31"/>
      <c r="Q65" s="31"/>
      <c r="R65" s="31"/>
      <c r="S65" s="31"/>
      <c r="T65" s="31"/>
      <c r="U65" s="31"/>
      <c r="V65" s="31"/>
      <c r="W65" s="31"/>
      <c r="X65" s="60"/>
      <c r="Y65" s="60"/>
      <c r="Z65" s="60"/>
      <c r="AA65" s="60"/>
      <c r="AB65" s="60"/>
      <c r="AC65" s="60"/>
    </row>
    <row r="66" spans="1:29" ht="30" customHeight="1" x14ac:dyDescent="0.25">
      <c r="A66" s="160"/>
      <c r="B66" s="67">
        <v>63</v>
      </c>
      <c r="C66" s="163"/>
      <c r="D66" s="80" t="s">
        <v>107</v>
      </c>
      <c r="E66" s="85" t="s">
        <v>47</v>
      </c>
      <c r="F66" s="68" t="s">
        <v>50</v>
      </c>
      <c r="G66" s="68" t="s">
        <v>44</v>
      </c>
      <c r="H66" s="53">
        <v>12.28</v>
      </c>
      <c r="I66" s="32"/>
      <c r="J66" s="41">
        <f t="shared" si="0"/>
        <v>0</v>
      </c>
      <c r="K66" s="42" t="str">
        <f t="shared" si="1"/>
        <v>OK</v>
      </c>
      <c r="L66" s="31"/>
      <c r="M66" s="31"/>
      <c r="N66" s="31"/>
      <c r="O66" s="31"/>
      <c r="P66" s="31"/>
      <c r="Q66" s="31"/>
      <c r="R66" s="31"/>
      <c r="S66" s="31"/>
      <c r="T66" s="31"/>
      <c r="U66" s="31"/>
      <c r="V66" s="31"/>
      <c r="W66" s="31"/>
      <c r="X66" s="60"/>
      <c r="Y66" s="60"/>
      <c r="Z66" s="60"/>
      <c r="AA66" s="60"/>
      <c r="AB66" s="60"/>
      <c r="AC66" s="60"/>
    </row>
    <row r="67" spans="1:29" ht="30" customHeight="1" x14ac:dyDescent="0.25">
      <c r="A67" s="160"/>
      <c r="B67" s="67">
        <v>64</v>
      </c>
      <c r="C67" s="163"/>
      <c r="D67" s="80" t="s">
        <v>108</v>
      </c>
      <c r="E67" s="85" t="s">
        <v>47</v>
      </c>
      <c r="F67" s="68" t="s">
        <v>50</v>
      </c>
      <c r="G67" s="68" t="s">
        <v>44</v>
      </c>
      <c r="H67" s="53">
        <v>14.86</v>
      </c>
      <c r="I67" s="32"/>
      <c r="J67" s="41">
        <f t="shared" si="0"/>
        <v>0</v>
      </c>
      <c r="K67" s="42" t="str">
        <f t="shared" si="1"/>
        <v>OK</v>
      </c>
      <c r="L67" s="31"/>
      <c r="M67" s="31"/>
      <c r="N67" s="31"/>
      <c r="O67" s="31"/>
      <c r="P67" s="31"/>
      <c r="Q67" s="31"/>
      <c r="R67" s="31"/>
      <c r="S67" s="31"/>
      <c r="T67" s="31"/>
      <c r="U67" s="31"/>
      <c r="V67" s="31"/>
      <c r="W67" s="31"/>
      <c r="X67" s="60"/>
      <c r="Y67" s="60"/>
      <c r="Z67" s="60"/>
      <c r="AA67" s="60"/>
      <c r="AB67" s="60"/>
      <c r="AC67" s="60"/>
    </row>
    <row r="68" spans="1:29" ht="30" customHeight="1" x14ac:dyDescent="0.25">
      <c r="A68" s="160"/>
      <c r="B68" s="67">
        <v>65</v>
      </c>
      <c r="C68" s="163"/>
      <c r="D68" s="80" t="s">
        <v>109</v>
      </c>
      <c r="E68" s="85" t="s">
        <v>47</v>
      </c>
      <c r="F68" s="68" t="s">
        <v>50</v>
      </c>
      <c r="G68" s="68" t="s">
        <v>44</v>
      </c>
      <c r="H68" s="53">
        <v>11.93</v>
      </c>
      <c r="I68" s="32"/>
      <c r="J68" s="41">
        <f t="shared" si="0"/>
        <v>0</v>
      </c>
      <c r="K68" s="42" t="str">
        <f t="shared" si="1"/>
        <v>OK</v>
      </c>
      <c r="L68" s="31"/>
      <c r="M68" s="31"/>
      <c r="N68" s="31"/>
      <c r="O68" s="31"/>
      <c r="P68" s="31"/>
      <c r="Q68" s="31"/>
      <c r="R68" s="31"/>
      <c r="S68" s="31"/>
      <c r="T68" s="31"/>
      <c r="U68" s="31"/>
      <c r="V68" s="31"/>
      <c r="W68" s="31"/>
      <c r="X68" s="60"/>
      <c r="Y68" s="60"/>
      <c r="Z68" s="60"/>
      <c r="AA68" s="60"/>
      <c r="AB68" s="60"/>
      <c r="AC68" s="60"/>
    </row>
    <row r="69" spans="1:29" ht="30" customHeight="1" x14ac:dyDescent="0.25">
      <c r="A69" s="160"/>
      <c r="B69" s="67">
        <v>66</v>
      </c>
      <c r="C69" s="163"/>
      <c r="D69" s="81" t="s">
        <v>110</v>
      </c>
      <c r="E69" s="85" t="s">
        <v>47</v>
      </c>
      <c r="F69" s="68" t="s">
        <v>50</v>
      </c>
      <c r="G69" s="68" t="s">
        <v>44</v>
      </c>
      <c r="H69" s="53">
        <v>12.52</v>
      </c>
      <c r="I69" s="32"/>
      <c r="J69" s="41">
        <f t="shared" ref="J69:J132" si="2">I69-(SUM(L69:AC69))</f>
        <v>0</v>
      </c>
      <c r="K69" s="42" t="str">
        <f t="shared" ref="K69:K132" si="3">IF(J69&lt;0,"ATENÇÃO","OK")</f>
        <v>OK</v>
      </c>
      <c r="L69" s="31"/>
      <c r="M69" s="31"/>
      <c r="N69" s="31"/>
      <c r="O69" s="31"/>
      <c r="P69" s="31"/>
      <c r="Q69" s="31"/>
      <c r="R69" s="31"/>
      <c r="S69" s="31"/>
      <c r="T69" s="31"/>
      <c r="U69" s="31"/>
      <c r="V69" s="31"/>
      <c r="W69" s="31"/>
      <c r="X69" s="60"/>
      <c r="Y69" s="60"/>
      <c r="Z69" s="60"/>
      <c r="AA69" s="60"/>
      <c r="AB69" s="60"/>
      <c r="AC69" s="60"/>
    </row>
    <row r="70" spans="1:29" ht="30" customHeight="1" x14ac:dyDescent="0.25">
      <c r="A70" s="160"/>
      <c r="B70" s="67">
        <v>67</v>
      </c>
      <c r="C70" s="163"/>
      <c r="D70" s="80" t="s">
        <v>111</v>
      </c>
      <c r="E70" s="85" t="s">
        <v>47</v>
      </c>
      <c r="F70" s="68" t="s">
        <v>50</v>
      </c>
      <c r="G70" s="68" t="s">
        <v>44</v>
      </c>
      <c r="H70" s="53">
        <v>11.51</v>
      </c>
      <c r="I70" s="32"/>
      <c r="J70" s="41">
        <f t="shared" si="2"/>
        <v>0</v>
      </c>
      <c r="K70" s="42" t="str">
        <f t="shared" si="3"/>
        <v>OK</v>
      </c>
      <c r="L70" s="31"/>
      <c r="M70" s="31"/>
      <c r="N70" s="31"/>
      <c r="O70" s="31"/>
      <c r="P70" s="31"/>
      <c r="Q70" s="31"/>
      <c r="R70" s="31"/>
      <c r="S70" s="31"/>
      <c r="T70" s="31"/>
      <c r="U70" s="31"/>
      <c r="V70" s="31"/>
      <c r="W70" s="31"/>
      <c r="X70" s="60"/>
      <c r="Y70" s="60"/>
      <c r="Z70" s="60"/>
      <c r="AA70" s="60"/>
      <c r="AB70" s="60"/>
      <c r="AC70" s="60"/>
    </row>
    <row r="71" spans="1:29" ht="30" customHeight="1" x14ac:dyDescent="0.25">
      <c r="A71" s="160"/>
      <c r="B71" s="67">
        <v>68</v>
      </c>
      <c r="C71" s="163"/>
      <c r="D71" s="80" t="s">
        <v>112</v>
      </c>
      <c r="E71" s="85" t="s">
        <v>47</v>
      </c>
      <c r="F71" s="68" t="s">
        <v>50</v>
      </c>
      <c r="G71" s="68" t="s">
        <v>44</v>
      </c>
      <c r="H71" s="53">
        <v>12.97</v>
      </c>
      <c r="I71" s="32"/>
      <c r="J71" s="41">
        <f t="shared" si="2"/>
        <v>0</v>
      </c>
      <c r="K71" s="42" t="str">
        <f t="shared" si="3"/>
        <v>OK</v>
      </c>
      <c r="L71" s="31"/>
      <c r="M71" s="31"/>
      <c r="N71" s="31"/>
      <c r="O71" s="31"/>
      <c r="P71" s="31"/>
      <c r="Q71" s="31"/>
      <c r="R71" s="31"/>
      <c r="S71" s="31"/>
      <c r="T71" s="31"/>
      <c r="U71" s="31"/>
      <c r="V71" s="31"/>
      <c r="W71" s="31"/>
      <c r="X71" s="60"/>
      <c r="Y71" s="60"/>
      <c r="Z71" s="60"/>
      <c r="AA71" s="60"/>
      <c r="AB71" s="60"/>
      <c r="AC71" s="60"/>
    </row>
    <row r="72" spans="1:29" ht="30" customHeight="1" x14ac:dyDescent="0.25">
      <c r="A72" s="160"/>
      <c r="B72" s="67">
        <v>69</v>
      </c>
      <c r="C72" s="163"/>
      <c r="D72" s="79" t="s">
        <v>113</v>
      </c>
      <c r="E72" s="85" t="s">
        <v>47</v>
      </c>
      <c r="F72" s="68" t="s">
        <v>50</v>
      </c>
      <c r="G72" s="68" t="s">
        <v>44</v>
      </c>
      <c r="H72" s="53">
        <v>16.37</v>
      </c>
      <c r="I72" s="32"/>
      <c r="J72" s="41">
        <f t="shared" si="2"/>
        <v>0</v>
      </c>
      <c r="K72" s="42" t="str">
        <f t="shared" si="3"/>
        <v>OK</v>
      </c>
      <c r="L72" s="31"/>
      <c r="M72" s="31"/>
      <c r="N72" s="31"/>
      <c r="O72" s="31"/>
      <c r="P72" s="31"/>
      <c r="Q72" s="31"/>
      <c r="R72" s="31"/>
      <c r="S72" s="31"/>
      <c r="T72" s="31"/>
      <c r="U72" s="31"/>
      <c r="V72" s="31"/>
      <c r="W72" s="31"/>
      <c r="X72" s="60"/>
      <c r="Y72" s="60"/>
      <c r="Z72" s="60"/>
      <c r="AA72" s="60"/>
      <c r="AB72" s="60"/>
      <c r="AC72" s="60"/>
    </row>
    <row r="73" spans="1:29" ht="30" customHeight="1" x14ac:dyDescent="0.25">
      <c r="A73" s="160"/>
      <c r="B73" s="67">
        <v>70</v>
      </c>
      <c r="C73" s="163"/>
      <c r="D73" s="79" t="s">
        <v>690</v>
      </c>
      <c r="E73" s="85" t="s">
        <v>47</v>
      </c>
      <c r="F73" s="68" t="s">
        <v>50</v>
      </c>
      <c r="G73" s="68" t="s">
        <v>44</v>
      </c>
      <c r="H73" s="54">
        <v>19.2</v>
      </c>
      <c r="I73" s="32"/>
      <c r="J73" s="41">
        <f t="shared" si="2"/>
        <v>0</v>
      </c>
      <c r="K73" s="42" t="str">
        <f t="shared" si="3"/>
        <v>OK</v>
      </c>
      <c r="L73" s="31"/>
      <c r="M73" s="31"/>
      <c r="N73" s="31"/>
      <c r="O73" s="31"/>
      <c r="P73" s="31"/>
      <c r="Q73" s="31"/>
      <c r="R73" s="31"/>
      <c r="S73" s="31"/>
      <c r="T73" s="31"/>
      <c r="U73" s="31"/>
      <c r="V73" s="31"/>
      <c r="W73" s="31"/>
      <c r="X73" s="60"/>
      <c r="Y73" s="60"/>
      <c r="Z73" s="60"/>
      <c r="AA73" s="60"/>
      <c r="AB73" s="60"/>
      <c r="AC73" s="60"/>
    </row>
    <row r="74" spans="1:29" ht="30" customHeight="1" x14ac:dyDescent="0.25">
      <c r="A74" s="160"/>
      <c r="B74" s="67">
        <v>71</v>
      </c>
      <c r="C74" s="163"/>
      <c r="D74" s="79" t="s">
        <v>691</v>
      </c>
      <c r="E74" s="85" t="s">
        <v>47</v>
      </c>
      <c r="F74" s="68" t="s">
        <v>50</v>
      </c>
      <c r="G74" s="68" t="s">
        <v>44</v>
      </c>
      <c r="H74" s="54">
        <v>19.170000000000002</v>
      </c>
      <c r="I74" s="32"/>
      <c r="J74" s="41">
        <f t="shared" si="2"/>
        <v>0</v>
      </c>
      <c r="K74" s="42" t="str">
        <f t="shared" si="3"/>
        <v>OK</v>
      </c>
      <c r="L74" s="31"/>
      <c r="M74" s="31"/>
      <c r="N74" s="31"/>
      <c r="O74" s="31"/>
      <c r="P74" s="31"/>
      <c r="Q74" s="31"/>
      <c r="R74" s="31"/>
      <c r="S74" s="31"/>
      <c r="T74" s="31"/>
      <c r="U74" s="31"/>
      <c r="V74" s="31"/>
      <c r="W74" s="31"/>
      <c r="X74" s="60"/>
      <c r="Y74" s="60"/>
      <c r="Z74" s="60"/>
      <c r="AA74" s="60"/>
      <c r="AB74" s="60"/>
      <c r="AC74" s="60"/>
    </row>
    <row r="75" spans="1:29" ht="30" customHeight="1" x14ac:dyDescent="0.25">
      <c r="A75" s="160"/>
      <c r="B75" s="70">
        <v>72</v>
      </c>
      <c r="C75" s="163"/>
      <c r="D75" s="80" t="s">
        <v>626</v>
      </c>
      <c r="E75" s="85" t="s">
        <v>47</v>
      </c>
      <c r="F75" s="69" t="s">
        <v>627</v>
      </c>
      <c r="G75" s="69" t="s">
        <v>44</v>
      </c>
      <c r="H75" s="54">
        <v>10.27</v>
      </c>
      <c r="I75" s="32"/>
      <c r="J75" s="41">
        <f t="shared" si="2"/>
        <v>0</v>
      </c>
      <c r="K75" s="42" t="str">
        <f t="shared" si="3"/>
        <v>OK</v>
      </c>
      <c r="L75" s="31"/>
      <c r="M75" s="31"/>
      <c r="N75" s="31"/>
      <c r="O75" s="31"/>
      <c r="P75" s="31"/>
      <c r="Q75" s="31"/>
      <c r="R75" s="31"/>
      <c r="S75" s="31"/>
      <c r="T75" s="31"/>
      <c r="U75" s="31"/>
      <c r="V75" s="31"/>
      <c r="W75" s="31"/>
      <c r="X75" s="60"/>
      <c r="Y75" s="60"/>
      <c r="Z75" s="60"/>
      <c r="AA75" s="60"/>
      <c r="AB75" s="60"/>
      <c r="AC75" s="60"/>
    </row>
    <row r="76" spans="1:29" ht="30" customHeight="1" x14ac:dyDescent="0.25">
      <c r="A76" s="160"/>
      <c r="B76" s="70">
        <v>73</v>
      </c>
      <c r="C76" s="163"/>
      <c r="D76" s="80" t="s">
        <v>657</v>
      </c>
      <c r="E76" s="85" t="s">
        <v>47</v>
      </c>
      <c r="F76" s="69" t="s">
        <v>627</v>
      </c>
      <c r="G76" s="69" t="s">
        <v>44</v>
      </c>
      <c r="H76" s="54">
        <v>19.5</v>
      </c>
      <c r="I76" s="32"/>
      <c r="J76" s="41">
        <f t="shared" si="2"/>
        <v>0</v>
      </c>
      <c r="K76" s="42" t="str">
        <f t="shared" si="3"/>
        <v>OK</v>
      </c>
      <c r="L76" s="31"/>
      <c r="M76" s="31"/>
      <c r="N76" s="31"/>
      <c r="O76" s="31"/>
      <c r="P76" s="31"/>
      <c r="Q76" s="31"/>
      <c r="R76" s="31"/>
      <c r="S76" s="31"/>
      <c r="T76" s="31"/>
      <c r="U76" s="31"/>
      <c r="V76" s="31"/>
      <c r="W76" s="31"/>
      <c r="X76" s="60"/>
      <c r="Y76" s="60"/>
      <c r="Z76" s="60"/>
      <c r="AA76" s="60"/>
      <c r="AB76" s="60"/>
      <c r="AC76" s="60"/>
    </row>
    <row r="77" spans="1:29" ht="30" customHeight="1" x14ac:dyDescent="0.25">
      <c r="A77" s="160"/>
      <c r="B77" s="70">
        <v>74</v>
      </c>
      <c r="C77" s="163"/>
      <c r="D77" s="80" t="s">
        <v>665</v>
      </c>
      <c r="E77" s="85" t="s">
        <v>692</v>
      </c>
      <c r="F77" s="69" t="s">
        <v>636</v>
      </c>
      <c r="G77" s="69" t="s">
        <v>44</v>
      </c>
      <c r="H77" s="53">
        <v>7.44</v>
      </c>
      <c r="I77" s="32"/>
      <c r="J77" s="41">
        <f t="shared" si="2"/>
        <v>0</v>
      </c>
      <c r="K77" s="42" t="str">
        <f t="shared" si="3"/>
        <v>OK</v>
      </c>
      <c r="L77" s="31"/>
      <c r="M77" s="31"/>
      <c r="N77" s="31"/>
      <c r="O77" s="31"/>
      <c r="P77" s="31"/>
      <c r="Q77" s="31"/>
      <c r="R77" s="31"/>
      <c r="S77" s="31"/>
      <c r="T77" s="31"/>
      <c r="U77" s="31"/>
      <c r="V77" s="31"/>
      <c r="W77" s="31"/>
      <c r="X77" s="60"/>
      <c r="Y77" s="60"/>
      <c r="Z77" s="60"/>
      <c r="AA77" s="60"/>
      <c r="AB77" s="60"/>
      <c r="AC77" s="60"/>
    </row>
    <row r="78" spans="1:29" ht="30" customHeight="1" x14ac:dyDescent="0.25">
      <c r="A78" s="160"/>
      <c r="B78" s="67">
        <v>75</v>
      </c>
      <c r="C78" s="163"/>
      <c r="D78" s="79" t="s">
        <v>115</v>
      </c>
      <c r="E78" s="84" t="s">
        <v>693</v>
      </c>
      <c r="F78" s="68" t="s">
        <v>116</v>
      </c>
      <c r="G78" s="68" t="s">
        <v>44</v>
      </c>
      <c r="H78" s="53">
        <v>34.200000000000003</v>
      </c>
      <c r="I78" s="32">
        <v>1</v>
      </c>
      <c r="J78" s="41">
        <f t="shared" si="2"/>
        <v>1</v>
      </c>
      <c r="K78" s="42" t="str">
        <f t="shared" si="3"/>
        <v>OK</v>
      </c>
      <c r="L78" s="31"/>
      <c r="M78" s="31"/>
      <c r="N78" s="31"/>
      <c r="O78" s="31"/>
      <c r="P78" s="31"/>
      <c r="Q78" s="31"/>
      <c r="R78" s="31"/>
      <c r="S78" s="31"/>
      <c r="T78" s="31"/>
      <c r="U78" s="31"/>
      <c r="V78" s="31"/>
      <c r="W78" s="31"/>
      <c r="X78" s="60"/>
      <c r="Y78" s="60"/>
      <c r="Z78" s="60"/>
      <c r="AA78" s="60"/>
      <c r="AB78" s="60"/>
      <c r="AC78" s="60"/>
    </row>
    <row r="79" spans="1:29" ht="30" customHeight="1" x14ac:dyDescent="0.25">
      <c r="A79" s="160"/>
      <c r="B79" s="67">
        <v>76</v>
      </c>
      <c r="C79" s="163"/>
      <c r="D79" s="79" t="s">
        <v>694</v>
      </c>
      <c r="E79" s="84" t="s">
        <v>693</v>
      </c>
      <c r="F79" s="68" t="s">
        <v>116</v>
      </c>
      <c r="G79" s="68" t="s">
        <v>44</v>
      </c>
      <c r="H79" s="53">
        <v>99.06</v>
      </c>
      <c r="I79" s="32"/>
      <c r="J79" s="41">
        <f t="shared" si="2"/>
        <v>0</v>
      </c>
      <c r="K79" s="42" t="str">
        <f t="shared" si="3"/>
        <v>OK</v>
      </c>
      <c r="L79" s="31"/>
      <c r="M79" s="31"/>
      <c r="N79" s="31"/>
      <c r="O79" s="31"/>
      <c r="P79" s="31"/>
      <c r="Q79" s="31"/>
      <c r="R79" s="31"/>
      <c r="S79" s="31"/>
      <c r="T79" s="31"/>
      <c r="U79" s="31"/>
      <c r="V79" s="31"/>
      <c r="W79" s="31"/>
      <c r="X79" s="60"/>
      <c r="Y79" s="60"/>
      <c r="Z79" s="60"/>
      <c r="AA79" s="60"/>
      <c r="AB79" s="60"/>
      <c r="AC79" s="60"/>
    </row>
    <row r="80" spans="1:29" ht="30" customHeight="1" x14ac:dyDescent="0.25">
      <c r="A80" s="160"/>
      <c r="B80" s="67">
        <v>77</v>
      </c>
      <c r="C80" s="163"/>
      <c r="D80" s="79" t="s">
        <v>117</v>
      </c>
      <c r="E80" s="84" t="s">
        <v>693</v>
      </c>
      <c r="F80" s="68" t="s">
        <v>116</v>
      </c>
      <c r="G80" s="68" t="s">
        <v>44</v>
      </c>
      <c r="H80" s="53">
        <v>33</v>
      </c>
      <c r="I80" s="32"/>
      <c r="J80" s="41">
        <f t="shared" si="2"/>
        <v>0</v>
      </c>
      <c r="K80" s="42" t="str">
        <f t="shared" si="3"/>
        <v>OK</v>
      </c>
      <c r="L80" s="31"/>
      <c r="M80" s="31"/>
      <c r="N80" s="31"/>
      <c r="O80" s="31"/>
      <c r="P80" s="31"/>
      <c r="Q80" s="31"/>
      <c r="R80" s="31"/>
      <c r="S80" s="31"/>
      <c r="T80" s="31"/>
      <c r="U80" s="31"/>
      <c r="V80" s="31"/>
      <c r="W80" s="31"/>
      <c r="X80" s="60"/>
      <c r="Y80" s="60"/>
      <c r="Z80" s="60"/>
      <c r="AA80" s="60"/>
      <c r="AB80" s="60"/>
      <c r="AC80" s="60"/>
    </row>
    <row r="81" spans="1:29" ht="30" customHeight="1" x14ac:dyDescent="0.25">
      <c r="A81" s="160"/>
      <c r="B81" s="67">
        <v>78</v>
      </c>
      <c r="C81" s="163"/>
      <c r="D81" s="79" t="s">
        <v>118</v>
      </c>
      <c r="E81" s="84" t="s">
        <v>693</v>
      </c>
      <c r="F81" s="68" t="s">
        <v>116</v>
      </c>
      <c r="G81" s="68" t="s">
        <v>44</v>
      </c>
      <c r="H81" s="53">
        <v>24</v>
      </c>
      <c r="I81" s="32"/>
      <c r="J81" s="41">
        <f t="shared" si="2"/>
        <v>0</v>
      </c>
      <c r="K81" s="42" t="str">
        <f t="shared" si="3"/>
        <v>OK</v>
      </c>
      <c r="L81" s="31"/>
      <c r="M81" s="31"/>
      <c r="N81" s="31"/>
      <c r="O81" s="31"/>
      <c r="P81" s="31"/>
      <c r="Q81" s="31"/>
      <c r="R81" s="31"/>
      <c r="S81" s="31"/>
      <c r="T81" s="31"/>
      <c r="U81" s="31"/>
      <c r="V81" s="31"/>
      <c r="W81" s="31"/>
      <c r="X81" s="60"/>
      <c r="Y81" s="60"/>
      <c r="Z81" s="60"/>
      <c r="AA81" s="60"/>
      <c r="AB81" s="60"/>
      <c r="AC81" s="60"/>
    </row>
    <row r="82" spans="1:29" ht="30" customHeight="1" x14ac:dyDescent="0.25">
      <c r="A82" s="160"/>
      <c r="B82" s="67">
        <v>79</v>
      </c>
      <c r="C82" s="163"/>
      <c r="D82" s="79" t="s">
        <v>119</v>
      </c>
      <c r="E82" s="84" t="s">
        <v>693</v>
      </c>
      <c r="F82" s="68" t="s">
        <v>116</v>
      </c>
      <c r="G82" s="68" t="s">
        <v>44</v>
      </c>
      <c r="H82" s="54">
        <v>25</v>
      </c>
      <c r="I82" s="32"/>
      <c r="J82" s="41">
        <f t="shared" si="2"/>
        <v>0</v>
      </c>
      <c r="K82" s="42" t="str">
        <f t="shared" si="3"/>
        <v>OK</v>
      </c>
      <c r="L82" s="31"/>
      <c r="M82" s="31"/>
      <c r="N82" s="31"/>
      <c r="O82" s="31"/>
      <c r="P82" s="31"/>
      <c r="Q82" s="31"/>
      <c r="R82" s="31"/>
      <c r="S82" s="31"/>
      <c r="T82" s="31"/>
      <c r="U82" s="31"/>
      <c r="V82" s="31"/>
      <c r="W82" s="31"/>
      <c r="X82" s="60"/>
      <c r="Y82" s="60"/>
      <c r="Z82" s="60"/>
      <c r="AA82" s="60"/>
      <c r="AB82" s="60"/>
      <c r="AC82" s="60"/>
    </row>
    <row r="83" spans="1:29" ht="30" customHeight="1" x14ac:dyDescent="0.25">
      <c r="A83" s="160"/>
      <c r="B83" s="67">
        <v>80</v>
      </c>
      <c r="C83" s="163"/>
      <c r="D83" s="79" t="s">
        <v>120</v>
      </c>
      <c r="E83" s="84" t="s">
        <v>693</v>
      </c>
      <c r="F83" s="68" t="s">
        <v>116</v>
      </c>
      <c r="G83" s="68" t="s">
        <v>44</v>
      </c>
      <c r="H83" s="54">
        <v>39</v>
      </c>
      <c r="I83" s="32"/>
      <c r="J83" s="41">
        <f t="shared" si="2"/>
        <v>0</v>
      </c>
      <c r="K83" s="42" t="str">
        <f t="shared" si="3"/>
        <v>OK</v>
      </c>
      <c r="L83" s="31"/>
      <c r="M83" s="31"/>
      <c r="N83" s="31"/>
      <c r="O83" s="31"/>
      <c r="P83" s="31"/>
      <c r="Q83" s="31"/>
      <c r="R83" s="31"/>
      <c r="S83" s="31"/>
      <c r="T83" s="31"/>
      <c r="U83" s="31"/>
      <c r="V83" s="31"/>
      <c r="W83" s="31"/>
      <c r="X83" s="60"/>
      <c r="Y83" s="60"/>
      <c r="Z83" s="60"/>
      <c r="AA83" s="60"/>
      <c r="AB83" s="60"/>
      <c r="AC83" s="60"/>
    </row>
    <row r="84" spans="1:29" ht="30" customHeight="1" x14ac:dyDescent="0.25">
      <c r="A84" s="160"/>
      <c r="B84" s="67">
        <v>81</v>
      </c>
      <c r="C84" s="163"/>
      <c r="D84" s="79" t="s">
        <v>121</v>
      </c>
      <c r="E84" s="84" t="s">
        <v>693</v>
      </c>
      <c r="F84" s="68" t="s">
        <v>116</v>
      </c>
      <c r="G84" s="68" t="s">
        <v>44</v>
      </c>
      <c r="H84" s="54">
        <v>57</v>
      </c>
      <c r="I84" s="32"/>
      <c r="J84" s="41">
        <f t="shared" si="2"/>
        <v>0</v>
      </c>
      <c r="K84" s="42" t="str">
        <f t="shared" si="3"/>
        <v>OK</v>
      </c>
      <c r="L84" s="31"/>
      <c r="M84" s="31"/>
      <c r="N84" s="31"/>
      <c r="O84" s="31"/>
      <c r="P84" s="31"/>
      <c r="Q84" s="31"/>
      <c r="R84" s="31"/>
      <c r="S84" s="31"/>
      <c r="T84" s="31"/>
      <c r="U84" s="31"/>
      <c r="V84" s="31"/>
      <c r="W84" s="31"/>
      <c r="X84" s="60"/>
      <c r="Y84" s="60"/>
      <c r="Z84" s="60"/>
      <c r="AA84" s="60"/>
      <c r="AB84" s="60"/>
      <c r="AC84" s="60"/>
    </row>
    <row r="85" spans="1:29" ht="30" customHeight="1" x14ac:dyDescent="0.25">
      <c r="A85" s="160"/>
      <c r="B85" s="69">
        <v>82</v>
      </c>
      <c r="C85" s="163"/>
      <c r="D85" s="80" t="s">
        <v>122</v>
      </c>
      <c r="E85" s="84" t="s">
        <v>688</v>
      </c>
      <c r="F85" s="69" t="s">
        <v>123</v>
      </c>
      <c r="G85" s="69" t="s">
        <v>44</v>
      </c>
      <c r="H85" s="54">
        <v>4.12</v>
      </c>
      <c r="I85" s="32"/>
      <c r="J85" s="41">
        <f t="shared" si="2"/>
        <v>0</v>
      </c>
      <c r="K85" s="42" t="str">
        <f t="shared" si="3"/>
        <v>OK</v>
      </c>
      <c r="L85" s="31"/>
      <c r="M85" s="31"/>
      <c r="N85" s="31"/>
      <c r="O85" s="31"/>
      <c r="P85" s="31"/>
      <c r="Q85" s="31"/>
      <c r="R85" s="31"/>
      <c r="S85" s="31"/>
      <c r="T85" s="31"/>
      <c r="U85" s="31"/>
      <c r="V85" s="31"/>
      <c r="W85" s="31"/>
      <c r="X85" s="60"/>
      <c r="Y85" s="60"/>
      <c r="Z85" s="60"/>
      <c r="AA85" s="60"/>
      <c r="AB85" s="60"/>
      <c r="AC85" s="60"/>
    </row>
    <row r="86" spans="1:29" ht="30" customHeight="1" x14ac:dyDescent="0.25">
      <c r="A86" s="160"/>
      <c r="B86" s="69">
        <v>83</v>
      </c>
      <c r="C86" s="163"/>
      <c r="D86" s="80" t="s">
        <v>124</v>
      </c>
      <c r="E86" s="85" t="s">
        <v>688</v>
      </c>
      <c r="F86" s="69" t="s">
        <v>123</v>
      </c>
      <c r="G86" s="69" t="s">
        <v>44</v>
      </c>
      <c r="H86" s="54">
        <v>0.09</v>
      </c>
      <c r="I86" s="32"/>
      <c r="J86" s="41">
        <f t="shared" si="2"/>
        <v>0</v>
      </c>
      <c r="K86" s="42" t="str">
        <f t="shared" si="3"/>
        <v>OK</v>
      </c>
      <c r="L86" s="31"/>
      <c r="M86" s="31"/>
      <c r="N86" s="31"/>
      <c r="O86" s="31"/>
      <c r="P86" s="31"/>
      <c r="Q86" s="31"/>
      <c r="R86" s="31"/>
      <c r="S86" s="31"/>
      <c r="T86" s="31"/>
      <c r="U86" s="31"/>
      <c r="V86" s="31"/>
      <c r="W86" s="31"/>
      <c r="X86" s="60"/>
      <c r="Y86" s="60"/>
      <c r="Z86" s="60"/>
      <c r="AA86" s="60"/>
      <c r="AB86" s="60"/>
      <c r="AC86" s="60"/>
    </row>
    <row r="87" spans="1:29" ht="30" customHeight="1" x14ac:dyDescent="0.25">
      <c r="A87" s="161"/>
      <c r="B87" s="69">
        <v>84</v>
      </c>
      <c r="C87" s="164"/>
      <c r="D87" s="80" t="s">
        <v>125</v>
      </c>
      <c r="E87" s="85" t="s">
        <v>688</v>
      </c>
      <c r="F87" s="69" t="s">
        <v>123</v>
      </c>
      <c r="G87" s="69" t="s">
        <v>44</v>
      </c>
      <c r="H87" s="54">
        <v>0.05</v>
      </c>
      <c r="I87" s="32"/>
      <c r="J87" s="41">
        <f t="shared" si="2"/>
        <v>0</v>
      </c>
      <c r="K87" s="42" t="str">
        <f t="shared" si="3"/>
        <v>OK</v>
      </c>
      <c r="L87" s="31"/>
      <c r="M87" s="31"/>
      <c r="N87" s="31"/>
      <c r="O87" s="31"/>
      <c r="P87" s="31"/>
      <c r="Q87" s="31"/>
      <c r="R87" s="31"/>
      <c r="S87" s="31"/>
      <c r="T87" s="31"/>
      <c r="U87" s="31"/>
      <c r="V87" s="31"/>
      <c r="W87" s="31"/>
      <c r="X87" s="60"/>
      <c r="Y87" s="60"/>
      <c r="Z87" s="60"/>
      <c r="AA87" s="60"/>
      <c r="AB87" s="60"/>
      <c r="AC87" s="60"/>
    </row>
    <row r="88" spans="1:29" ht="30" customHeight="1" x14ac:dyDescent="0.25">
      <c r="A88" s="165">
        <v>2</v>
      </c>
      <c r="B88" s="71">
        <v>85</v>
      </c>
      <c r="C88" s="168" t="s">
        <v>695</v>
      </c>
      <c r="D88" s="75" t="s">
        <v>126</v>
      </c>
      <c r="E88" s="72" t="s">
        <v>37</v>
      </c>
      <c r="F88" s="72" t="s">
        <v>38</v>
      </c>
      <c r="G88" s="72" t="s">
        <v>44</v>
      </c>
      <c r="H88" s="56">
        <v>0.85</v>
      </c>
      <c r="I88" s="32"/>
      <c r="J88" s="41">
        <f t="shared" si="2"/>
        <v>0</v>
      </c>
      <c r="K88" s="42" t="str">
        <f t="shared" si="3"/>
        <v>OK</v>
      </c>
      <c r="L88" s="31"/>
      <c r="M88" s="31"/>
      <c r="N88" s="31"/>
      <c r="O88" s="31"/>
      <c r="P88" s="31"/>
      <c r="Q88" s="31"/>
      <c r="R88" s="31"/>
      <c r="S88" s="31"/>
      <c r="T88" s="31"/>
      <c r="U88" s="31"/>
      <c r="V88" s="31"/>
      <c r="W88" s="31"/>
      <c r="X88" s="60"/>
      <c r="Y88" s="60"/>
      <c r="Z88" s="60"/>
      <c r="AA88" s="60"/>
      <c r="AB88" s="60"/>
      <c r="AC88" s="60"/>
    </row>
    <row r="89" spans="1:29" ht="30" customHeight="1" x14ac:dyDescent="0.25">
      <c r="A89" s="166"/>
      <c r="B89" s="71">
        <v>86</v>
      </c>
      <c r="C89" s="169"/>
      <c r="D89" s="75" t="s">
        <v>127</v>
      </c>
      <c r="E89" s="72" t="s">
        <v>37</v>
      </c>
      <c r="F89" s="72" t="s">
        <v>38</v>
      </c>
      <c r="G89" s="72" t="s">
        <v>44</v>
      </c>
      <c r="H89" s="56">
        <v>1.4</v>
      </c>
      <c r="I89" s="32"/>
      <c r="J89" s="41">
        <f t="shared" si="2"/>
        <v>0</v>
      </c>
      <c r="K89" s="42" t="str">
        <f t="shared" si="3"/>
        <v>OK</v>
      </c>
      <c r="L89" s="31"/>
      <c r="M89" s="31"/>
      <c r="N89" s="31"/>
      <c r="O89" s="31"/>
      <c r="P89" s="31"/>
      <c r="Q89" s="31"/>
      <c r="R89" s="31"/>
      <c r="S89" s="31"/>
      <c r="T89" s="31"/>
      <c r="U89" s="31"/>
      <c r="V89" s="31"/>
      <c r="W89" s="31"/>
      <c r="X89" s="60"/>
      <c r="Y89" s="60"/>
      <c r="Z89" s="60"/>
      <c r="AA89" s="60"/>
      <c r="AB89" s="60"/>
      <c r="AC89" s="60"/>
    </row>
    <row r="90" spans="1:29" ht="30" customHeight="1" x14ac:dyDescent="0.25">
      <c r="A90" s="166"/>
      <c r="B90" s="71">
        <v>87</v>
      </c>
      <c r="C90" s="169"/>
      <c r="D90" s="75" t="s">
        <v>128</v>
      </c>
      <c r="E90" s="72" t="s">
        <v>37</v>
      </c>
      <c r="F90" s="72" t="s">
        <v>38</v>
      </c>
      <c r="G90" s="72" t="s">
        <v>44</v>
      </c>
      <c r="H90" s="56">
        <v>1.4</v>
      </c>
      <c r="I90" s="32"/>
      <c r="J90" s="41">
        <f t="shared" si="2"/>
        <v>0</v>
      </c>
      <c r="K90" s="42" t="str">
        <f t="shared" si="3"/>
        <v>OK</v>
      </c>
      <c r="L90" s="31"/>
      <c r="M90" s="31"/>
      <c r="N90" s="31"/>
      <c r="O90" s="31"/>
      <c r="P90" s="31"/>
      <c r="Q90" s="31"/>
      <c r="R90" s="31"/>
      <c r="S90" s="31"/>
      <c r="T90" s="31"/>
      <c r="U90" s="31"/>
      <c r="V90" s="31"/>
      <c r="W90" s="31"/>
      <c r="X90" s="60"/>
      <c r="Y90" s="60"/>
      <c r="Z90" s="60"/>
      <c r="AA90" s="60"/>
      <c r="AB90" s="60"/>
      <c r="AC90" s="60"/>
    </row>
    <row r="91" spans="1:29" ht="30" customHeight="1" x14ac:dyDescent="0.25">
      <c r="A91" s="166"/>
      <c r="B91" s="71">
        <v>88</v>
      </c>
      <c r="C91" s="169"/>
      <c r="D91" s="75" t="s">
        <v>129</v>
      </c>
      <c r="E91" s="72" t="s">
        <v>37</v>
      </c>
      <c r="F91" s="72" t="s">
        <v>38</v>
      </c>
      <c r="G91" s="72" t="s">
        <v>44</v>
      </c>
      <c r="H91" s="56">
        <v>1.4</v>
      </c>
      <c r="I91" s="32"/>
      <c r="J91" s="41">
        <f t="shared" si="2"/>
        <v>0</v>
      </c>
      <c r="K91" s="42" t="str">
        <f t="shared" si="3"/>
        <v>OK</v>
      </c>
      <c r="L91" s="31"/>
      <c r="M91" s="31"/>
      <c r="N91" s="31"/>
      <c r="O91" s="31"/>
      <c r="P91" s="31"/>
      <c r="Q91" s="31"/>
      <c r="R91" s="31"/>
      <c r="S91" s="31"/>
      <c r="T91" s="31"/>
      <c r="U91" s="31"/>
      <c r="V91" s="31"/>
      <c r="W91" s="31"/>
      <c r="X91" s="60"/>
      <c r="Y91" s="60"/>
      <c r="Z91" s="60"/>
      <c r="AA91" s="60"/>
      <c r="AB91" s="60"/>
      <c r="AC91" s="60"/>
    </row>
    <row r="92" spans="1:29" ht="30" customHeight="1" x14ac:dyDescent="0.25">
      <c r="A92" s="166"/>
      <c r="B92" s="71">
        <v>89</v>
      </c>
      <c r="C92" s="169"/>
      <c r="D92" s="75" t="s">
        <v>130</v>
      </c>
      <c r="E92" s="72" t="s">
        <v>37</v>
      </c>
      <c r="F92" s="72" t="s">
        <v>38</v>
      </c>
      <c r="G92" s="72" t="s">
        <v>44</v>
      </c>
      <c r="H92" s="56">
        <v>1.4</v>
      </c>
      <c r="I92" s="32"/>
      <c r="J92" s="41">
        <f t="shared" si="2"/>
        <v>0</v>
      </c>
      <c r="K92" s="42" t="str">
        <f t="shared" si="3"/>
        <v>OK</v>
      </c>
      <c r="L92" s="31"/>
      <c r="M92" s="31"/>
      <c r="N92" s="31"/>
      <c r="O92" s="31"/>
      <c r="P92" s="31"/>
      <c r="Q92" s="31"/>
      <c r="R92" s="31"/>
      <c r="S92" s="31"/>
      <c r="T92" s="31"/>
      <c r="U92" s="31"/>
      <c r="V92" s="31"/>
      <c r="W92" s="31"/>
      <c r="X92" s="60"/>
      <c r="Y92" s="60"/>
      <c r="Z92" s="60"/>
      <c r="AA92" s="60"/>
      <c r="AB92" s="60"/>
      <c r="AC92" s="60"/>
    </row>
    <row r="93" spans="1:29" ht="30" customHeight="1" x14ac:dyDescent="0.25">
      <c r="A93" s="166"/>
      <c r="B93" s="71">
        <v>90</v>
      </c>
      <c r="C93" s="169"/>
      <c r="D93" s="75" t="s">
        <v>131</v>
      </c>
      <c r="E93" s="72" t="s">
        <v>37</v>
      </c>
      <c r="F93" s="72" t="s">
        <v>38</v>
      </c>
      <c r="G93" s="72" t="s">
        <v>44</v>
      </c>
      <c r="H93" s="56">
        <v>0.85</v>
      </c>
      <c r="I93" s="32">
        <v>58</v>
      </c>
      <c r="J93" s="41">
        <f t="shared" si="2"/>
        <v>58</v>
      </c>
      <c r="K93" s="42" t="str">
        <f t="shared" si="3"/>
        <v>OK</v>
      </c>
      <c r="L93" s="31"/>
      <c r="M93" s="31"/>
      <c r="N93" s="31"/>
      <c r="O93" s="31"/>
      <c r="P93" s="31"/>
      <c r="Q93" s="31"/>
      <c r="R93" s="31"/>
      <c r="S93" s="31"/>
      <c r="T93" s="31"/>
      <c r="U93" s="31"/>
      <c r="V93" s="31"/>
      <c r="W93" s="31"/>
      <c r="X93" s="60"/>
      <c r="Y93" s="60"/>
      <c r="Z93" s="60"/>
      <c r="AA93" s="60"/>
      <c r="AB93" s="60"/>
      <c r="AC93" s="60"/>
    </row>
    <row r="94" spans="1:29" ht="30" customHeight="1" x14ac:dyDescent="0.25">
      <c r="A94" s="166"/>
      <c r="B94" s="71">
        <v>91</v>
      </c>
      <c r="C94" s="169"/>
      <c r="D94" s="75" t="s">
        <v>132</v>
      </c>
      <c r="E94" s="72" t="s">
        <v>37</v>
      </c>
      <c r="F94" s="72" t="s">
        <v>38</v>
      </c>
      <c r="G94" s="72" t="s">
        <v>44</v>
      </c>
      <c r="H94" s="56">
        <v>0.85</v>
      </c>
      <c r="I94" s="32">
        <v>5</v>
      </c>
      <c r="J94" s="41">
        <f t="shared" si="2"/>
        <v>5</v>
      </c>
      <c r="K94" s="42" t="str">
        <f t="shared" si="3"/>
        <v>OK</v>
      </c>
      <c r="L94" s="31"/>
      <c r="M94" s="31"/>
      <c r="N94" s="31"/>
      <c r="O94" s="31"/>
      <c r="P94" s="31"/>
      <c r="Q94" s="31"/>
      <c r="R94" s="31"/>
      <c r="S94" s="31"/>
      <c r="T94" s="31"/>
      <c r="U94" s="31"/>
      <c r="V94" s="31"/>
      <c r="W94" s="31"/>
      <c r="X94" s="60"/>
      <c r="Y94" s="60"/>
      <c r="Z94" s="60"/>
      <c r="AA94" s="60"/>
      <c r="AB94" s="60"/>
      <c r="AC94" s="60"/>
    </row>
    <row r="95" spans="1:29" ht="30" customHeight="1" x14ac:dyDescent="0.25">
      <c r="A95" s="166"/>
      <c r="B95" s="71">
        <v>92</v>
      </c>
      <c r="C95" s="169"/>
      <c r="D95" s="75" t="s">
        <v>133</v>
      </c>
      <c r="E95" s="72" t="s">
        <v>37</v>
      </c>
      <c r="F95" s="72" t="s">
        <v>38</v>
      </c>
      <c r="G95" s="72" t="s">
        <v>44</v>
      </c>
      <c r="H95" s="56">
        <v>0.74</v>
      </c>
      <c r="I95" s="32"/>
      <c r="J95" s="41">
        <f t="shared" si="2"/>
        <v>0</v>
      </c>
      <c r="K95" s="42" t="str">
        <f t="shared" si="3"/>
        <v>OK</v>
      </c>
      <c r="L95" s="31"/>
      <c r="M95" s="31"/>
      <c r="N95" s="31"/>
      <c r="O95" s="31"/>
      <c r="P95" s="31"/>
      <c r="Q95" s="31"/>
      <c r="R95" s="31"/>
      <c r="S95" s="31"/>
      <c r="T95" s="31"/>
      <c r="U95" s="31"/>
      <c r="V95" s="31"/>
      <c r="W95" s="31"/>
      <c r="X95" s="60"/>
      <c r="Y95" s="60"/>
      <c r="Z95" s="60"/>
      <c r="AA95" s="60"/>
      <c r="AB95" s="60"/>
      <c r="AC95" s="60"/>
    </row>
    <row r="96" spans="1:29" ht="30" customHeight="1" x14ac:dyDescent="0.25">
      <c r="A96" s="166"/>
      <c r="B96" s="71">
        <v>93</v>
      </c>
      <c r="C96" s="169"/>
      <c r="D96" s="75" t="s">
        <v>134</v>
      </c>
      <c r="E96" s="72" t="s">
        <v>37</v>
      </c>
      <c r="F96" s="72" t="s">
        <v>38</v>
      </c>
      <c r="G96" s="72" t="s">
        <v>44</v>
      </c>
      <c r="H96" s="56">
        <v>0.85</v>
      </c>
      <c r="I96" s="32">
        <v>5</v>
      </c>
      <c r="J96" s="41">
        <f t="shared" si="2"/>
        <v>5</v>
      </c>
      <c r="K96" s="42" t="str">
        <f t="shared" si="3"/>
        <v>OK</v>
      </c>
      <c r="L96" s="31"/>
      <c r="M96" s="31"/>
      <c r="N96" s="31"/>
      <c r="O96" s="31"/>
      <c r="P96" s="31"/>
      <c r="Q96" s="31"/>
      <c r="R96" s="31"/>
      <c r="S96" s="31"/>
      <c r="T96" s="31"/>
      <c r="U96" s="31"/>
      <c r="V96" s="31"/>
      <c r="W96" s="31"/>
      <c r="X96" s="60"/>
      <c r="Y96" s="60"/>
      <c r="Z96" s="60"/>
      <c r="AA96" s="60"/>
      <c r="AB96" s="60"/>
      <c r="AC96" s="60"/>
    </row>
    <row r="97" spans="1:29" ht="30" customHeight="1" x14ac:dyDescent="0.25">
      <c r="A97" s="166"/>
      <c r="B97" s="71">
        <v>94</v>
      </c>
      <c r="C97" s="169"/>
      <c r="D97" s="75" t="s">
        <v>135</v>
      </c>
      <c r="E97" s="72" t="s">
        <v>37</v>
      </c>
      <c r="F97" s="72" t="s">
        <v>38</v>
      </c>
      <c r="G97" s="72" t="s">
        <v>44</v>
      </c>
      <c r="H97" s="56">
        <v>0.85</v>
      </c>
      <c r="I97" s="32">
        <v>5</v>
      </c>
      <c r="J97" s="41">
        <f t="shared" si="2"/>
        <v>5</v>
      </c>
      <c r="K97" s="42" t="str">
        <f t="shared" si="3"/>
        <v>OK</v>
      </c>
      <c r="L97" s="31"/>
      <c r="M97" s="31"/>
      <c r="N97" s="31"/>
      <c r="O97" s="31"/>
      <c r="P97" s="31"/>
      <c r="Q97" s="31"/>
      <c r="R97" s="31"/>
      <c r="S97" s="31"/>
      <c r="T97" s="31"/>
      <c r="U97" s="31"/>
      <c r="V97" s="31"/>
      <c r="W97" s="31"/>
      <c r="X97" s="60"/>
      <c r="Y97" s="60"/>
      <c r="Z97" s="60"/>
      <c r="AA97" s="60"/>
      <c r="AB97" s="60"/>
      <c r="AC97" s="60"/>
    </row>
    <row r="98" spans="1:29" ht="30" customHeight="1" x14ac:dyDescent="0.25">
      <c r="A98" s="166"/>
      <c r="B98" s="71">
        <v>95</v>
      </c>
      <c r="C98" s="169"/>
      <c r="D98" s="75" t="s">
        <v>136</v>
      </c>
      <c r="E98" s="72" t="s">
        <v>37</v>
      </c>
      <c r="F98" s="72" t="s">
        <v>38</v>
      </c>
      <c r="G98" s="72" t="s">
        <v>44</v>
      </c>
      <c r="H98" s="56">
        <v>1.4</v>
      </c>
      <c r="I98" s="32"/>
      <c r="J98" s="41">
        <f t="shared" si="2"/>
        <v>0</v>
      </c>
      <c r="K98" s="42" t="str">
        <f t="shared" si="3"/>
        <v>OK</v>
      </c>
      <c r="L98" s="31"/>
      <c r="M98" s="31"/>
      <c r="N98" s="31"/>
      <c r="O98" s="31"/>
      <c r="P98" s="31"/>
      <c r="Q98" s="31"/>
      <c r="R98" s="31"/>
      <c r="S98" s="31"/>
      <c r="T98" s="31"/>
      <c r="U98" s="31"/>
      <c r="V98" s="31"/>
      <c r="W98" s="31"/>
      <c r="X98" s="60"/>
      <c r="Y98" s="60"/>
      <c r="Z98" s="60"/>
      <c r="AA98" s="60"/>
      <c r="AB98" s="60"/>
      <c r="AC98" s="60"/>
    </row>
    <row r="99" spans="1:29" ht="30" customHeight="1" x14ac:dyDescent="0.25">
      <c r="A99" s="166"/>
      <c r="B99" s="71">
        <v>96</v>
      </c>
      <c r="C99" s="169"/>
      <c r="D99" s="75" t="s">
        <v>137</v>
      </c>
      <c r="E99" s="72" t="s">
        <v>37</v>
      </c>
      <c r="F99" s="72" t="s">
        <v>38</v>
      </c>
      <c r="G99" s="72" t="s">
        <v>44</v>
      </c>
      <c r="H99" s="56">
        <v>0.65</v>
      </c>
      <c r="I99" s="32">
        <v>10</v>
      </c>
      <c r="J99" s="41">
        <f t="shared" si="2"/>
        <v>10</v>
      </c>
      <c r="K99" s="42" t="str">
        <f t="shared" si="3"/>
        <v>OK</v>
      </c>
      <c r="L99" s="31"/>
      <c r="M99" s="31"/>
      <c r="N99" s="31"/>
      <c r="O99" s="31"/>
      <c r="P99" s="31"/>
      <c r="Q99" s="31"/>
      <c r="R99" s="31"/>
      <c r="S99" s="31"/>
      <c r="T99" s="31"/>
      <c r="U99" s="31"/>
      <c r="V99" s="31"/>
      <c r="W99" s="31"/>
      <c r="X99" s="60"/>
      <c r="Y99" s="60"/>
      <c r="Z99" s="60"/>
      <c r="AA99" s="60"/>
      <c r="AB99" s="60"/>
      <c r="AC99" s="60"/>
    </row>
    <row r="100" spans="1:29" ht="30" customHeight="1" x14ac:dyDescent="0.25">
      <c r="A100" s="166"/>
      <c r="B100" s="71">
        <v>97</v>
      </c>
      <c r="C100" s="169"/>
      <c r="D100" s="75" t="s">
        <v>138</v>
      </c>
      <c r="E100" s="72" t="s">
        <v>37</v>
      </c>
      <c r="F100" s="72" t="s">
        <v>38</v>
      </c>
      <c r="G100" s="72" t="s">
        <v>44</v>
      </c>
      <c r="H100" s="56">
        <v>0.65</v>
      </c>
      <c r="I100" s="32">
        <v>10</v>
      </c>
      <c r="J100" s="41">
        <f t="shared" si="2"/>
        <v>10</v>
      </c>
      <c r="K100" s="42" t="str">
        <f t="shared" si="3"/>
        <v>OK</v>
      </c>
      <c r="L100" s="31"/>
      <c r="M100" s="31"/>
      <c r="N100" s="31"/>
      <c r="O100" s="31"/>
      <c r="P100" s="31"/>
      <c r="Q100" s="31"/>
      <c r="R100" s="31"/>
      <c r="S100" s="31"/>
      <c r="T100" s="31"/>
      <c r="U100" s="31"/>
      <c r="V100" s="31"/>
      <c r="W100" s="31"/>
      <c r="X100" s="60"/>
      <c r="Y100" s="60"/>
      <c r="Z100" s="60"/>
      <c r="AA100" s="60"/>
      <c r="AB100" s="60"/>
      <c r="AC100" s="60"/>
    </row>
    <row r="101" spans="1:29" ht="30" customHeight="1" x14ac:dyDescent="0.25">
      <c r="A101" s="166"/>
      <c r="B101" s="71">
        <v>98</v>
      </c>
      <c r="C101" s="169"/>
      <c r="D101" s="75" t="s">
        <v>139</v>
      </c>
      <c r="E101" s="72" t="s">
        <v>194</v>
      </c>
      <c r="F101" s="72" t="s">
        <v>38</v>
      </c>
      <c r="G101" s="72" t="s">
        <v>44</v>
      </c>
      <c r="H101" s="56">
        <v>3.14</v>
      </c>
      <c r="I101" s="32">
        <v>1</v>
      </c>
      <c r="J101" s="41">
        <f t="shared" si="2"/>
        <v>1</v>
      </c>
      <c r="K101" s="42" t="str">
        <f t="shared" si="3"/>
        <v>OK</v>
      </c>
      <c r="L101" s="31"/>
      <c r="M101" s="31"/>
      <c r="N101" s="31"/>
      <c r="O101" s="31"/>
      <c r="P101" s="31"/>
      <c r="Q101" s="31"/>
      <c r="R101" s="31"/>
      <c r="S101" s="31"/>
      <c r="T101" s="31"/>
      <c r="U101" s="31"/>
      <c r="V101" s="31"/>
      <c r="W101" s="31"/>
      <c r="X101" s="60"/>
      <c r="Y101" s="60"/>
      <c r="Z101" s="60"/>
      <c r="AA101" s="60"/>
      <c r="AB101" s="60"/>
      <c r="AC101" s="60"/>
    </row>
    <row r="102" spans="1:29" ht="30" customHeight="1" x14ac:dyDescent="0.25">
      <c r="A102" s="166"/>
      <c r="B102" s="71">
        <v>99</v>
      </c>
      <c r="C102" s="169"/>
      <c r="D102" s="75" t="s">
        <v>141</v>
      </c>
      <c r="E102" s="72" t="s">
        <v>194</v>
      </c>
      <c r="F102" s="72" t="s">
        <v>38</v>
      </c>
      <c r="G102" s="72" t="s">
        <v>44</v>
      </c>
      <c r="H102" s="56">
        <v>5</v>
      </c>
      <c r="I102" s="32"/>
      <c r="J102" s="41">
        <f t="shared" si="2"/>
        <v>0</v>
      </c>
      <c r="K102" s="42" t="str">
        <f t="shared" si="3"/>
        <v>OK</v>
      </c>
      <c r="L102" s="31"/>
      <c r="M102" s="31"/>
      <c r="N102" s="31"/>
      <c r="O102" s="31"/>
      <c r="P102" s="31"/>
      <c r="Q102" s="31"/>
      <c r="R102" s="31"/>
      <c r="S102" s="31"/>
      <c r="T102" s="31"/>
      <c r="U102" s="31"/>
      <c r="V102" s="31"/>
      <c r="W102" s="31"/>
      <c r="X102" s="60"/>
      <c r="Y102" s="60"/>
      <c r="Z102" s="60"/>
      <c r="AA102" s="60"/>
      <c r="AB102" s="60"/>
      <c r="AC102" s="60"/>
    </row>
    <row r="103" spans="1:29" ht="30" customHeight="1" x14ac:dyDescent="0.25">
      <c r="A103" s="166"/>
      <c r="B103" s="71">
        <v>100</v>
      </c>
      <c r="C103" s="169"/>
      <c r="D103" s="75" t="s">
        <v>142</v>
      </c>
      <c r="E103" s="72" t="s">
        <v>143</v>
      </c>
      <c r="F103" s="72" t="s">
        <v>144</v>
      </c>
      <c r="G103" s="72" t="s">
        <v>44</v>
      </c>
      <c r="H103" s="56">
        <v>20</v>
      </c>
      <c r="I103" s="32">
        <v>2</v>
      </c>
      <c r="J103" s="41">
        <f t="shared" si="2"/>
        <v>2</v>
      </c>
      <c r="K103" s="42" t="str">
        <f t="shared" si="3"/>
        <v>OK</v>
      </c>
      <c r="L103" s="31"/>
      <c r="M103" s="31"/>
      <c r="N103" s="31"/>
      <c r="O103" s="31"/>
      <c r="P103" s="31"/>
      <c r="Q103" s="31"/>
      <c r="R103" s="31"/>
      <c r="S103" s="31"/>
      <c r="T103" s="31"/>
      <c r="U103" s="31"/>
      <c r="V103" s="31"/>
      <c r="W103" s="31"/>
      <c r="X103" s="60"/>
      <c r="Y103" s="60"/>
      <c r="Z103" s="60"/>
      <c r="AA103" s="60"/>
      <c r="AB103" s="60"/>
      <c r="AC103" s="60"/>
    </row>
    <row r="104" spans="1:29" ht="30" customHeight="1" x14ac:dyDescent="0.25">
      <c r="A104" s="166"/>
      <c r="B104" s="71">
        <v>101</v>
      </c>
      <c r="C104" s="169"/>
      <c r="D104" s="75" t="s">
        <v>145</v>
      </c>
      <c r="E104" s="72" t="s">
        <v>143</v>
      </c>
      <c r="F104" s="72" t="s">
        <v>38</v>
      </c>
      <c r="G104" s="72" t="s">
        <v>44</v>
      </c>
      <c r="H104" s="56">
        <v>60</v>
      </c>
      <c r="I104" s="32"/>
      <c r="J104" s="41">
        <f t="shared" si="2"/>
        <v>0</v>
      </c>
      <c r="K104" s="42" t="str">
        <f t="shared" si="3"/>
        <v>OK</v>
      </c>
      <c r="L104" s="31"/>
      <c r="M104" s="31"/>
      <c r="N104" s="31"/>
      <c r="O104" s="31"/>
      <c r="P104" s="31"/>
      <c r="Q104" s="31"/>
      <c r="R104" s="31"/>
      <c r="S104" s="31"/>
      <c r="T104" s="31"/>
      <c r="U104" s="31"/>
      <c r="V104" s="31"/>
      <c r="W104" s="31"/>
      <c r="X104" s="60"/>
      <c r="Y104" s="60"/>
      <c r="Z104" s="60"/>
      <c r="AA104" s="60"/>
      <c r="AB104" s="60"/>
      <c r="AC104" s="60"/>
    </row>
    <row r="105" spans="1:29" ht="30" customHeight="1" x14ac:dyDescent="0.25">
      <c r="A105" s="166"/>
      <c r="B105" s="71">
        <v>102</v>
      </c>
      <c r="C105" s="169"/>
      <c r="D105" s="75" t="s">
        <v>146</v>
      </c>
      <c r="E105" s="72" t="s">
        <v>237</v>
      </c>
      <c r="F105" s="72" t="s">
        <v>38</v>
      </c>
      <c r="G105" s="72" t="s">
        <v>44</v>
      </c>
      <c r="H105" s="56">
        <v>6</v>
      </c>
      <c r="I105" s="32"/>
      <c r="J105" s="41">
        <f t="shared" si="2"/>
        <v>0</v>
      </c>
      <c r="K105" s="42" t="str">
        <f t="shared" si="3"/>
        <v>OK</v>
      </c>
      <c r="L105" s="31"/>
      <c r="M105" s="31"/>
      <c r="N105" s="31"/>
      <c r="O105" s="31"/>
      <c r="P105" s="31"/>
      <c r="Q105" s="31"/>
      <c r="R105" s="31"/>
      <c r="S105" s="31"/>
      <c r="T105" s="31"/>
      <c r="U105" s="31"/>
      <c r="V105" s="31"/>
      <c r="W105" s="31"/>
      <c r="X105" s="60"/>
      <c r="Y105" s="60"/>
      <c r="Z105" s="60"/>
      <c r="AA105" s="60"/>
      <c r="AB105" s="60"/>
      <c r="AC105" s="60"/>
    </row>
    <row r="106" spans="1:29" ht="30" customHeight="1" x14ac:dyDescent="0.25">
      <c r="A106" s="166"/>
      <c r="B106" s="71">
        <v>103</v>
      </c>
      <c r="C106" s="169"/>
      <c r="D106" s="75" t="s">
        <v>147</v>
      </c>
      <c r="E106" s="72" t="s">
        <v>194</v>
      </c>
      <c r="F106" s="72" t="s">
        <v>38</v>
      </c>
      <c r="G106" s="72" t="s">
        <v>44</v>
      </c>
      <c r="H106" s="56">
        <v>1.7</v>
      </c>
      <c r="I106" s="32">
        <v>2</v>
      </c>
      <c r="J106" s="41">
        <f t="shared" si="2"/>
        <v>2</v>
      </c>
      <c r="K106" s="42" t="str">
        <f t="shared" si="3"/>
        <v>OK</v>
      </c>
      <c r="L106" s="31"/>
      <c r="M106" s="31"/>
      <c r="N106" s="31"/>
      <c r="O106" s="31"/>
      <c r="P106" s="31"/>
      <c r="Q106" s="31"/>
      <c r="R106" s="31"/>
      <c r="S106" s="31"/>
      <c r="T106" s="31"/>
      <c r="U106" s="31"/>
      <c r="V106" s="31"/>
      <c r="W106" s="31"/>
      <c r="X106" s="60"/>
      <c r="Y106" s="60"/>
      <c r="Z106" s="60"/>
      <c r="AA106" s="60"/>
      <c r="AB106" s="60"/>
      <c r="AC106" s="60"/>
    </row>
    <row r="107" spans="1:29" ht="30" customHeight="1" x14ac:dyDescent="0.25">
      <c r="A107" s="166"/>
      <c r="B107" s="71">
        <v>104</v>
      </c>
      <c r="C107" s="169"/>
      <c r="D107" s="75" t="s">
        <v>148</v>
      </c>
      <c r="E107" s="72" t="s">
        <v>194</v>
      </c>
      <c r="F107" s="72" t="s">
        <v>38</v>
      </c>
      <c r="G107" s="72" t="s">
        <v>44</v>
      </c>
      <c r="H107" s="56">
        <v>3.5</v>
      </c>
      <c r="I107" s="32">
        <v>2</v>
      </c>
      <c r="J107" s="41">
        <f t="shared" si="2"/>
        <v>2</v>
      </c>
      <c r="K107" s="42" t="str">
        <f t="shared" si="3"/>
        <v>OK</v>
      </c>
      <c r="L107" s="31"/>
      <c r="M107" s="31"/>
      <c r="N107" s="31"/>
      <c r="O107" s="31"/>
      <c r="P107" s="31"/>
      <c r="Q107" s="31"/>
      <c r="R107" s="31"/>
      <c r="S107" s="31"/>
      <c r="T107" s="31"/>
      <c r="U107" s="31"/>
      <c r="V107" s="31"/>
      <c r="W107" s="31"/>
      <c r="X107" s="60"/>
      <c r="Y107" s="60"/>
      <c r="Z107" s="60"/>
      <c r="AA107" s="60"/>
      <c r="AB107" s="60"/>
      <c r="AC107" s="60"/>
    </row>
    <row r="108" spans="1:29" ht="30" customHeight="1" x14ac:dyDescent="0.25">
      <c r="A108" s="166"/>
      <c r="B108" s="71">
        <v>105</v>
      </c>
      <c r="C108" s="169"/>
      <c r="D108" s="75" t="s">
        <v>149</v>
      </c>
      <c r="E108" s="72" t="s">
        <v>194</v>
      </c>
      <c r="F108" s="72" t="s">
        <v>38</v>
      </c>
      <c r="G108" s="72" t="s">
        <v>44</v>
      </c>
      <c r="H108" s="56">
        <v>5.8</v>
      </c>
      <c r="I108" s="32">
        <v>4</v>
      </c>
      <c r="J108" s="41">
        <f t="shared" si="2"/>
        <v>3</v>
      </c>
      <c r="K108" s="42" t="str">
        <f t="shared" si="3"/>
        <v>OK</v>
      </c>
      <c r="L108" s="31"/>
      <c r="M108" s="31">
        <v>1</v>
      </c>
      <c r="N108" s="31"/>
      <c r="O108" s="31"/>
      <c r="P108" s="31"/>
      <c r="Q108" s="31"/>
      <c r="R108" s="31"/>
      <c r="S108" s="31"/>
      <c r="T108" s="31"/>
      <c r="U108" s="31"/>
      <c r="V108" s="31"/>
      <c r="W108" s="31"/>
      <c r="X108" s="60"/>
      <c r="Y108" s="60"/>
      <c r="Z108" s="60"/>
      <c r="AA108" s="60"/>
      <c r="AB108" s="60"/>
      <c r="AC108" s="60"/>
    </row>
    <row r="109" spans="1:29" ht="30" customHeight="1" x14ac:dyDescent="0.25">
      <c r="A109" s="166"/>
      <c r="B109" s="71">
        <v>106</v>
      </c>
      <c r="C109" s="169"/>
      <c r="D109" s="75" t="s">
        <v>150</v>
      </c>
      <c r="E109" s="72" t="s">
        <v>194</v>
      </c>
      <c r="F109" s="72" t="s">
        <v>38</v>
      </c>
      <c r="G109" s="72" t="s">
        <v>44</v>
      </c>
      <c r="H109" s="56">
        <v>2.5</v>
      </c>
      <c r="I109" s="32">
        <v>2</v>
      </c>
      <c r="J109" s="41">
        <f t="shared" si="2"/>
        <v>2</v>
      </c>
      <c r="K109" s="42" t="str">
        <f t="shared" si="3"/>
        <v>OK</v>
      </c>
      <c r="L109" s="31"/>
      <c r="M109" s="31"/>
      <c r="N109" s="31"/>
      <c r="O109" s="31"/>
      <c r="P109" s="31"/>
      <c r="Q109" s="31"/>
      <c r="R109" s="31"/>
      <c r="S109" s="31"/>
      <c r="T109" s="31"/>
      <c r="U109" s="31"/>
      <c r="V109" s="31"/>
      <c r="W109" s="31"/>
      <c r="X109" s="60"/>
      <c r="Y109" s="60"/>
      <c r="Z109" s="60"/>
      <c r="AA109" s="60"/>
      <c r="AB109" s="60"/>
      <c r="AC109" s="60"/>
    </row>
    <row r="110" spans="1:29" ht="30" customHeight="1" x14ac:dyDescent="0.25">
      <c r="A110" s="166"/>
      <c r="B110" s="71">
        <v>107</v>
      </c>
      <c r="C110" s="169"/>
      <c r="D110" s="75" t="s">
        <v>151</v>
      </c>
      <c r="E110" s="72" t="s">
        <v>194</v>
      </c>
      <c r="F110" s="72" t="s">
        <v>38</v>
      </c>
      <c r="G110" s="72" t="s">
        <v>44</v>
      </c>
      <c r="H110" s="56">
        <v>2.34</v>
      </c>
      <c r="I110" s="32">
        <v>2</v>
      </c>
      <c r="J110" s="41">
        <f t="shared" si="2"/>
        <v>2</v>
      </c>
      <c r="K110" s="42" t="str">
        <f t="shared" si="3"/>
        <v>OK</v>
      </c>
      <c r="L110" s="31"/>
      <c r="M110" s="31"/>
      <c r="N110" s="31"/>
      <c r="O110" s="31"/>
      <c r="P110" s="31"/>
      <c r="Q110" s="31"/>
      <c r="R110" s="31"/>
      <c r="S110" s="31"/>
      <c r="T110" s="31"/>
      <c r="U110" s="31"/>
      <c r="V110" s="31"/>
      <c r="W110" s="31"/>
      <c r="X110" s="60"/>
      <c r="Y110" s="60"/>
      <c r="Z110" s="60"/>
      <c r="AA110" s="60"/>
      <c r="AB110" s="60"/>
      <c r="AC110" s="60"/>
    </row>
    <row r="111" spans="1:29" ht="30" customHeight="1" x14ac:dyDescent="0.25">
      <c r="A111" s="166"/>
      <c r="B111" s="71">
        <v>108</v>
      </c>
      <c r="C111" s="169"/>
      <c r="D111" s="75" t="s">
        <v>152</v>
      </c>
      <c r="E111" s="72" t="s">
        <v>194</v>
      </c>
      <c r="F111" s="72" t="s">
        <v>38</v>
      </c>
      <c r="G111" s="72" t="s">
        <v>44</v>
      </c>
      <c r="H111" s="56">
        <v>6.98</v>
      </c>
      <c r="I111" s="32"/>
      <c r="J111" s="41">
        <f t="shared" si="2"/>
        <v>0</v>
      </c>
      <c r="K111" s="42" t="str">
        <f t="shared" si="3"/>
        <v>OK</v>
      </c>
      <c r="L111" s="31"/>
      <c r="M111" s="31"/>
      <c r="N111" s="31"/>
      <c r="O111" s="31"/>
      <c r="P111" s="31"/>
      <c r="Q111" s="31"/>
      <c r="R111" s="31"/>
      <c r="S111" s="31"/>
      <c r="T111" s="31"/>
      <c r="U111" s="31"/>
      <c r="V111" s="31"/>
      <c r="W111" s="31"/>
      <c r="X111" s="60"/>
      <c r="Y111" s="60"/>
      <c r="Z111" s="60"/>
      <c r="AA111" s="60"/>
      <c r="AB111" s="60"/>
      <c r="AC111" s="60"/>
    </row>
    <row r="112" spans="1:29" ht="30" customHeight="1" x14ac:dyDescent="0.25">
      <c r="A112" s="166"/>
      <c r="B112" s="71">
        <v>109</v>
      </c>
      <c r="C112" s="169"/>
      <c r="D112" s="75" t="s">
        <v>153</v>
      </c>
      <c r="E112" s="72" t="s">
        <v>194</v>
      </c>
      <c r="F112" s="72" t="s">
        <v>38</v>
      </c>
      <c r="G112" s="72" t="s">
        <v>44</v>
      </c>
      <c r="H112" s="56">
        <v>7.74</v>
      </c>
      <c r="I112" s="32">
        <v>2</v>
      </c>
      <c r="J112" s="41">
        <f t="shared" si="2"/>
        <v>2</v>
      </c>
      <c r="K112" s="42" t="str">
        <f t="shared" si="3"/>
        <v>OK</v>
      </c>
      <c r="L112" s="31"/>
      <c r="M112" s="31"/>
      <c r="N112" s="31"/>
      <c r="O112" s="31"/>
      <c r="P112" s="31"/>
      <c r="Q112" s="31"/>
      <c r="R112" s="31"/>
      <c r="S112" s="31"/>
      <c r="T112" s="31"/>
      <c r="U112" s="31"/>
      <c r="V112" s="31"/>
      <c r="W112" s="31"/>
      <c r="X112" s="60"/>
      <c r="Y112" s="60"/>
      <c r="Z112" s="60"/>
      <c r="AA112" s="60"/>
      <c r="AB112" s="60"/>
      <c r="AC112" s="60"/>
    </row>
    <row r="113" spans="1:29" ht="30" customHeight="1" x14ac:dyDescent="0.25">
      <c r="A113" s="166"/>
      <c r="B113" s="71">
        <v>110</v>
      </c>
      <c r="C113" s="169"/>
      <c r="D113" s="75" t="s">
        <v>696</v>
      </c>
      <c r="E113" s="72" t="s">
        <v>194</v>
      </c>
      <c r="F113" s="72" t="s">
        <v>38</v>
      </c>
      <c r="G113" s="72" t="s">
        <v>44</v>
      </c>
      <c r="H113" s="56">
        <v>2.65</v>
      </c>
      <c r="I113" s="32">
        <v>2</v>
      </c>
      <c r="J113" s="41">
        <f t="shared" si="2"/>
        <v>2</v>
      </c>
      <c r="K113" s="42" t="str">
        <f t="shared" si="3"/>
        <v>OK</v>
      </c>
      <c r="L113" s="31"/>
      <c r="M113" s="31"/>
      <c r="N113" s="31"/>
      <c r="O113" s="31"/>
      <c r="P113" s="31"/>
      <c r="Q113" s="31"/>
      <c r="R113" s="31"/>
      <c r="S113" s="31"/>
      <c r="T113" s="31"/>
      <c r="U113" s="31"/>
      <c r="V113" s="31"/>
      <c r="W113" s="31"/>
      <c r="X113" s="60"/>
      <c r="Y113" s="60"/>
      <c r="Z113" s="60"/>
      <c r="AA113" s="60"/>
      <c r="AB113" s="60"/>
      <c r="AC113" s="60"/>
    </row>
    <row r="114" spans="1:29" ht="30" customHeight="1" x14ac:dyDescent="0.25">
      <c r="A114" s="166"/>
      <c r="B114" s="71">
        <v>111</v>
      </c>
      <c r="C114" s="169"/>
      <c r="D114" s="75" t="s">
        <v>154</v>
      </c>
      <c r="E114" s="72" t="s">
        <v>143</v>
      </c>
      <c r="F114" s="72" t="s">
        <v>155</v>
      </c>
      <c r="G114" s="72" t="s">
        <v>44</v>
      </c>
      <c r="H114" s="56">
        <v>9.5</v>
      </c>
      <c r="I114" s="32">
        <v>2</v>
      </c>
      <c r="J114" s="41">
        <f t="shared" si="2"/>
        <v>1</v>
      </c>
      <c r="K114" s="42" t="str">
        <f t="shared" si="3"/>
        <v>OK</v>
      </c>
      <c r="L114" s="31"/>
      <c r="M114" s="31">
        <v>1</v>
      </c>
      <c r="N114" s="31"/>
      <c r="O114" s="31"/>
      <c r="P114" s="31"/>
      <c r="Q114" s="31"/>
      <c r="R114" s="31"/>
      <c r="S114" s="31"/>
      <c r="T114" s="31"/>
      <c r="U114" s="31"/>
      <c r="V114" s="31"/>
      <c r="W114" s="31"/>
      <c r="X114" s="60"/>
      <c r="Y114" s="60"/>
      <c r="Z114" s="60"/>
      <c r="AA114" s="60"/>
      <c r="AB114" s="60"/>
      <c r="AC114" s="60"/>
    </row>
    <row r="115" spans="1:29" ht="30" customHeight="1" x14ac:dyDescent="0.25">
      <c r="A115" s="166"/>
      <c r="B115" s="71">
        <v>112</v>
      </c>
      <c r="C115" s="169"/>
      <c r="D115" s="75" t="s">
        <v>156</v>
      </c>
      <c r="E115" s="72" t="s">
        <v>143</v>
      </c>
      <c r="F115" s="72" t="s">
        <v>38</v>
      </c>
      <c r="G115" s="72" t="s">
        <v>44</v>
      </c>
      <c r="H115" s="56">
        <v>9.5</v>
      </c>
      <c r="I115" s="32">
        <v>2</v>
      </c>
      <c r="J115" s="41">
        <f t="shared" si="2"/>
        <v>1</v>
      </c>
      <c r="K115" s="42" t="str">
        <f t="shared" si="3"/>
        <v>OK</v>
      </c>
      <c r="L115" s="31"/>
      <c r="M115" s="31">
        <v>1</v>
      </c>
      <c r="N115" s="31"/>
      <c r="O115" s="31"/>
      <c r="P115" s="31"/>
      <c r="Q115" s="31"/>
      <c r="R115" s="31"/>
      <c r="S115" s="31"/>
      <c r="T115" s="31"/>
      <c r="U115" s="31"/>
      <c r="V115" s="31"/>
      <c r="W115" s="31"/>
      <c r="X115" s="60"/>
      <c r="Y115" s="60"/>
      <c r="Z115" s="60"/>
      <c r="AA115" s="60"/>
      <c r="AB115" s="60"/>
      <c r="AC115" s="60"/>
    </row>
    <row r="116" spans="1:29" ht="30" customHeight="1" x14ac:dyDescent="0.25">
      <c r="A116" s="166"/>
      <c r="B116" s="71">
        <v>113</v>
      </c>
      <c r="C116" s="169"/>
      <c r="D116" s="75" t="s">
        <v>157</v>
      </c>
      <c r="E116" s="72" t="s">
        <v>188</v>
      </c>
      <c r="F116" s="72" t="s">
        <v>38</v>
      </c>
      <c r="G116" s="72" t="s">
        <v>44</v>
      </c>
      <c r="H116" s="56">
        <v>49</v>
      </c>
      <c r="I116" s="32">
        <v>3</v>
      </c>
      <c r="J116" s="41">
        <f t="shared" si="2"/>
        <v>2</v>
      </c>
      <c r="K116" s="42" t="str">
        <f t="shared" si="3"/>
        <v>OK</v>
      </c>
      <c r="L116" s="31"/>
      <c r="M116" s="31">
        <v>1</v>
      </c>
      <c r="N116" s="31"/>
      <c r="O116" s="31"/>
      <c r="P116" s="31"/>
      <c r="Q116" s="31"/>
      <c r="R116" s="31"/>
      <c r="S116" s="31"/>
      <c r="T116" s="31"/>
      <c r="U116" s="31"/>
      <c r="V116" s="31"/>
      <c r="W116" s="31"/>
      <c r="X116" s="60"/>
      <c r="Y116" s="60"/>
      <c r="Z116" s="60"/>
      <c r="AA116" s="60"/>
      <c r="AB116" s="60"/>
      <c r="AC116" s="60"/>
    </row>
    <row r="117" spans="1:29" ht="30" customHeight="1" x14ac:dyDescent="0.25">
      <c r="A117" s="166"/>
      <c r="B117" s="71">
        <v>114</v>
      </c>
      <c r="C117" s="169"/>
      <c r="D117" s="75" t="s">
        <v>159</v>
      </c>
      <c r="E117" s="72" t="s">
        <v>188</v>
      </c>
      <c r="F117" s="72" t="s">
        <v>38</v>
      </c>
      <c r="G117" s="72" t="s">
        <v>44</v>
      </c>
      <c r="H117" s="56">
        <v>10</v>
      </c>
      <c r="I117" s="32">
        <v>2</v>
      </c>
      <c r="J117" s="41">
        <f t="shared" si="2"/>
        <v>2</v>
      </c>
      <c r="K117" s="42" t="str">
        <f t="shared" si="3"/>
        <v>OK</v>
      </c>
      <c r="L117" s="31"/>
      <c r="M117" s="31"/>
      <c r="N117" s="31"/>
      <c r="O117" s="31"/>
      <c r="P117" s="31"/>
      <c r="Q117" s="31"/>
      <c r="R117" s="31"/>
      <c r="S117" s="31"/>
      <c r="T117" s="31"/>
      <c r="U117" s="31"/>
      <c r="V117" s="31"/>
      <c r="W117" s="31"/>
      <c r="X117" s="60"/>
      <c r="Y117" s="60"/>
      <c r="Z117" s="60"/>
      <c r="AA117" s="60"/>
      <c r="AB117" s="60"/>
      <c r="AC117" s="60"/>
    </row>
    <row r="118" spans="1:29" ht="30" customHeight="1" x14ac:dyDescent="0.25">
      <c r="A118" s="166"/>
      <c r="B118" s="73">
        <v>115</v>
      </c>
      <c r="C118" s="169"/>
      <c r="D118" s="75" t="s">
        <v>622</v>
      </c>
      <c r="E118" s="72" t="s">
        <v>697</v>
      </c>
      <c r="F118" s="72" t="s">
        <v>623</v>
      </c>
      <c r="G118" s="72" t="s">
        <v>44</v>
      </c>
      <c r="H118" s="56">
        <v>4</v>
      </c>
      <c r="I118" s="32">
        <v>5</v>
      </c>
      <c r="J118" s="41">
        <f t="shared" si="2"/>
        <v>5</v>
      </c>
      <c r="K118" s="42" t="str">
        <f t="shared" si="3"/>
        <v>OK</v>
      </c>
      <c r="L118" s="31"/>
      <c r="M118" s="31"/>
      <c r="N118" s="31"/>
      <c r="O118" s="31"/>
      <c r="P118" s="31"/>
      <c r="Q118" s="31"/>
      <c r="R118" s="31"/>
      <c r="S118" s="31"/>
      <c r="T118" s="31"/>
      <c r="U118" s="31"/>
      <c r="V118" s="31"/>
      <c r="W118" s="31"/>
      <c r="X118" s="60"/>
      <c r="Y118" s="60"/>
      <c r="Z118" s="60"/>
      <c r="AA118" s="60"/>
      <c r="AB118" s="60"/>
      <c r="AC118" s="60"/>
    </row>
    <row r="119" spans="1:29" ht="30" customHeight="1" x14ac:dyDescent="0.25">
      <c r="A119" s="166"/>
      <c r="B119" s="71">
        <v>116</v>
      </c>
      <c r="C119" s="169"/>
      <c r="D119" s="75" t="s">
        <v>160</v>
      </c>
      <c r="E119" s="72" t="s">
        <v>143</v>
      </c>
      <c r="F119" s="72" t="s">
        <v>144</v>
      </c>
      <c r="G119" s="72" t="s">
        <v>44</v>
      </c>
      <c r="H119" s="56">
        <v>39.9</v>
      </c>
      <c r="I119" s="32">
        <v>2</v>
      </c>
      <c r="J119" s="41">
        <f t="shared" si="2"/>
        <v>2</v>
      </c>
      <c r="K119" s="42" t="str">
        <f t="shared" si="3"/>
        <v>OK</v>
      </c>
      <c r="L119" s="31"/>
      <c r="M119" s="31"/>
      <c r="N119" s="31"/>
      <c r="O119" s="31"/>
      <c r="P119" s="31"/>
      <c r="Q119" s="31"/>
      <c r="R119" s="31"/>
      <c r="S119" s="31"/>
      <c r="T119" s="31"/>
      <c r="U119" s="31"/>
      <c r="V119" s="31"/>
      <c r="W119" s="31"/>
      <c r="X119" s="60"/>
      <c r="Y119" s="60"/>
      <c r="Z119" s="60"/>
      <c r="AA119" s="60"/>
      <c r="AB119" s="60"/>
      <c r="AC119" s="60"/>
    </row>
    <row r="120" spans="1:29" ht="30" customHeight="1" x14ac:dyDescent="0.25">
      <c r="A120" s="166"/>
      <c r="B120" s="71">
        <v>117</v>
      </c>
      <c r="C120" s="169"/>
      <c r="D120" s="75" t="s">
        <v>162</v>
      </c>
      <c r="E120" s="72" t="s">
        <v>166</v>
      </c>
      <c r="F120" s="72" t="s">
        <v>164</v>
      </c>
      <c r="G120" s="72" t="s">
        <v>44</v>
      </c>
      <c r="H120" s="56">
        <v>260</v>
      </c>
      <c r="I120" s="32">
        <v>2</v>
      </c>
      <c r="J120" s="41">
        <f t="shared" si="2"/>
        <v>2</v>
      </c>
      <c r="K120" s="42" t="str">
        <f t="shared" si="3"/>
        <v>OK</v>
      </c>
      <c r="L120" s="31"/>
      <c r="M120" s="31"/>
      <c r="N120" s="31"/>
      <c r="O120" s="31"/>
      <c r="P120" s="31"/>
      <c r="Q120" s="31"/>
      <c r="R120" s="31"/>
      <c r="S120" s="31"/>
      <c r="T120" s="31"/>
      <c r="U120" s="31"/>
      <c r="V120" s="31"/>
      <c r="W120" s="31"/>
      <c r="X120" s="60"/>
      <c r="Y120" s="60"/>
      <c r="Z120" s="60"/>
      <c r="AA120" s="60"/>
      <c r="AB120" s="60"/>
      <c r="AC120" s="60"/>
    </row>
    <row r="121" spans="1:29" ht="30" customHeight="1" x14ac:dyDescent="0.25">
      <c r="A121" s="166"/>
      <c r="B121" s="71">
        <v>118</v>
      </c>
      <c r="C121" s="169"/>
      <c r="D121" s="75" t="s">
        <v>165</v>
      </c>
      <c r="E121" s="72" t="s">
        <v>166</v>
      </c>
      <c r="F121" s="72" t="s">
        <v>164</v>
      </c>
      <c r="G121" s="72" t="s">
        <v>44</v>
      </c>
      <c r="H121" s="56">
        <v>236</v>
      </c>
      <c r="I121" s="32">
        <v>1</v>
      </c>
      <c r="J121" s="41">
        <f t="shared" si="2"/>
        <v>1</v>
      </c>
      <c r="K121" s="42" t="str">
        <f t="shared" si="3"/>
        <v>OK</v>
      </c>
      <c r="L121" s="31"/>
      <c r="M121" s="31"/>
      <c r="N121" s="31"/>
      <c r="O121" s="31"/>
      <c r="P121" s="31"/>
      <c r="Q121" s="31"/>
      <c r="R121" s="31"/>
      <c r="S121" s="31"/>
      <c r="T121" s="31"/>
      <c r="U121" s="31"/>
      <c r="V121" s="31"/>
      <c r="W121" s="31"/>
      <c r="X121" s="60"/>
      <c r="Y121" s="60"/>
      <c r="Z121" s="60"/>
      <c r="AA121" s="60"/>
      <c r="AB121" s="60"/>
      <c r="AC121" s="60"/>
    </row>
    <row r="122" spans="1:29" ht="30" customHeight="1" x14ac:dyDescent="0.25">
      <c r="A122" s="166"/>
      <c r="B122" s="71">
        <v>119</v>
      </c>
      <c r="C122" s="169"/>
      <c r="D122" s="75" t="s">
        <v>167</v>
      </c>
      <c r="E122" s="72" t="s">
        <v>166</v>
      </c>
      <c r="F122" s="72" t="s">
        <v>164</v>
      </c>
      <c r="G122" s="72" t="s">
        <v>44</v>
      </c>
      <c r="H122" s="56">
        <v>253</v>
      </c>
      <c r="I122" s="32"/>
      <c r="J122" s="41">
        <f t="shared" si="2"/>
        <v>0</v>
      </c>
      <c r="K122" s="42" t="str">
        <f t="shared" si="3"/>
        <v>OK</v>
      </c>
      <c r="L122" s="31"/>
      <c r="M122" s="31"/>
      <c r="N122" s="31"/>
      <c r="O122" s="31"/>
      <c r="P122" s="31"/>
      <c r="Q122" s="31"/>
      <c r="R122" s="31"/>
      <c r="S122" s="31"/>
      <c r="T122" s="31"/>
      <c r="U122" s="31"/>
      <c r="V122" s="31"/>
      <c r="W122" s="31"/>
      <c r="X122" s="60"/>
      <c r="Y122" s="60"/>
      <c r="Z122" s="60"/>
      <c r="AA122" s="60"/>
      <c r="AB122" s="60"/>
      <c r="AC122" s="60"/>
    </row>
    <row r="123" spans="1:29" ht="30" customHeight="1" x14ac:dyDescent="0.25">
      <c r="A123" s="166"/>
      <c r="B123" s="71">
        <v>120</v>
      </c>
      <c r="C123" s="169"/>
      <c r="D123" s="75" t="s">
        <v>168</v>
      </c>
      <c r="E123" s="72" t="s">
        <v>698</v>
      </c>
      <c r="F123" s="72" t="s">
        <v>164</v>
      </c>
      <c r="G123" s="72" t="s">
        <v>44</v>
      </c>
      <c r="H123" s="56">
        <v>265</v>
      </c>
      <c r="I123" s="32"/>
      <c r="J123" s="41">
        <f t="shared" si="2"/>
        <v>0</v>
      </c>
      <c r="K123" s="42" t="str">
        <f t="shared" si="3"/>
        <v>OK</v>
      </c>
      <c r="L123" s="31"/>
      <c r="M123" s="31"/>
      <c r="N123" s="31"/>
      <c r="O123" s="31"/>
      <c r="P123" s="31"/>
      <c r="Q123" s="31"/>
      <c r="R123" s="31"/>
      <c r="S123" s="31"/>
      <c r="T123" s="31"/>
      <c r="U123" s="31"/>
      <c r="V123" s="31"/>
      <c r="W123" s="31"/>
      <c r="X123" s="60"/>
      <c r="Y123" s="60"/>
      <c r="Z123" s="60"/>
      <c r="AA123" s="60"/>
      <c r="AB123" s="60"/>
      <c r="AC123" s="60"/>
    </row>
    <row r="124" spans="1:29" ht="30" customHeight="1" x14ac:dyDescent="0.25">
      <c r="A124" s="166"/>
      <c r="B124" s="71">
        <v>121</v>
      </c>
      <c r="C124" s="169"/>
      <c r="D124" s="75" t="s">
        <v>170</v>
      </c>
      <c r="E124" s="72" t="s">
        <v>143</v>
      </c>
      <c r="F124" s="72" t="s">
        <v>164</v>
      </c>
      <c r="G124" s="72" t="s">
        <v>44</v>
      </c>
      <c r="H124" s="56">
        <v>49</v>
      </c>
      <c r="I124" s="32">
        <v>3</v>
      </c>
      <c r="J124" s="41">
        <f t="shared" si="2"/>
        <v>3</v>
      </c>
      <c r="K124" s="42" t="str">
        <f t="shared" si="3"/>
        <v>OK</v>
      </c>
      <c r="L124" s="31"/>
      <c r="M124" s="31"/>
      <c r="N124" s="31"/>
      <c r="O124" s="31"/>
      <c r="P124" s="31"/>
      <c r="Q124" s="31"/>
      <c r="R124" s="31"/>
      <c r="S124" s="31"/>
      <c r="T124" s="31"/>
      <c r="U124" s="31"/>
      <c r="V124" s="31"/>
      <c r="W124" s="31"/>
      <c r="X124" s="60"/>
      <c r="Y124" s="60"/>
      <c r="Z124" s="60"/>
      <c r="AA124" s="60"/>
      <c r="AB124" s="60"/>
      <c r="AC124" s="60"/>
    </row>
    <row r="125" spans="1:29" ht="30" customHeight="1" x14ac:dyDescent="0.25">
      <c r="A125" s="166"/>
      <c r="B125" s="71">
        <v>122</v>
      </c>
      <c r="C125" s="169"/>
      <c r="D125" s="75" t="s">
        <v>171</v>
      </c>
      <c r="E125" s="72" t="s">
        <v>699</v>
      </c>
      <c r="F125" s="72" t="s">
        <v>164</v>
      </c>
      <c r="G125" s="72" t="s">
        <v>44</v>
      </c>
      <c r="H125" s="56">
        <v>195</v>
      </c>
      <c r="I125" s="32">
        <v>2</v>
      </c>
      <c r="J125" s="41">
        <f t="shared" si="2"/>
        <v>2</v>
      </c>
      <c r="K125" s="42" t="str">
        <f t="shared" si="3"/>
        <v>OK</v>
      </c>
      <c r="L125" s="31"/>
      <c r="M125" s="31"/>
      <c r="N125" s="31"/>
      <c r="O125" s="31"/>
      <c r="P125" s="31"/>
      <c r="Q125" s="31"/>
      <c r="R125" s="31"/>
      <c r="S125" s="31"/>
      <c r="T125" s="31"/>
      <c r="U125" s="31"/>
      <c r="V125" s="31"/>
      <c r="W125" s="31"/>
      <c r="X125" s="60"/>
      <c r="Y125" s="60"/>
      <c r="Z125" s="60"/>
      <c r="AA125" s="60"/>
      <c r="AB125" s="60"/>
      <c r="AC125" s="60"/>
    </row>
    <row r="126" spans="1:29" ht="30" customHeight="1" x14ac:dyDescent="0.25">
      <c r="A126" s="166"/>
      <c r="B126" s="71">
        <v>123</v>
      </c>
      <c r="C126" s="169"/>
      <c r="D126" s="75" t="s">
        <v>173</v>
      </c>
      <c r="E126" s="72" t="s">
        <v>699</v>
      </c>
      <c r="F126" s="72" t="s">
        <v>164</v>
      </c>
      <c r="G126" s="72" t="s">
        <v>44</v>
      </c>
      <c r="H126" s="56">
        <v>250</v>
      </c>
      <c r="I126" s="32"/>
      <c r="J126" s="41">
        <f t="shared" si="2"/>
        <v>0</v>
      </c>
      <c r="K126" s="42" t="str">
        <f t="shared" si="3"/>
        <v>OK</v>
      </c>
      <c r="L126" s="31"/>
      <c r="M126" s="31"/>
      <c r="N126" s="31"/>
      <c r="O126" s="31"/>
      <c r="P126" s="31"/>
      <c r="Q126" s="31"/>
      <c r="R126" s="31"/>
      <c r="S126" s="31"/>
      <c r="T126" s="31"/>
      <c r="U126" s="31"/>
      <c r="V126" s="31"/>
      <c r="W126" s="31"/>
      <c r="X126" s="60"/>
      <c r="Y126" s="60"/>
      <c r="Z126" s="60"/>
      <c r="AA126" s="60"/>
      <c r="AB126" s="60"/>
      <c r="AC126" s="60"/>
    </row>
    <row r="127" spans="1:29" ht="30" customHeight="1" x14ac:dyDescent="0.25">
      <c r="A127" s="166"/>
      <c r="B127" s="71">
        <v>124</v>
      </c>
      <c r="C127" s="169"/>
      <c r="D127" s="75" t="s">
        <v>174</v>
      </c>
      <c r="E127" s="72" t="s">
        <v>143</v>
      </c>
      <c r="F127" s="72" t="s">
        <v>176</v>
      </c>
      <c r="G127" s="72" t="s">
        <v>44</v>
      </c>
      <c r="H127" s="56">
        <v>15</v>
      </c>
      <c r="I127" s="32">
        <v>1</v>
      </c>
      <c r="J127" s="41">
        <f t="shared" si="2"/>
        <v>1</v>
      </c>
      <c r="K127" s="42" t="str">
        <f t="shared" si="3"/>
        <v>OK</v>
      </c>
      <c r="L127" s="31"/>
      <c r="M127" s="31"/>
      <c r="N127" s="31"/>
      <c r="O127" s="31"/>
      <c r="P127" s="31"/>
      <c r="Q127" s="31"/>
      <c r="R127" s="31"/>
      <c r="S127" s="31"/>
      <c r="T127" s="31"/>
      <c r="U127" s="31"/>
      <c r="V127" s="31"/>
      <c r="W127" s="31"/>
      <c r="X127" s="60"/>
      <c r="Y127" s="60"/>
      <c r="Z127" s="60"/>
      <c r="AA127" s="60"/>
      <c r="AB127" s="60"/>
      <c r="AC127" s="60"/>
    </row>
    <row r="128" spans="1:29" ht="30" customHeight="1" x14ac:dyDescent="0.25">
      <c r="A128" s="166"/>
      <c r="B128" s="71">
        <v>125</v>
      </c>
      <c r="C128" s="169"/>
      <c r="D128" s="75" t="s">
        <v>177</v>
      </c>
      <c r="E128" s="72" t="s">
        <v>699</v>
      </c>
      <c r="F128" s="72" t="s">
        <v>164</v>
      </c>
      <c r="G128" s="72" t="s">
        <v>44</v>
      </c>
      <c r="H128" s="56">
        <v>220</v>
      </c>
      <c r="I128" s="32"/>
      <c r="J128" s="41">
        <f t="shared" si="2"/>
        <v>0</v>
      </c>
      <c r="K128" s="42" t="str">
        <f t="shared" si="3"/>
        <v>OK</v>
      </c>
      <c r="L128" s="31"/>
      <c r="M128" s="31"/>
      <c r="N128" s="31"/>
      <c r="O128" s="31"/>
      <c r="P128" s="31"/>
      <c r="Q128" s="31"/>
      <c r="R128" s="31"/>
      <c r="S128" s="31"/>
      <c r="T128" s="31"/>
      <c r="U128" s="31"/>
      <c r="V128" s="31"/>
      <c r="W128" s="31"/>
      <c r="X128" s="60"/>
      <c r="Y128" s="60"/>
      <c r="Z128" s="60"/>
      <c r="AA128" s="60"/>
      <c r="AB128" s="60"/>
      <c r="AC128" s="60"/>
    </row>
    <row r="129" spans="1:29" ht="30" customHeight="1" x14ac:dyDescent="0.25">
      <c r="A129" s="166"/>
      <c r="B129" s="71">
        <v>126</v>
      </c>
      <c r="C129" s="169"/>
      <c r="D129" s="75" t="s">
        <v>178</v>
      </c>
      <c r="E129" s="72" t="s">
        <v>699</v>
      </c>
      <c r="F129" s="72" t="s">
        <v>164</v>
      </c>
      <c r="G129" s="72" t="s">
        <v>44</v>
      </c>
      <c r="H129" s="56">
        <v>195</v>
      </c>
      <c r="I129" s="32">
        <v>2</v>
      </c>
      <c r="J129" s="41">
        <f t="shared" si="2"/>
        <v>2</v>
      </c>
      <c r="K129" s="42" t="str">
        <f t="shared" si="3"/>
        <v>OK</v>
      </c>
      <c r="L129" s="31"/>
      <c r="M129" s="31"/>
      <c r="N129" s="31"/>
      <c r="O129" s="31"/>
      <c r="P129" s="31"/>
      <c r="Q129" s="31"/>
      <c r="R129" s="31"/>
      <c r="S129" s="31"/>
      <c r="T129" s="31"/>
      <c r="U129" s="31"/>
      <c r="V129" s="31"/>
      <c r="W129" s="31"/>
      <c r="X129" s="60"/>
      <c r="Y129" s="60"/>
      <c r="Z129" s="60"/>
      <c r="AA129" s="60"/>
      <c r="AB129" s="60"/>
      <c r="AC129" s="60"/>
    </row>
    <row r="130" spans="1:29" ht="30" customHeight="1" x14ac:dyDescent="0.25">
      <c r="A130" s="166"/>
      <c r="B130" s="71">
        <v>127</v>
      </c>
      <c r="C130" s="169"/>
      <c r="D130" s="75" t="s">
        <v>179</v>
      </c>
      <c r="E130" s="72" t="s">
        <v>143</v>
      </c>
      <c r="F130" s="72" t="s">
        <v>164</v>
      </c>
      <c r="G130" s="72" t="s">
        <v>44</v>
      </c>
      <c r="H130" s="56">
        <v>170</v>
      </c>
      <c r="I130" s="32">
        <v>1</v>
      </c>
      <c r="J130" s="41">
        <f t="shared" si="2"/>
        <v>1</v>
      </c>
      <c r="K130" s="42" t="str">
        <f t="shared" si="3"/>
        <v>OK</v>
      </c>
      <c r="L130" s="31"/>
      <c r="M130" s="31"/>
      <c r="N130" s="31"/>
      <c r="O130" s="31"/>
      <c r="P130" s="31"/>
      <c r="Q130" s="31"/>
      <c r="R130" s="31"/>
      <c r="S130" s="31"/>
      <c r="T130" s="31"/>
      <c r="U130" s="31"/>
      <c r="V130" s="31"/>
      <c r="W130" s="31"/>
      <c r="X130" s="60"/>
      <c r="Y130" s="60"/>
      <c r="Z130" s="60"/>
      <c r="AA130" s="60"/>
      <c r="AB130" s="60"/>
      <c r="AC130" s="60"/>
    </row>
    <row r="131" spans="1:29" ht="30" customHeight="1" x14ac:dyDescent="0.25">
      <c r="A131" s="166"/>
      <c r="B131" s="71">
        <v>128</v>
      </c>
      <c r="C131" s="169"/>
      <c r="D131" s="75" t="s">
        <v>180</v>
      </c>
      <c r="E131" s="72" t="s">
        <v>143</v>
      </c>
      <c r="F131" s="72" t="s">
        <v>144</v>
      </c>
      <c r="G131" s="72" t="s">
        <v>44</v>
      </c>
      <c r="H131" s="56">
        <v>35</v>
      </c>
      <c r="I131" s="32">
        <v>5</v>
      </c>
      <c r="J131" s="41">
        <f t="shared" si="2"/>
        <v>5</v>
      </c>
      <c r="K131" s="42" t="str">
        <f t="shared" si="3"/>
        <v>OK</v>
      </c>
      <c r="L131" s="31"/>
      <c r="M131" s="31"/>
      <c r="N131" s="31"/>
      <c r="O131" s="31"/>
      <c r="P131" s="31"/>
      <c r="Q131" s="31"/>
      <c r="R131" s="31"/>
      <c r="S131" s="31"/>
      <c r="T131" s="31"/>
      <c r="U131" s="31"/>
      <c r="V131" s="31"/>
      <c r="W131" s="31"/>
      <c r="X131" s="60"/>
      <c r="Y131" s="60"/>
      <c r="Z131" s="60"/>
      <c r="AA131" s="60"/>
      <c r="AB131" s="60"/>
      <c r="AC131" s="60"/>
    </row>
    <row r="132" spans="1:29" ht="30" customHeight="1" x14ac:dyDescent="0.25">
      <c r="A132" s="166"/>
      <c r="B132" s="71">
        <v>129</v>
      </c>
      <c r="C132" s="169"/>
      <c r="D132" s="75" t="s">
        <v>181</v>
      </c>
      <c r="E132" s="72" t="s">
        <v>699</v>
      </c>
      <c r="F132" s="72" t="s">
        <v>144</v>
      </c>
      <c r="G132" s="72" t="s">
        <v>44</v>
      </c>
      <c r="H132" s="56">
        <v>58</v>
      </c>
      <c r="I132" s="32">
        <v>4</v>
      </c>
      <c r="J132" s="41">
        <f t="shared" si="2"/>
        <v>4</v>
      </c>
      <c r="K132" s="42" t="str">
        <f t="shared" si="3"/>
        <v>OK</v>
      </c>
      <c r="L132" s="31"/>
      <c r="M132" s="31"/>
      <c r="N132" s="31"/>
      <c r="O132" s="31"/>
      <c r="P132" s="31"/>
      <c r="Q132" s="31"/>
      <c r="R132" s="31"/>
      <c r="S132" s="31"/>
      <c r="T132" s="31"/>
      <c r="U132" s="31"/>
      <c r="V132" s="31"/>
      <c r="W132" s="31"/>
      <c r="X132" s="60"/>
      <c r="Y132" s="60"/>
      <c r="Z132" s="60"/>
      <c r="AA132" s="60"/>
      <c r="AB132" s="60"/>
      <c r="AC132" s="60"/>
    </row>
    <row r="133" spans="1:29" ht="30" customHeight="1" x14ac:dyDescent="0.25">
      <c r="A133" s="166"/>
      <c r="B133" s="71">
        <v>130</v>
      </c>
      <c r="C133" s="169"/>
      <c r="D133" s="75" t="s">
        <v>182</v>
      </c>
      <c r="E133" s="72" t="s">
        <v>172</v>
      </c>
      <c r="F133" s="72" t="s">
        <v>144</v>
      </c>
      <c r="G133" s="72" t="s">
        <v>44</v>
      </c>
      <c r="H133" s="56">
        <v>49.9</v>
      </c>
      <c r="I133" s="32"/>
      <c r="J133" s="41">
        <f t="shared" ref="J133:J196" si="4">I133-(SUM(L133:AC133))</f>
        <v>0</v>
      </c>
      <c r="K133" s="42" t="str">
        <f t="shared" ref="K133:K196" si="5">IF(J133&lt;0,"ATENÇÃO","OK")</f>
        <v>OK</v>
      </c>
      <c r="L133" s="31"/>
      <c r="M133" s="31"/>
      <c r="N133" s="31"/>
      <c r="O133" s="31"/>
      <c r="P133" s="31"/>
      <c r="Q133" s="31"/>
      <c r="R133" s="31"/>
      <c r="S133" s="31"/>
      <c r="T133" s="31"/>
      <c r="U133" s="31"/>
      <c r="V133" s="31"/>
      <c r="W133" s="31"/>
      <c r="X133" s="60"/>
      <c r="Y133" s="60"/>
      <c r="Z133" s="60"/>
      <c r="AA133" s="60"/>
      <c r="AB133" s="60"/>
      <c r="AC133" s="60"/>
    </row>
    <row r="134" spans="1:29" ht="30" customHeight="1" x14ac:dyDescent="0.25">
      <c r="A134" s="166"/>
      <c r="B134" s="71">
        <v>131</v>
      </c>
      <c r="C134" s="169"/>
      <c r="D134" s="75" t="s">
        <v>183</v>
      </c>
      <c r="E134" s="72" t="s">
        <v>143</v>
      </c>
      <c r="F134" s="72" t="s">
        <v>144</v>
      </c>
      <c r="G134" s="72" t="s">
        <v>44</v>
      </c>
      <c r="H134" s="56">
        <v>59</v>
      </c>
      <c r="I134" s="32">
        <v>3</v>
      </c>
      <c r="J134" s="41">
        <f t="shared" si="4"/>
        <v>3</v>
      </c>
      <c r="K134" s="42" t="str">
        <f t="shared" si="5"/>
        <v>OK</v>
      </c>
      <c r="L134" s="31"/>
      <c r="M134" s="31"/>
      <c r="N134" s="31"/>
      <c r="O134" s="31"/>
      <c r="P134" s="31"/>
      <c r="Q134" s="31"/>
      <c r="R134" s="31"/>
      <c r="S134" s="31"/>
      <c r="T134" s="31"/>
      <c r="U134" s="31"/>
      <c r="V134" s="31"/>
      <c r="W134" s="31"/>
      <c r="X134" s="60"/>
      <c r="Y134" s="60"/>
      <c r="Z134" s="60"/>
      <c r="AA134" s="60"/>
      <c r="AB134" s="60"/>
      <c r="AC134" s="60"/>
    </row>
    <row r="135" spans="1:29" ht="30" customHeight="1" x14ac:dyDescent="0.25">
      <c r="A135" s="166"/>
      <c r="B135" s="71">
        <v>132</v>
      </c>
      <c r="C135" s="169"/>
      <c r="D135" s="75" t="s">
        <v>184</v>
      </c>
      <c r="E135" s="72" t="s">
        <v>172</v>
      </c>
      <c r="F135" s="72" t="s">
        <v>144</v>
      </c>
      <c r="G135" s="72" t="s">
        <v>44</v>
      </c>
      <c r="H135" s="56">
        <v>49.9</v>
      </c>
      <c r="I135" s="32"/>
      <c r="J135" s="41">
        <f t="shared" si="4"/>
        <v>0</v>
      </c>
      <c r="K135" s="42" t="str">
        <f t="shared" si="5"/>
        <v>OK</v>
      </c>
      <c r="L135" s="31"/>
      <c r="M135" s="31"/>
      <c r="N135" s="31"/>
      <c r="O135" s="31"/>
      <c r="P135" s="31"/>
      <c r="Q135" s="31"/>
      <c r="R135" s="31"/>
      <c r="S135" s="31"/>
      <c r="T135" s="31"/>
      <c r="U135" s="31"/>
      <c r="V135" s="31"/>
      <c r="W135" s="31"/>
      <c r="X135" s="60"/>
      <c r="Y135" s="60"/>
      <c r="Z135" s="60"/>
      <c r="AA135" s="60"/>
      <c r="AB135" s="60"/>
      <c r="AC135" s="60"/>
    </row>
    <row r="136" spans="1:29" ht="30" customHeight="1" x14ac:dyDescent="0.25">
      <c r="A136" s="166"/>
      <c r="B136" s="71">
        <v>133</v>
      </c>
      <c r="C136" s="169"/>
      <c r="D136" s="75" t="s">
        <v>185</v>
      </c>
      <c r="E136" s="72" t="s">
        <v>172</v>
      </c>
      <c r="F136" s="72" t="s">
        <v>176</v>
      </c>
      <c r="G136" s="72" t="s">
        <v>44</v>
      </c>
      <c r="H136" s="56">
        <v>199</v>
      </c>
      <c r="I136" s="32">
        <v>1</v>
      </c>
      <c r="J136" s="41">
        <f t="shared" si="4"/>
        <v>1</v>
      </c>
      <c r="K136" s="42" t="str">
        <f t="shared" si="5"/>
        <v>OK</v>
      </c>
      <c r="L136" s="31"/>
      <c r="M136" s="31"/>
      <c r="N136" s="31"/>
      <c r="O136" s="31"/>
      <c r="P136" s="31"/>
      <c r="Q136" s="31"/>
      <c r="R136" s="31"/>
      <c r="S136" s="31"/>
      <c r="T136" s="31"/>
      <c r="U136" s="31"/>
      <c r="V136" s="31"/>
      <c r="W136" s="31"/>
      <c r="X136" s="60"/>
      <c r="Y136" s="60"/>
      <c r="Z136" s="60"/>
      <c r="AA136" s="60"/>
      <c r="AB136" s="60"/>
      <c r="AC136" s="60"/>
    </row>
    <row r="137" spans="1:29" ht="30" customHeight="1" x14ac:dyDescent="0.25">
      <c r="A137" s="166"/>
      <c r="B137" s="71">
        <v>134</v>
      </c>
      <c r="C137" s="169"/>
      <c r="D137" s="75" t="s">
        <v>186</v>
      </c>
      <c r="E137" s="72" t="s">
        <v>143</v>
      </c>
      <c r="F137" s="72" t="s">
        <v>38</v>
      </c>
      <c r="G137" s="72" t="s">
        <v>44</v>
      </c>
      <c r="H137" s="56">
        <v>12</v>
      </c>
      <c r="I137" s="32">
        <v>4</v>
      </c>
      <c r="J137" s="41">
        <f t="shared" si="4"/>
        <v>4</v>
      </c>
      <c r="K137" s="42" t="str">
        <f t="shared" si="5"/>
        <v>OK</v>
      </c>
      <c r="L137" s="31"/>
      <c r="M137" s="31"/>
      <c r="N137" s="31"/>
      <c r="O137" s="31"/>
      <c r="P137" s="31"/>
      <c r="Q137" s="31"/>
      <c r="R137" s="31"/>
      <c r="S137" s="31"/>
      <c r="T137" s="31"/>
      <c r="U137" s="31"/>
      <c r="V137" s="31"/>
      <c r="W137" s="31"/>
      <c r="X137" s="60"/>
      <c r="Y137" s="60"/>
      <c r="Z137" s="60"/>
      <c r="AA137" s="60"/>
      <c r="AB137" s="60"/>
      <c r="AC137" s="60"/>
    </row>
    <row r="138" spans="1:29" ht="30" customHeight="1" x14ac:dyDescent="0.25">
      <c r="A138" s="166"/>
      <c r="B138" s="73">
        <v>135</v>
      </c>
      <c r="C138" s="169"/>
      <c r="D138" s="75" t="s">
        <v>187</v>
      </c>
      <c r="E138" s="72" t="s">
        <v>239</v>
      </c>
      <c r="F138" s="72" t="s">
        <v>38</v>
      </c>
      <c r="G138" s="72" t="s">
        <v>44</v>
      </c>
      <c r="H138" s="56">
        <v>15</v>
      </c>
      <c r="I138" s="32">
        <v>2</v>
      </c>
      <c r="J138" s="41">
        <f t="shared" si="4"/>
        <v>2</v>
      </c>
      <c r="K138" s="42" t="str">
        <f t="shared" si="5"/>
        <v>OK</v>
      </c>
      <c r="L138" s="31"/>
      <c r="M138" s="31"/>
      <c r="N138" s="31"/>
      <c r="O138" s="31"/>
      <c r="P138" s="31"/>
      <c r="Q138" s="31"/>
      <c r="R138" s="31"/>
      <c r="S138" s="31"/>
      <c r="T138" s="31"/>
      <c r="U138" s="31"/>
      <c r="V138" s="31"/>
      <c r="W138" s="31"/>
      <c r="X138" s="60"/>
      <c r="Y138" s="60"/>
      <c r="Z138" s="60"/>
      <c r="AA138" s="60"/>
      <c r="AB138" s="60"/>
      <c r="AC138" s="60"/>
    </row>
    <row r="139" spans="1:29" ht="30" customHeight="1" x14ac:dyDescent="0.25">
      <c r="A139" s="166"/>
      <c r="B139" s="71">
        <v>136</v>
      </c>
      <c r="C139" s="169"/>
      <c r="D139" s="74" t="s">
        <v>700</v>
      </c>
      <c r="E139" s="86" t="s">
        <v>188</v>
      </c>
      <c r="F139" s="72" t="s">
        <v>123</v>
      </c>
      <c r="G139" s="73"/>
      <c r="H139" s="56">
        <v>220</v>
      </c>
      <c r="I139" s="32"/>
      <c r="J139" s="41">
        <f t="shared" si="4"/>
        <v>0</v>
      </c>
      <c r="K139" s="42" t="str">
        <f t="shared" si="5"/>
        <v>OK</v>
      </c>
      <c r="L139" s="31"/>
      <c r="M139" s="31"/>
      <c r="N139" s="31"/>
      <c r="O139" s="31"/>
      <c r="P139" s="31"/>
      <c r="Q139" s="31"/>
      <c r="R139" s="31"/>
      <c r="S139" s="31"/>
      <c r="T139" s="31"/>
      <c r="U139" s="31"/>
      <c r="V139" s="31"/>
      <c r="W139" s="31"/>
      <c r="X139" s="60"/>
      <c r="Y139" s="60"/>
      <c r="Z139" s="60"/>
      <c r="AA139" s="60"/>
      <c r="AB139" s="60"/>
      <c r="AC139" s="60"/>
    </row>
    <row r="140" spans="1:29" ht="30" customHeight="1" x14ac:dyDescent="0.25">
      <c r="A140" s="166"/>
      <c r="B140" s="71">
        <v>137</v>
      </c>
      <c r="C140" s="169"/>
      <c r="D140" s="75" t="s">
        <v>701</v>
      </c>
      <c r="E140" s="86" t="s">
        <v>188</v>
      </c>
      <c r="F140" s="72" t="s">
        <v>123</v>
      </c>
      <c r="G140" s="73"/>
      <c r="H140" s="56">
        <v>220</v>
      </c>
      <c r="I140" s="32"/>
      <c r="J140" s="41">
        <f t="shared" si="4"/>
        <v>0</v>
      </c>
      <c r="K140" s="42" t="str">
        <f t="shared" si="5"/>
        <v>OK</v>
      </c>
      <c r="L140" s="31"/>
      <c r="M140" s="31"/>
      <c r="N140" s="31"/>
      <c r="O140" s="31"/>
      <c r="P140" s="31"/>
      <c r="Q140" s="31"/>
      <c r="R140" s="31"/>
      <c r="S140" s="31"/>
      <c r="T140" s="31"/>
      <c r="U140" s="31"/>
      <c r="V140" s="31"/>
      <c r="W140" s="31"/>
      <c r="X140" s="60"/>
      <c r="Y140" s="60"/>
      <c r="Z140" s="60"/>
      <c r="AA140" s="60"/>
      <c r="AB140" s="60"/>
      <c r="AC140" s="60"/>
    </row>
    <row r="141" spans="1:29" ht="30" customHeight="1" x14ac:dyDescent="0.25">
      <c r="A141" s="166"/>
      <c r="B141" s="71">
        <v>138</v>
      </c>
      <c r="C141" s="169"/>
      <c r="D141" s="75" t="s">
        <v>702</v>
      </c>
      <c r="E141" s="86" t="s">
        <v>188</v>
      </c>
      <c r="F141" s="72" t="s">
        <v>123</v>
      </c>
      <c r="G141" s="73"/>
      <c r="H141" s="56">
        <v>220</v>
      </c>
      <c r="I141" s="32"/>
      <c r="J141" s="41">
        <f t="shared" si="4"/>
        <v>0</v>
      </c>
      <c r="K141" s="42" t="str">
        <f t="shared" si="5"/>
        <v>OK</v>
      </c>
      <c r="L141" s="31"/>
      <c r="M141" s="31"/>
      <c r="N141" s="31"/>
      <c r="O141" s="31"/>
      <c r="P141" s="31"/>
      <c r="Q141" s="31"/>
      <c r="R141" s="31"/>
      <c r="S141" s="31"/>
      <c r="T141" s="31"/>
      <c r="U141" s="31"/>
      <c r="V141" s="31"/>
      <c r="W141" s="31"/>
      <c r="X141" s="60"/>
      <c r="Y141" s="60"/>
      <c r="Z141" s="60"/>
      <c r="AA141" s="60"/>
      <c r="AB141" s="60"/>
      <c r="AC141" s="60"/>
    </row>
    <row r="142" spans="1:29" ht="30" customHeight="1" x14ac:dyDescent="0.25">
      <c r="A142" s="166"/>
      <c r="B142" s="71">
        <v>139</v>
      </c>
      <c r="C142" s="169"/>
      <c r="D142" s="75" t="s">
        <v>703</v>
      </c>
      <c r="E142" s="86" t="s">
        <v>188</v>
      </c>
      <c r="F142" s="72" t="s">
        <v>123</v>
      </c>
      <c r="G142" s="73"/>
      <c r="H142" s="56">
        <v>210</v>
      </c>
      <c r="I142" s="32"/>
      <c r="J142" s="41">
        <f t="shared" si="4"/>
        <v>0</v>
      </c>
      <c r="K142" s="42" t="str">
        <f t="shared" si="5"/>
        <v>OK</v>
      </c>
      <c r="L142" s="31"/>
      <c r="M142" s="31"/>
      <c r="N142" s="31"/>
      <c r="O142" s="31"/>
      <c r="P142" s="31"/>
      <c r="Q142" s="31"/>
      <c r="R142" s="31"/>
      <c r="S142" s="31"/>
      <c r="T142" s="31"/>
      <c r="U142" s="31"/>
      <c r="V142" s="31"/>
      <c r="W142" s="31"/>
      <c r="X142" s="60"/>
      <c r="Y142" s="60"/>
      <c r="Z142" s="60"/>
      <c r="AA142" s="60"/>
      <c r="AB142" s="60"/>
      <c r="AC142" s="60"/>
    </row>
    <row r="143" spans="1:29" ht="30" customHeight="1" x14ac:dyDescent="0.25">
      <c r="A143" s="166"/>
      <c r="B143" s="71">
        <v>140</v>
      </c>
      <c r="C143" s="169"/>
      <c r="D143" s="75" t="s">
        <v>704</v>
      </c>
      <c r="E143" s="86" t="s">
        <v>188</v>
      </c>
      <c r="F143" s="72" t="s">
        <v>123</v>
      </c>
      <c r="G143" s="73"/>
      <c r="H143" s="56">
        <v>180</v>
      </c>
      <c r="I143" s="32"/>
      <c r="J143" s="41">
        <f t="shared" si="4"/>
        <v>0</v>
      </c>
      <c r="K143" s="42" t="str">
        <f t="shared" si="5"/>
        <v>OK</v>
      </c>
      <c r="L143" s="31"/>
      <c r="M143" s="31"/>
      <c r="N143" s="31"/>
      <c r="O143" s="31"/>
      <c r="P143" s="31"/>
      <c r="Q143" s="31"/>
      <c r="R143" s="31"/>
      <c r="S143" s="31"/>
      <c r="T143" s="31"/>
      <c r="U143" s="31"/>
      <c r="V143" s="31"/>
      <c r="W143" s="31"/>
      <c r="X143" s="60"/>
      <c r="Y143" s="60"/>
      <c r="Z143" s="60"/>
      <c r="AA143" s="60"/>
      <c r="AB143" s="60"/>
      <c r="AC143" s="60"/>
    </row>
    <row r="144" spans="1:29" ht="30" customHeight="1" x14ac:dyDescent="0.25">
      <c r="A144" s="166"/>
      <c r="B144" s="71">
        <v>141</v>
      </c>
      <c r="C144" s="169"/>
      <c r="D144" s="75" t="s">
        <v>705</v>
      </c>
      <c r="E144" s="86" t="s">
        <v>188</v>
      </c>
      <c r="F144" s="72" t="s">
        <v>123</v>
      </c>
      <c r="G144" s="73"/>
      <c r="H144" s="56">
        <v>250</v>
      </c>
      <c r="I144" s="32"/>
      <c r="J144" s="41">
        <f t="shared" si="4"/>
        <v>0</v>
      </c>
      <c r="K144" s="42" t="str">
        <f t="shared" si="5"/>
        <v>OK</v>
      </c>
      <c r="L144" s="31"/>
      <c r="M144" s="31"/>
      <c r="N144" s="31"/>
      <c r="O144" s="31"/>
      <c r="P144" s="31"/>
      <c r="Q144" s="31"/>
      <c r="R144" s="31"/>
      <c r="S144" s="31"/>
      <c r="T144" s="31"/>
      <c r="U144" s="31"/>
      <c r="V144" s="31"/>
      <c r="W144" s="31"/>
      <c r="X144" s="60"/>
      <c r="Y144" s="60"/>
      <c r="Z144" s="60"/>
      <c r="AA144" s="60"/>
      <c r="AB144" s="60"/>
      <c r="AC144" s="60"/>
    </row>
    <row r="145" spans="1:29" ht="30" customHeight="1" x14ac:dyDescent="0.25">
      <c r="A145" s="166"/>
      <c r="B145" s="73">
        <v>142</v>
      </c>
      <c r="C145" s="169"/>
      <c r="D145" s="75" t="s">
        <v>628</v>
      </c>
      <c r="E145" s="72" t="s">
        <v>172</v>
      </c>
      <c r="F145" s="72" t="s">
        <v>629</v>
      </c>
      <c r="G145" s="72" t="s">
        <v>44</v>
      </c>
      <c r="H145" s="56">
        <v>120</v>
      </c>
      <c r="I145" s="32"/>
      <c r="J145" s="41">
        <f t="shared" si="4"/>
        <v>0</v>
      </c>
      <c r="K145" s="42" t="str">
        <f t="shared" si="5"/>
        <v>OK</v>
      </c>
      <c r="L145" s="31"/>
      <c r="M145" s="31"/>
      <c r="N145" s="31"/>
      <c r="O145" s="31"/>
      <c r="P145" s="31"/>
      <c r="Q145" s="31"/>
      <c r="R145" s="31"/>
      <c r="S145" s="31"/>
      <c r="T145" s="31"/>
      <c r="U145" s="31"/>
      <c r="V145" s="31"/>
      <c r="W145" s="31"/>
      <c r="X145" s="60"/>
      <c r="Y145" s="60"/>
      <c r="Z145" s="60"/>
      <c r="AA145" s="60"/>
      <c r="AB145" s="60"/>
      <c r="AC145" s="60"/>
    </row>
    <row r="146" spans="1:29" ht="30" customHeight="1" x14ac:dyDescent="0.25">
      <c r="A146" s="166"/>
      <c r="B146" s="73">
        <v>143</v>
      </c>
      <c r="C146" s="169"/>
      <c r="D146" s="75" t="s">
        <v>630</v>
      </c>
      <c r="E146" s="72" t="s">
        <v>143</v>
      </c>
      <c r="F146" s="72" t="s">
        <v>631</v>
      </c>
      <c r="G146" s="72" t="s">
        <v>44</v>
      </c>
      <c r="H146" s="56">
        <v>12</v>
      </c>
      <c r="I146" s="32"/>
      <c r="J146" s="41">
        <f t="shared" si="4"/>
        <v>0</v>
      </c>
      <c r="K146" s="42" t="str">
        <f t="shared" si="5"/>
        <v>OK</v>
      </c>
      <c r="L146" s="31"/>
      <c r="M146" s="31"/>
      <c r="N146" s="31"/>
      <c r="O146" s="31"/>
      <c r="P146" s="31"/>
      <c r="Q146" s="31"/>
      <c r="R146" s="31"/>
      <c r="S146" s="31"/>
      <c r="T146" s="31"/>
      <c r="U146" s="31"/>
      <c r="V146" s="31"/>
      <c r="W146" s="31"/>
      <c r="X146" s="60"/>
      <c r="Y146" s="60"/>
      <c r="Z146" s="60"/>
      <c r="AA146" s="60"/>
      <c r="AB146" s="60"/>
      <c r="AC146" s="60"/>
    </row>
    <row r="147" spans="1:29" ht="30" customHeight="1" x14ac:dyDescent="0.25">
      <c r="A147" s="166"/>
      <c r="B147" s="73">
        <v>144</v>
      </c>
      <c r="C147" s="169"/>
      <c r="D147" s="75" t="s">
        <v>632</v>
      </c>
      <c r="E147" s="72" t="s">
        <v>143</v>
      </c>
      <c r="F147" s="72" t="s">
        <v>629</v>
      </c>
      <c r="G147" s="72" t="s">
        <v>44</v>
      </c>
      <c r="H147" s="56">
        <v>49</v>
      </c>
      <c r="I147" s="32"/>
      <c r="J147" s="41">
        <f t="shared" si="4"/>
        <v>0</v>
      </c>
      <c r="K147" s="42" t="str">
        <f t="shared" si="5"/>
        <v>OK</v>
      </c>
      <c r="L147" s="31"/>
      <c r="M147" s="31"/>
      <c r="N147" s="31"/>
      <c r="O147" s="31"/>
      <c r="P147" s="31"/>
      <c r="Q147" s="31"/>
      <c r="R147" s="31"/>
      <c r="S147" s="31"/>
      <c r="T147" s="31"/>
      <c r="U147" s="31"/>
      <c r="V147" s="31"/>
      <c r="W147" s="31"/>
      <c r="X147" s="60"/>
      <c r="Y147" s="60"/>
      <c r="Z147" s="60"/>
      <c r="AA147" s="60"/>
      <c r="AB147" s="60"/>
      <c r="AC147" s="60"/>
    </row>
    <row r="148" spans="1:29" ht="30" customHeight="1" x14ac:dyDescent="0.25">
      <c r="A148" s="166"/>
      <c r="B148" s="73">
        <v>145</v>
      </c>
      <c r="C148" s="169"/>
      <c r="D148" s="75" t="s">
        <v>633</v>
      </c>
      <c r="E148" s="72" t="s">
        <v>194</v>
      </c>
      <c r="F148" s="72" t="s">
        <v>336</v>
      </c>
      <c r="G148" s="72" t="s">
        <v>44</v>
      </c>
      <c r="H148" s="56">
        <v>4.1900000000000004</v>
      </c>
      <c r="I148" s="32"/>
      <c r="J148" s="41">
        <f t="shared" si="4"/>
        <v>0</v>
      </c>
      <c r="K148" s="42" t="str">
        <f t="shared" si="5"/>
        <v>OK</v>
      </c>
      <c r="L148" s="31"/>
      <c r="M148" s="31"/>
      <c r="N148" s="31"/>
      <c r="O148" s="31"/>
      <c r="P148" s="31"/>
      <c r="Q148" s="31"/>
      <c r="R148" s="31"/>
      <c r="S148" s="31"/>
      <c r="T148" s="31"/>
      <c r="U148" s="31"/>
      <c r="V148" s="31"/>
      <c r="W148" s="31"/>
      <c r="X148" s="60"/>
      <c r="Y148" s="60"/>
      <c r="Z148" s="60"/>
      <c r="AA148" s="60"/>
      <c r="AB148" s="60"/>
      <c r="AC148" s="60"/>
    </row>
    <row r="149" spans="1:29" ht="30" customHeight="1" x14ac:dyDescent="0.25">
      <c r="A149" s="166"/>
      <c r="B149" s="73">
        <v>146</v>
      </c>
      <c r="C149" s="169"/>
      <c r="D149" s="75" t="s">
        <v>189</v>
      </c>
      <c r="E149" s="72" t="s">
        <v>706</v>
      </c>
      <c r="F149" s="72" t="s">
        <v>38</v>
      </c>
      <c r="G149" s="72" t="s">
        <v>44</v>
      </c>
      <c r="H149" s="56">
        <v>11</v>
      </c>
      <c r="I149" s="32">
        <v>2</v>
      </c>
      <c r="J149" s="41">
        <f t="shared" si="4"/>
        <v>2</v>
      </c>
      <c r="K149" s="42" t="str">
        <f t="shared" si="5"/>
        <v>OK</v>
      </c>
      <c r="L149" s="31"/>
      <c r="M149" s="31"/>
      <c r="N149" s="31"/>
      <c r="O149" s="31"/>
      <c r="P149" s="31"/>
      <c r="Q149" s="31"/>
      <c r="R149" s="31"/>
      <c r="S149" s="31"/>
      <c r="T149" s="31"/>
      <c r="U149" s="31"/>
      <c r="V149" s="31"/>
      <c r="W149" s="31"/>
      <c r="X149" s="60"/>
      <c r="Y149" s="60"/>
      <c r="Z149" s="60"/>
      <c r="AA149" s="60"/>
      <c r="AB149" s="60"/>
      <c r="AC149" s="60"/>
    </row>
    <row r="150" spans="1:29" ht="30" customHeight="1" x14ac:dyDescent="0.25">
      <c r="A150" s="166"/>
      <c r="B150" s="73">
        <v>147</v>
      </c>
      <c r="C150" s="169"/>
      <c r="D150" s="75" t="s">
        <v>191</v>
      </c>
      <c r="E150" s="72" t="s">
        <v>707</v>
      </c>
      <c r="F150" s="72" t="s">
        <v>38</v>
      </c>
      <c r="G150" s="72" t="s">
        <v>44</v>
      </c>
      <c r="H150" s="56">
        <v>430.92</v>
      </c>
      <c r="I150" s="32">
        <v>1</v>
      </c>
      <c r="J150" s="41">
        <f t="shared" si="4"/>
        <v>1</v>
      </c>
      <c r="K150" s="42" t="str">
        <f t="shared" si="5"/>
        <v>OK</v>
      </c>
      <c r="L150" s="31"/>
      <c r="M150" s="31"/>
      <c r="N150" s="31"/>
      <c r="O150" s="31"/>
      <c r="P150" s="31"/>
      <c r="Q150" s="31"/>
      <c r="R150" s="31"/>
      <c r="S150" s="31"/>
      <c r="T150" s="31"/>
      <c r="U150" s="31"/>
      <c r="V150" s="31"/>
      <c r="W150" s="31"/>
      <c r="X150" s="60"/>
      <c r="Y150" s="60"/>
      <c r="Z150" s="60"/>
      <c r="AA150" s="60"/>
      <c r="AB150" s="60"/>
      <c r="AC150" s="60"/>
    </row>
    <row r="151" spans="1:29" ht="30" customHeight="1" x14ac:dyDescent="0.25">
      <c r="A151" s="166"/>
      <c r="B151" s="71">
        <v>148</v>
      </c>
      <c r="C151" s="169"/>
      <c r="D151" s="75" t="s">
        <v>193</v>
      </c>
      <c r="E151" s="72" t="s">
        <v>194</v>
      </c>
      <c r="F151" s="72" t="s">
        <v>38</v>
      </c>
      <c r="G151" s="72" t="s">
        <v>44</v>
      </c>
      <c r="H151" s="56">
        <v>0.84</v>
      </c>
      <c r="I151" s="32"/>
      <c r="J151" s="41">
        <f t="shared" si="4"/>
        <v>0</v>
      </c>
      <c r="K151" s="42" t="str">
        <f t="shared" si="5"/>
        <v>OK</v>
      </c>
      <c r="L151" s="31"/>
      <c r="M151" s="31"/>
      <c r="N151" s="31"/>
      <c r="O151" s="31"/>
      <c r="P151" s="31"/>
      <c r="Q151" s="31"/>
      <c r="R151" s="31"/>
      <c r="S151" s="31"/>
      <c r="T151" s="31"/>
      <c r="U151" s="31"/>
      <c r="V151" s="31"/>
      <c r="W151" s="31"/>
      <c r="X151" s="60"/>
      <c r="Y151" s="60"/>
      <c r="Z151" s="60"/>
      <c r="AA151" s="60"/>
      <c r="AB151" s="60"/>
      <c r="AC151" s="60"/>
    </row>
    <row r="152" spans="1:29" ht="30" customHeight="1" x14ac:dyDescent="0.25">
      <c r="A152" s="166"/>
      <c r="B152" s="71">
        <v>149</v>
      </c>
      <c r="C152" s="169"/>
      <c r="D152" s="75" t="s">
        <v>195</v>
      </c>
      <c r="E152" s="72" t="s">
        <v>194</v>
      </c>
      <c r="F152" s="72" t="s">
        <v>38</v>
      </c>
      <c r="G152" s="72" t="s">
        <v>44</v>
      </c>
      <c r="H152" s="56">
        <v>1.8</v>
      </c>
      <c r="I152" s="32"/>
      <c r="J152" s="41">
        <f t="shared" si="4"/>
        <v>0</v>
      </c>
      <c r="K152" s="42" t="str">
        <f t="shared" si="5"/>
        <v>OK</v>
      </c>
      <c r="L152" s="31"/>
      <c r="M152" s="31"/>
      <c r="N152" s="31"/>
      <c r="O152" s="31"/>
      <c r="P152" s="31"/>
      <c r="Q152" s="31"/>
      <c r="R152" s="31"/>
      <c r="S152" s="31"/>
      <c r="T152" s="31"/>
      <c r="U152" s="31"/>
      <c r="V152" s="31"/>
      <c r="W152" s="31"/>
      <c r="X152" s="60"/>
      <c r="Y152" s="60"/>
      <c r="Z152" s="60"/>
      <c r="AA152" s="60"/>
      <c r="AB152" s="60"/>
      <c r="AC152" s="60"/>
    </row>
    <row r="153" spans="1:29" ht="30" customHeight="1" x14ac:dyDescent="0.25">
      <c r="A153" s="166"/>
      <c r="B153" s="71">
        <v>150</v>
      </c>
      <c r="C153" s="169"/>
      <c r="D153" s="75" t="s">
        <v>196</v>
      </c>
      <c r="E153" s="72" t="s">
        <v>194</v>
      </c>
      <c r="F153" s="72" t="s">
        <v>38</v>
      </c>
      <c r="G153" s="72" t="s">
        <v>44</v>
      </c>
      <c r="H153" s="56">
        <v>3.38</v>
      </c>
      <c r="I153" s="32"/>
      <c r="J153" s="41">
        <f t="shared" si="4"/>
        <v>0</v>
      </c>
      <c r="K153" s="42" t="str">
        <f t="shared" si="5"/>
        <v>OK</v>
      </c>
      <c r="L153" s="31"/>
      <c r="M153" s="31"/>
      <c r="N153" s="31"/>
      <c r="O153" s="31"/>
      <c r="P153" s="31"/>
      <c r="Q153" s="31"/>
      <c r="R153" s="31"/>
      <c r="S153" s="31"/>
      <c r="T153" s="31"/>
      <c r="U153" s="31"/>
      <c r="V153" s="31"/>
      <c r="W153" s="31"/>
      <c r="X153" s="60"/>
      <c r="Y153" s="60"/>
      <c r="Z153" s="60"/>
      <c r="AA153" s="60"/>
      <c r="AB153" s="60"/>
      <c r="AC153" s="60"/>
    </row>
    <row r="154" spans="1:29" ht="30" customHeight="1" x14ac:dyDescent="0.25">
      <c r="A154" s="166"/>
      <c r="B154" s="71">
        <v>151</v>
      </c>
      <c r="C154" s="169"/>
      <c r="D154" s="75" t="s">
        <v>197</v>
      </c>
      <c r="E154" s="72" t="s">
        <v>143</v>
      </c>
      <c r="F154" s="72" t="s">
        <v>176</v>
      </c>
      <c r="G154" s="72" t="s">
        <v>44</v>
      </c>
      <c r="H154" s="56">
        <v>11</v>
      </c>
      <c r="I154" s="32">
        <v>3</v>
      </c>
      <c r="J154" s="41">
        <f t="shared" si="4"/>
        <v>2</v>
      </c>
      <c r="K154" s="42" t="str">
        <f t="shared" si="5"/>
        <v>OK</v>
      </c>
      <c r="L154" s="31"/>
      <c r="M154" s="31">
        <v>1</v>
      </c>
      <c r="N154" s="31"/>
      <c r="O154" s="31"/>
      <c r="P154" s="31"/>
      <c r="Q154" s="31"/>
      <c r="R154" s="31"/>
      <c r="S154" s="31"/>
      <c r="T154" s="31"/>
      <c r="U154" s="31"/>
      <c r="V154" s="31"/>
      <c r="W154" s="31"/>
      <c r="X154" s="60"/>
      <c r="Y154" s="60"/>
      <c r="Z154" s="60"/>
      <c r="AA154" s="60"/>
      <c r="AB154" s="60"/>
      <c r="AC154" s="60"/>
    </row>
    <row r="155" spans="1:29" ht="30" customHeight="1" x14ac:dyDescent="0.25">
      <c r="A155" s="167"/>
      <c r="B155" s="71">
        <v>152</v>
      </c>
      <c r="C155" s="170"/>
      <c r="D155" s="82" t="s">
        <v>199</v>
      </c>
      <c r="E155" s="34" t="s">
        <v>143</v>
      </c>
      <c r="F155" s="72" t="s">
        <v>155</v>
      </c>
      <c r="G155" s="72" t="s">
        <v>44</v>
      </c>
      <c r="H155" s="56">
        <v>15.99</v>
      </c>
      <c r="I155" s="32">
        <v>4</v>
      </c>
      <c r="J155" s="41">
        <f t="shared" si="4"/>
        <v>4</v>
      </c>
      <c r="K155" s="42" t="str">
        <f t="shared" si="5"/>
        <v>OK</v>
      </c>
      <c r="L155" s="31"/>
      <c r="M155" s="31"/>
      <c r="N155" s="31"/>
      <c r="O155" s="31"/>
      <c r="P155" s="31"/>
      <c r="Q155" s="31"/>
      <c r="R155" s="31"/>
      <c r="S155" s="31"/>
      <c r="T155" s="31"/>
      <c r="U155" s="31"/>
      <c r="V155" s="31"/>
      <c r="W155" s="31"/>
      <c r="X155" s="60"/>
      <c r="Y155" s="60"/>
      <c r="Z155" s="60"/>
      <c r="AA155" s="60"/>
      <c r="AB155" s="60"/>
      <c r="AC155" s="60"/>
    </row>
    <row r="156" spans="1:29" ht="30" customHeight="1" x14ac:dyDescent="0.25">
      <c r="A156" s="171">
        <v>3</v>
      </c>
      <c r="B156" s="76">
        <v>153</v>
      </c>
      <c r="C156" s="174" t="s">
        <v>684</v>
      </c>
      <c r="D156" s="80" t="s">
        <v>200</v>
      </c>
      <c r="E156" s="87" t="s">
        <v>37</v>
      </c>
      <c r="F156" s="69" t="s">
        <v>201</v>
      </c>
      <c r="G156" s="69" t="s">
        <v>44</v>
      </c>
      <c r="H156" s="54">
        <v>15.98</v>
      </c>
      <c r="I156" s="32"/>
      <c r="J156" s="41">
        <f t="shared" si="4"/>
        <v>0</v>
      </c>
      <c r="K156" s="42" t="str">
        <f t="shared" si="5"/>
        <v>OK</v>
      </c>
      <c r="L156" s="31"/>
      <c r="M156" s="31"/>
      <c r="N156" s="31"/>
      <c r="O156" s="31"/>
      <c r="P156" s="31"/>
      <c r="Q156" s="31"/>
      <c r="R156" s="31"/>
      <c r="S156" s="31"/>
      <c r="T156" s="31"/>
      <c r="U156" s="31"/>
      <c r="V156" s="31"/>
      <c r="W156" s="31"/>
      <c r="X156" s="60"/>
      <c r="Y156" s="60"/>
      <c r="Z156" s="60"/>
      <c r="AA156" s="60"/>
      <c r="AB156" s="60"/>
      <c r="AC156" s="60"/>
    </row>
    <row r="157" spans="1:29" ht="30" customHeight="1" x14ac:dyDescent="0.25">
      <c r="A157" s="172"/>
      <c r="B157" s="70">
        <v>154</v>
      </c>
      <c r="C157" s="175"/>
      <c r="D157" s="80" t="s">
        <v>662</v>
      </c>
      <c r="E157" s="87" t="s">
        <v>37</v>
      </c>
      <c r="F157" s="69" t="s">
        <v>627</v>
      </c>
      <c r="G157" s="69" t="s">
        <v>44</v>
      </c>
      <c r="H157" s="54">
        <v>17.559999999999999</v>
      </c>
      <c r="I157" s="32">
        <v>1</v>
      </c>
      <c r="J157" s="41">
        <f t="shared" si="4"/>
        <v>0</v>
      </c>
      <c r="K157" s="42" t="str">
        <f t="shared" si="5"/>
        <v>OK</v>
      </c>
      <c r="L157" s="31">
        <v>1</v>
      </c>
      <c r="M157" s="31"/>
      <c r="N157" s="31"/>
      <c r="O157" s="31"/>
      <c r="P157" s="31"/>
      <c r="Q157" s="31"/>
      <c r="R157" s="31"/>
      <c r="S157" s="31"/>
      <c r="T157" s="31"/>
      <c r="U157" s="31"/>
      <c r="V157" s="31"/>
      <c r="W157" s="31"/>
      <c r="X157" s="60"/>
      <c r="Y157" s="60"/>
      <c r="Z157" s="60"/>
      <c r="AA157" s="60"/>
      <c r="AB157" s="60"/>
      <c r="AC157" s="60"/>
    </row>
    <row r="158" spans="1:29" ht="30" customHeight="1" x14ac:dyDescent="0.25">
      <c r="A158" s="172"/>
      <c r="B158" s="70">
        <v>155</v>
      </c>
      <c r="C158" s="175"/>
      <c r="D158" s="80" t="s">
        <v>666</v>
      </c>
      <c r="E158" s="87" t="s">
        <v>37</v>
      </c>
      <c r="F158" s="69" t="s">
        <v>336</v>
      </c>
      <c r="G158" s="69" t="s">
        <v>44</v>
      </c>
      <c r="H158" s="54">
        <v>5.84</v>
      </c>
      <c r="I158" s="32"/>
      <c r="J158" s="41">
        <f t="shared" si="4"/>
        <v>0</v>
      </c>
      <c r="K158" s="42" t="str">
        <f t="shared" si="5"/>
        <v>OK</v>
      </c>
      <c r="L158" s="31"/>
      <c r="M158" s="31"/>
      <c r="N158" s="31"/>
      <c r="O158" s="31"/>
      <c r="P158" s="31"/>
      <c r="Q158" s="31"/>
      <c r="R158" s="31"/>
      <c r="S158" s="31"/>
      <c r="T158" s="31"/>
      <c r="U158" s="31"/>
      <c r="V158" s="31"/>
      <c r="W158" s="31"/>
      <c r="X158" s="60"/>
      <c r="Y158" s="60"/>
      <c r="Z158" s="60"/>
      <c r="AA158" s="60"/>
      <c r="AB158" s="60"/>
      <c r="AC158" s="60"/>
    </row>
    <row r="159" spans="1:29" ht="30" customHeight="1" x14ac:dyDescent="0.25">
      <c r="A159" s="172"/>
      <c r="B159" s="70">
        <v>156</v>
      </c>
      <c r="C159" s="175"/>
      <c r="D159" s="80" t="s">
        <v>659</v>
      </c>
      <c r="E159" s="87" t="s">
        <v>37</v>
      </c>
      <c r="F159" s="69" t="s">
        <v>623</v>
      </c>
      <c r="G159" s="69" t="s">
        <v>44</v>
      </c>
      <c r="H159" s="54">
        <v>12.08</v>
      </c>
      <c r="I159" s="32"/>
      <c r="J159" s="41">
        <f t="shared" si="4"/>
        <v>0</v>
      </c>
      <c r="K159" s="42" t="str">
        <f t="shared" si="5"/>
        <v>OK</v>
      </c>
      <c r="L159" s="31"/>
      <c r="M159" s="31"/>
      <c r="N159" s="31"/>
      <c r="O159" s="31"/>
      <c r="P159" s="31"/>
      <c r="Q159" s="31"/>
      <c r="R159" s="31"/>
      <c r="S159" s="31"/>
      <c r="T159" s="31"/>
      <c r="U159" s="31"/>
      <c r="V159" s="31"/>
      <c r="W159" s="31"/>
      <c r="X159" s="60"/>
      <c r="Y159" s="60"/>
      <c r="Z159" s="60"/>
      <c r="AA159" s="60"/>
      <c r="AB159" s="60"/>
      <c r="AC159" s="60"/>
    </row>
    <row r="160" spans="1:29" ht="30" customHeight="1" x14ac:dyDescent="0.25">
      <c r="A160" s="172"/>
      <c r="B160" s="76">
        <v>157</v>
      </c>
      <c r="C160" s="175"/>
      <c r="D160" s="80" t="s">
        <v>202</v>
      </c>
      <c r="E160" s="87" t="s">
        <v>37</v>
      </c>
      <c r="F160" s="69" t="s">
        <v>38</v>
      </c>
      <c r="G160" s="69" t="s">
        <v>44</v>
      </c>
      <c r="H160" s="54">
        <v>17.63</v>
      </c>
      <c r="I160" s="32">
        <v>2</v>
      </c>
      <c r="J160" s="41">
        <f t="shared" si="4"/>
        <v>0</v>
      </c>
      <c r="K160" s="42" t="str">
        <f t="shared" si="5"/>
        <v>OK</v>
      </c>
      <c r="L160" s="31">
        <v>2</v>
      </c>
      <c r="M160" s="31"/>
      <c r="N160" s="31"/>
      <c r="O160" s="31"/>
      <c r="P160" s="31"/>
      <c r="Q160" s="31"/>
      <c r="R160" s="31"/>
      <c r="S160" s="31"/>
      <c r="T160" s="31"/>
      <c r="U160" s="31"/>
      <c r="V160" s="31"/>
      <c r="W160" s="31"/>
      <c r="X160" s="60"/>
      <c r="Y160" s="60"/>
      <c r="Z160" s="60"/>
      <c r="AA160" s="60"/>
      <c r="AB160" s="60"/>
      <c r="AC160" s="60"/>
    </row>
    <row r="161" spans="1:29" ht="30" customHeight="1" x14ac:dyDescent="0.25">
      <c r="A161" s="172"/>
      <c r="B161" s="76">
        <v>158</v>
      </c>
      <c r="C161" s="175"/>
      <c r="D161" s="80" t="s">
        <v>204</v>
      </c>
      <c r="E161" s="87" t="s">
        <v>114</v>
      </c>
      <c r="F161" s="69" t="s">
        <v>38</v>
      </c>
      <c r="G161" s="69" t="s">
        <v>44</v>
      </c>
      <c r="H161" s="54">
        <v>71.14</v>
      </c>
      <c r="I161" s="32">
        <v>2</v>
      </c>
      <c r="J161" s="41">
        <f t="shared" si="4"/>
        <v>0</v>
      </c>
      <c r="K161" s="42" t="str">
        <f t="shared" si="5"/>
        <v>OK</v>
      </c>
      <c r="L161" s="31">
        <v>2</v>
      </c>
      <c r="M161" s="31"/>
      <c r="N161" s="31"/>
      <c r="O161" s="31"/>
      <c r="P161" s="31"/>
      <c r="Q161" s="31"/>
      <c r="R161" s="31"/>
      <c r="S161" s="31"/>
      <c r="T161" s="31"/>
      <c r="U161" s="31"/>
      <c r="V161" s="31"/>
      <c r="W161" s="31"/>
      <c r="X161" s="60"/>
      <c r="Y161" s="60"/>
      <c r="Z161" s="60"/>
      <c r="AA161" s="60"/>
      <c r="AB161" s="60"/>
      <c r="AC161" s="60"/>
    </row>
    <row r="162" spans="1:29" ht="30" customHeight="1" x14ac:dyDescent="0.25">
      <c r="A162" s="172"/>
      <c r="B162" s="76">
        <v>159</v>
      </c>
      <c r="C162" s="175"/>
      <c r="D162" s="80" t="s">
        <v>205</v>
      </c>
      <c r="E162" s="87" t="s">
        <v>37</v>
      </c>
      <c r="F162" s="69" t="s">
        <v>33</v>
      </c>
      <c r="G162" s="69" t="s">
        <v>44</v>
      </c>
      <c r="H162" s="54">
        <v>11.14</v>
      </c>
      <c r="I162" s="32">
        <v>2</v>
      </c>
      <c r="J162" s="41">
        <f t="shared" si="4"/>
        <v>2</v>
      </c>
      <c r="K162" s="42" t="str">
        <f t="shared" si="5"/>
        <v>OK</v>
      </c>
      <c r="L162" s="31"/>
      <c r="M162" s="31"/>
      <c r="N162" s="31"/>
      <c r="O162" s="31"/>
      <c r="P162" s="31"/>
      <c r="Q162" s="31"/>
      <c r="R162" s="31"/>
      <c r="S162" s="31"/>
      <c r="T162" s="31"/>
      <c r="U162" s="31"/>
      <c r="V162" s="31"/>
      <c r="W162" s="31"/>
      <c r="X162" s="60"/>
      <c r="Y162" s="60"/>
      <c r="Z162" s="60"/>
      <c r="AA162" s="60"/>
      <c r="AB162" s="60"/>
      <c r="AC162" s="60"/>
    </row>
    <row r="163" spans="1:29" ht="30" customHeight="1" x14ac:dyDescent="0.25">
      <c r="A163" s="172"/>
      <c r="B163" s="70">
        <v>160</v>
      </c>
      <c r="C163" s="175"/>
      <c r="D163" s="80" t="s">
        <v>634</v>
      </c>
      <c r="E163" s="87" t="s">
        <v>708</v>
      </c>
      <c r="F163" s="69" t="s">
        <v>336</v>
      </c>
      <c r="G163" s="69" t="s">
        <v>44</v>
      </c>
      <c r="H163" s="54">
        <v>3.78</v>
      </c>
      <c r="I163" s="32">
        <v>5</v>
      </c>
      <c r="J163" s="41">
        <f t="shared" si="4"/>
        <v>5</v>
      </c>
      <c r="K163" s="42" t="str">
        <f t="shared" si="5"/>
        <v>OK</v>
      </c>
      <c r="L163" s="31"/>
      <c r="M163" s="31"/>
      <c r="N163" s="31"/>
      <c r="O163" s="31"/>
      <c r="P163" s="31"/>
      <c r="Q163" s="31"/>
      <c r="R163" s="31"/>
      <c r="S163" s="31"/>
      <c r="T163" s="31"/>
      <c r="U163" s="31"/>
      <c r="V163" s="31"/>
      <c r="W163" s="31"/>
      <c r="X163" s="60"/>
      <c r="Y163" s="60"/>
      <c r="Z163" s="60"/>
      <c r="AA163" s="60"/>
      <c r="AB163" s="60"/>
      <c r="AC163" s="60"/>
    </row>
    <row r="164" spans="1:29" ht="30" customHeight="1" x14ac:dyDescent="0.25">
      <c r="A164" s="172"/>
      <c r="B164" s="76">
        <v>161</v>
      </c>
      <c r="C164" s="175"/>
      <c r="D164" s="80" t="s">
        <v>206</v>
      </c>
      <c r="E164" s="87" t="s">
        <v>37</v>
      </c>
      <c r="F164" s="69" t="s">
        <v>38</v>
      </c>
      <c r="G164" s="69" t="s">
        <v>44</v>
      </c>
      <c r="H164" s="54">
        <v>1.35</v>
      </c>
      <c r="I164" s="32">
        <v>10</v>
      </c>
      <c r="J164" s="41">
        <f t="shared" si="4"/>
        <v>10</v>
      </c>
      <c r="K164" s="42" t="str">
        <f t="shared" si="5"/>
        <v>OK</v>
      </c>
      <c r="L164" s="31"/>
      <c r="M164" s="31"/>
      <c r="N164" s="31"/>
      <c r="O164" s="31"/>
      <c r="P164" s="31"/>
      <c r="Q164" s="31"/>
      <c r="R164" s="31"/>
      <c r="S164" s="31"/>
      <c r="T164" s="31"/>
      <c r="U164" s="31"/>
      <c r="V164" s="31"/>
      <c r="W164" s="31"/>
      <c r="X164" s="60"/>
      <c r="Y164" s="60"/>
      <c r="Z164" s="60"/>
      <c r="AA164" s="60"/>
      <c r="AB164" s="60"/>
      <c r="AC164" s="60"/>
    </row>
    <row r="165" spans="1:29" ht="30" customHeight="1" x14ac:dyDescent="0.25">
      <c r="A165" s="172"/>
      <c r="B165" s="76">
        <v>162</v>
      </c>
      <c r="C165" s="175"/>
      <c r="D165" s="80" t="s">
        <v>207</v>
      </c>
      <c r="E165" s="87" t="s">
        <v>37</v>
      </c>
      <c r="F165" s="69" t="s">
        <v>208</v>
      </c>
      <c r="G165" s="69" t="s">
        <v>44</v>
      </c>
      <c r="H165" s="54">
        <v>2.63</v>
      </c>
      <c r="I165" s="32"/>
      <c r="J165" s="41">
        <f t="shared" si="4"/>
        <v>0</v>
      </c>
      <c r="K165" s="42" t="str">
        <f t="shared" si="5"/>
        <v>OK</v>
      </c>
      <c r="L165" s="31"/>
      <c r="M165" s="31"/>
      <c r="N165" s="31"/>
      <c r="O165" s="31"/>
      <c r="P165" s="31"/>
      <c r="Q165" s="31"/>
      <c r="R165" s="31"/>
      <c r="S165" s="31"/>
      <c r="T165" s="31"/>
      <c r="U165" s="31"/>
      <c r="V165" s="31"/>
      <c r="W165" s="31"/>
      <c r="X165" s="60"/>
      <c r="Y165" s="60"/>
      <c r="Z165" s="60"/>
      <c r="AA165" s="60"/>
      <c r="AB165" s="60"/>
      <c r="AC165" s="60"/>
    </row>
    <row r="166" spans="1:29" ht="30" customHeight="1" x14ac:dyDescent="0.25">
      <c r="A166" s="172"/>
      <c r="B166" s="76">
        <v>163</v>
      </c>
      <c r="C166" s="175"/>
      <c r="D166" s="80" t="s">
        <v>209</v>
      </c>
      <c r="E166" s="87" t="s">
        <v>210</v>
      </c>
      <c r="F166" s="69" t="s">
        <v>38</v>
      </c>
      <c r="G166" s="69" t="s">
        <v>44</v>
      </c>
      <c r="H166" s="54">
        <v>12.08</v>
      </c>
      <c r="I166" s="32">
        <v>3</v>
      </c>
      <c r="J166" s="41">
        <f t="shared" si="4"/>
        <v>0</v>
      </c>
      <c r="K166" s="42" t="str">
        <f t="shared" si="5"/>
        <v>OK</v>
      </c>
      <c r="L166" s="31">
        <v>3</v>
      </c>
      <c r="M166" s="31"/>
      <c r="N166" s="31"/>
      <c r="O166" s="31"/>
      <c r="P166" s="31"/>
      <c r="Q166" s="31"/>
      <c r="R166" s="31"/>
      <c r="S166" s="31"/>
      <c r="T166" s="31"/>
      <c r="U166" s="31"/>
      <c r="V166" s="31"/>
      <c r="W166" s="31"/>
      <c r="X166" s="60"/>
      <c r="Y166" s="60"/>
      <c r="Z166" s="60"/>
      <c r="AA166" s="60"/>
      <c r="AB166" s="60"/>
      <c r="AC166" s="60"/>
    </row>
    <row r="167" spans="1:29" ht="30" customHeight="1" x14ac:dyDescent="0.25">
      <c r="A167" s="172"/>
      <c r="B167" s="76">
        <v>164</v>
      </c>
      <c r="C167" s="175"/>
      <c r="D167" s="80" t="s">
        <v>709</v>
      </c>
      <c r="E167" s="87">
        <v>954</v>
      </c>
      <c r="F167" s="69" t="s">
        <v>38</v>
      </c>
      <c r="G167" s="69" t="s">
        <v>44</v>
      </c>
      <c r="H167" s="54">
        <v>59.58</v>
      </c>
      <c r="I167" s="32">
        <v>2</v>
      </c>
      <c r="J167" s="41">
        <f t="shared" si="4"/>
        <v>2</v>
      </c>
      <c r="K167" s="42" t="str">
        <f t="shared" si="5"/>
        <v>OK</v>
      </c>
      <c r="L167" s="31"/>
      <c r="M167" s="31"/>
      <c r="N167" s="31"/>
      <c r="O167" s="31"/>
      <c r="P167" s="31"/>
      <c r="Q167" s="31"/>
      <c r="R167" s="31"/>
      <c r="S167" s="31"/>
      <c r="T167" s="31"/>
      <c r="U167" s="31"/>
      <c r="V167" s="31"/>
      <c r="W167" s="31"/>
      <c r="X167" s="60"/>
      <c r="Y167" s="60"/>
      <c r="Z167" s="60"/>
      <c r="AA167" s="60"/>
      <c r="AB167" s="60"/>
      <c r="AC167" s="60"/>
    </row>
    <row r="168" spans="1:29" ht="30" customHeight="1" x14ac:dyDescent="0.25">
      <c r="A168" s="172"/>
      <c r="B168" s="76">
        <v>165</v>
      </c>
      <c r="C168" s="175"/>
      <c r="D168" s="80" t="s">
        <v>211</v>
      </c>
      <c r="E168" s="87" t="s">
        <v>710</v>
      </c>
      <c r="F168" s="69" t="s">
        <v>38</v>
      </c>
      <c r="G168" s="69" t="s">
        <v>44</v>
      </c>
      <c r="H168" s="54">
        <v>23.94</v>
      </c>
      <c r="I168" s="32">
        <v>2</v>
      </c>
      <c r="J168" s="41">
        <f t="shared" si="4"/>
        <v>1</v>
      </c>
      <c r="K168" s="42" t="str">
        <f t="shared" si="5"/>
        <v>OK</v>
      </c>
      <c r="L168" s="31">
        <v>1</v>
      </c>
      <c r="M168" s="31"/>
      <c r="N168" s="31"/>
      <c r="O168" s="31"/>
      <c r="P168" s="31"/>
      <c r="Q168" s="31"/>
      <c r="R168" s="31"/>
      <c r="S168" s="31"/>
      <c r="T168" s="31"/>
      <c r="U168" s="31"/>
      <c r="V168" s="31"/>
      <c r="W168" s="31"/>
      <c r="X168" s="60"/>
      <c r="Y168" s="60"/>
      <c r="Z168" s="60"/>
      <c r="AA168" s="60"/>
      <c r="AB168" s="60"/>
      <c r="AC168" s="60"/>
    </row>
    <row r="169" spans="1:29" ht="30" customHeight="1" x14ac:dyDescent="0.25">
      <c r="A169" s="172"/>
      <c r="B169" s="76">
        <v>166</v>
      </c>
      <c r="C169" s="175"/>
      <c r="D169" s="80" t="s">
        <v>212</v>
      </c>
      <c r="E169" s="87" t="s">
        <v>711</v>
      </c>
      <c r="F169" s="69" t="s">
        <v>214</v>
      </c>
      <c r="G169" s="69" t="s">
        <v>44</v>
      </c>
      <c r="H169" s="54">
        <v>4.0199999999999996</v>
      </c>
      <c r="I169" s="32"/>
      <c r="J169" s="41">
        <f t="shared" si="4"/>
        <v>0</v>
      </c>
      <c r="K169" s="42" t="str">
        <f t="shared" si="5"/>
        <v>OK</v>
      </c>
      <c r="L169" s="31"/>
      <c r="M169" s="31"/>
      <c r="N169" s="31"/>
      <c r="O169" s="31"/>
      <c r="P169" s="31"/>
      <c r="Q169" s="31"/>
      <c r="R169" s="31"/>
      <c r="S169" s="31"/>
      <c r="T169" s="31"/>
      <c r="U169" s="31"/>
      <c r="V169" s="31"/>
      <c r="W169" s="31"/>
      <c r="X169" s="60"/>
      <c r="Y169" s="60"/>
      <c r="Z169" s="60"/>
      <c r="AA169" s="60"/>
      <c r="AB169" s="60"/>
      <c r="AC169" s="60"/>
    </row>
    <row r="170" spans="1:29" ht="30" customHeight="1" x14ac:dyDescent="0.25">
      <c r="A170" s="172"/>
      <c r="B170" s="76">
        <v>167</v>
      </c>
      <c r="C170" s="175"/>
      <c r="D170" s="80" t="s">
        <v>215</v>
      </c>
      <c r="E170" s="87" t="s">
        <v>712</v>
      </c>
      <c r="F170" s="69" t="s">
        <v>38</v>
      </c>
      <c r="G170" s="69" t="s">
        <v>44</v>
      </c>
      <c r="H170" s="54">
        <v>7.38</v>
      </c>
      <c r="I170" s="32">
        <v>2</v>
      </c>
      <c r="J170" s="41">
        <f t="shared" si="4"/>
        <v>2</v>
      </c>
      <c r="K170" s="42" t="str">
        <f t="shared" si="5"/>
        <v>OK</v>
      </c>
      <c r="L170" s="31"/>
      <c r="M170" s="31"/>
      <c r="N170" s="31"/>
      <c r="O170" s="31"/>
      <c r="P170" s="31"/>
      <c r="Q170" s="31"/>
      <c r="R170" s="31"/>
      <c r="S170" s="31"/>
      <c r="T170" s="31"/>
      <c r="U170" s="31"/>
      <c r="V170" s="31"/>
      <c r="W170" s="31"/>
      <c r="X170" s="60"/>
      <c r="Y170" s="60"/>
      <c r="Z170" s="60"/>
      <c r="AA170" s="60"/>
      <c r="AB170" s="60"/>
      <c r="AC170" s="60"/>
    </row>
    <row r="171" spans="1:29" ht="30" customHeight="1" x14ac:dyDescent="0.25">
      <c r="A171" s="172"/>
      <c r="B171" s="76">
        <v>168</v>
      </c>
      <c r="C171" s="175"/>
      <c r="D171" s="77" t="s">
        <v>713</v>
      </c>
      <c r="E171" s="88" t="s">
        <v>37</v>
      </c>
      <c r="F171" s="69" t="s">
        <v>638</v>
      </c>
      <c r="G171" s="70"/>
      <c r="H171" s="54">
        <v>6.2</v>
      </c>
      <c r="I171" s="32"/>
      <c r="J171" s="41">
        <f t="shared" si="4"/>
        <v>0</v>
      </c>
      <c r="K171" s="42" t="str">
        <f t="shared" si="5"/>
        <v>OK</v>
      </c>
      <c r="L171" s="31"/>
      <c r="M171" s="31"/>
      <c r="N171" s="31"/>
      <c r="O171" s="31"/>
      <c r="P171" s="31"/>
      <c r="Q171" s="31"/>
      <c r="R171" s="31"/>
      <c r="S171" s="31"/>
      <c r="T171" s="31"/>
      <c r="U171" s="31"/>
      <c r="V171" s="31"/>
      <c r="W171" s="31"/>
      <c r="X171" s="60"/>
      <c r="Y171" s="60"/>
      <c r="Z171" s="60"/>
      <c r="AA171" s="60"/>
      <c r="AB171" s="60"/>
      <c r="AC171" s="60"/>
    </row>
    <row r="172" spans="1:29" ht="30" customHeight="1" x14ac:dyDescent="0.25">
      <c r="A172" s="172"/>
      <c r="B172" s="76">
        <v>169</v>
      </c>
      <c r="C172" s="175"/>
      <c r="D172" s="77" t="s">
        <v>714</v>
      </c>
      <c r="E172" s="87" t="s">
        <v>715</v>
      </c>
      <c r="F172" s="69" t="s">
        <v>336</v>
      </c>
      <c r="G172" s="70"/>
      <c r="H172" s="54">
        <v>17.72</v>
      </c>
      <c r="I172" s="32"/>
      <c r="J172" s="41">
        <f t="shared" si="4"/>
        <v>0</v>
      </c>
      <c r="K172" s="42" t="str">
        <f t="shared" si="5"/>
        <v>OK</v>
      </c>
      <c r="L172" s="31"/>
      <c r="M172" s="31"/>
      <c r="N172" s="31"/>
      <c r="O172" s="31"/>
      <c r="P172" s="31"/>
      <c r="Q172" s="31"/>
      <c r="R172" s="31"/>
      <c r="S172" s="31"/>
      <c r="T172" s="31"/>
      <c r="U172" s="31"/>
      <c r="V172" s="31"/>
      <c r="W172" s="31"/>
      <c r="X172" s="60"/>
      <c r="Y172" s="60"/>
      <c r="Z172" s="60"/>
      <c r="AA172" s="60"/>
      <c r="AB172" s="60"/>
      <c r="AC172" s="60"/>
    </row>
    <row r="173" spans="1:29" ht="30" customHeight="1" x14ac:dyDescent="0.25">
      <c r="A173" s="172"/>
      <c r="B173" s="76">
        <v>170</v>
      </c>
      <c r="C173" s="175"/>
      <c r="D173" s="77" t="s">
        <v>716</v>
      </c>
      <c r="E173" s="87" t="s">
        <v>210</v>
      </c>
      <c r="F173" s="69" t="s">
        <v>717</v>
      </c>
      <c r="G173" s="70"/>
      <c r="H173" s="54">
        <v>26.66</v>
      </c>
      <c r="I173" s="32"/>
      <c r="J173" s="41">
        <f t="shared" si="4"/>
        <v>0</v>
      </c>
      <c r="K173" s="42" t="str">
        <f t="shared" si="5"/>
        <v>OK</v>
      </c>
      <c r="L173" s="31"/>
      <c r="M173" s="31"/>
      <c r="N173" s="31"/>
      <c r="O173" s="31"/>
      <c r="P173" s="31"/>
      <c r="Q173" s="31"/>
      <c r="R173" s="31"/>
      <c r="S173" s="31"/>
      <c r="T173" s="31"/>
      <c r="U173" s="31"/>
      <c r="V173" s="31"/>
      <c r="W173" s="31"/>
      <c r="X173" s="60"/>
      <c r="Y173" s="60"/>
      <c r="Z173" s="60"/>
      <c r="AA173" s="60"/>
      <c r="AB173" s="60"/>
      <c r="AC173" s="60"/>
    </row>
    <row r="174" spans="1:29" ht="30" customHeight="1" x14ac:dyDescent="0.25">
      <c r="A174" s="172"/>
      <c r="B174" s="76">
        <v>171</v>
      </c>
      <c r="C174" s="175"/>
      <c r="D174" s="80" t="s">
        <v>216</v>
      </c>
      <c r="E174" s="87" t="s">
        <v>217</v>
      </c>
      <c r="F174" s="69" t="s">
        <v>38</v>
      </c>
      <c r="G174" s="69" t="s">
        <v>44</v>
      </c>
      <c r="H174" s="54">
        <v>6.23</v>
      </c>
      <c r="I174" s="32">
        <v>2</v>
      </c>
      <c r="J174" s="41">
        <f t="shared" si="4"/>
        <v>1</v>
      </c>
      <c r="K174" s="42" t="str">
        <f t="shared" si="5"/>
        <v>OK</v>
      </c>
      <c r="L174" s="31">
        <v>1</v>
      </c>
      <c r="M174" s="31"/>
      <c r="N174" s="31"/>
      <c r="O174" s="31"/>
      <c r="P174" s="31"/>
      <c r="Q174" s="31"/>
      <c r="R174" s="31"/>
      <c r="S174" s="31"/>
      <c r="T174" s="31"/>
      <c r="U174" s="31"/>
      <c r="V174" s="31"/>
      <c r="W174" s="31"/>
      <c r="X174" s="60"/>
      <c r="Y174" s="60"/>
      <c r="Z174" s="60"/>
      <c r="AA174" s="60"/>
      <c r="AB174" s="60"/>
      <c r="AC174" s="60"/>
    </row>
    <row r="175" spans="1:29" ht="30" customHeight="1" x14ac:dyDescent="0.25">
      <c r="A175" s="172"/>
      <c r="B175" s="76">
        <v>172</v>
      </c>
      <c r="C175" s="175"/>
      <c r="D175" s="80" t="s">
        <v>218</v>
      </c>
      <c r="E175" s="87" t="s">
        <v>37</v>
      </c>
      <c r="F175" s="69" t="s">
        <v>50</v>
      </c>
      <c r="G175" s="69" t="s">
        <v>44</v>
      </c>
      <c r="H175" s="54">
        <v>17.93</v>
      </c>
      <c r="I175" s="32">
        <v>2</v>
      </c>
      <c r="J175" s="41">
        <f t="shared" si="4"/>
        <v>1</v>
      </c>
      <c r="K175" s="42" t="str">
        <f t="shared" si="5"/>
        <v>OK</v>
      </c>
      <c r="L175" s="31">
        <v>1</v>
      </c>
      <c r="M175" s="31"/>
      <c r="N175" s="31"/>
      <c r="O175" s="31"/>
      <c r="P175" s="31"/>
      <c r="Q175" s="31"/>
      <c r="R175" s="31"/>
      <c r="S175" s="31"/>
      <c r="T175" s="31"/>
      <c r="U175" s="31"/>
      <c r="V175" s="31"/>
      <c r="W175" s="31"/>
      <c r="X175" s="60"/>
      <c r="Y175" s="60"/>
      <c r="Z175" s="60"/>
      <c r="AA175" s="60"/>
      <c r="AB175" s="60"/>
      <c r="AC175" s="60"/>
    </row>
    <row r="176" spans="1:29" ht="30" customHeight="1" x14ac:dyDescent="0.25">
      <c r="A176" s="172"/>
      <c r="B176" s="76">
        <v>173</v>
      </c>
      <c r="C176" s="175"/>
      <c r="D176" s="80" t="s">
        <v>219</v>
      </c>
      <c r="E176" s="87" t="s">
        <v>220</v>
      </c>
      <c r="F176" s="69" t="s">
        <v>38</v>
      </c>
      <c r="G176" s="69" t="s">
        <v>44</v>
      </c>
      <c r="H176" s="54">
        <v>11.05</v>
      </c>
      <c r="I176" s="32">
        <v>3</v>
      </c>
      <c r="J176" s="41">
        <f t="shared" si="4"/>
        <v>2</v>
      </c>
      <c r="K176" s="42" t="str">
        <f t="shared" si="5"/>
        <v>OK</v>
      </c>
      <c r="L176" s="31">
        <v>1</v>
      </c>
      <c r="M176" s="31"/>
      <c r="N176" s="31"/>
      <c r="O176" s="31"/>
      <c r="P176" s="31"/>
      <c r="Q176" s="31"/>
      <c r="R176" s="31"/>
      <c r="S176" s="31"/>
      <c r="T176" s="31"/>
      <c r="U176" s="31"/>
      <c r="V176" s="31"/>
      <c r="W176" s="31"/>
      <c r="X176" s="60"/>
      <c r="Y176" s="60"/>
      <c r="Z176" s="60"/>
      <c r="AA176" s="60"/>
      <c r="AB176" s="60"/>
      <c r="AC176" s="60"/>
    </row>
    <row r="177" spans="1:29" ht="30" customHeight="1" x14ac:dyDescent="0.25">
      <c r="A177" s="172"/>
      <c r="B177" s="76">
        <v>174</v>
      </c>
      <c r="C177" s="175"/>
      <c r="D177" s="80" t="s">
        <v>221</v>
      </c>
      <c r="E177" s="87" t="s">
        <v>210</v>
      </c>
      <c r="F177" s="69" t="s">
        <v>38</v>
      </c>
      <c r="G177" s="69" t="s">
        <v>44</v>
      </c>
      <c r="H177" s="54">
        <v>7.55</v>
      </c>
      <c r="I177" s="32">
        <v>4</v>
      </c>
      <c r="J177" s="41">
        <f t="shared" si="4"/>
        <v>3</v>
      </c>
      <c r="K177" s="42" t="str">
        <f t="shared" si="5"/>
        <v>OK</v>
      </c>
      <c r="L177" s="31">
        <v>1</v>
      </c>
      <c r="M177" s="31"/>
      <c r="N177" s="31"/>
      <c r="O177" s="31"/>
      <c r="P177" s="31"/>
      <c r="Q177" s="31"/>
      <c r="R177" s="31"/>
      <c r="S177" s="31"/>
      <c r="T177" s="31"/>
      <c r="U177" s="31"/>
      <c r="V177" s="31"/>
      <c r="W177" s="31"/>
      <c r="X177" s="60"/>
      <c r="Y177" s="60"/>
      <c r="Z177" s="60"/>
      <c r="AA177" s="60"/>
      <c r="AB177" s="60"/>
      <c r="AC177" s="60"/>
    </row>
    <row r="178" spans="1:29" ht="30" customHeight="1" x14ac:dyDescent="0.25">
      <c r="A178" s="172"/>
      <c r="B178" s="76">
        <v>175</v>
      </c>
      <c r="C178" s="175"/>
      <c r="D178" s="80" t="s">
        <v>718</v>
      </c>
      <c r="E178" s="87" t="s">
        <v>210</v>
      </c>
      <c r="F178" s="69" t="s">
        <v>38</v>
      </c>
      <c r="G178" s="69" t="s">
        <v>44</v>
      </c>
      <c r="H178" s="54">
        <v>5.65</v>
      </c>
      <c r="I178" s="32">
        <v>4</v>
      </c>
      <c r="J178" s="41">
        <f t="shared" si="4"/>
        <v>3</v>
      </c>
      <c r="K178" s="42" t="str">
        <f t="shared" si="5"/>
        <v>OK</v>
      </c>
      <c r="L178" s="31">
        <v>1</v>
      </c>
      <c r="M178" s="31"/>
      <c r="N178" s="31"/>
      <c r="O178" s="31"/>
      <c r="P178" s="31"/>
      <c r="Q178" s="31"/>
      <c r="R178" s="31"/>
      <c r="S178" s="31"/>
      <c r="T178" s="31"/>
      <c r="U178" s="31"/>
      <c r="V178" s="31"/>
      <c r="W178" s="31"/>
      <c r="X178" s="60"/>
      <c r="Y178" s="60"/>
      <c r="Z178" s="60"/>
      <c r="AA178" s="60"/>
      <c r="AB178" s="60"/>
      <c r="AC178" s="60"/>
    </row>
    <row r="179" spans="1:29" ht="30" customHeight="1" x14ac:dyDescent="0.25">
      <c r="A179" s="172"/>
      <c r="B179" s="76">
        <v>176</v>
      </c>
      <c r="C179" s="175"/>
      <c r="D179" s="80" t="s">
        <v>222</v>
      </c>
      <c r="E179" s="87" t="s">
        <v>223</v>
      </c>
      <c r="F179" s="69" t="s">
        <v>38</v>
      </c>
      <c r="G179" s="69" t="s">
        <v>44</v>
      </c>
      <c r="H179" s="54">
        <v>2.2200000000000002</v>
      </c>
      <c r="I179" s="32">
        <v>4</v>
      </c>
      <c r="J179" s="41">
        <f t="shared" si="4"/>
        <v>2</v>
      </c>
      <c r="K179" s="42" t="str">
        <f t="shared" si="5"/>
        <v>OK</v>
      </c>
      <c r="L179" s="31">
        <v>2</v>
      </c>
      <c r="M179" s="31"/>
      <c r="N179" s="31"/>
      <c r="O179" s="31"/>
      <c r="P179" s="31"/>
      <c r="Q179" s="31"/>
      <c r="R179" s="31"/>
      <c r="S179" s="31"/>
      <c r="T179" s="31"/>
      <c r="U179" s="31"/>
      <c r="V179" s="31"/>
      <c r="W179" s="31"/>
      <c r="X179" s="60"/>
      <c r="Y179" s="60"/>
      <c r="Z179" s="60"/>
      <c r="AA179" s="60"/>
      <c r="AB179" s="60"/>
      <c r="AC179" s="60"/>
    </row>
    <row r="180" spans="1:29" ht="30" customHeight="1" x14ac:dyDescent="0.25">
      <c r="A180" s="172"/>
      <c r="B180" s="76">
        <v>177</v>
      </c>
      <c r="C180" s="175"/>
      <c r="D180" s="80" t="s">
        <v>224</v>
      </c>
      <c r="E180" s="87" t="s">
        <v>719</v>
      </c>
      <c r="F180" s="69" t="s">
        <v>38</v>
      </c>
      <c r="G180" s="69" t="s">
        <v>44</v>
      </c>
      <c r="H180" s="54">
        <v>35.25</v>
      </c>
      <c r="I180" s="32"/>
      <c r="J180" s="41">
        <f t="shared" si="4"/>
        <v>0</v>
      </c>
      <c r="K180" s="42" t="str">
        <f t="shared" si="5"/>
        <v>OK</v>
      </c>
      <c r="L180" s="31"/>
      <c r="M180" s="31"/>
      <c r="N180" s="31"/>
      <c r="O180" s="31"/>
      <c r="P180" s="31"/>
      <c r="Q180" s="31"/>
      <c r="R180" s="31"/>
      <c r="S180" s="31"/>
      <c r="T180" s="31"/>
      <c r="U180" s="31"/>
      <c r="V180" s="31"/>
      <c r="W180" s="31"/>
      <c r="X180" s="60"/>
      <c r="Y180" s="60"/>
      <c r="Z180" s="60"/>
      <c r="AA180" s="60"/>
      <c r="AB180" s="60"/>
      <c r="AC180" s="60"/>
    </row>
    <row r="181" spans="1:29" ht="30" customHeight="1" x14ac:dyDescent="0.25">
      <c r="A181" s="172"/>
      <c r="B181" s="76">
        <v>178</v>
      </c>
      <c r="C181" s="175"/>
      <c r="D181" s="80" t="s">
        <v>225</v>
      </c>
      <c r="E181" s="87" t="s">
        <v>37</v>
      </c>
      <c r="F181" s="69" t="s">
        <v>33</v>
      </c>
      <c r="G181" s="69" t="s">
        <v>44</v>
      </c>
      <c r="H181" s="54">
        <v>14.29</v>
      </c>
      <c r="I181" s="32">
        <v>3</v>
      </c>
      <c r="J181" s="41">
        <f t="shared" si="4"/>
        <v>2</v>
      </c>
      <c r="K181" s="42" t="str">
        <f t="shared" si="5"/>
        <v>OK</v>
      </c>
      <c r="L181" s="31">
        <v>1</v>
      </c>
      <c r="M181" s="31"/>
      <c r="N181" s="31"/>
      <c r="O181" s="31"/>
      <c r="P181" s="31"/>
      <c r="Q181" s="31"/>
      <c r="R181" s="31"/>
      <c r="S181" s="31"/>
      <c r="T181" s="31"/>
      <c r="U181" s="31"/>
      <c r="V181" s="31"/>
      <c r="W181" s="31"/>
      <c r="X181" s="60"/>
      <c r="Y181" s="60"/>
      <c r="Z181" s="60"/>
      <c r="AA181" s="60"/>
      <c r="AB181" s="60"/>
      <c r="AC181" s="60"/>
    </row>
    <row r="182" spans="1:29" ht="30" customHeight="1" x14ac:dyDescent="0.25">
      <c r="A182" s="172"/>
      <c r="B182" s="76">
        <v>179</v>
      </c>
      <c r="C182" s="175"/>
      <c r="D182" s="80" t="s">
        <v>226</v>
      </c>
      <c r="E182" s="87" t="s">
        <v>227</v>
      </c>
      <c r="F182" s="69" t="s">
        <v>34</v>
      </c>
      <c r="G182" s="69" t="s">
        <v>44</v>
      </c>
      <c r="H182" s="54">
        <v>8.7100000000000009</v>
      </c>
      <c r="I182" s="32">
        <v>2</v>
      </c>
      <c r="J182" s="41">
        <f t="shared" si="4"/>
        <v>2</v>
      </c>
      <c r="K182" s="42" t="str">
        <f t="shared" si="5"/>
        <v>OK</v>
      </c>
      <c r="L182" s="31"/>
      <c r="M182" s="31"/>
      <c r="N182" s="31"/>
      <c r="O182" s="31"/>
      <c r="P182" s="31"/>
      <c r="Q182" s="31"/>
      <c r="R182" s="31"/>
      <c r="S182" s="31"/>
      <c r="T182" s="31"/>
      <c r="U182" s="31"/>
      <c r="V182" s="31"/>
      <c r="W182" s="31"/>
      <c r="X182" s="60"/>
      <c r="Y182" s="60"/>
      <c r="Z182" s="60"/>
      <c r="AA182" s="60"/>
      <c r="AB182" s="60"/>
      <c r="AC182" s="60"/>
    </row>
    <row r="183" spans="1:29" ht="30" customHeight="1" x14ac:dyDescent="0.25">
      <c r="A183" s="172"/>
      <c r="B183" s="76">
        <v>180</v>
      </c>
      <c r="C183" s="175"/>
      <c r="D183" s="80" t="s">
        <v>228</v>
      </c>
      <c r="E183" s="87" t="s">
        <v>227</v>
      </c>
      <c r="F183" s="69" t="s">
        <v>34</v>
      </c>
      <c r="G183" s="69" t="s">
        <v>44</v>
      </c>
      <c r="H183" s="54">
        <v>18.36</v>
      </c>
      <c r="I183" s="32">
        <v>2</v>
      </c>
      <c r="J183" s="41">
        <f t="shared" si="4"/>
        <v>2</v>
      </c>
      <c r="K183" s="42" t="str">
        <f t="shared" si="5"/>
        <v>OK</v>
      </c>
      <c r="L183" s="31"/>
      <c r="M183" s="31"/>
      <c r="N183" s="31"/>
      <c r="O183" s="31"/>
      <c r="P183" s="31"/>
      <c r="Q183" s="31"/>
      <c r="R183" s="31"/>
      <c r="S183" s="31"/>
      <c r="T183" s="31"/>
      <c r="U183" s="31"/>
      <c r="V183" s="31"/>
      <c r="W183" s="31"/>
      <c r="X183" s="60"/>
      <c r="Y183" s="60"/>
      <c r="Z183" s="60"/>
      <c r="AA183" s="60"/>
      <c r="AB183" s="60"/>
      <c r="AC183" s="60"/>
    </row>
    <row r="184" spans="1:29" ht="30" customHeight="1" x14ac:dyDescent="0.25">
      <c r="A184" s="172"/>
      <c r="B184" s="69">
        <v>181</v>
      </c>
      <c r="C184" s="175"/>
      <c r="D184" s="80" t="s">
        <v>720</v>
      </c>
      <c r="E184" s="87" t="s">
        <v>227</v>
      </c>
      <c r="F184" s="69" t="s">
        <v>34</v>
      </c>
      <c r="G184" s="69" t="s">
        <v>44</v>
      </c>
      <c r="H184" s="54">
        <v>13.23</v>
      </c>
      <c r="I184" s="32"/>
      <c r="J184" s="41">
        <f t="shared" si="4"/>
        <v>0</v>
      </c>
      <c r="K184" s="42" t="str">
        <f t="shared" si="5"/>
        <v>OK</v>
      </c>
      <c r="L184" s="31"/>
      <c r="M184" s="31"/>
      <c r="N184" s="31"/>
      <c r="O184" s="31"/>
      <c r="P184" s="31"/>
      <c r="Q184" s="31"/>
      <c r="R184" s="31"/>
      <c r="S184" s="31"/>
      <c r="T184" s="31"/>
      <c r="U184" s="31"/>
      <c r="V184" s="31"/>
      <c r="W184" s="31"/>
      <c r="X184" s="60"/>
      <c r="Y184" s="60"/>
      <c r="Z184" s="60"/>
      <c r="AA184" s="60"/>
      <c r="AB184" s="60"/>
      <c r="AC184" s="60"/>
    </row>
    <row r="185" spans="1:29" ht="30" customHeight="1" x14ac:dyDescent="0.25">
      <c r="A185" s="172"/>
      <c r="B185" s="70">
        <v>182</v>
      </c>
      <c r="C185" s="175"/>
      <c r="D185" s="80" t="s">
        <v>639</v>
      </c>
      <c r="E185" s="87" t="s">
        <v>721</v>
      </c>
      <c r="F185" s="69" t="s">
        <v>640</v>
      </c>
      <c r="G185" s="69" t="s">
        <v>44</v>
      </c>
      <c r="H185" s="54">
        <v>16.100000000000001</v>
      </c>
      <c r="I185" s="32"/>
      <c r="J185" s="41">
        <f t="shared" si="4"/>
        <v>0</v>
      </c>
      <c r="K185" s="42" t="str">
        <f t="shared" si="5"/>
        <v>OK</v>
      </c>
      <c r="L185" s="31"/>
      <c r="M185" s="31"/>
      <c r="N185" s="31"/>
      <c r="O185" s="31"/>
      <c r="P185" s="31"/>
      <c r="Q185" s="31"/>
      <c r="R185" s="31"/>
      <c r="S185" s="31"/>
      <c r="T185" s="31"/>
      <c r="U185" s="31"/>
      <c r="V185" s="31"/>
      <c r="W185" s="31"/>
      <c r="X185" s="60"/>
      <c r="Y185" s="60"/>
      <c r="Z185" s="60"/>
      <c r="AA185" s="60"/>
      <c r="AB185" s="60"/>
      <c r="AC185" s="60"/>
    </row>
    <row r="186" spans="1:29" ht="30" customHeight="1" x14ac:dyDescent="0.25">
      <c r="A186" s="172"/>
      <c r="B186" s="70">
        <v>183</v>
      </c>
      <c r="C186" s="175"/>
      <c r="D186" s="80" t="s">
        <v>652</v>
      </c>
      <c r="E186" s="87" t="s">
        <v>722</v>
      </c>
      <c r="F186" s="69" t="s">
        <v>336</v>
      </c>
      <c r="G186" s="69" t="s">
        <v>44</v>
      </c>
      <c r="H186" s="54">
        <v>193.38</v>
      </c>
      <c r="I186" s="32"/>
      <c r="J186" s="41">
        <f t="shared" si="4"/>
        <v>0</v>
      </c>
      <c r="K186" s="42" t="str">
        <f t="shared" si="5"/>
        <v>OK</v>
      </c>
      <c r="L186" s="31"/>
      <c r="M186" s="31"/>
      <c r="N186" s="31"/>
      <c r="O186" s="31"/>
      <c r="P186" s="31"/>
      <c r="Q186" s="31"/>
      <c r="R186" s="31"/>
      <c r="S186" s="31"/>
      <c r="T186" s="31"/>
      <c r="U186" s="31"/>
      <c r="V186" s="31"/>
      <c r="W186" s="31"/>
      <c r="X186" s="60"/>
      <c r="Y186" s="60"/>
      <c r="Z186" s="60"/>
      <c r="AA186" s="60"/>
      <c r="AB186" s="60"/>
      <c r="AC186" s="60"/>
    </row>
    <row r="187" spans="1:29" ht="30" customHeight="1" x14ac:dyDescent="0.25">
      <c r="A187" s="172"/>
      <c r="B187" s="76">
        <v>184</v>
      </c>
      <c r="C187" s="175"/>
      <c r="D187" s="77" t="s">
        <v>723</v>
      </c>
      <c r="E187" s="87" t="s">
        <v>722</v>
      </c>
      <c r="F187" s="69" t="s">
        <v>724</v>
      </c>
      <c r="G187" s="69" t="s">
        <v>44</v>
      </c>
      <c r="H187" s="54">
        <v>2060</v>
      </c>
      <c r="I187" s="32"/>
      <c r="J187" s="41">
        <f t="shared" si="4"/>
        <v>0</v>
      </c>
      <c r="K187" s="42" t="str">
        <f t="shared" si="5"/>
        <v>OK</v>
      </c>
      <c r="L187" s="31"/>
      <c r="M187" s="31"/>
      <c r="N187" s="31"/>
      <c r="O187" s="31"/>
      <c r="P187" s="31"/>
      <c r="Q187" s="31"/>
      <c r="R187" s="31"/>
      <c r="S187" s="31"/>
      <c r="T187" s="31"/>
      <c r="U187" s="31"/>
      <c r="V187" s="31"/>
      <c r="W187" s="31"/>
      <c r="X187" s="60"/>
      <c r="Y187" s="60"/>
      <c r="Z187" s="60"/>
      <c r="AA187" s="60"/>
      <c r="AB187" s="60"/>
      <c r="AC187" s="60"/>
    </row>
    <row r="188" spans="1:29" ht="30" customHeight="1" x14ac:dyDescent="0.25">
      <c r="A188" s="173"/>
      <c r="B188" s="76">
        <v>185</v>
      </c>
      <c r="C188" s="176"/>
      <c r="D188" s="77" t="s">
        <v>725</v>
      </c>
      <c r="E188" s="88" t="s">
        <v>726</v>
      </c>
      <c r="F188" s="69" t="s">
        <v>727</v>
      </c>
      <c r="G188" s="69" t="s">
        <v>39</v>
      </c>
      <c r="H188" s="54">
        <v>699.95</v>
      </c>
      <c r="I188" s="32"/>
      <c r="J188" s="41">
        <f t="shared" si="4"/>
        <v>0</v>
      </c>
      <c r="K188" s="42" t="str">
        <f t="shared" si="5"/>
        <v>OK</v>
      </c>
      <c r="L188" s="31"/>
      <c r="M188" s="31"/>
      <c r="N188" s="31"/>
      <c r="O188" s="31"/>
      <c r="P188" s="31"/>
      <c r="Q188" s="31"/>
      <c r="R188" s="31"/>
      <c r="S188" s="31"/>
      <c r="T188" s="31"/>
      <c r="U188" s="31"/>
      <c r="V188" s="31"/>
      <c r="W188" s="31"/>
      <c r="X188" s="60"/>
      <c r="Y188" s="60"/>
      <c r="Z188" s="60"/>
      <c r="AA188" s="60"/>
      <c r="AB188" s="60"/>
      <c r="AC188" s="60"/>
    </row>
    <row r="189" spans="1:29" ht="30" customHeight="1" x14ac:dyDescent="0.25">
      <c r="A189" s="165">
        <v>4</v>
      </c>
      <c r="B189" s="71">
        <v>186</v>
      </c>
      <c r="C189" s="168" t="s">
        <v>684</v>
      </c>
      <c r="D189" s="75" t="s">
        <v>230</v>
      </c>
      <c r="E189" s="72" t="s">
        <v>710</v>
      </c>
      <c r="F189" s="72" t="s">
        <v>38</v>
      </c>
      <c r="G189" s="72" t="s">
        <v>232</v>
      </c>
      <c r="H189" s="56">
        <v>9.7899999999999991</v>
      </c>
      <c r="I189" s="32">
        <v>2</v>
      </c>
      <c r="J189" s="41">
        <f t="shared" si="4"/>
        <v>2</v>
      </c>
      <c r="K189" s="42" t="str">
        <f t="shared" si="5"/>
        <v>OK</v>
      </c>
      <c r="L189" s="31"/>
      <c r="M189" s="31"/>
      <c r="N189" s="31"/>
      <c r="O189" s="31"/>
      <c r="P189" s="31"/>
      <c r="Q189" s="31"/>
      <c r="R189" s="31"/>
      <c r="S189" s="31"/>
      <c r="T189" s="31"/>
      <c r="U189" s="31"/>
      <c r="V189" s="31"/>
      <c r="W189" s="31"/>
      <c r="X189" s="60"/>
      <c r="Y189" s="60"/>
      <c r="Z189" s="60"/>
      <c r="AA189" s="60"/>
      <c r="AB189" s="60"/>
      <c r="AC189" s="60"/>
    </row>
    <row r="190" spans="1:29" ht="30" customHeight="1" x14ac:dyDescent="0.25">
      <c r="A190" s="166"/>
      <c r="B190" s="71">
        <v>187</v>
      </c>
      <c r="C190" s="169"/>
      <c r="D190" s="75" t="s">
        <v>233</v>
      </c>
      <c r="E190" s="72" t="s">
        <v>728</v>
      </c>
      <c r="F190" s="72" t="s">
        <v>38</v>
      </c>
      <c r="G190" s="72" t="s">
        <v>232</v>
      </c>
      <c r="H190" s="56">
        <v>1.2</v>
      </c>
      <c r="I190" s="32"/>
      <c r="J190" s="41">
        <f t="shared" si="4"/>
        <v>0</v>
      </c>
      <c r="K190" s="42" t="str">
        <f t="shared" si="5"/>
        <v>OK</v>
      </c>
      <c r="L190" s="31"/>
      <c r="M190" s="31"/>
      <c r="N190" s="31"/>
      <c r="O190" s="31"/>
      <c r="P190" s="31"/>
      <c r="Q190" s="31"/>
      <c r="R190" s="31"/>
      <c r="S190" s="31"/>
      <c r="T190" s="31"/>
      <c r="U190" s="31"/>
      <c r="V190" s="31"/>
      <c r="W190" s="31"/>
      <c r="X190" s="60"/>
      <c r="Y190" s="60"/>
      <c r="Z190" s="60"/>
      <c r="AA190" s="60"/>
      <c r="AB190" s="60"/>
      <c r="AC190" s="60"/>
    </row>
    <row r="191" spans="1:29" ht="30" customHeight="1" x14ac:dyDescent="0.25">
      <c r="A191" s="166"/>
      <c r="B191" s="71">
        <v>188</v>
      </c>
      <c r="C191" s="169"/>
      <c r="D191" s="75" t="s">
        <v>234</v>
      </c>
      <c r="E191" s="72" t="s">
        <v>729</v>
      </c>
      <c r="F191" s="72" t="s">
        <v>38</v>
      </c>
      <c r="G191" s="72" t="s">
        <v>232</v>
      </c>
      <c r="H191" s="56">
        <v>29.03</v>
      </c>
      <c r="I191" s="32"/>
      <c r="J191" s="41">
        <f t="shared" si="4"/>
        <v>0</v>
      </c>
      <c r="K191" s="42" t="str">
        <f t="shared" si="5"/>
        <v>OK</v>
      </c>
      <c r="L191" s="31"/>
      <c r="M191" s="31"/>
      <c r="N191" s="31"/>
      <c r="O191" s="31"/>
      <c r="P191" s="31"/>
      <c r="Q191" s="31"/>
      <c r="R191" s="31"/>
      <c r="S191" s="31"/>
      <c r="T191" s="31"/>
      <c r="U191" s="31"/>
      <c r="V191" s="31"/>
      <c r="W191" s="31"/>
      <c r="X191" s="60"/>
      <c r="Y191" s="60"/>
      <c r="Z191" s="60"/>
      <c r="AA191" s="60"/>
      <c r="AB191" s="60"/>
      <c r="AC191" s="60"/>
    </row>
    <row r="192" spans="1:29" ht="30" customHeight="1" x14ac:dyDescent="0.25">
      <c r="A192" s="166"/>
      <c r="B192" s="71">
        <v>189</v>
      </c>
      <c r="C192" s="169"/>
      <c r="D192" s="75" t="s">
        <v>236</v>
      </c>
      <c r="E192" s="72" t="s">
        <v>729</v>
      </c>
      <c r="F192" s="72" t="s">
        <v>38</v>
      </c>
      <c r="G192" s="72" t="s">
        <v>232</v>
      </c>
      <c r="H192" s="56">
        <v>11.71</v>
      </c>
      <c r="I192" s="32"/>
      <c r="J192" s="41">
        <f t="shared" si="4"/>
        <v>0</v>
      </c>
      <c r="K192" s="42" t="str">
        <f t="shared" si="5"/>
        <v>OK</v>
      </c>
      <c r="L192" s="31"/>
      <c r="M192" s="31"/>
      <c r="N192" s="31"/>
      <c r="O192" s="31"/>
      <c r="P192" s="31"/>
      <c r="Q192" s="31"/>
      <c r="R192" s="31"/>
      <c r="S192" s="31"/>
      <c r="T192" s="31"/>
      <c r="U192" s="31"/>
      <c r="V192" s="31"/>
      <c r="W192" s="31"/>
      <c r="X192" s="60"/>
      <c r="Y192" s="60"/>
      <c r="Z192" s="60"/>
      <c r="AA192" s="60"/>
      <c r="AB192" s="60"/>
      <c r="AC192" s="60"/>
    </row>
    <row r="193" spans="1:29" ht="30" customHeight="1" x14ac:dyDescent="0.25">
      <c r="A193" s="166"/>
      <c r="B193" s="71">
        <v>190</v>
      </c>
      <c r="C193" s="169"/>
      <c r="D193" s="75" t="s">
        <v>238</v>
      </c>
      <c r="E193" s="72" t="s">
        <v>730</v>
      </c>
      <c r="F193" s="72" t="s">
        <v>38</v>
      </c>
      <c r="G193" s="72" t="s">
        <v>232</v>
      </c>
      <c r="H193" s="56">
        <v>9.23</v>
      </c>
      <c r="I193" s="32"/>
      <c r="J193" s="41">
        <f t="shared" si="4"/>
        <v>0</v>
      </c>
      <c r="K193" s="42" t="str">
        <f t="shared" si="5"/>
        <v>OK</v>
      </c>
      <c r="L193" s="31"/>
      <c r="M193" s="31"/>
      <c r="N193" s="31"/>
      <c r="O193" s="31"/>
      <c r="P193" s="31"/>
      <c r="Q193" s="31"/>
      <c r="R193" s="31"/>
      <c r="S193" s="31"/>
      <c r="T193" s="31"/>
      <c r="U193" s="31"/>
      <c r="V193" s="31"/>
      <c r="W193" s="31"/>
      <c r="X193" s="60"/>
      <c r="Y193" s="60"/>
      <c r="Z193" s="60"/>
      <c r="AA193" s="60"/>
      <c r="AB193" s="60"/>
      <c r="AC193" s="60"/>
    </row>
    <row r="194" spans="1:29" ht="30" customHeight="1" x14ac:dyDescent="0.25">
      <c r="A194" s="166"/>
      <c r="B194" s="71">
        <v>191</v>
      </c>
      <c r="C194" s="169"/>
      <c r="D194" s="75" t="s">
        <v>240</v>
      </c>
      <c r="E194" s="72" t="s">
        <v>730</v>
      </c>
      <c r="F194" s="72" t="s">
        <v>38</v>
      </c>
      <c r="G194" s="72" t="s">
        <v>232</v>
      </c>
      <c r="H194" s="56">
        <v>13.29</v>
      </c>
      <c r="I194" s="32"/>
      <c r="J194" s="41">
        <f t="shared" si="4"/>
        <v>0</v>
      </c>
      <c r="K194" s="42" t="str">
        <f t="shared" si="5"/>
        <v>OK</v>
      </c>
      <c r="L194" s="31"/>
      <c r="M194" s="31"/>
      <c r="N194" s="31"/>
      <c r="O194" s="31"/>
      <c r="P194" s="31"/>
      <c r="Q194" s="31"/>
      <c r="R194" s="31"/>
      <c r="S194" s="31"/>
      <c r="T194" s="31"/>
      <c r="U194" s="31"/>
      <c r="V194" s="31"/>
      <c r="W194" s="31"/>
      <c r="X194" s="60"/>
      <c r="Y194" s="60"/>
      <c r="Z194" s="60"/>
      <c r="AA194" s="60"/>
      <c r="AB194" s="60"/>
      <c r="AC194" s="60"/>
    </row>
    <row r="195" spans="1:29" ht="30" customHeight="1" x14ac:dyDescent="0.25">
      <c r="A195" s="166"/>
      <c r="B195" s="71">
        <v>192</v>
      </c>
      <c r="C195" s="169"/>
      <c r="D195" s="75" t="s">
        <v>241</v>
      </c>
      <c r="E195" s="72" t="s">
        <v>730</v>
      </c>
      <c r="F195" s="72" t="s">
        <v>38</v>
      </c>
      <c r="G195" s="72" t="s">
        <v>232</v>
      </c>
      <c r="H195" s="56">
        <v>7.37</v>
      </c>
      <c r="I195" s="32"/>
      <c r="J195" s="41">
        <f t="shared" si="4"/>
        <v>0</v>
      </c>
      <c r="K195" s="42" t="str">
        <f t="shared" si="5"/>
        <v>OK</v>
      </c>
      <c r="L195" s="31"/>
      <c r="M195" s="31"/>
      <c r="N195" s="31"/>
      <c r="O195" s="31"/>
      <c r="P195" s="31"/>
      <c r="Q195" s="31"/>
      <c r="R195" s="31"/>
      <c r="S195" s="31"/>
      <c r="T195" s="31"/>
      <c r="U195" s="31"/>
      <c r="V195" s="31"/>
      <c r="W195" s="31"/>
      <c r="X195" s="60"/>
      <c r="Y195" s="60"/>
      <c r="Z195" s="60"/>
      <c r="AA195" s="60"/>
      <c r="AB195" s="60"/>
      <c r="AC195" s="60"/>
    </row>
    <row r="196" spans="1:29" ht="30" customHeight="1" x14ac:dyDescent="0.25">
      <c r="A196" s="166"/>
      <c r="B196" s="71">
        <v>193</v>
      </c>
      <c r="C196" s="169"/>
      <c r="D196" s="75" t="s">
        <v>242</v>
      </c>
      <c r="E196" s="72" t="s">
        <v>730</v>
      </c>
      <c r="F196" s="72" t="s">
        <v>38</v>
      </c>
      <c r="G196" s="72" t="s">
        <v>232</v>
      </c>
      <c r="H196" s="56">
        <v>6.83</v>
      </c>
      <c r="I196" s="32">
        <v>1</v>
      </c>
      <c r="J196" s="41">
        <f t="shared" si="4"/>
        <v>1</v>
      </c>
      <c r="K196" s="42" t="str">
        <f t="shared" si="5"/>
        <v>OK</v>
      </c>
      <c r="L196" s="31"/>
      <c r="M196" s="31"/>
      <c r="N196" s="31"/>
      <c r="O196" s="31"/>
      <c r="P196" s="31"/>
      <c r="Q196" s="31"/>
      <c r="R196" s="31"/>
      <c r="S196" s="31"/>
      <c r="T196" s="31"/>
      <c r="U196" s="31"/>
      <c r="V196" s="31"/>
      <c r="W196" s="31"/>
      <c r="X196" s="60"/>
      <c r="Y196" s="60"/>
      <c r="Z196" s="60"/>
      <c r="AA196" s="60"/>
      <c r="AB196" s="60"/>
      <c r="AC196" s="60"/>
    </row>
    <row r="197" spans="1:29" ht="30" customHeight="1" x14ac:dyDescent="0.25">
      <c r="A197" s="166"/>
      <c r="B197" s="71">
        <v>194</v>
      </c>
      <c r="C197" s="169"/>
      <c r="D197" s="75" t="s">
        <v>243</v>
      </c>
      <c r="E197" s="72" t="s">
        <v>726</v>
      </c>
      <c r="F197" s="72" t="s">
        <v>38</v>
      </c>
      <c r="G197" s="72" t="s">
        <v>232</v>
      </c>
      <c r="H197" s="56">
        <v>21.86</v>
      </c>
      <c r="I197" s="32"/>
      <c r="J197" s="41">
        <f t="shared" ref="J197:J260" si="6">I197-(SUM(L197:AC197))</f>
        <v>0</v>
      </c>
      <c r="K197" s="42" t="str">
        <f t="shared" ref="K197:K260" si="7">IF(J197&lt;0,"ATENÇÃO","OK")</f>
        <v>OK</v>
      </c>
      <c r="L197" s="31"/>
      <c r="M197" s="31"/>
      <c r="N197" s="31"/>
      <c r="O197" s="31"/>
      <c r="P197" s="31"/>
      <c r="Q197" s="31"/>
      <c r="R197" s="31"/>
      <c r="S197" s="31"/>
      <c r="T197" s="31"/>
      <c r="U197" s="31"/>
      <c r="V197" s="31"/>
      <c r="W197" s="31"/>
      <c r="X197" s="60"/>
      <c r="Y197" s="60"/>
      <c r="Z197" s="60"/>
      <c r="AA197" s="60"/>
      <c r="AB197" s="60"/>
      <c r="AC197" s="60"/>
    </row>
    <row r="198" spans="1:29" ht="30" customHeight="1" x14ac:dyDescent="0.25">
      <c r="A198" s="166"/>
      <c r="B198" s="71">
        <v>195</v>
      </c>
      <c r="C198" s="169"/>
      <c r="D198" s="75" t="s">
        <v>245</v>
      </c>
      <c r="E198" s="72" t="s">
        <v>726</v>
      </c>
      <c r="F198" s="72" t="s">
        <v>38</v>
      </c>
      <c r="G198" s="72" t="s">
        <v>232</v>
      </c>
      <c r="H198" s="56">
        <v>26.83</v>
      </c>
      <c r="I198" s="32"/>
      <c r="J198" s="41">
        <f t="shared" si="6"/>
        <v>0</v>
      </c>
      <c r="K198" s="42" t="str">
        <f t="shared" si="7"/>
        <v>OK</v>
      </c>
      <c r="L198" s="31"/>
      <c r="M198" s="31"/>
      <c r="N198" s="31"/>
      <c r="O198" s="31"/>
      <c r="P198" s="31"/>
      <c r="Q198" s="31"/>
      <c r="R198" s="31"/>
      <c r="S198" s="31"/>
      <c r="T198" s="31"/>
      <c r="U198" s="31"/>
      <c r="V198" s="31"/>
      <c r="W198" s="31"/>
      <c r="X198" s="60"/>
      <c r="Y198" s="60"/>
      <c r="Z198" s="60"/>
      <c r="AA198" s="60"/>
      <c r="AB198" s="60"/>
      <c r="AC198" s="60"/>
    </row>
    <row r="199" spans="1:29" ht="30" customHeight="1" x14ac:dyDescent="0.25">
      <c r="A199" s="166"/>
      <c r="B199" s="71">
        <v>196</v>
      </c>
      <c r="C199" s="169"/>
      <c r="D199" s="75" t="s">
        <v>246</v>
      </c>
      <c r="E199" s="72" t="s">
        <v>726</v>
      </c>
      <c r="F199" s="72" t="s">
        <v>38</v>
      </c>
      <c r="G199" s="72" t="s">
        <v>232</v>
      </c>
      <c r="H199" s="56">
        <v>23.48</v>
      </c>
      <c r="I199" s="32"/>
      <c r="J199" s="41">
        <f t="shared" si="6"/>
        <v>0</v>
      </c>
      <c r="K199" s="42" t="str">
        <f t="shared" si="7"/>
        <v>OK</v>
      </c>
      <c r="L199" s="31"/>
      <c r="M199" s="31"/>
      <c r="N199" s="31"/>
      <c r="O199" s="31"/>
      <c r="P199" s="31"/>
      <c r="Q199" s="31"/>
      <c r="R199" s="31"/>
      <c r="S199" s="31"/>
      <c r="T199" s="31"/>
      <c r="U199" s="31"/>
      <c r="V199" s="31"/>
      <c r="W199" s="31"/>
      <c r="X199" s="60"/>
      <c r="Y199" s="60"/>
      <c r="Z199" s="60"/>
      <c r="AA199" s="60"/>
      <c r="AB199" s="60"/>
      <c r="AC199" s="60"/>
    </row>
    <row r="200" spans="1:29" ht="30" customHeight="1" x14ac:dyDescent="0.25">
      <c r="A200" s="166"/>
      <c r="B200" s="71">
        <v>197</v>
      </c>
      <c r="C200" s="169"/>
      <c r="D200" s="75" t="s">
        <v>247</v>
      </c>
      <c r="E200" s="72" t="s">
        <v>114</v>
      </c>
      <c r="F200" s="72" t="s">
        <v>38</v>
      </c>
      <c r="G200" s="72" t="s">
        <v>232</v>
      </c>
      <c r="H200" s="56">
        <v>6.83</v>
      </c>
      <c r="I200" s="32"/>
      <c r="J200" s="41">
        <f t="shared" si="6"/>
        <v>0</v>
      </c>
      <c r="K200" s="42" t="str">
        <f t="shared" si="7"/>
        <v>OK</v>
      </c>
      <c r="L200" s="31"/>
      <c r="M200" s="31"/>
      <c r="N200" s="31"/>
      <c r="O200" s="31"/>
      <c r="P200" s="31"/>
      <c r="Q200" s="31"/>
      <c r="R200" s="31"/>
      <c r="S200" s="31"/>
      <c r="T200" s="31"/>
      <c r="U200" s="31"/>
      <c r="V200" s="31"/>
      <c r="W200" s="31"/>
      <c r="X200" s="60"/>
      <c r="Y200" s="60"/>
      <c r="Z200" s="60"/>
      <c r="AA200" s="60"/>
      <c r="AB200" s="60"/>
      <c r="AC200" s="60"/>
    </row>
    <row r="201" spans="1:29" ht="30" customHeight="1" x14ac:dyDescent="0.25">
      <c r="A201" s="166"/>
      <c r="B201" s="71">
        <v>198</v>
      </c>
      <c r="C201" s="169"/>
      <c r="D201" s="75" t="s">
        <v>248</v>
      </c>
      <c r="E201" s="72" t="s">
        <v>729</v>
      </c>
      <c r="F201" s="72" t="s">
        <v>38</v>
      </c>
      <c r="G201" s="72" t="s">
        <v>232</v>
      </c>
      <c r="H201" s="56">
        <v>14.58</v>
      </c>
      <c r="I201" s="32"/>
      <c r="J201" s="41">
        <f t="shared" si="6"/>
        <v>0</v>
      </c>
      <c r="K201" s="42" t="str">
        <f t="shared" si="7"/>
        <v>OK</v>
      </c>
      <c r="L201" s="31"/>
      <c r="M201" s="31"/>
      <c r="N201" s="31"/>
      <c r="O201" s="31"/>
      <c r="P201" s="31"/>
      <c r="Q201" s="31"/>
      <c r="R201" s="31"/>
      <c r="S201" s="31"/>
      <c r="T201" s="31"/>
      <c r="U201" s="31"/>
      <c r="V201" s="31"/>
      <c r="W201" s="31"/>
      <c r="X201" s="60"/>
      <c r="Y201" s="60"/>
      <c r="Z201" s="60"/>
      <c r="AA201" s="60"/>
      <c r="AB201" s="60"/>
      <c r="AC201" s="60"/>
    </row>
    <row r="202" spans="1:29" ht="30" customHeight="1" x14ac:dyDescent="0.25">
      <c r="A202" s="166"/>
      <c r="B202" s="71">
        <v>199</v>
      </c>
      <c r="C202" s="169"/>
      <c r="D202" s="82" t="s">
        <v>249</v>
      </c>
      <c r="E202" s="34" t="s">
        <v>729</v>
      </c>
      <c r="F202" s="72" t="s">
        <v>38</v>
      </c>
      <c r="G202" s="72" t="s">
        <v>232</v>
      </c>
      <c r="H202" s="56">
        <v>12.36</v>
      </c>
      <c r="I202" s="32">
        <v>1</v>
      </c>
      <c r="J202" s="41">
        <f t="shared" si="6"/>
        <v>1</v>
      </c>
      <c r="K202" s="42" t="str">
        <f t="shared" si="7"/>
        <v>OK</v>
      </c>
      <c r="L202" s="31"/>
      <c r="M202" s="31"/>
      <c r="N202" s="31"/>
      <c r="O202" s="31"/>
      <c r="P202" s="31"/>
      <c r="Q202" s="31"/>
      <c r="R202" s="31"/>
      <c r="S202" s="31"/>
      <c r="T202" s="31"/>
      <c r="U202" s="31"/>
      <c r="V202" s="31"/>
      <c r="W202" s="31"/>
      <c r="X202" s="60"/>
      <c r="Y202" s="60"/>
      <c r="Z202" s="60"/>
      <c r="AA202" s="60"/>
      <c r="AB202" s="60"/>
      <c r="AC202" s="60"/>
    </row>
    <row r="203" spans="1:29" ht="30" customHeight="1" x14ac:dyDescent="0.25">
      <c r="A203" s="166"/>
      <c r="B203" s="71">
        <v>200</v>
      </c>
      <c r="C203" s="169"/>
      <c r="D203" s="75" t="s">
        <v>250</v>
      </c>
      <c r="E203" s="72" t="s">
        <v>729</v>
      </c>
      <c r="F203" s="72" t="s">
        <v>38</v>
      </c>
      <c r="G203" s="72" t="s">
        <v>232</v>
      </c>
      <c r="H203" s="56">
        <v>17.559999999999999</v>
      </c>
      <c r="I203" s="32"/>
      <c r="J203" s="41">
        <f t="shared" si="6"/>
        <v>0</v>
      </c>
      <c r="K203" s="42" t="str">
        <f t="shared" si="7"/>
        <v>OK</v>
      </c>
      <c r="L203" s="31"/>
      <c r="M203" s="31"/>
      <c r="N203" s="31"/>
      <c r="O203" s="31"/>
      <c r="P203" s="31"/>
      <c r="Q203" s="31"/>
      <c r="R203" s="31"/>
      <c r="S203" s="31"/>
      <c r="T203" s="31"/>
      <c r="U203" s="31"/>
      <c r="V203" s="31"/>
      <c r="W203" s="31"/>
      <c r="X203" s="60"/>
      <c r="Y203" s="60"/>
      <c r="Z203" s="60"/>
      <c r="AA203" s="60"/>
      <c r="AB203" s="60"/>
      <c r="AC203" s="60"/>
    </row>
    <row r="204" spans="1:29" ht="30" customHeight="1" x14ac:dyDescent="0.25">
      <c r="A204" s="166"/>
      <c r="B204" s="71">
        <v>201</v>
      </c>
      <c r="C204" s="169"/>
      <c r="D204" s="75" t="s">
        <v>252</v>
      </c>
      <c r="E204" s="72" t="s">
        <v>729</v>
      </c>
      <c r="F204" s="72" t="s">
        <v>38</v>
      </c>
      <c r="G204" s="72" t="s">
        <v>232</v>
      </c>
      <c r="H204" s="56">
        <v>9.59</v>
      </c>
      <c r="I204" s="32"/>
      <c r="J204" s="41">
        <f t="shared" si="6"/>
        <v>0</v>
      </c>
      <c r="K204" s="42" t="str">
        <f t="shared" si="7"/>
        <v>OK</v>
      </c>
      <c r="L204" s="31"/>
      <c r="M204" s="31"/>
      <c r="N204" s="31"/>
      <c r="O204" s="31"/>
      <c r="P204" s="31"/>
      <c r="Q204" s="31"/>
      <c r="R204" s="31"/>
      <c r="S204" s="31"/>
      <c r="T204" s="31"/>
      <c r="U204" s="31"/>
      <c r="V204" s="31"/>
      <c r="W204" s="31"/>
      <c r="X204" s="60"/>
      <c r="Y204" s="60"/>
      <c r="Z204" s="60"/>
      <c r="AA204" s="60"/>
      <c r="AB204" s="60"/>
      <c r="AC204" s="60"/>
    </row>
    <row r="205" spans="1:29" ht="30" customHeight="1" x14ac:dyDescent="0.25">
      <c r="A205" s="166"/>
      <c r="B205" s="71">
        <v>202</v>
      </c>
      <c r="C205" s="169"/>
      <c r="D205" s="75" t="s">
        <v>253</v>
      </c>
      <c r="E205" s="72" t="s">
        <v>729</v>
      </c>
      <c r="F205" s="72" t="s">
        <v>38</v>
      </c>
      <c r="G205" s="72" t="s">
        <v>232</v>
      </c>
      <c r="H205" s="56">
        <v>21.26</v>
      </c>
      <c r="I205" s="32"/>
      <c r="J205" s="41">
        <f t="shared" si="6"/>
        <v>0</v>
      </c>
      <c r="K205" s="42" t="str">
        <f t="shared" si="7"/>
        <v>OK</v>
      </c>
      <c r="L205" s="31"/>
      <c r="M205" s="31"/>
      <c r="N205" s="31"/>
      <c r="O205" s="31"/>
      <c r="P205" s="31"/>
      <c r="Q205" s="31"/>
      <c r="R205" s="31"/>
      <c r="S205" s="31"/>
      <c r="T205" s="31"/>
      <c r="U205" s="31"/>
      <c r="V205" s="31"/>
      <c r="W205" s="31"/>
      <c r="X205" s="60"/>
      <c r="Y205" s="60"/>
      <c r="Z205" s="60"/>
      <c r="AA205" s="60"/>
      <c r="AB205" s="60"/>
      <c r="AC205" s="60"/>
    </row>
    <row r="206" spans="1:29" ht="30" customHeight="1" x14ac:dyDescent="0.25">
      <c r="A206" s="166"/>
      <c r="B206" s="71">
        <v>203</v>
      </c>
      <c r="C206" s="169"/>
      <c r="D206" s="75" t="s">
        <v>254</v>
      </c>
      <c r="E206" s="72" t="s">
        <v>729</v>
      </c>
      <c r="F206" s="72" t="s">
        <v>38</v>
      </c>
      <c r="G206" s="72" t="s">
        <v>232</v>
      </c>
      <c r="H206" s="56">
        <v>13.5</v>
      </c>
      <c r="I206" s="32"/>
      <c r="J206" s="41">
        <f t="shared" si="6"/>
        <v>0</v>
      </c>
      <c r="K206" s="42" t="str">
        <f t="shared" si="7"/>
        <v>OK</v>
      </c>
      <c r="L206" s="31"/>
      <c r="M206" s="31"/>
      <c r="N206" s="31"/>
      <c r="O206" s="31"/>
      <c r="P206" s="31"/>
      <c r="Q206" s="31"/>
      <c r="R206" s="31"/>
      <c r="S206" s="31"/>
      <c r="T206" s="31"/>
      <c r="U206" s="31"/>
      <c r="V206" s="31"/>
      <c r="W206" s="31"/>
      <c r="X206" s="60"/>
      <c r="Y206" s="60"/>
      <c r="Z206" s="60"/>
      <c r="AA206" s="60"/>
      <c r="AB206" s="60"/>
      <c r="AC206" s="60"/>
    </row>
    <row r="207" spans="1:29" ht="30" customHeight="1" x14ac:dyDescent="0.25">
      <c r="A207" s="166"/>
      <c r="B207" s="71">
        <v>204</v>
      </c>
      <c r="C207" s="169"/>
      <c r="D207" s="75" t="s">
        <v>255</v>
      </c>
      <c r="E207" s="72" t="s">
        <v>729</v>
      </c>
      <c r="F207" s="72" t="s">
        <v>38</v>
      </c>
      <c r="G207" s="72" t="s">
        <v>232</v>
      </c>
      <c r="H207" s="56">
        <v>21.26</v>
      </c>
      <c r="I207" s="32"/>
      <c r="J207" s="41">
        <f t="shared" si="6"/>
        <v>0</v>
      </c>
      <c r="K207" s="42" t="str">
        <f t="shared" si="7"/>
        <v>OK</v>
      </c>
      <c r="L207" s="31"/>
      <c r="M207" s="31"/>
      <c r="N207" s="31"/>
      <c r="O207" s="31"/>
      <c r="P207" s="31"/>
      <c r="Q207" s="31"/>
      <c r="R207" s="31"/>
      <c r="S207" s="31"/>
      <c r="T207" s="31"/>
      <c r="U207" s="31"/>
      <c r="V207" s="31"/>
      <c r="W207" s="31"/>
      <c r="X207" s="60"/>
      <c r="Y207" s="60"/>
      <c r="Z207" s="60"/>
      <c r="AA207" s="60"/>
      <c r="AB207" s="60"/>
      <c r="AC207" s="60"/>
    </row>
    <row r="208" spans="1:29" ht="30" customHeight="1" x14ac:dyDescent="0.25">
      <c r="A208" s="166"/>
      <c r="B208" s="71">
        <v>205</v>
      </c>
      <c r="C208" s="169"/>
      <c r="D208" s="75" t="s">
        <v>256</v>
      </c>
      <c r="E208" s="72" t="s">
        <v>729</v>
      </c>
      <c r="F208" s="72" t="s">
        <v>38</v>
      </c>
      <c r="G208" s="72" t="s">
        <v>232</v>
      </c>
      <c r="H208" s="56">
        <v>19.64</v>
      </c>
      <c r="I208" s="32"/>
      <c r="J208" s="41">
        <f t="shared" si="6"/>
        <v>0</v>
      </c>
      <c r="K208" s="42" t="str">
        <f t="shared" si="7"/>
        <v>OK</v>
      </c>
      <c r="L208" s="31"/>
      <c r="M208" s="31"/>
      <c r="N208" s="31"/>
      <c r="O208" s="31"/>
      <c r="P208" s="31"/>
      <c r="Q208" s="31"/>
      <c r="R208" s="31"/>
      <c r="S208" s="31"/>
      <c r="T208" s="31"/>
      <c r="U208" s="31"/>
      <c r="V208" s="31"/>
      <c r="W208" s="31"/>
      <c r="X208" s="60"/>
      <c r="Y208" s="60"/>
      <c r="Z208" s="60"/>
      <c r="AA208" s="60"/>
      <c r="AB208" s="60"/>
      <c r="AC208" s="60"/>
    </row>
    <row r="209" spans="1:29" ht="30" customHeight="1" x14ac:dyDescent="0.25">
      <c r="A209" s="166"/>
      <c r="B209" s="71">
        <v>206</v>
      </c>
      <c r="C209" s="169"/>
      <c r="D209" s="75" t="s">
        <v>257</v>
      </c>
      <c r="E209" s="72" t="s">
        <v>726</v>
      </c>
      <c r="F209" s="72" t="s">
        <v>38</v>
      </c>
      <c r="G209" s="72" t="s">
        <v>232</v>
      </c>
      <c r="H209" s="56">
        <v>46.54</v>
      </c>
      <c r="I209" s="32"/>
      <c r="J209" s="41">
        <f t="shared" si="6"/>
        <v>0</v>
      </c>
      <c r="K209" s="42" t="str">
        <f t="shared" si="7"/>
        <v>OK</v>
      </c>
      <c r="L209" s="31"/>
      <c r="M209" s="31"/>
      <c r="N209" s="31"/>
      <c r="O209" s="31"/>
      <c r="P209" s="31"/>
      <c r="Q209" s="31"/>
      <c r="R209" s="31"/>
      <c r="S209" s="31"/>
      <c r="T209" s="31"/>
      <c r="U209" s="31"/>
      <c r="V209" s="31"/>
      <c r="W209" s="31"/>
      <c r="X209" s="60"/>
      <c r="Y209" s="60"/>
      <c r="Z209" s="60"/>
      <c r="AA209" s="60"/>
      <c r="AB209" s="60"/>
      <c r="AC209" s="60"/>
    </row>
    <row r="210" spans="1:29" ht="30" customHeight="1" x14ac:dyDescent="0.25">
      <c r="A210" s="166"/>
      <c r="B210" s="71">
        <v>207</v>
      </c>
      <c r="C210" s="169"/>
      <c r="D210" s="75" t="s">
        <v>258</v>
      </c>
      <c r="E210" s="72" t="s">
        <v>726</v>
      </c>
      <c r="F210" s="72" t="s">
        <v>38</v>
      </c>
      <c r="G210" s="72" t="s">
        <v>232</v>
      </c>
      <c r="H210" s="56">
        <v>33.75</v>
      </c>
      <c r="I210" s="32"/>
      <c r="J210" s="41">
        <f t="shared" si="6"/>
        <v>0</v>
      </c>
      <c r="K210" s="42" t="str">
        <f t="shared" si="7"/>
        <v>OK</v>
      </c>
      <c r="L210" s="31"/>
      <c r="M210" s="31"/>
      <c r="N210" s="31"/>
      <c r="O210" s="31"/>
      <c r="P210" s="31"/>
      <c r="Q210" s="31"/>
      <c r="R210" s="31"/>
      <c r="S210" s="31"/>
      <c r="T210" s="31"/>
      <c r="U210" s="31"/>
      <c r="V210" s="31"/>
      <c r="W210" s="31"/>
      <c r="X210" s="60"/>
      <c r="Y210" s="60"/>
      <c r="Z210" s="60"/>
      <c r="AA210" s="60"/>
      <c r="AB210" s="60"/>
      <c r="AC210" s="60"/>
    </row>
    <row r="211" spans="1:29" ht="30" customHeight="1" x14ac:dyDescent="0.25">
      <c r="A211" s="166"/>
      <c r="B211" s="71">
        <v>208</v>
      </c>
      <c r="C211" s="169"/>
      <c r="D211" s="75" t="s">
        <v>259</v>
      </c>
      <c r="E211" s="72" t="s">
        <v>726</v>
      </c>
      <c r="F211" s="72" t="s">
        <v>38</v>
      </c>
      <c r="G211" s="72" t="s">
        <v>232</v>
      </c>
      <c r="H211" s="56">
        <v>51.32</v>
      </c>
      <c r="I211" s="32"/>
      <c r="J211" s="41">
        <f t="shared" si="6"/>
        <v>0</v>
      </c>
      <c r="K211" s="42" t="str">
        <f t="shared" si="7"/>
        <v>OK</v>
      </c>
      <c r="L211" s="31"/>
      <c r="M211" s="31"/>
      <c r="N211" s="31"/>
      <c r="O211" s="31"/>
      <c r="P211" s="31"/>
      <c r="Q211" s="31"/>
      <c r="R211" s="31"/>
      <c r="S211" s="31"/>
      <c r="T211" s="31"/>
      <c r="U211" s="31"/>
      <c r="V211" s="31"/>
      <c r="W211" s="31"/>
      <c r="X211" s="60"/>
      <c r="Y211" s="60"/>
      <c r="Z211" s="60"/>
      <c r="AA211" s="60"/>
      <c r="AB211" s="60"/>
      <c r="AC211" s="60"/>
    </row>
    <row r="212" spans="1:29" ht="30" customHeight="1" x14ac:dyDescent="0.25">
      <c r="A212" s="166"/>
      <c r="B212" s="71">
        <v>209</v>
      </c>
      <c r="C212" s="169"/>
      <c r="D212" s="75" t="s">
        <v>260</v>
      </c>
      <c r="E212" s="72" t="s">
        <v>231</v>
      </c>
      <c r="F212" s="72" t="s">
        <v>38</v>
      </c>
      <c r="G212" s="72" t="s">
        <v>232</v>
      </c>
      <c r="H212" s="56">
        <v>29.7</v>
      </c>
      <c r="I212" s="32"/>
      <c r="J212" s="41">
        <f t="shared" si="6"/>
        <v>0</v>
      </c>
      <c r="K212" s="42" t="str">
        <f t="shared" si="7"/>
        <v>OK</v>
      </c>
      <c r="L212" s="31"/>
      <c r="M212" s="31"/>
      <c r="N212" s="31"/>
      <c r="O212" s="31"/>
      <c r="P212" s="31"/>
      <c r="Q212" s="31"/>
      <c r="R212" s="31"/>
      <c r="S212" s="31"/>
      <c r="T212" s="31"/>
      <c r="U212" s="31"/>
      <c r="V212" s="31"/>
      <c r="W212" s="31"/>
      <c r="X212" s="60"/>
      <c r="Y212" s="60"/>
      <c r="Z212" s="60"/>
      <c r="AA212" s="60"/>
      <c r="AB212" s="60"/>
      <c r="AC212" s="60"/>
    </row>
    <row r="213" spans="1:29" ht="30" customHeight="1" x14ac:dyDescent="0.25">
      <c r="A213" s="166"/>
      <c r="B213" s="71">
        <v>210</v>
      </c>
      <c r="C213" s="169"/>
      <c r="D213" s="75" t="s">
        <v>261</v>
      </c>
      <c r="E213" s="72" t="s">
        <v>231</v>
      </c>
      <c r="F213" s="72" t="s">
        <v>38</v>
      </c>
      <c r="G213" s="72" t="s">
        <v>232</v>
      </c>
      <c r="H213" s="56">
        <v>26.24</v>
      </c>
      <c r="I213" s="32"/>
      <c r="J213" s="41">
        <f t="shared" si="6"/>
        <v>0</v>
      </c>
      <c r="K213" s="42" t="str">
        <f t="shared" si="7"/>
        <v>OK</v>
      </c>
      <c r="L213" s="31"/>
      <c r="M213" s="31"/>
      <c r="N213" s="31"/>
      <c r="O213" s="31"/>
      <c r="P213" s="31"/>
      <c r="Q213" s="31"/>
      <c r="R213" s="31"/>
      <c r="S213" s="31"/>
      <c r="T213" s="31"/>
      <c r="U213" s="31"/>
      <c r="V213" s="31"/>
      <c r="W213" s="31"/>
      <c r="X213" s="60"/>
      <c r="Y213" s="60"/>
      <c r="Z213" s="60"/>
      <c r="AA213" s="60"/>
      <c r="AB213" s="60"/>
      <c r="AC213" s="60"/>
    </row>
    <row r="214" spans="1:29" ht="30" customHeight="1" x14ac:dyDescent="0.25">
      <c r="A214" s="166"/>
      <c r="B214" s="71">
        <v>211</v>
      </c>
      <c r="C214" s="169"/>
      <c r="D214" s="75" t="s">
        <v>262</v>
      </c>
      <c r="E214" s="72" t="s">
        <v>731</v>
      </c>
      <c r="F214" s="72" t="s">
        <v>38</v>
      </c>
      <c r="G214" s="72" t="s">
        <v>232</v>
      </c>
      <c r="H214" s="56">
        <v>7.4</v>
      </c>
      <c r="I214" s="32">
        <v>3</v>
      </c>
      <c r="J214" s="41">
        <f t="shared" si="6"/>
        <v>2</v>
      </c>
      <c r="K214" s="42" t="str">
        <f t="shared" si="7"/>
        <v>OK</v>
      </c>
      <c r="L214" s="31">
        <v>1</v>
      </c>
      <c r="M214" s="31"/>
      <c r="N214" s="31"/>
      <c r="O214" s="31"/>
      <c r="P214" s="31"/>
      <c r="Q214" s="31"/>
      <c r="R214" s="31"/>
      <c r="S214" s="31"/>
      <c r="T214" s="31"/>
      <c r="U214" s="31"/>
      <c r="V214" s="31"/>
      <c r="W214" s="31"/>
      <c r="X214" s="60"/>
      <c r="Y214" s="60"/>
      <c r="Z214" s="60"/>
      <c r="AA214" s="60"/>
      <c r="AB214" s="60"/>
      <c r="AC214" s="60"/>
    </row>
    <row r="215" spans="1:29" ht="30" customHeight="1" x14ac:dyDescent="0.25">
      <c r="A215" s="166"/>
      <c r="B215" s="71">
        <v>212</v>
      </c>
      <c r="C215" s="169"/>
      <c r="D215" s="75" t="s">
        <v>263</v>
      </c>
      <c r="E215" s="72" t="s">
        <v>728</v>
      </c>
      <c r="F215" s="72" t="s">
        <v>38</v>
      </c>
      <c r="G215" s="72" t="s">
        <v>232</v>
      </c>
      <c r="H215" s="56">
        <v>20.48</v>
      </c>
      <c r="I215" s="32">
        <v>3</v>
      </c>
      <c r="J215" s="41">
        <f t="shared" si="6"/>
        <v>3</v>
      </c>
      <c r="K215" s="42" t="str">
        <f t="shared" si="7"/>
        <v>OK</v>
      </c>
      <c r="L215" s="31"/>
      <c r="M215" s="31"/>
      <c r="N215" s="31"/>
      <c r="O215" s="31"/>
      <c r="P215" s="31"/>
      <c r="Q215" s="31"/>
      <c r="R215" s="31"/>
      <c r="S215" s="31"/>
      <c r="T215" s="31"/>
      <c r="U215" s="31"/>
      <c r="V215" s="31"/>
      <c r="W215" s="31"/>
      <c r="X215" s="60"/>
      <c r="Y215" s="60"/>
      <c r="Z215" s="60"/>
      <c r="AA215" s="60"/>
      <c r="AB215" s="60"/>
      <c r="AC215" s="60"/>
    </row>
    <row r="216" spans="1:29" ht="30" customHeight="1" x14ac:dyDescent="0.25">
      <c r="A216" s="166"/>
      <c r="B216" s="71">
        <v>213</v>
      </c>
      <c r="C216" s="169"/>
      <c r="D216" s="75" t="s">
        <v>264</v>
      </c>
      <c r="E216" s="72" t="s">
        <v>231</v>
      </c>
      <c r="F216" s="72" t="s">
        <v>38</v>
      </c>
      <c r="G216" s="72" t="s">
        <v>232</v>
      </c>
      <c r="H216" s="56">
        <v>19.73</v>
      </c>
      <c r="I216" s="32"/>
      <c r="J216" s="41">
        <f t="shared" si="6"/>
        <v>0</v>
      </c>
      <c r="K216" s="42" t="str">
        <f t="shared" si="7"/>
        <v>OK</v>
      </c>
      <c r="L216" s="31"/>
      <c r="M216" s="31"/>
      <c r="N216" s="31"/>
      <c r="O216" s="31"/>
      <c r="P216" s="31"/>
      <c r="Q216" s="31"/>
      <c r="R216" s="31"/>
      <c r="S216" s="31"/>
      <c r="T216" s="31"/>
      <c r="U216" s="31"/>
      <c r="V216" s="31"/>
      <c r="W216" s="31"/>
      <c r="X216" s="60"/>
      <c r="Y216" s="60"/>
      <c r="Z216" s="60"/>
      <c r="AA216" s="60"/>
      <c r="AB216" s="60"/>
      <c r="AC216" s="60"/>
    </row>
    <row r="217" spans="1:29" ht="30" customHeight="1" x14ac:dyDescent="0.25">
      <c r="A217" s="166"/>
      <c r="B217" s="71">
        <v>214</v>
      </c>
      <c r="C217" s="169"/>
      <c r="D217" s="75" t="s">
        <v>265</v>
      </c>
      <c r="E217" s="72" t="s">
        <v>231</v>
      </c>
      <c r="F217" s="72" t="s">
        <v>38</v>
      </c>
      <c r="G217" s="72" t="s">
        <v>232</v>
      </c>
      <c r="H217" s="56">
        <v>16.32</v>
      </c>
      <c r="I217" s="32"/>
      <c r="J217" s="41">
        <f t="shared" si="6"/>
        <v>0</v>
      </c>
      <c r="K217" s="42" t="str">
        <f t="shared" si="7"/>
        <v>OK</v>
      </c>
      <c r="L217" s="31"/>
      <c r="M217" s="31"/>
      <c r="N217" s="31"/>
      <c r="O217" s="31"/>
      <c r="P217" s="31"/>
      <c r="Q217" s="31"/>
      <c r="R217" s="31"/>
      <c r="S217" s="31"/>
      <c r="T217" s="31"/>
      <c r="U217" s="31"/>
      <c r="V217" s="31"/>
      <c r="W217" s="31"/>
      <c r="X217" s="60"/>
      <c r="Y217" s="60"/>
      <c r="Z217" s="60"/>
      <c r="AA217" s="60"/>
      <c r="AB217" s="60"/>
      <c r="AC217" s="60"/>
    </row>
    <row r="218" spans="1:29" ht="30" customHeight="1" x14ac:dyDescent="0.25">
      <c r="A218" s="166"/>
      <c r="B218" s="71">
        <v>215</v>
      </c>
      <c r="C218" s="169"/>
      <c r="D218" s="75" t="s">
        <v>266</v>
      </c>
      <c r="E218" s="72" t="s">
        <v>231</v>
      </c>
      <c r="F218" s="72" t="s">
        <v>38</v>
      </c>
      <c r="G218" s="72" t="s">
        <v>232</v>
      </c>
      <c r="H218" s="56">
        <v>34.82</v>
      </c>
      <c r="I218" s="32"/>
      <c r="J218" s="41">
        <f t="shared" si="6"/>
        <v>0</v>
      </c>
      <c r="K218" s="42" t="str">
        <f t="shared" si="7"/>
        <v>OK</v>
      </c>
      <c r="L218" s="31"/>
      <c r="M218" s="31"/>
      <c r="N218" s="31"/>
      <c r="O218" s="31"/>
      <c r="P218" s="31"/>
      <c r="Q218" s="31"/>
      <c r="R218" s="31"/>
      <c r="S218" s="31"/>
      <c r="T218" s="31"/>
      <c r="U218" s="31"/>
      <c r="V218" s="31"/>
      <c r="W218" s="31"/>
      <c r="X218" s="60"/>
      <c r="Y218" s="60"/>
      <c r="Z218" s="60"/>
      <c r="AA218" s="60"/>
      <c r="AB218" s="60"/>
      <c r="AC218" s="60"/>
    </row>
    <row r="219" spans="1:29" ht="30" customHeight="1" x14ac:dyDescent="0.25">
      <c r="A219" s="166"/>
      <c r="B219" s="71">
        <v>216</v>
      </c>
      <c r="C219" s="169"/>
      <c r="D219" s="75" t="s">
        <v>267</v>
      </c>
      <c r="E219" s="72" t="s">
        <v>231</v>
      </c>
      <c r="F219" s="72" t="s">
        <v>38</v>
      </c>
      <c r="G219" s="72" t="s">
        <v>232</v>
      </c>
      <c r="H219" s="56">
        <v>15.32</v>
      </c>
      <c r="I219" s="32"/>
      <c r="J219" s="41">
        <f t="shared" si="6"/>
        <v>0</v>
      </c>
      <c r="K219" s="42" t="str">
        <f t="shared" si="7"/>
        <v>OK</v>
      </c>
      <c r="L219" s="31"/>
      <c r="M219" s="31"/>
      <c r="N219" s="31"/>
      <c r="O219" s="31"/>
      <c r="P219" s="31"/>
      <c r="Q219" s="31"/>
      <c r="R219" s="31"/>
      <c r="S219" s="31"/>
      <c r="T219" s="31"/>
      <c r="U219" s="31"/>
      <c r="V219" s="31"/>
      <c r="W219" s="31"/>
      <c r="X219" s="60"/>
      <c r="Y219" s="60"/>
      <c r="Z219" s="60"/>
      <c r="AA219" s="60"/>
      <c r="AB219" s="60"/>
      <c r="AC219" s="60"/>
    </row>
    <row r="220" spans="1:29" ht="30" customHeight="1" x14ac:dyDescent="0.25">
      <c r="A220" s="166"/>
      <c r="B220" s="71">
        <v>217</v>
      </c>
      <c r="C220" s="169"/>
      <c r="D220" s="75" t="s">
        <v>268</v>
      </c>
      <c r="E220" s="72" t="s">
        <v>726</v>
      </c>
      <c r="F220" s="72" t="s">
        <v>38</v>
      </c>
      <c r="G220" s="72" t="s">
        <v>232</v>
      </c>
      <c r="H220" s="56">
        <v>24.25</v>
      </c>
      <c r="I220" s="32"/>
      <c r="J220" s="41">
        <f t="shared" si="6"/>
        <v>0</v>
      </c>
      <c r="K220" s="42" t="str">
        <f t="shared" si="7"/>
        <v>OK</v>
      </c>
      <c r="L220" s="31"/>
      <c r="M220" s="31"/>
      <c r="N220" s="31"/>
      <c r="O220" s="31"/>
      <c r="P220" s="31"/>
      <c r="Q220" s="31"/>
      <c r="R220" s="31"/>
      <c r="S220" s="31"/>
      <c r="T220" s="31"/>
      <c r="U220" s="31"/>
      <c r="V220" s="31"/>
      <c r="W220" s="31"/>
      <c r="X220" s="60"/>
      <c r="Y220" s="60"/>
      <c r="Z220" s="60"/>
      <c r="AA220" s="60"/>
      <c r="AB220" s="60"/>
      <c r="AC220" s="60"/>
    </row>
    <row r="221" spans="1:29" ht="30" customHeight="1" x14ac:dyDescent="0.25">
      <c r="A221" s="166"/>
      <c r="B221" s="71">
        <v>218</v>
      </c>
      <c r="C221" s="169"/>
      <c r="D221" s="75" t="s">
        <v>269</v>
      </c>
      <c r="E221" s="72" t="s">
        <v>726</v>
      </c>
      <c r="F221" s="72" t="s">
        <v>38</v>
      </c>
      <c r="G221" s="72" t="s">
        <v>232</v>
      </c>
      <c r="H221" s="56">
        <v>64.540000000000006</v>
      </c>
      <c r="I221" s="32"/>
      <c r="J221" s="41">
        <f t="shared" si="6"/>
        <v>0</v>
      </c>
      <c r="K221" s="42" t="str">
        <f t="shared" si="7"/>
        <v>OK</v>
      </c>
      <c r="L221" s="31"/>
      <c r="M221" s="31"/>
      <c r="N221" s="31"/>
      <c r="O221" s="31"/>
      <c r="P221" s="31"/>
      <c r="Q221" s="31"/>
      <c r="R221" s="31"/>
      <c r="S221" s="31"/>
      <c r="T221" s="31"/>
      <c r="U221" s="31"/>
      <c r="V221" s="31"/>
      <c r="W221" s="31"/>
      <c r="X221" s="60"/>
      <c r="Y221" s="60"/>
      <c r="Z221" s="60"/>
      <c r="AA221" s="60"/>
      <c r="AB221" s="60"/>
      <c r="AC221" s="60"/>
    </row>
    <row r="222" spans="1:29" ht="30" customHeight="1" x14ac:dyDescent="0.25">
      <c r="A222" s="166"/>
      <c r="B222" s="71">
        <v>219</v>
      </c>
      <c r="C222" s="169"/>
      <c r="D222" s="75" t="s">
        <v>270</v>
      </c>
      <c r="E222" s="72" t="s">
        <v>726</v>
      </c>
      <c r="F222" s="72" t="s">
        <v>38</v>
      </c>
      <c r="G222" s="72" t="s">
        <v>44</v>
      </c>
      <c r="H222" s="56">
        <v>106.74</v>
      </c>
      <c r="I222" s="32"/>
      <c r="J222" s="41">
        <f t="shared" si="6"/>
        <v>0</v>
      </c>
      <c r="K222" s="42" t="str">
        <f t="shared" si="7"/>
        <v>OK</v>
      </c>
      <c r="L222" s="31"/>
      <c r="M222" s="31"/>
      <c r="N222" s="31"/>
      <c r="O222" s="31"/>
      <c r="P222" s="31"/>
      <c r="Q222" s="31"/>
      <c r="R222" s="31"/>
      <c r="S222" s="31"/>
      <c r="T222" s="31"/>
      <c r="U222" s="31"/>
      <c r="V222" s="31"/>
      <c r="W222" s="31"/>
      <c r="X222" s="60"/>
      <c r="Y222" s="60"/>
      <c r="Z222" s="60"/>
      <c r="AA222" s="60"/>
      <c r="AB222" s="60"/>
      <c r="AC222" s="60"/>
    </row>
    <row r="223" spans="1:29" ht="30" customHeight="1" x14ac:dyDescent="0.25">
      <c r="A223" s="166"/>
      <c r="B223" s="71">
        <v>220</v>
      </c>
      <c r="C223" s="169"/>
      <c r="D223" s="75" t="s">
        <v>271</v>
      </c>
      <c r="E223" s="72" t="s">
        <v>726</v>
      </c>
      <c r="F223" s="72" t="s">
        <v>38</v>
      </c>
      <c r="G223" s="72" t="s">
        <v>232</v>
      </c>
      <c r="H223" s="56">
        <v>19.39</v>
      </c>
      <c r="I223" s="32"/>
      <c r="J223" s="41">
        <f t="shared" si="6"/>
        <v>0</v>
      </c>
      <c r="K223" s="42" t="str">
        <f t="shared" si="7"/>
        <v>OK</v>
      </c>
      <c r="L223" s="31"/>
      <c r="M223" s="31"/>
      <c r="N223" s="31"/>
      <c r="O223" s="31"/>
      <c r="P223" s="31"/>
      <c r="Q223" s="31"/>
      <c r="R223" s="31"/>
      <c r="S223" s="31"/>
      <c r="T223" s="31"/>
      <c r="U223" s="31"/>
      <c r="V223" s="31"/>
      <c r="W223" s="31"/>
      <c r="X223" s="60"/>
      <c r="Y223" s="60"/>
      <c r="Z223" s="60"/>
      <c r="AA223" s="60"/>
      <c r="AB223" s="60"/>
      <c r="AC223" s="60"/>
    </row>
    <row r="224" spans="1:29" ht="30" customHeight="1" x14ac:dyDescent="0.25">
      <c r="A224" s="166"/>
      <c r="B224" s="71">
        <v>221</v>
      </c>
      <c r="C224" s="169"/>
      <c r="D224" s="75" t="s">
        <v>273</v>
      </c>
      <c r="E224" s="72" t="s">
        <v>729</v>
      </c>
      <c r="F224" s="72" t="s">
        <v>38</v>
      </c>
      <c r="G224" s="72" t="s">
        <v>232</v>
      </c>
      <c r="H224" s="56">
        <v>14.17</v>
      </c>
      <c r="I224" s="32">
        <v>1</v>
      </c>
      <c r="J224" s="41">
        <f t="shared" si="6"/>
        <v>0</v>
      </c>
      <c r="K224" s="42" t="str">
        <f t="shared" si="7"/>
        <v>OK</v>
      </c>
      <c r="L224" s="31">
        <v>1</v>
      </c>
      <c r="M224" s="31"/>
      <c r="N224" s="31"/>
      <c r="O224" s="31"/>
      <c r="P224" s="31"/>
      <c r="Q224" s="31"/>
      <c r="R224" s="31"/>
      <c r="S224" s="31"/>
      <c r="T224" s="31"/>
      <c r="U224" s="31"/>
      <c r="V224" s="31"/>
      <c r="W224" s="31"/>
      <c r="X224" s="60"/>
      <c r="Y224" s="60"/>
      <c r="Z224" s="60"/>
      <c r="AA224" s="60"/>
      <c r="AB224" s="60"/>
      <c r="AC224" s="60"/>
    </row>
    <row r="225" spans="1:29" ht="30" customHeight="1" x14ac:dyDescent="0.25">
      <c r="A225" s="166"/>
      <c r="B225" s="71">
        <v>222</v>
      </c>
      <c r="C225" s="169"/>
      <c r="D225" s="75" t="s">
        <v>274</v>
      </c>
      <c r="E225" s="72" t="s">
        <v>729</v>
      </c>
      <c r="F225" s="72" t="s">
        <v>38</v>
      </c>
      <c r="G225" s="72" t="s">
        <v>232</v>
      </c>
      <c r="H225" s="56">
        <v>17.260000000000002</v>
      </c>
      <c r="I225" s="32"/>
      <c r="J225" s="41">
        <f t="shared" si="6"/>
        <v>0</v>
      </c>
      <c r="K225" s="42" t="str">
        <f t="shared" si="7"/>
        <v>OK</v>
      </c>
      <c r="L225" s="31"/>
      <c r="M225" s="31"/>
      <c r="N225" s="31"/>
      <c r="O225" s="31"/>
      <c r="P225" s="31"/>
      <c r="Q225" s="31"/>
      <c r="R225" s="31"/>
      <c r="S225" s="31"/>
      <c r="T225" s="31"/>
      <c r="U225" s="31"/>
      <c r="V225" s="31"/>
      <c r="W225" s="31"/>
      <c r="X225" s="60"/>
      <c r="Y225" s="60"/>
      <c r="Z225" s="60"/>
      <c r="AA225" s="60"/>
      <c r="AB225" s="60"/>
      <c r="AC225" s="60"/>
    </row>
    <row r="226" spans="1:29" ht="30" customHeight="1" x14ac:dyDescent="0.25">
      <c r="A226" s="166"/>
      <c r="B226" s="73">
        <v>223</v>
      </c>
      <c r="C226" s="169"/>
      <c r="D226" s="75" t="s">
        <v>656</v>
      </c>
      <c r="E226" s="72" t="s">
        <v>729</v>
      </c>
      <c r="F226" s="72" t="s">
        <v>336</v>
      </c>
      <c r="G226" s="72" t="s">
        <v>232</v>
      </c>
      <c r="H226" s="56">
        <v>18.02</v>
      </c>
      <c r="I226" s="32"/>
      <c r="J226" s="41">
        <f t="shared" si="6"/>
        <v>0</v>
      </c>
      <c r="K226" s="42" t="str">
        <f t="shared" si="7"/>
        <v>OK</v>
      </c>
      <c r="L226" s="31"/>
      <c r="M226" s="31"/>
      <c r="N226" s="31"/>
      <c r="O226" s="31"/>
      <c r="P226" s="31"/>
      <c r="Q226" s="31"/>
      <c r="R226" s="31"/>
      <c r="S226" s="31"/>
      <c r="T226" s="31"/>
      <c r="U226" s="31"/>
      <c r="V226" s="31"/>
      <c r="W226" s="31"/>
      <c r="X226" s="60"/>
      <c r="Y226" s="60"/>
      <c r="Z226" s="60"/>
      <c r="AA226" s="60"/>
      <c r="AB226" s="60"/>
      <c r="AC226" s="60"/>
    </row>
    <row r="227" spans="1:29" ht="30" customHeight="1" x14ac:dyDescent="0.25">
      <c r="A227" s="166"/>
      <c r="B227" s="71">
        <v>224</v>
      </c>
      <c r="C227" s="169"/>
      <c r="D227" s="75" t="s">
        <v>275</v>
      </c>
      <c r="E227" s="72" t="s">
        <v>726</v>
      </c>
      <c r="F227" s="72" t="s">
        <v>38</v>
      </c>
      <c r="G227" s="72" t="s">
        <v>232</v>
      </c>
      <c r="H227" s="56">
        <v>22.93</v>
      </c>
      <c r="I227" s="32"/>
      <c r="J227" s="41">
        <f t="shared" si="6"/>
        <v>0</v>
      </c>
      <c r="K227" s="42" t="str">
        <f t="shared" si="7"/>
        <v>OK</v>
      </c>
      <c r="L227" s="31"/>
      <c r="M227" s="31"/>
      <c r="N227" s="31"/>
      <c r="O227" s="31"/>
      <c r="P227" s="31"/>
      <c r="Q227" s="31"/>
      <c r="R227" s="31"/>
      <c r="S227" s="31"/>
      <c r="T227" s="31"/>
      <c r="U227" s="31"/>
      <c r="V227" s="31"/>
      <c r="W227" s="31"/>
      <c r="X227" s="60"/>
      <c r="Y227" s="60"/>
      <c r="Z227" s="60"/>
      <c r="AA227" s="60"/>
      <c r="AB227" s="60"/>
      <c r="AC227" s="60"/>
    </row>
    <row r="228" spans="1:29" ht="30" customHeight="1" x14ac:dyDescent="0.25">
      <c r="A228" s="166"/>
      <c r="B228" s="71">
        <v>225</v>
      </c>
      <c r="C228" s="169"/>
      <c r="D228" s="75" t="s">
        <v>276</v>
      </c>
      <c r="E228" s="72" t="s">
        <v>726</v>
      </c>
      <c r="F228" s="72" t="s">
        <v>38</v>
      </c>
      <c r="G228" s="72" t="s">
        <v>232</v>
      </c>
      <c r="H228" s="56">
        <v>47.76</v>
      </c>
      <c r="I228" s="32"/>
      <c r="J228" s="41">
        <f t="shared" si="6"/>
        <v>0</v>
      </c>
      <c r="K228" s="42" t="str">
        <f t="shared" si="7"/>
        <v>OK</v>
      </c>
      <c r="L228" s="31"/>
      <c r="M228" s="31"/>
      <c r="N228" s="31"/>
      <c r="O228" s="31"/>
      <c r="P228" s="31"/>
      <c r="Q228" s="31"/>
      <c r="R228" s="31"/>
      <c r="S228" s="31"/>
      <c r="T228" s="31"/>
      <c r="U228" s="31"/>
      <c r="V228" s="31"/>
      <c r="W228" s="31"/>
      <c r="X228" s="60"/>
      <c r="Y228" s="60"/>
      <c r="Z228" s="60"/>
      <c r="AA228" s="60"/>
      <c r="AB228" s="60"/>
      <c r="AC228" s="60"/>
    </row>
    <row r="229" spans="1:29" ht="30" customHeight="1" x14ac:dyDescent="0.25">
      <c r="A229" s="166"/>
      <c r="B229" s="71">
        <v>226</v>
      </c>
      <c r="C229" s="169"/>
      <c r="D229" s="75" t="s">
        <v>277</v>
      </c>
      <c r="E229" s="72" t="s">
        <v>731</v>
      </c>
      <c r="F229" s="72" t="s">
        <v>38</v>
      </c>
      <c r="G229" s="72" t="s">
        <v>232</v>
      </c>
      <c r="H229" s="56">
        <v>34.770000000000003</v>
      </c>
      <c r="I229" s="32">
        <v>1</v>
      </c>
      <c r="J229" s="41">
        <f t="shared" si="6"/>
        <v>1</v>
      </c>
      <c r="K229" s="42" t="str">
        <f t="shared" si="7"/>
        <v>OK</v>
      </c>
      <c r="L229" s="31"/>
      <c r="M229" s="31"/>
      <c r="N229" s="31"/>
      <c r="O229" s="31"/>
      <c r="P229" s="31"/>
      <c r="Q229" s="31"/>
      <c r="R229" s="31"/>
      <c r="S229" s="31"/>
      <c r="T229" s="31"/>
      <c r="U229" s="31"/>
      <c r="V229" s="31"/>
      <c r="W229" s="31"/>
      <c r="X229" s="60"/>
      <c r="Y229" s="60"/>
      <c r="Z229" s="60"/>
      <c r="AA229" s="60"/>
      <c r="AB229" s="60"/>
      <c r="AC229" s="60"/>
    </row>
    <row r="230" spans="1:29" ht="30" customHeight="1" x14ac:dyDescent="0.25">
      <c r="A230" s="166"/>
      <c r="B230" s="71">
        <v>227</v>
      </c>
      <c r="C230" s="169"/>
      <c r="D230" s="75" t="s">
        <v>278</v>
      </c>
      <c r="E230" s="72" t="s">
        <v>731</v>
      </c>
      <c r="F230" s="72" t="s">
        <v>38</v>
      </c>
      <c r="G230" s="72" t="s">
        <v>232</v>
      </c>
      <c r="H230" s="56">
        <v>38.89</v>
      </c>
      <c r="I230" s="32"/>
      <c r="J230" s="41">
        <f t="shared" si="6"/>
        <v>0</v>
      </c>
      <c r="K230" s="42" t="str">
        <f t="shared" si="7"/>
        <v>OK</v>
      </c>
      <c r="L230" s="31"/>
      <c r="M230" s="31"/>
      <c r="N230" s="31"/>
      <c r="O230" s="31"/>
      <c r="P230" s="31"/>
      <c r="Q230" s="31"/>
      <c r="R230" s="31"/>
      <c r="S230" s="31"/>
      <c r="T230" s="31"/>
      <c r="U230" s="31"/>
      <c r="V230" s="31"/>
      <c r="W230" s="31"/>
      <c r="X230" s="60"/>
      <c r="Y230" s="60"/>
      <c r="Z230" s="60"/>
      <c r="AA230" s="60"/>
      <c r="AB230" s="60"/>
      <c r="AC230" s="60"/>
    </row>
    <row r="231" spans="1:29" ht="30" customHeight="1" x14ac:dyDescent="0.25">
      <c r="A231" s="166"/>
      <c r="B231" s="71">
        <v>228</v>
      </c>
      <c r="C231" s="169"/>
      <c r="D231" s="75" t="s">
        <v>279</v>
      </c>
      <c r="E231" s="72" t="s">
        <v>731</v>
      </c>
      <c r="F231" s="72" t="s">
        <v>38</v>
      </c>
      <c r="G231" s="72" t="s">
        <v>232</v>
      </c>
      <c r="H231" s="56">
        <v>62.09</v>
      </c>
      <c r="I231" s="32"/>
      <c r="J231" s="41">
        <f t="shared" si="6"/>
        <v>0</v>
      </c>
      <c r="K231" s="42" t="str">
        <f t="shared" si="7"/>
        <v>OK</v>
      </c>
      <c r="L231" s="31"/>
      <c r="M231" s="31"/>
      <c r="N231" s="31"/>
      <c r="O231" s="31"/>
      <c r="P231" s="31"/>
      <c r="Q231" s="31"/>
      <c r="R231" s="31"/>
      <c r="S231" s="31"/>
      <c r="T231" s="31"/>
      <c r="U231" s="31"/>
      <c r="V231" s="31"/>
      <c r="W231" s="31"/>
      <c r="X231" s="60"/>
      <c r="Y231" s="60"/>
      <c r="Z231" s="60"/>
      <c r="AA231" s="60"/>
      <c r="AB231" s="60"/>
      <c r="AC231" s="60"/>
    </row>
    <row r="232" spans="1:29" ht="30" customHeight="1" x14ac:dyDescent="0.25">
      <c r="A232" s="166"/>
      <c r="B232" s="71">
        <v>229</v>
      </c>
      <c r="C232" s="169"/>
      <c r="D232" s="75" t="s">
        <v>280</v>
      </c>
      <c r="E232" s="72" t="s">
        <v>729</v>
      </c>
      <c r="F232" s="72" t="s">
        <v>38</v>
      </c>
      <c r="G232" s="72" t="s">
        <v>232</v>
      </c>
      <c r="H232" s="56">
        <v>10.92</v>
      </c>
      <c r="I232" s="32">
        <v>1</v>
      </c>
      <c r="J232" s="41">
        <f t="shared" si="6"/>
        <v>1</v>
      </c>
      <c r="K232" s="42" t="str">
        <f t="shared" si="7"/>
        <v>OK</v>
      </c>
      <c r="L232" s="31"/>
      <c r="M232" s="31"/>
      <c r="N232" s="31"/>
      <c r="O232" s="31"/>
      <c r="P232" s="31"/>
      <c r="Q232" s="31"/>
      <c r="R232" s="31"/>
      <c r="S232" s="31"/>
      <c r="T232" s="31"/>
      <c r="U232" s="31"/>
      <c r="V232" s="31"/>
      <c r="W232" s="31"/>
      <c r="X232" s="60"/>
      <c r="Y232" s="60"/>
      <c r="Z232" s="60"/>
      <c r="AA232" s="60"/>
      <c r="AB232" s="60"/>
      <c r="AC232" s="60"/>
    </row>
    <row r="233" spans="1:29" ht="30" customHeight="1" x14ac:dyDescent="0.25">
      <c r="A233" s="166"/>
      <c r="B233" s="73">
        <v>230</v>
      </c>
      <c r="C233" s="169"/>
      <c r="D233" s="75" t="s">
        <v>281</v>
      </c>
      <c r="E233" s="72" t="s">
        <v>729</v>
      </c>
      <c r="F233" s="72" t="s">
        <v>38</v>
      </c>
      <c r="G233" s="72" t="s">
        <v>232</v>
      </c>
      <c r="H233" s="56">
        <v>60.58</v>
      </c>
      <c r="I233" s="32">
        <v>1</v>
      </c>
      <c r="J233" s="41">
        <f t="shared" si="6"/>
        <v>0</v>
      </c>
      <c r="K233" s="42" t="str">
        <f t="shared" si="7"/>
        <v>OK</v>
      </c>
      <c r="L233" s="31">
        <v>1</v>
      </c>
      <c r="M233" s="31"/>
      <c r="N233" s="31"/>
      <c r="O233" s="31"/>
      <c r="P233" s="31"/>
      <c r="Q233" s="31"/>
      <c r="R233" s="31"/>
      <c r="S233" s="31"/>
      <c r="T233" s="31"/>
      <c r="U233" s="31"/>
      <c r="V233" s="31"/>
      <c r="W233" s="31"/>
      <c r="X233" s="60"/>
      <c r="Y233" s="60"/>
      <c r="Z233" s="60"/>
      <c r="AA233" s="60"/>
      <c r="AB233" s="60"/>
      <c r="AC233" s="60"/>
    </row>
    <row r="234" spans="1:29" ht="30" customHeight="1" x14ac:dyDescent="0.25">
      <c r="A234" s="166"/>
      <c r="B234" s="73">
        <v>231</v>
      </c>
      <c r="C234" s="169"/>
      <c r="D234" s="75" t="s">
        <v>283</v>
      </c>
      <c r="E234" s="72" t="s">
        <v>732</v>
      </c>
      <c r="F234" s="72" t="s">
        <v>38</v>
      </c>
      <c r="G234" s="72" t="s">
        <v>232</v>
      </c>
      <c r="H234" s="56">
        <v>142.84</v>
      </c>
      <c r="I234" s="32"/>
      <c r="J234" s="41">
        <f t="shared" si="6"/>
        <v>0</v>
      </c>
      <c r="K234" s="42" t="str">
        <f t="shared" si="7"/>
        <v>OK</v>
      </c>
      <c r="L234" s="31"/>
      <c r="M234" s="31"/>
      <c r="N234" s="31"/>
      <c r="O234" s="31"/>
      <c r="P234" s="31"/>
      <c r="Q234" s="31"/>
      <c r="R234" s="31"/>
      <c r="S234" s="31"/>
      <c r="T234" s="31"/>
      <c r="U234" s="31"/>
      <c r="V234" s="31"/>
      <c r="W234" s="31"/>
      <c r="X234" s="60"/>
      <c r="Y234" s="60"/>
      <c r="Z234" s="60"/>
      <c r="AA234" s="60"/>
      <c r="AB234" s="60"/>
      <c r="AC234" s="60"/>
    </row>
    <row r="235" spans="1:29" ht="30" customHeight="1" x14ac:dyDescent="0.25">
      <c r="A235" s="166"/>
      <c r="B235" s="73">
        <v>232</v>
      </c>
      <c r="C235" s="169"/>
      <c r="D235" s="75" t="s">
        <v>285</v>
      </c>
      <c r="E235" s="72" t="s">
        <v>710</v>
      </c>
      <c r="F235" s="72" t="s">
        <v>38</v>
      </c>
      <c r="G235" s="72" t="s">
        <v>232</v>
      </c>
      <c r="H235" s="56">
        <v>60.19</v>
      </c>
      <c r="I235" s="32"/>
      <c r="J235" s="41">
        <f t="shared" si="6"/>
        <v>0</v>
      </c>
      <c r="K235" s="42" t="str">
        <f t="shared" si="7"/>
        <v>OK</v>
      </c>
      <c r="L235" s="31"/>
      <c r="M235" s="31"/>
      <c r="N235" s="31"/>
      <c r="O235" s="31"/>
      <c r="P235" s="31"/>
      <c r="Q235" s="31"/>
      <c r="R235" s="31"/>
      <c r="S235" s="31"/>
      <c r="T235" s="31"/>
      <c r="U235" s="31"/>
      <c r="V235" s="31"/>
      <c r="W235" s="31"/>
      <c r="X235" s="60"/>
      <c r="Y235" s="60"/>
      <c r="Z235" s="60"/>
      <c r="AA235" s="60"/>
      <c r="AB235" s="60"/>
      <c r="AC235" s="60"/>
    </row>
    <row r="236" spans="1:29" ht="30" customHeight="1" x14ac:dyDescent="0.25">
      <c r="A236" s="166"/>
      <c r="B236" s="73">
        <v>233</v>
      </c>
      <c r="C236" s="169"/>
      <c r="D236" s="75" t="s">
        <v>667</v>
      </c>
      <c r="E236" s="72" t="s">
        <v>732</v>
      </c>
      <c r="F236" s="72" t="s">
        <v>336</v>
      </c>
      <c r="G236" s="72" t="s">
        <v>232</v>
      </c>
      <c r="H236" s="56">
        <v>343.96</v>
      </c>
      <c r="I236" s="32"/>
      <c r="J236" s="41">
        <f t="shared" si="6"/>
        <v>0</v>
      </c>
      <c r="K236" s="42" t="str">
        <f t="shared" si="7"/>
        <v>OK</v>
      </c>
      <c r="L236" s="31"/>
      <c r="M236" s="31"/>
      <c r="N236" s="31"/>
      <c r="O236" s="31"/>
      <c r="P236" s="31"/>
      <c r="Q236" s="31"/>
      <c r="R236" s="31"/>
      <c r="S236" s="31"/>
      <c r="T236" s="31"/>
      <c r="U236" s="31"/>
      <c r="V236" s="31"/>
      <c r="W236" s="31"/>
      <c r="X236" s="60"/>
      <c r="Y236" s="60"/>
      <c r="Z236" s="60"/>
      <c r="AA236" s="60"/>
      <c r="AB236" s="60"/>
      <c r="AC236" s="60"/>
    </row>
    <row r="237" spans="1:29" ht="30" customHeight="1" x14ac:dyDescent="0.25">
      <c r="A237" s="166"/>
      <c r="B237" s="73">
        <v>234</v>
      </c>
      <c r="C237" s="169"/>
      <c r="D237" s="75" t="s">
        <v>668</v>
      </c>
      <c r="E237" s="72" t="s">
        <v>732</v>
      </c>
      <c r="F237" s="72" t="s">
        <v>336</v>
      </c>
      <c r="G237" s="72" t="s">
        <v>232</v>
      </c>
      <c r="H237" s="56">
        <v>486.15</v>
      </c>
      <c r="I237" s="32"/>
      <c r="J237" s="41">
        <f t="shared" si="6"/>
        <v>0</v>
      </c>
      <c r="K237" s="42" t="str">
        <f t="shared" si="7"/>
        <v>OK</v>
      </c>
      <c r="L237" s="31"/>
      <c r="M237" s="31"/>
      <c r="N237" s="31"/>
      <c r="O237" s="31"/>
      <c r="P237" s="31"/>
      <c r="Q237" s="31"/>
      <c r="R237" s="31"/>
      <c r="S237" s="31"/>
      <c r="T237" s="31"/>
      <c r="U237" s="31"/>
      <c r="V237" s="31"/>
      <c r="W237" s="31"/>
      <c r="X237" s="60"/>
      <c r="Y237" s="60"/>
      <c r="Z237" s="60"/>
      <c r="AA237" s="60"/>
      <c r="AB237" s="60"/>
      <c r="AC237" s="60"/>
    </row>
    <row r="238" spans="1:29" ht="30" customHeight="1" x14ac:dyDescent="0.25">
      <c r="A238" s="166"/>
      <c r="B238" s="71">
        <v>235</v>
      </c>
      <c r="C238" s="169"/>
      <c r="D238" s="75" t="s">
        <v>287</v>
      </c>
      <c r="E238" s="72" t="s">
        <v>231</v>
      </c>
      <c r="F238" s="72" t="s">
        <v>38</v>
      </c>
      <c r="G238" s="72" t="s">
        <v>232</v>
      </c>
      <c r="H238" s="56">
        <v>21.89</v>
      </c>
      <c r="I238" s="32"/>
      <c r="J238" s="41">
        <f t="shared" si="6"/>
        <v>0</v>
      </c>
      <c r="K238" s="42" t="str">
        <f t="shared" si="7"/>
        <v>OK</v>
      </c>
      <c r="L238" s="31"/>
      <c r="M238" s="31"/>
      <c r="N238" s="31"/>
      <c r="O238" s="31"/>
      <c r="P238" s="31"/>
      <c r="Q238" s="31"/>
      <c r="R238" s="31"/>
      <c r="S238" s="31"/>
      <c r="T238" s="31"/>
      <c r="U238" s="31"/>
      <c r="V238" s="31"/>
      <c r="W238" s="31"/>
      <c r="X238" s="60"/>
      <c r="Y238" s="60"/>
      <c r="Z238" s="60"/>
      <c r="AA238" s="60"/>
      <c r="AB238" s="60"/>
      <c r="AC238" s="60"/>
    </row>
    <row r="239" spans="1:29" ht="30" customHeight="1" x14ac:dyDescent="0.25">
      <c r="A239" s="166"/>
      <c r="B239" s="71">
        <v>236</v>
      </c>
      <c r="C239" s="169"/>
      <c r="D239" s="75" t="s">
        <v>289</v>
      </c>
      <c r="E239" s="72" t="s">
        <v>231</v>
      </c>
      <c r="F239" s="72" t="s">
        <v>38</v>
      </c>
      <c r="G239" s="72" t="s">
        <v>232</v>
      </c>
      <c r="H239" s="56">
        <v>35.840000000000003</v>
      </c>
      <c r="I239" s="32"/>
      <c r="J239" s="41">
        <f t="shared" si="6"/>
        <v>0</v>
      </c>
      <c r="K239" s="42" t="str">
        <f t="shared" si="7"/>
        <v>OK</v>
      </c>
      <c r="L239" s="31"/>
      <c r="M239" s="31"/>
      <c r="N239" s="31"/>
      <c r="O239" s="31"/>
      <c r="P239" s="31"/>
      <c r="Q239" s="31"/>
      <c r="R239" s="31"/>
      <c r="S239" s="31"/>
      <c r="T239" s="31"/>
      <c r="U239" s="31"/>
      <c r="V239" s="31"/>
      <c r="W239" s="31"/>
      <c r="X239" s="60"/>
      <c r="Y239" s="60"/>
      <c r="Z239" s="60"/>
      <c r="AA239" s="60"/>
      <c r="AB239" s="60"/>
      <c r="AC239" s="60"/>
    </row>
    <row r="240" spans="1:29" ht="30" customHeight="1" x14ac:dyDescent="0.25">
      <c r="A240" s="166"/>
      <c r="B240" s="71">
        <v>237</v>
      </c>
      <c r="C240" s="169"/>
      <c r="D240" s="75" t="s">
        <v>290</v>
      </c>
      <c r="E240" s="72" t="s">
        <v>231</v>
      </c>
      <c r="F240" s="72" t="s">
        <v>38</v>
      </c>
      <c r="G240" s="72" t="s">
        <v>232</v>
      </c>
      <c r="H240" s="56">
        <v>19.579999999999998</v>
      </c>
      <c r="I240" s="32"/>
      <c r="J240" s="41">
        <f t="shared" si="6"/>
        <v>0</v>
      </c>
      <c r="K240" s="42" t="str">
        <f t="shared" si="7"/>
        <v>OK</v>
      </c>
      <c r="L240" s="31"/>
      <c r="M240" s="31"/>
      <c r="N240" s="31"/>
      <c r="O240" s="31"/>
      <c r="P240" s="31"/>
      <c r="Q240" s="31"/>
      <c r="R240" s="31"/>
      <c r="S240" s="31"/>
      <c r="T240" s="31"/>
      <c r="U240" s="31"/>
      <c r="V240" s="31"/>
      <c r="W240" s="31"/>
      <c r="X240" s="60"/>
      <c r="Y240" s="60"/>
      <c r="Z240" s="60"/>
      <c r="AA240" s="60"/>
      <c r="AB240" s="60"/>
      <c r="AC240" s="60"/>
    </row>
    <row r="241" spans="1:29" ht="30" customHeight="1" x14ac:dyDescent="0.25">
      <c r="A241" s="166"/>
      <c r="B241" s="71">
        <v>238</v>
      </c>
      <c r="C241" s="169"/>
      <c r="D241" s="75" t="s">
        <v>291</v>
      </c>
      <c r="E241" s="72" t="s">
        <v>231</v>
      </c>
      <c r="F241" s="72" t="s">
        <v>38</v>
      </c>
      <c r="G241" s="72" t="s">
        <v>232</v>
      </c>
      <c r="H241" s="56">
        <v>42.52</v>
      </c>
      <c r="I241" s="32"/>
      <c r="J241" s="41">
        <f t="shared" si="6"/>
        <v>0</v>
      </c>
      <c r="K241" s="42" t="str">
        <f t="shared" si="7"/>
        <v>OK</v>
      </c>
      <c r="L241" s="31"/>
      <c r="M241" s="31"/>
      <c r="N241" s="31"/>
      <c r="O241" s="31"/>
      <c r="P241" s="31"/>
      <c r="Q241" s="31"/>
      <c r="R241" s="31"/>
      <c r="S241" s="31"/>
      <c r="T241" s="31"/>
      <c r="U241" s="31"/>
      <c r="V241" s="31"/>
      <c r="W241" s="31"/>
      <c r="X241" s="60"/>
      <c r="Y241" s="60"/>
      <c r="Z241" s="60"/>
      <c r="AA241" s="60"/>
      <c r="AB241" s="60"/>
      <c r="AC241" s="60"/>
    </row>
    <row r="242" spans="1:29" ht="30" customHeight="1" x14ac:dyDescent="0.25">
      <c r="A242" s="166"/>
      <c r="B242" s="71">
        <v>239</v>
      </c>
      <c r="C242" s="169"/>
      <c r="D242" s="75" t="s">
        <v>293</v>
      </c>
      <c r="E242" s="72" t="s">
        <v>231</v>
      </c>
      <c r="F242" s="72" t="s">
        <v>38</v>
      </c>
      <c r="G242" s="72" t="s">
        <v>232</v>
      </c>
      <c r="H242" s="56">
        <v>41.19</v>
      </c>
      <c r="I242" s="32"/>
      <c r="J242" s="41">
        <f t="shared" si="6"/>
        <v>0</v>
      </c>
      <c r="K242" s="42" t="str">
        <f t="shared" si="7"/>
        <v>OK</v>
      </c>
      <c r="L242" s="31"/>
      <c r="M242" s="31"/>
      <c r="N242" s="31"/>
      <c r="O242" s="31"/>
      <c r="P242" s="31"/>
      <c r="Q242" s="31"/>
      <c r="R242" s="31"/>
      <c r="S242" s="31"/>
      <c r="T242" s="31"/>
      <c r="U242" s="31"/>
      <c r="V242" s="31"/>
      <c r="W242" s="31"/>
      <c r="X242" s="60"/>
      <c r="Y242" s="60"/>
      <c r="Z242" s="60"/>
      <c r="AA242" s="60"/>
      <c r="AB242" s="60"/>
      <c r="AC242" s="60"/>
    </row>
    <row r="243" spans="1:29" ht="30" customHeight="1" x14ac:dyDescent="0.25">
      <c r="A243" s="166"/>
      <c r="B243" s="71">
        <v>240</v>
      </c>
      <c r="C243" s="169"/>
      <c r="D243" s="75" t="s">
        <v>295</v>
      </c>
      <c r="E243" s="72" t="s">
        <v>710</v>
      </c>
      <c r="F243" s="72" t="s">
        <v>38</v>
      </c>
      <c r="G243" s="72" t="s">
        <v>232</v>
      </c>
      <c r="H243" s="56">
        <v>59.1</v>
      </c>
      <c r="I243" s="32"/>
      <c r="J243" s="41">
        <f t="shared" si="6"/>
        <v>0</v>
      </c>
      <c r="K243" s="42" t="str">
        <f t="shared" si="7"/>
        <v>OK</v>
      </c>
      <c r="L243" s="31"/>
      <c r="M243" s="31"/>
      <c r="N243" s="31"/>
      <c r="O243" s="31"/>
      <c r="P243" s="31"/>
      <c r="Q243" s="31"/>
      <c r="R243" s="31"/>
      <c r="S243" s="31"/>
      <c r="T243" s="31"/>
      <c r="U243" s="31"/>
      <c r="V243" s="31"/>
      <c r="W243" s="31"/>
      <c r="X243" s="60"/>
      <c r="Y243" s="60"/>
      <c r="Z243" s="60"/>
      <c r="AA243" s="60"/>
      <c r="AB243" s="60"/>
      <c r="AC243" s="60"/>
    </row>
    <row r="244" spans="1:29" ht="30" customHeight="1" x14ac:dyDescent="0.25">
      <c r="A244" s="166"/>
      <c r="B244" s="71">
        <v>241</v>
      </c>
      <c r="C244" s="169"/>
      <c r="D244" s="75" t="s">
        <v>297</v>
      </c>
      <c r="E244" s="72" t="s">
        <v>729</v>
      </c>
      <c r="F244" s="72" t="s">
        <v>38</v>
      </c>
      <c r="G244" s="72" t="s">
        <v>232</v>
      </c>
      <c r="H244" s="56">
        <v>38.520000000000003</v>
      </c>
      <c r="I244" s="32"/>
      <c r="J244" s="41">
        <f t="shared" si="6"/>
        <v>0</v>
      </c>
      <c r="K244" s="42" t="str">
        <f t="shared" si="7"/>
        <v>OK</v>
      </c>
      <c r="L244" s="31"/>
      <c r="M244" s="31"/>
      <c r="N244" s="31"/>
      <c r="O244" s="31"/>
      <c r="P244" s="31"/>
      <c r="Q244" s="31"/>
      <c r="R244" s="31"/>
      <c r="S244" s="31"/>
      <c r="T244" s="31"/>
      <c r="U244" s="31"/>
      <c r="V244" s="31"/>
      <c r="W244" s="31"/>
      <c r="X244" s="60"/>
      <c r="Y244" s="60"/>
      <c r="Z244" s="60"/>
      <c r="AA244" s="60"/>
      <c r="AB244" s="60"/>
      <c r="AC244" s="60"/>
    </row>
    <row r="245" spans="1:29" ht="30" customHeight="1" x14ac:dyDescent="0.25">
      <c r="A245" s="166"/>
      <c r="B245" s="71">
        <v>242</v>
      </c>
      <c r="C245" s="169"/>
      <c r="D245" s="75" t="s">
        <v>298</v>
      </c>
      <c r="E245" s="72" t="s">
        <v>726</v>
      </c>
      <c r="F245" s="72" t="s">
        <v>38</v>
      </c>
      <c r="G245" s="72" t="s">
        <v>232</v>
      </c>
      <c r="H245" s="56">
        <v>13.52</v>
      </c>
      <c r="I245" s="32">
        <v>2</v>
      </c>
      <c r="J245" s="41">
        <f t="shared" si="6"/>
        <v>1</v>
      </c>
      <c r="K245" s="42" t="str">
        <f t="shared" si="7"/>
        <v>OK</v>
      </c>
      <c r="L245" s="31">
        <v>1</v>
      </c>
      <c r="M245" s="31"/>
      <c r="N245" s="31"/>
      <c r="O245" s="31"/>
      <c r="P245" s="31"/>
      <c r="Q245" s="31"/>
      <c r="R245" s="31"/>
      <c r="S245" s="31"/>
      <c r="T245" s="31"/>
      <c r="U245" s="31"/>
      <c r="V245" s="31"/>
      <c r="W245" s="31"/>
      <c r="X245" s="60"/>
      <c r="Y245" s="60"/>
      <c r="Z245" s="60"/>
      <c r="AA245" s="60"/>
      <c r="AB245" s="60"/>
      <c r="AC245" s="60"/>
    </row>
    <row r="246" spans="1:29" ht="30" customHeight="1" x14ac:dyDescent="0.25">
      <c r="A246" s="166"/>
      <c r="B246" s="73">
        <v>243</v>
      </c>
      <c r="C246" s="169"/>
      <c r="D246" s="75" t="s">
        <v>621</v>
      </c>
      <c r="E246" s="72" t="s">
        <v>729</v>
      </c>
      <c r="F246" s="72" t="s">
        <v>336</v>
      </c>
      <c r="G246" s="72" t="s">
        <v>232</v>
      </c>
      <c r="H246" s="56">
        <v>60.86</v>
      </c>
      <c r="I246" s="32"/>
      <c r="J246" s="41">
        <f t="shared" si="6"/>
        <v>0</v>
      </c>
      <c r="K246" s="42" t="str">
        <f t="shared" si="7"/>
        <v>OK</v>
      </c>
      <c r="L246" s="31"/>
      <c r="M246" s="31"/>
      <c r="N246" s="31"/>
      <c r="O246" s="31"/>
      <c r="P246" s="31"/>
      <c r="Q246" s="31"/>
      <c r="R246" s="31"/>
      <c r="S246" s="31"/>
      <c r="T246" s="31"/>
      <c r="U246" s="31"/>
      <c r="V246" s="31"/>
      <c r="W246" s="31"/>
      <c r="X246" s="60"/>
      <c r="Y246" s="60"/>
      <c r="Z246" s="60"/>
      <c r="AA246" s="60"/>
      <c r="AB246" s="60"/>
      <c r="AC246" s="60"/>
    </row>
    <row r="247" spans="1:29" ht="30" customHeight="1" x14ac:dyDescent="0.25">
      <c r="A247" s="166"/>
      <c r="B247" s="73">
        <v>244</v>
      </c>
      <c r="C247" s="169"/>
      <c r="D247" s="75" t="s">
        <v>646</v>
      </c>
      <c r="E247" s="72" t="s">
        <v>726</v>
      </c>
      <c r="F247" s="72" t="s">
        <v>336</v>
      </c>
      <c r="G247" s="72" t="s">
        <v>232</v>
      </c>
      <c r="H247" s="56">
        <v>65.84</v>
      </c>
      <c r="I247" s="32"/>
      <c r="J247" s="41">
        <f t="shared" si="6"/>
        <v>0</v>
      </c>
      <c r="K247" s="42" t="str">
        <f t="shared" si="7"/>
        <v>OK</v>
      </c>
      <c r="L247" s="31"/>
      <c r="M247" s="31"/>
      <c r="N247" s="31"/>
      <c r="O247" s="31"/>
      <c r="P247" s="31"/>
      <c r="Q247" s="31"/>
      <c r="R247" s="31"/>
      <c r="S247" s="31"/>
      <c r="T247" s="31"/>
      <c r="U247" s="31"/>
      <c r="V247" s="31"/>
      <c r="W247" s="31"/>
      <c r="X247" s="60"/>
      <c r="Y247" s="60"/>
      <c r="Z247" s="60"/>
      <c r="AA247" s="60"/>
      <c r="AB247" s="60"/>
      <c r="AC247" s="60"/>
    </row>
    <row r="248" spans="1:29" ht="30" customHeight="1" x14ac:dyDescent="0.25">
      <c r="A248" s="166"/>
      <c r="B248" s="73">
        <v>245</v>
      </c>
      <c r="C248" s="169"/>
      <c r="D248" s="75" t="s">
        <v>647</v>
      </c>
      <c r="E248" s="72" t="s">
        <v>726</v>
      </c>
      <c r="F248" s="72" t="s">
        <v>336</v>
      </c>
      <c r="G248" s="72" t="s">
        <v>232</v>
      </c>
      <c r="H248" s="56">
        <v>30.24</v>
      </c>
      <c r="I248" s="32"/>
      <c r="J248" s="41">
        <f t="shared" si="6"/>
        <v>0</v>
      </c>
      <c r="K248" s="42" t="str">
        <f t="shared" si="7"/>
        <v>OK</v>
      </c>
      <c r="L248" s="31"/>
      <c r="M248" s="31"/>
      <c r="N248" s="31"/>
      <c r="O248" s="31"/>
      <c r="P248" s="31"/>
      <c r="Q248" s="31"/>
      <c r="R248" s="31"/>
      <c r="S248" s="31"/>
      <c r="T248" s="31"/>
      <c r="U248" s="31"/>
      <c r="V248" s="31"/>
      <c r="W248" s="31"/>
      <c r="X248" s="60"/>
      <c r="Y248" s="60"/>
      <c r="Z248" s="60"/>
      <c r="AA248" s="60"/>
      <c r="AB248" s="60"/>
      <c r="AC248" s="60"/>
    </row>
    <row r="249" spans="1:29" ht="30" customHeight="1" x14ac:dyDescent="0.25">
      <c r="A249" s="166"/>
      <c r="B249" s="73">
        <v>246</v>
      </c>
      <c r="C249" s="169"/>
      <c r="D249" s="75" t="s">
        <v>624</v>
      </c>
      <c r="E249" s="72" t="s">
        <v>731</v>
      </c>
      <c r="F249" s="72" t="s">
        <v>336</v>
      </c>
      <c r="G249" s="72" t="s">
        <v>232</v>
      </c>
      <c r="H249" s="56">
        <v>5.55</v>
      </c>
      <c r="I249" s="32"/>
      <c r="J249" s="41">
        <f t="shared" si="6"/>
        <v>0</v>
      </c>
      <c r="K249" s="42" t="str">
        <f t="shared" si="7"/>
        <v>OK</v>
      </c>
      <c r="L249" s="31"/>
      <c r="M249" s="31"/>
      <c r="N249" s="31"/>
      <c r="O249" s="31"/>
      <c r="P249" s="31"/>
      <c r="Q249" s="31"/>
      <c r="R249" s="31"/>
      <c r="S249" s="31"/>
      <c r="T249" s="31"/>
      <c r="U249" s="31"/>
      <c r="V249" s="31"/>
      <c r="W249" s="31"/>
      <c r="X249" s="60"/>
      <c r="Y249" s="60"/>
      <c r="Z249" s="60"/>
      <c r="AA249" s="60"/>
      <c r="AB249" s="60"/>
      <c r="AC249" s="60"/>
    </row>
    <row r="250" spans="1:29" ht="30" customHeight="1" x14ac:dyDescent="0.25">
      <c r="A250" s="166"/>
      <c r="B250" s="73">
        <v>247</v>
      </c>
      <c r="C250" s="169"/>
      <c r="D250" s="75" t="s">
        <v>645</v>
      </c>
      <c r="E250" s="72" t="s">
        <v>726</v>
      </c>
      <c r="F250" s="72" t="s">
        <v>336</v>
      </c>
      <c r="G250" s="72" t="s">
        <v>232</v>
      </c>
      <c r="H250" s="56">
        <v>9.76</v>
      </c>
      <c r="I250" s="32"/>
      <c r="J250" s="41">
        <f t="shared" si="6"/>
        <v>0</v>
      </c>
      <c r="K250" s="42" t="str">
        <f t="shared" si="7"/>
        <v>OK</v>
      </c>
      <c r="L250" s="31"/>
      <c r="M250" s="31"/>
      <c r="N250" s="31"/>
      <c r="O250" s="31"/>
      <c r="P250" s="31"/>
      <c r="Q250" s="31"/>
      <c r="R250" s="31"/>
      <c r="S250" s="31"/>
      <c r="T250" s="31"/>
      <c r="U250" s="31"/>
      <c r="V250" s="31"/>
      <c r="W250" s="31"/>
      <c r="X250" s="60"/>
      <c r="Y250" s="60"/>
      <c r="Z250" s="60"/>
      <c r="AA250" s="60"/>
      <c r="AB250" s="60"/>
      <c r="AC250" s="60"/>
    </row>
    <row r="251" spans="1:29" ht="30" customHeight="1" x14ac:dyDescent="0.25">
      <c r="A251" s="166"/>
      <c r="B251" s="73">
        <v>248</v>
      </c>
      <c r="C251" s="169"/>
      <c r="D251" s="75" t="s">
        <v>648</v>
      </c>
      <c r="E251" s="72" t="s">
        <v>731</v>
      </c>
      <c r="F251" s="72" t="s">
        <v>336</v>
      </c>
      <c r="G251" s="72" t="s">
        <v>232</v>
      </c>
      <c r="H251" s="56">
        <v>44.16</v>
      </c>
      <c r="I251" s="32"/>
      <c r="J251" s="41">
        <f t="shared" si="6"/>
        <v>0</v>
      </c>
      <c r="K251" s="42" t="str">
        <f t="shared" si="7"/>
        <v>OK</v>
      </c>
      <c r="L251" s="31"/>
      <c r="M251" s="31"/>
      <c r="N251" s="31"/>
      <c r="O251" s="31"/>
      <c r="P251" s="31"/>
      <c r="Q251" s="31"/>
      <c r="R251" s="31"/>
      <c r="S251" s="31"/>
      <c r="T251" s="31"/>
      <c r="U251" s="31"/>
      <c r="V251" s="31"/>
      <c r="W251" s="31"/>
      <c r="X251" s="60"/>
      <c r="Y251" s="60"/>
      <c r="Z251" s="60"/>
      <c r="AA251" s="60"/>
      <c r="AB251" s="60"/>
      <c r="AC251" s="60"/>
    </row>
    <row r="252" spans="1:29" ht="30" customHeight="1" x14ac:dyDescent="0.25">
      <c r="A252" s="166"/>
      <c r="B252" s="73">
        <v>249</v>
      </c>
      <c r="C252" s="169"/>
      <c r="D252" s="75" t="s">
        <v>733</v>
      </c>
      <c r="E252" s="72" t="s">
        <v>231</v>
      </c>
      <c r="F252" s="72" t="s">
        <v>336</v>
      </c>
      <c r="G252" s="72" t="s">
        <v>232</v>
      </c>
      <c r="H252" s="56">
        <v>36.840000000000003</v>
      </c>
      <c r="I252" s="32"/>
      <c r="J252" s="41">
        <f t="shared" si="6"/>
        <v>0</v>
      </c>
      <c r="K252" s="42" t="str">
        <f t="shared" si="7"/>
        <v>OK</v>
      </c>
      <c r="L252" s="31"/>
      <c r="M252" s="31"/>
      <c r="N252" s="31"/>
      <c r="O252" s="31"/>
      <c r="P252" s="31"/>
      <c r="Q252" s="31"/>
      <c r="R252" s="31"/>
      <c r="S252" s="31"/>
      <c r="T252" s="31"/>
      <c r="U252" s="31"/>
      <c r="V252" s="31"/>
      <c r="W252" s="31"/>
      <c r="X252" s="60"/>
      <c r="Y252" s="60"/>
      <c r="Z252" s="60"/>
      <c r="AA252" s="60"/>
      <c r="AB252" s="60"/>
      <c r="AC252" s="60"/>
    </row>
    <row r="253" spans="1:29" ht="30" customHeight="1" x14ac:dyDescent="0.25">
      <c r="A253" s="166"/>
      <c r="B253" s="73">
        <v>250</v>
      </c>
      <c r="C253" s="169"/>
      <c r="D253" s="75" t="s">
        <v>734</v>
      </c>
      <c r="E253" s="72" t="s">
        <v>726</v>
      </c>
      <c r="F253" s="72" t="s">
        <v>336</v>
      </c>
      <c r="G253" s="72" t="s">
        <v>232</v>
      </c>
      <c r="H253" s="56">
        <v>39.32</v>
      </c>
      <c r="I253" s="32"/>
      <c r="J253" s="41">
        <f t="shared" si="6"/>
        <v>0</v>
      </c>
      <c r="K253" s="42" t="str">
        <f t="shared" si="7"/>
        <v>OK</v>
      </c>
      <c r="L253" s="31"/>
      <c r="M253" s="31"/>
      <c r="N253" s="31"/>
      <c r="O253" s="31"/>
      <c r="P253" s="31"/>
      <c r="Q253" s="31"/>
      <c r="R253" s="31"/>
      <c r="S253" s="31"/>
      <c r="T253" s="31"/>
      <c r="U253" s="31"/>
      <c r="V253" s="31"/>
      <c r="W253" s="31"/>
      <c r="X253" s="60"/>
      <c r="Y253" s="60"/>
      <c r="Z253" s="60"/>
      <c r="AA253" s="60"/>
      <c r="AB253" s="60"/>
      <c r="AC253" s="60"/>
    </row>
    <row r="254" spans="1:29" ht="30" customHeight="1" x14ac:dyDescent="0.25">
      <c r="A254" s="166"/>
      <c r="B254" s="73">
        <v>251</v>
      </c>
      <c r="C254" s="169"/>
      <c r="D254" s="75" t="s">
        <v>649</v>
      </c>
      <c r="E254" s="72" t="s">
        <v>735</v>
      </c>
      <c r="F254" s="72" t="s">
        <v>336</v>
      </c>
      <c r="G254" s="72" t="s">
        <v>232</v>
      </c>
      <c r="H254" s="56">
        <v>22.02</v>
      </c>
      <c r="I254" s="32"/>
      <c r="J254" s="41">
        <f t="shared" si="6"/>
        <v>0</v>
      </c>
      <c r="K254" s="42" t="str">
        <f t="shared" si="7"/>
        <v>OK</v>
      </c>
      <c r="L254" s="31"/>
      <c r="M254" s="31"/>
      <c r="N254" s="31"/>
      <c r="O254" s="31"/>
      <c r="P254" s="31"/>
      <c r="Q254" s="31"/>
      <c r="R254" s="31"/>
      <c r="S254" s="31"/>
      <c r="T254" s="31"/>
      <c r="U254" s="31"/>
      <c r="V254" s="31"/>
      <c r="W254" s="31"/>
      <c r="X254" s="60"/>
      <c r="Y254" s="60"/>
      <c r="Z254" s="60"/>
      <c r="AA254" s="60"/>
      <c r="AB254" s="60"/>
      <c r="AC254" s="60"/>
    </row>
    <row r="255" spans="1:29" ht="30" customHeight="1" x14ac:dyDescent="0.25">
      <c r="A255" s="166"/>
      <c r="B255" s="73">
        <v>252</v>
      </c>
      <c r="C255" s="169"/>
      <c r="D255" s="75" t="s">
        <v>650</v>
      </c>
      <c r="E255" s="72" t="s">
        <v>730</v>
      </c>
      <c r="F255" s="72" t="s">
        <v>336</v>
      </c>
      <c r="G255" s="72" t="s">
        <v>44</v>
      </c>
      <c r="H255" s="56">
        <v>13.98</v>
      </c>
      <c r="I255" s="32"/>
      <c r="J255" s="41">
        <f t="shared" si="6"/>
        <v>0</v>
      </c>
      <c r="K255" s="42" t="str">
        <f t="shared" si="7"/>
        <v>OK</v>
      </c>
      <c r="L255" s="31"/>
      <c r="M255" s="31"/>
      <c r="N255" s="31"/>
      <c r="O255" s="31"/>
      <c r="P255" s="31"/>
      <c r="Q255" s="31"/>
      <c r="R255" s="31"/>
      <c r="S255" s="31"/>
      <c r="T255" s="31"/>
      <c r="U255" s="31"/>
      <c r="V255" s="31"/>
      <c r="W255" s="31"/>
      <c r="X255" s="60"/>
      <c r="Y255" s="60"/>
      <c r="Z255" s="60"/>
      <c r="AA255" s="60"/>
      <c r="AB255" s="60"/>
      <c r="AC255" s="60"/>
    </row>
    <row r="256" spans="1:29" ht="30" customHeight="1" x14ac:dyDescent="0.25">
      <c r="A256" s="166"/>
      <c r="B256" s="73">
        <v>253</v>
      </c>
      <c r="C256" s="169"/>
      <c r="D256" s="75" t="s">
        <v>651</v>
      </c>
      <c r="E256" s="72" t="s">
        <v>726</v>
      </c>
      <c r="F256" s="72" t="s">
        <v>336</v>
      </c>
      <c r="G256" s="72" t="s">
        <v>232</v>
      </c>
      <c r="H256" s="56">
        <v>25.96</v>
      </c>
      <c r="I256" s="32"/>
      <c r="J256" s="41">
        <f t="shared" si="6"/>
        <v>0</v>
      </c>
      <c r="K256" s="42" t="str">
        <f t="shared" si="7"/>
        <v>OK</v>
      </c>
      <c r="L256" s="31"/>
      <c r="M256" s="31"/>
      <c r="N256" s="31"/>
      <c r="O256" s="31"/>
      <c r="P256" s="31"/>
      <c r="Q256" s="31"/>
      <c r="R256" s="31"/>
      <c r="S256" s="31"/>
      <c r="T256" s="31"/>
      <c r="U256" s="31"/>
      <c r="V256" s="31"/>
      <c r="W256" s="31"/>
      <c r="X256" s="60"/>
      <c r="Y256" s="60"/>
      <c r="Z256" s="60"/>
      <c r="AA256" s="60"/>
      <c r="AB256" s="60"/>
      <c r="AC256" s="60"/>
    </row>
    <row r="257" spans="1:29" ht="30" customHeight="1" x14ac:dyDescent="0.25">
      <c r="A257" s="167"/>
      <c r="B257" s="73">
        <v>254</v>
      </c>
      <c r="C257" s="170"/>
      <c r="D257" s="75" t="s">
        <v>653</v>
      </c>
      <c r="E257" s="72" t="s">
        <v>729</v>
      </c>
      <c r="F257" s="72" t="s">
        <v>336</v>
      </c>
      <c r="G257" s="72" t="s">
        <v>232</v>
      </c>
      <c r="H257" s="56">
        <v>86.3</v>
      </c>
      <c r="I257" s="32">
        <v>1</v>
      </c>
      <c r="J257" s="41">
        <f t="shared" si="6"/>
        <v>0</v>
      </c>
      <c r="K257" s="42" t="str">
        <f t="shared" si="7"/>
        <v>OK</v>
      </c>
      <c r="L257" s="31">
        <v>1</v>
      </c>
      <c r="M257" s="31"/>
      <c r="N257" s="31"/>
      <c r="O257" s="31"/>
      <c r="P257" s="31"/>
      <c r="Q257" s="31"/>
      <c r="R257" s="31"/>
      <c r="S257" s="31"/>
      <c r="T257" s="31"/>
      <c r="U257" s="31"/>
      <c r="V257" s="31"/>
      <c r="W257" s="31"/>
      <c r="X257" s="60"/>
      <c r="Y257" s="60"/>
      <c r="Z257" s="60"/>
      <c r="AA257" s="60"/>
      <c r="AB257" s="60"/>
      <c r="AC257" s="60"/>
    </row>
    <row r="258" spans="1:29" ht="30" customHeight="1" x14ac:dyDescent="0.25">
      <c r="A258" s="171">
        <v>5</v>
      </c>
      <c r="B258" s="76">
        <v>255</v>
      </c>
      <c r="C258" s="174" t="s">
        <v>736</v>
      </c>
      <c r="D258" s="80" t="s">
        <v>299</v>
      </c>
      <c r="E258" s="69" t="s">
        <v>737</v>
      </c>
      <c r="F258" s="69" t="s">
        <v>301</v>
      </c>
      <c r="G258" s="69" t="s">
        <v>44</v>
      </c>
      <c r="H258" s="54">
        <v>96.15</v>
      </c>
      <c r="I258" s="32"/>
      <c r="J258" s="41">
        <f t="shared" si="6"/>
        <v>0</v>
      </c>
      <c r="K258" s="42" t="str">
        <f t="shared" si="7"/>
        <v>OK</v>
      </c>
      <c r="L258" s="31"/>
      <c r="M258" s="31"/>
      <c r="N258" s="31"/>
      <c r="O258" s="31"/>
      <c r="P258" s="31"/>
      <c r="Q258" s="31"/>
      <c r="R258" s="31"/>
      <c r="S258" s="31"/>
      <c r="T258" s="31"/>
      <c r="U258" s="31"/>
      <c r="V258" s="31"/>
      <c r="W258" s="31"/>
      <c r="X258" s="60"/>
      <c r="Y258" s="60"/>
      <c r="Z258" s="60"/>
      <c r="AA258" s="60"/>
      <c r="AB258" s="60"/>
      <c r="AC258" s="60"/>
    </row>
    <row r="259" spans="1:29" ht="30" customHeight="1" x14ac:dyDescent="0.25">
      <c r="A259" s="172"/>
      <c r="B259" s="76">
        <v>256</v>
      </c>
      <c r="C259" s="175"/>
      <c r="D259" s="80" t="s">
        <v>302</v>
      </c>
      <c r="E259" s="69" t="s">
        <v>737</v>
      </c>
      <c r="F259" s="69" t="s">
        <v>301</v>
      </c>
      <c r="G259" s="69" t="s">
        <v>44</v>
      </c>
      <c r="H259" s="54">
        <v>79.91</v>
      </c>
      <c r="I259" s="32"/>
      <c r="J259" s="41">
        <f t="shared" si="6"/>
        <v>0</v>
      </c>
      <c r="K259" s="42" t="str">
        <f t="shared" si="7"/>
        <v>OK</v>
      </c>
      <c r="L259" s="31"/>
      <c r="M259" s="31"/>
      <c r="N259" s="31"/>
      <c r="O259" s="31"/>
      <c r="P259" s="31"/>
      <c r="Q259" s="31"/>
      <c r="R259" s="31"/>
      <c r="S259" s="31"/>
      <c r="T259" s="31"/>
      <c r="U259" s="31"/>
      <c r="V259" s="31"/>
      <c r="W259" s="31"/>
      <c r="X259" s="60"/>
      <c r="Y259" s="60"/>
      <c r="Z259" s="60"/>
      <c r="AA259" s="60"/>
      <c r="AB259" s="60"/>
      <c r="AC259" s="60"/>
    </row>
    <row r="260" spans="1:29" ht="30" customHeight="1" x14ac:dyDescent="0.25">
      <c r="A260" s="172"/>
      <c r="B260" s="76">
        <v>257</v>
      </c>
      <c r="C260" s="175"/>
      <c r="D260" s="80" t="s">
        <v>303</v>
      </c>
      <c r="E260" s="69" t="s">
        <v>737</v>
      </c>
      <c r="F260" s="69" t="s">
        <v>301</v>
      </c>
      <c r="G260" s="69" t="s">
        <v>44</v>
      </c>
      <c r="H260" s="54">
        <v>72.44</v>
      </c>
      <c r="I260" s="32"/>
      <c r="J260" s="41">
        <f t="shared" si="6"/>
        <v>0</v>
      </c>
      <c r="K260" s="42" t="str">
        <f t="shared" si="7"/>
        <v>OK</v>
      </c>
      <c r="L260" s="31"/>
      <c r="M260" s="31"/>
      <c r="N260" s="31"/>
      <c r="O260" s="31"/>
      <c r="P260" s="31"/>
      <c r="Q260" s="31"/>
      <c r="R260" s="31"/>
      <c r="S260" s="31"/>
      <c r="T260" s="31"/>
      <c r="U260" s="31"/>
      <c r="V260" s="31"/>
      <c r="W260" s="31"/>
      <c r="X260" s="60"/>
      <c r="Y260" s="60"/>
      <c r="Z260" s="60"/>
      <c r="AA260" s="60"/>
      <c r="AB260" s="60"/>
      <c r="AC260" s="60"/>
    </row>
    <row r="261" spans="1:29" ht="30" customHeight="1" x14ac:dyDescent="0.25">
      <c r="A261" s="172"/>
      <c r="B261" s="70">
        <v>258</v>
      </c>
      <c r="C261" s="175"/>
      <c r="D261" s="80" t="s">
        <v>643</v>
      </c>
      <c r="E261" s="69" t="s">
        <v>738</v>
      </c>
      <c r="F261" s="69" t="s">
        <v>644</v>
      </c>
      <c r="G261" s="69" t="s">
        <v>44</v>
      </c>
      <c r="H261" s="54">
        <v>23.25</v>
      </c>
      <c r="I261" s="32"/>
      <c r="J261" s="41">
        <f t="shared" ref="J261:J324" si="8">I261-(SUM(L261:AC261))</f>
        <v>0</v>
      </c>
      <c r="K261" s="42" t="str">
        <f t="shared" ref="K261:K324" si="9">IF(J261&lt;0,"ATENÇÃO","OK")</f>
        <v>OK</v>
      </c>
      <c r="L261" s="31"/>
      <c r="M261" s="31"/>
      <c r="N261" s="31"/>
      <c r="O261" s="31"/>
      <c r="P261" s="31"/>
      <c r="Q261" s="31"/>
      <c r="R261" s="31"/>
      <c r="S261" s="31"/>
      <c r="T261" s="31"/>
      <c r="U261" s="31"/>
      <c r="V261" s="31"/>
      <c r="W261" s="31"/>
      <c r="X261" s="60"/>
      <c r="Y261" s="60"/>
      <c r="Z261" s="60"/>
      <c r="AA261" s="60"/>
      <c r="AB261" s="60"/>
      <c r="AC261" s="60"/>
    </row>
    <row r="262" spans="1:29" ht="30" customHeight="1" x14ac:dyDescent="0.25">
      <c r="A262" s="172"/>
      <c r="B262" s="76">
        <v>259</v>
      </c>
      <c r="C262" s="175"/>
      <c r="D262" s="80" t="s">
        <v>304</v>
      </c>
      <c r="E262" s="69" t="s">
        <v>737</v>
      </c>
      <c r="F262" s="69" t="s">
        <v>306</v>
      </c>
      <c r="G262" s="69" t="s">
        <v>44</v>
      </c>
      <c r="H262" s="54">
        <v>12.21</v>
      </c>
      <c r="I262" s="32">
        <v>1</v>
      </c>
      <c r="J262" s="41">
        <f t="shared" si="8"/>
        <v>1</v>
      </c>
      <c r="K262" s="42" t="str">
        <f t="shared" si="9"/>
        <v>OK</v>
      </c>
      <c r="L262" s="31"/>
      <c r="M262" s="31"/>
      <c r="N262" s="31"/>
      <c r="O262" s="31"/>
      <c r="P262" s="31"/>
      <c r="Q262" s="31"/>
      <c r="R262" s="31"/>
      <c r="S262" s="31"/>
      <c r="T262" s="31"/>
      <c r="U262" s="31"/>
      <c r="V262" s="31"/>
      <c r="W262" s="31"/>
      <c r="X262" s="60"/>
      <c r="Y262" s="60"/>
      <c r="Z262" s="60"/>
      <c r="AA262" s="60"/>
      <c r="AB262" s="60"/>
      <c r="AC262" s="60"/>
    </row>
    <row r="263" spans="1:29" ht="30" customHeight="1" x14ac:dyDescent="0.25">
      <c r="A263" s="172"/>
      <c r="B263" s="76">
        <v>260</v>
      </c>
      <c r="C263" s="175"/>
      <c r="D263" s="80" t="s">
        <v>307</v>
      </c>
      <c r="E263" s="69" t="s">
        <v>737</v>
      </c>
      <c r="F263" s="69" t="s">
        <v>306</v>
      </c>
      <c r="G263" s="69" t="s">
        <v>44</v>
      </c>
      <c r="H263" s="54">
        <v>4.63</v>
      </c>
      <c r="I263" s="32"/>
      <c r="J263" s="41">
        <f t="shared" si="8"/>
        <v>0</v>
      </c>
      <c r="K263" s="42" t="str">
        <f t="shared" si="9"/>
        <v>OK</v>
      </c>
      <c r="L263" s="31"/>
      <c r="M263" s="31"/>
      <c r="N263" s="31"/>
      <c r="O263" s="31"/>
      <c r="P263" s="31"/>
      <c r="Q263" s="31"/>
      <c r="R263" s="31"/>
      <c r="S263" s="31"/>
      <c r="T263" s="31"/>
      <c r="U263" s="31"/>
      <c r="V263" s="31"/>
      <c r="W263" s="31"/>
      <c r="X263" s="60"/>
      <c r="Y263" s="60"/>
      <c r="Z263" s="60"/>
      <c r="AA263" s="60"/>
      <c r="AB263" s="60"/>
      <c r="AC263" s="60"/>
    </row>
    <row r="264" spans="1:29" ht="30" customHeight="1" x14ac:dyDescent="0.25">
      <c r="A264" s="172"/>
      <c r="B264" s="76">
        <v>261</v>
      </c>
      <c r="C264" s="175"/>
      <c r="D264" s="80" t="s">
        <v>308</v>
      </c>
      <c r="E264" s="69" t="s">
        <v>737</v>
      </c>
      <c r="F264" s="69" t="s">
        <v>301</v>
      </c>
      <c r="G264" s="69" t="s">
        <v>44</v>
      </c>
      <c r="H264" s="54">
        <v>71.16</v>
      </c>
      <c r="I264" s="32"/>
      <c r="J264" s="41">
        <f t="shared" si="8"/>
        <v>0</v>
      </c>
      <c r="K264" s="42" t="str">
        <f t="shared" si="9"/>
        <v>OK</v>
      </c>
      <c r="L264" s="31"/>
      <c r="M264" s="31"/>
      <c r="N264" s="31"/>
      <c r="O264" s="31"/>
      <c r="P264" s="31"/>
      <c r="Q264" s="31"/>
      <c r="R264" s="31"/>
      <c r="S264" s="31"/>
      <c r="T264" s="31"/>
      <c r="U264" s="31"/>
      <c r="V264" s="31"/>
      <c r="W264" s="31"/>
      <c r="X264" s="60"/>
      <c r="Y264" s="60"/>
      <c r="Z264" s="60"/>
      <c r="AA264" s="60"/>
      <c r="AB264" s="60"/>
      <c r="AC264" s="60"/>
    </row>
    <row r="265" spans="1:29" ht="30" customHeight="1" x14ac:dyDescent="0.25">
      <c r="A265" s="172"/>
      <c r="B265" s="70">
        <v>262</v>
      </c>
      <c r="C265" s="175"/>
      <c r="D265" s="81" t="s">
        <v>309</v>
      </c>
      <c r="E265" s="69" t="s">
        <v>737</v>
      </c>
      <c r="F265" s="69" t="s">
        <v>301</v>
      </c>
      <c r="G265" s="69" t="s">
        <v>44</v>
      </c>
      <c r="H265" s="54">
        <v>86.96</v>
      </c>
      <c r="I265" s="32"/>
      <c r="J265" s="41">
        <f t="shared" si="8"/>
        <v>0</v>
      </c>
      <c r="K265" s="42" t="str">
        <f t="shared" si="9"/>
        <v>OK</v>
      </c>
      <c r="L265" s="31"/>
      <c r="M265" s="31"/>
      <c r="N265" s="31"/>
      <c r="O265" s="31"/>
      <c r="P265" s="31"/>
      <c r="Q265" s="31"/>
      <c r="R265" s="31"/>
      <c r="S265" s="31"/>
      <c r="T265" s="31"/>
      <c r="U265" s="31"/>
      <c r="V265" s="31"/>
      <c r="W265" s="31"/>
      <c r="X265" s="60"/>
      <c r="Y265" s="60"/>
      <c r="Z265" s="60"/>
      <c r="AA265" s="60"/>
      <c r="AB265" s="60"/>
      <c r="AC265" s="60"/>
    </row>
    <row r="266" spans="1:29" ht="30" customHeight="1" x14ac:dyDescent="0.25">
      <c r="A266" s="172"/>
      <c r="B266" s="76">
        <v>263</v>
      </c>
      <c r="C266" s="175"/>
      <c r="D266" s="80" t="s">
        <v>310</v>
      </c>
      <c r="E266" s="69" t="s">
        <v>311</v>
      </c>
      <c r="F266" s="69" t="s">
        <v>306</v>
      </c>
      <c r="G266" s="69" t="s">
        <v>44</v>
      </c>
      <c r="H266" s="54">
        <v>9.8800000000000008</v>
      </c>
      <c r="I266" s="32"/>
      <c r="J266" s="41">
        <f t="shared" si="8"/>
        <v>0</v>
      </c>
      <c r="K266" s="42" t="str">
        <f t="shared" si="9"/>
        <v>OK</v>
      </c>
      <c r="L266" s="31"/>
      <c r="M266" s="31"/>
      <c r="N266" s="31"/>
      <c r="O266" s="31"/>
      <c r="P266" s="31"/>
      <c r="Q266" s="31"/>
      <c r="R266" s="31"/>
      <c r="S266" s="31"/>
      <c r="T266" s="31"/>
      <c r="U266" s="31"/>
      <c r="V266" s="31"/>
      <c r="W266" s="31"/>
      <c r="X266" s="60"/>
      <c r="Y266" s="60"/>
      <c r="Z266" s="60"/>
      <c r="AA266" s="60"/>
      <c r="AB266" s="60"/>
      <c r="AC266" s="60"/>
    </row>
    <row r="267" spans="1:29" ht="30" customHeight="1" x14ac:dyDescent="0.25">
      <c r="A267" s="172"/>
      <c r="B267" s="76">
        <v>264</v>
      </c>
      <c r="C267" s="175"/>
      <c r="D267" s="80" t="s">
        <v>312</v>
      </c>
      <c r="E267" s="69" t="s">
        <v>739</v>
      </c>
      <c r="F267" s="69" t="s">
        <v>306</v>
      </c>
      <c r="G267" s="69" t="s">
        <v>44</v>
      </c>
      <c r="H267" s="54">
        <v>19.18</v>
      </c>
      <c r="I267" s="32">
        <v>1</v>
      </c>
      <c r="J267" s="41">
        <f t="shared" si="8"/>
        <v>1</v>
      </c>
      <c r="K267" s="42" t="str">
        <f t="shared" si="9"/>
        <v>OK</v>
      </c>
      <c r="L267" s="31"/>
      <c r="M267" s="31"/>
      <c r="N267" s="31"/>
      <c r="O267" s="31"/>
      <c r="P267" s="31"/>
      <c r="Q267" s="31"/>
      <c r="R267" s="31"/>
      <c r="S267" s="31"/>
      <c r="T267" s="31"/>
      <c r="U267" s="31"/>
      <c r="V267" s="31"/>
      <c r="W267" s="31"/>
      <c r="X267" s="60"/>
      <c r="Y267" s="60"/>
      <c r="Z267" s="60"/>
      <c r="AA267" s="60"/>
      <c r="AB267" s="60"/>
      <c r="AC267" s="60"/>
    </row>
    <row r="268" spans="1:29" ht="30" customHeight="1" x14ac:dyDescent="0.25">
      <c r="A268" s="172"/>
      <c r="B268" s="76">
        <v>265</v>
      </c>
      <c r="C268" s="175"/>
      <c r="D268" s="80" t="s">
        <v>313</v>
      </c>
      <c r="E268" s="69" t="s">
        <v>314</v>
      </c>
      <c r="F268" s="69" t="s">
        <v>306</v>
      </c>
      <c r="G268" s="69" t="s">
        <v>44</v>
      </c>
      <c r="H268" s="54">
        <v>24.34</v>
      </c>
      <c r="I268" s="32">
        <v>1</v>
      </c>
      <c r="J268" s="41">
        <f t="shared" si="8"/>
        <v>1</v>
      </c>
      <c r="K268" s="42" t="str">
        <f t="shared" si="9"/>
        <v>OK</v>
      </c>
      <c r="L268" s="31"/>
      <c r="M268" s="31"/>
      <c r="N268" s="31"/>
      <c r="O268" s="31"/>
      <c r="P268" s="31"/>
      <c r="Q268" s="31"/>
      <c r="R268" s="31"/>
      <c r="S268" s="31"/>
      <c r="T268" s="31"/>
      <c r="U268" s="31"/>
      <c r="V268" s="31"/>
      <c r="W268" s="31"/>
      <c r="X268" s="60"/>
      <c r="Y268" s="60"/>
      <c r="Z268" s="60"/>
      <c r="AA268" s="60"/>
      <c r="AB268" s="60"/>
      <c r="AC268" s="60"/>
    </row>
    <row r="269" spans="1:29" ht="30" customHeight="1" x14ac:dyDescent="0.25">
      <c r="A269" s="172"/>
      <c r="B269" s="70">
        <v>266</v>
      </c>
      <c r="C269" s="175"/>
      <c r="D269" s="80" t="s">
        <v>315</v>
      </c>
      <c r="E269" s="69" t="s">
        <v>740</v>
      </c>
      <c r="F269" s="69" t="s">
        <v>38</v>
      </c>
      <c r="G269" s="69" t="s">
        <v>44</v>
      </c>
      <c r="H269" s="54">
        <v>23.18</v>
      </c>
      <c r="I269" s="32"/>
      <c r="J269" s="41">
        <f t="shared" si="8"/>
        <v>0</v>
      </c>
      <c r="K269" s="42" t="str">
        <f t="shared" si="9"/>
        <v>OK</v>
      </c>
      <c r="L269" s="31"/>
      <c r="M269" s="31"/>
      <c r="N269" s="31"/>
      <c r="O269" s="31"/>
      <c r="P269" s="31"/>
      <c r="Q269" s="31"/>
      <c r="R269" s="31"/>
      <c r="S269" s="31"/>
      <c r="T269" s="31"/>
      <c r="U269" s="31"/>
      <c r="V269" s="31"/>
      <c r="W269" s="31"/>
      <c r="X269" s="60"/>
      <c r="Y269" s="60"/>
      <c r="Z269" s="60"/>
      <c r="AA269" s="60"/>
      <c r="AB269" s="60"/>
      <c r="AC269" s="60"/>
    </row>
    <row r="270" spans="1:29" ht="30" customHeight="1" x14ac:dyDescent="0.25">
      <c r="A270" s="172"/>
      <c r="B270" s="76">
        <v>267</v>
      </c>
      <c r="C270" s="175"/>
      <c r="D270" s="80" t="s">
        <v>317</v>
      </c>
      <c r="E270" s="69" t="s">
        <v>741</v>
      </c>
      <c r="F270" s="69" t="s">
        <v>38</v>
      </c>
      <c r="G270" s="69" t="s">
        <v>44</v>
      </c>
      <c r="H270" s="54">
        <v>5.98</v>
      </c>
      <c r="I270" s="32">
        <v>2</v>
      </c>
      <c r="J270" s="41">
        <f t="shared" si="8"/>
        <v>2</v>
      </c>
      <c r="K270" s="42" t="str">
        <f t="shared" si="9"/>
        <v>OK</v>
      </c>
      <c r="L270" s="31"/>
      <c r="M270" s="31"/>
      <c r="N270" s="31"/>
      <c r="O270" s="31"/>
      <c r="P270" s="31"/>
      <c r="Q270" s="31"/>
      <c r="R270" s="31"/>
      <c r="S270" s="31"/>
      <c r="T270" s="31"/>
      <c r="U270" s="31"/>
      <c r="V270" s="31"/>
      <c r="W270" s="31"/>
      <c r="X270" s="60"/>
      <c r="Y270" s="60"/>
      <c r="Z270" s="60"/>
      <c r="AA270" s="60"/>
      <c r="AB270" s="60"/>
      <c r="AC270" s="60"/>
    </row>
    <row r="271" spans="1:29" ht="30" customHeight="1" x14ac:dyDescent="0.25">
      <c r="A271" s="172"/>
      <c r="B271" s="76">
        <v>268</v>
      </c>
      <c r="C271" s="175"/>
      <c r="D271" s="80" t="s">
        <v>319</v>
      </c>
      <c r="E271" s="69" t="s">
        <v>742</v>
      </c>
      <c r="F271" s="69" t="s">
        <v>321</v>
      </c>
      <c r="G271" s="69" t="s">
        <v>44</v>
      </c>
      <c r="H271" s="54">
        <v>26.97</v>
      </c>
      <c r="I271" s="32"/>
      <c r="J271" s="41">
        <f t="shared" si="8"/>
        <v>0</v>
      </c>
      <c r="K271" s="42" t="str">
        <f t="shared" si="9"/>
        <v>OK</v>
      </c>
      <c r="L271" s="31"/>
      <c r="M271" s="31"/>
      <c r="N271" s="31"/>
      <c r="O271" s="31"/>
      <c r="P271" s="31"/>
      <c r="Q271" s="31"/>
      <c r="R271" s="31"/>
      <c r="S271" s="31"/>
      <c r="T271" s="31"/>
      <c r="U271" s="31"/>
      <c r="V271" s="31"/>
      <c r="W271" s="31"/>
      <c r="X271" s="60"/>
      <c r="Y271" s="60"/>
      <c r="Z271" s="60"/>
      <c r="AA271" s="60"/>
      <c r="AB271" s="60"/>
      <c r="AC271" s="60"/>
    </row>
    <row r="272" spans="1:29" ht="30" customHeight="1" x14ac:dyDescent="0.25">
      <c r="A272" s="172"/>
      <c r="B272" s="76">
        <v>269</v>
      </c>
      <c r="C272" s="175"/>
      <c r="D272" s="80" t="s">
        <v>322</v>
      </c>
      <c r="E272" s="69" t="s">
        <v>743</v>
      </c>
      <c r="F272" s="69" t="s">
        <v>321</v>
      </c>
      <c r="G272" s="69" t="s">
        <v>44</v>
      </c>
      <c r="H272" s="54">
        <v>20.9</v>
      </c>
      <c r="I272" s="32"/>
      <c r="J272" s="41">
        <f t="shared" si="8"/>
        <v>0</v>
      </c>
      <c r="K272" s="42" t="str">
        <f t="shared" si="9"/>
        <v>OK</v>
      </c>
      <c r="L272" s="31"/>
      <c r="M272" s="31"/>
      <c r="N272" s="31"/>
      <c r="O272" s="31"/>
      <c r="P272" s="31"/>
      <c r="Q272" s="31"/>
      <c r="R272" s="31"/>
      <c r="S272" s="31"/>
      <c r="T272" s="31"/>
      <c r="U272" s="31"/>
      <c r="V272" s="31"/>
      <c r="W272" s="31"/>
      <c r="X272" s="60"/>
      <c r="Y272" s="60"/>
      <c r="Z272" s="60"/>
      <c r="AA272" s="60"/>
      <c r="AB272" s="60"/>
      <c r="AC272" s="60"/>
    </row>
    <row r="273" spans="1:29" ht="30" customHeight="1" x14ac:dyDescent="0.25">
      <c r="A273" s="172"/>
      <c r="B273" s="76">
        <v>270</v>
      </c>
      <c r="C273" s="175"/>
      <c r="D273" s="80" t="s">
        <v>324</v>
      </c>
      <c r="E273" s="69" t="s">
        <v>739</v>
      </c>
      <c r="F273" s="69" t="s">
        <v>50</v>
      </c>
      <c r="G273" s="69" t="s">
        <v>44</v>
      </c>
      <c r="H273" s="54">
        <v>3.67</v>
      </c>
      <c r="I273" s="32"/>
      <c r="J273" s="41">
        <f t="shared" si="8"/>
        <v>0</v>
      </c>
      <c r="K273" s="42" t="str">
        <f t="shared" si="9"/>
        <v>OK</v>
      </c>
      <c r="L273" s="31"/>
      <c r="M273" s="31"/>
      <c r="N273" s="31"/>
      <c r="O273" s="31"/>
      <c r="P273" s="31"/>
      <c r="Q273" s="31"/>
      <c r="R273" s="31"/>
      <c r="S273" s="31"/>
      <c r="T273" s="31"/>
      <c r="U273" s="31"/>
      <c r="V273" s="31"/>
      <c r="W273" s="31"/>
      <c r="X273" s="60"/>
      <c r="Y273" s="60"/>
      <c r="Z273" s="60"/>
      <c r="AA273" s="60"/>
      <c r="AB273" s="60"/>
      <c r="AC273" s="60"/>
    </row>
    <row r="274" spans="1:29" ht="30" customHeight="1" x14ac:dyDescent="0.25">
      <c r="A274" s="172"/>
      <c r="B274" s="76">
        <v>271</v>
      </c>
      <c r="C274" s="175"/>
      <c r="D274" s="80" t="s">
        <v>325</v>
      </c>
      <c r="E274" s="69" t="s">
        <v>744</v>
      </c>
      <c r="F274" s="69" t="s">
        <v>38</v>
      </c>
      <c r="G274" s="69" t="s">
        <v>44</v>
      </c>
      <c r="H274" s="54">
        <v>47.73</v>
      </c>
      <c r="I274" s="32"/>
      <c r="J274" s="41">
        <f t="shared" si="8"/>
        <v>0</v>
      </c>
      <c r="K274" s="42" t="str">
        <f t="shared" si="9"/>
        <v>OK</v>
      </c>
      <c r="L274" s="31"/>
      <c r="M274" s="31"/>
      <c r="N274" s="31"/>
      <c r="O274" s="31"/>
      <c r="P274" s="31"/>
      <c r="Q274" s="31"/>
      <c r="R274" s="31"/>
      <c r="S274" s="31"/>
      <c r="T274" s="31"/>
      <c r="U274" s="31"/>
      <c r="V274" s="31"/>
      <c r="W274" s="31"/>
      <c r="X274" s="60"/>
      <c r="Y274" s="60"/>
      <c r="Z274" s="60"/>
      <c r="AA274" s="60"/>
      <c r="AB274" s="60"/>
      <c r="AC274" s="60"/>
    </row>
    <row r="275" spans="1:29" ht="30" customHeight="1" x14ac:dyDescent="0.25">
      <c r="A275" s="172"/>
      <c r="B275" s="76">
        <v>272</v>
      </c>
      <c r="C275" s="175"/>
      <c r="D275" s="80" t="s">
        <v>327</v>
      </c>
      <c r="E275" s="69" t="s">
        <v>744</v>
      </c>
      <c r="F275" s="69" t="s">
        <v>38</v>
      </c>
      <c r="G275" s="69" t="s">
        <v>44</v>
      </c>
      <c r="H275" s="54">
        <v>50.1</v>
      </c>
      <c r="I275" s="32"/>
      <c r="J275" s="41">
        <f t="shared" si="8"/>
        <v>0</v>
      </c>
      <c r="K275" s="42" t="str">
        <f t="shared" si="9"/>
        <v>OK</v>
      </c>
      <c r="L275" s="31"/>
      <c r="M275" s="31"/>
      <c r="N275" s="31"/>
      <c r="O275" s="31"/>
      <c r="P275" s="31"/>
      <c r="Q275" s="31"/>
      <c r="R275" s="31"/>
      <c r="S275" s="31"/>
      <c r="T275" s="31"/>
      <c r="U275" s="31"/>
      <c r="V275" s="31"/>
      <c r="W275" s="31"/>
      <c r="X275" s="60"/>
      <c r="Y275" s="60"/>
      <c r="Z275" s="60"/>
      <c r="AA275" s="60"/>
      <c r="AB275" s="60"/>
      <c r="AC275" s="60"/>
    </row>
    <row r="276" spans="1:29" ht="30" customHeight="1" x14ac:dyDescent="0.25">
      <c r="A276" s="172"/>
      <c r="B276" s="76">
        <v>273</v>
      </c>
      <c r="C276" s="175"/>
      <c r="D276" s="80" t="s">
        <v>745</v>
      </c>
      <c r="E276" s="69" t="s">
        <v>746</v>
      </c>
      <c r="F276" s="69" t="s">
        <v>38</v>
      </c>
      <c r="G276" s="69" t="s">
        <v>44</v>
      </c>
      <c r="H276" s="54">
        <v>1.29</v>
      </c>
      <c r="I276" s="32"/>
      <c r="J276" s="41">
        <f t="shared" si="8"/>
        <v>0</v>
      </c>
      <c r="K276" s="42" t="str">
        <f t="shared" si="9"/>
        <v>OK</v>
      </c>
      <c r="L276" s="31"/>
      <c r="M276" s="31"/>
      <c r="N276" s="31"/>
      <c r="O276" s="31"/>
      <c r="P276" s="31"/>
      <c r="Q276" s="31"/>
      <c r="R276" s="31"/>
      <c r="S276" s="31"/>
      <c r="T276" s="31"/>
      <c r="U276" s="31"/>
      <c r="V276" s="31"/>
      <c r="W276" s="31"/>
      <c r="X276" s="60"/>
      <c r="Y276" s="60"/>
      <c r="Z276" s="60"/>
      <c r="AA276" s="60"/>
      <c r="AB276" s="60"/>
      <c r="AC276" s="60"/>
    </row>
    <row r="277" spans="1:29" ht="30" customHeight="1" x14ac:dyDescent="0.25">
      <c r="A277" s="172"/>
      <c r="B277" s="76">
        <v>274</v>
      </c>
      <c r="C277" s="175"/>
      <c r="D277" s="80" t="s">
        <v>329</v>
      </c>
      <c r="E277" s="69" t="s">
        <v>747</v>
      </c>
      <c r="F277" s="69" t="s">
        <v>38</v>
      </c>
      <c r="G277" s="69" t="s">
        <v>44</v>
      </c>
      <c r="H277" s="54">
        <v>0.44</v>
      </c>
      <c r="I277" s="32"/>
      <c r="J277" s="41">
        <f t="shared" si="8"/>
        <v>0</v>
      </c>
      <c r="K277" s="42" t="str">
        <f t="shared" si="9"/>
        <v>OK</v>
      </c>
      <c r="L277" s="31"/>
      <c r="M277" s="31"/>
      <c r="N277" s="31"/>
      <c r="O277" s="31"/>
      <c r="P277" s="31"/>
      <c r="Q277" s="31"/>
      <c r="R277" s="31"/>
      <c r="S277" s="31"/>
      <c r="T277" s="31"/>
      <c r="U277" s="31"/>
      <c r="V277" s="31"/>
      <c r="W277" s="31"/>
      <c r="X277" s="60"/>
      <c r="Y277" s="60"/>
      <c r="Z277" s="60"/>
      <c r="AA277" s="60"/>
      <c r="AB277" s="60"/>
      <c r="AC277" s="60"/>
    </row>
    <row r="278" spans="1:29" ht="30" customHeight="1" x14ac:dyDescent="0.25">
      <c r="A278" s="172"/>
      <c r="B278" s="70">
        <v>275</v>
      </c>
      <c r="C278" s="175"/>
      <c r="D278" s="80" t="s">
        <v>330</v>
      </c>
      <c r="E278" s="69" t="s">
        <v>748</v>
      </c>
      <c r="F278" s="69" t="s">
        <v>321</v>
      </c>
      <c r="G278" s="69" t="s">
        <v>44</v>
      </c>
      <c r="H278" s="54">
        <v>111.53</v>
      </c>
      <c r="I278" s="32"/>
      <c r="J278" s="41">
        <f t="shared" si="8"/>
        <v>0</v>
      </c>
      <c r="K278" s="42" t="str">
        <f t="shared" si="9"/>
        <v>OK</v>
      </c>
      <c r="L278" s="31"/>
      <c r="M278" s="31"/>
      <c r="N278" s="31"/>
      <c r="O278" s="31"/>
      <c r="P278" s="31"/>
      <c r="Q278" s="31"/>
      <c r="R278" s="31"/>
      <c r="S278" s="31"/>
      <c r="T278" s="31"/>
      <c r="U278" s="31"/>
      <c r="V278" s="31"/>
      <c r="W278" s="31"/>
      <c r="X278" s="60"/>
      <c r="Y278" s="60"/>
      <c r="Z278" s="60"/>
      <c r="AA278" s="60"/>
      <c r="AB278" s="60"/>
      <c r="AC278" s="60"/>
    </row>
    <row r="279" spans="1:29" ht="30" customHeight="1" x14ac:dyDescent="0.25">
      <c r="A279" s="172"/>
      <c r="B279" s="76">
        <v>276</v>
      </c>
      <c r="C279" s="175"/>
      <c r="D279" s="81" t="s">
        <v>749</v>
      </c>
      <c r="E279" s="66" t="s">
        <v>750</v>
      </c>
      <c r="F279" s="48" t="s">
        <v>751</v>
      </c>
      <c r="G279" s="70" t="s">
        <v>44</v>
      </c>
      <c r="H279" s="54">
        <v>255.57</v>
      </c>
      <c r="I279" s="32"/>
      <c r="J279" s="41">
        <f t="shared" si="8"/>
        <v>0</v>
      </c>
      <c r="K279" s="42" t="str">
        <f t="shared" si="9"/>
        <v>OK</v>
      </c>
      <c r="L279" s="31"/>
      <c r="M279" s="31"/>
      <c r="N279" s="31"/>
      <c r="O279" s="31"/>
      <c r="P279" s="31"/>
      <c r="Q279" s="31"/>
      <c r="R279" s="31"/>
      <c r="S279" s="31"/>
      <c r="T279" s="31"/>
      <c r="U279" s="31"/>
      <c r="V279" s="31"/>
      <c r="W279" s="31"/>
      <c r="X279" s="60"/>
      <c r="Y279" s="60"/>
      <c r="Z279" s="60"/>
      <c r="AA279" s="60"/>
      <c r="AB279" s="60"/>
      <c r="AC279" s="60"/>
    </row>
    <row r="280" spans="1:29" ht="30" customHeight="1" x14ac:dyDescent="0.25">
      <c r="A280" s="172"/>
      <c r="B280" s="76">
        <v>277</v>
      </c>
      <c r="C280" s="175"/>
      <c r="D280" s="81" t="s">
        <v>752</v>
      </c>
      <c r="E280" s="66" t="s">
        <v>748</v>
      </c>
      <c r="F280" s="48" t="s">
        <v>751</v>
      </c>
      <c r="G280" s="70" t="s">
        <v>44</v>
      </c>
      <c r="H280" s="54">
        <v>203.37</v>
      </c>
      <c r="I280" s="32"/>
      <c r="J280" s="41">
        <f t="shared" si="8"/>
        <v>0</v>
      </c>
      <c r="K280" s="42" t="str">
        <f t="shared" si="9"/>
        <v>OK</v>
      </c>
      <c r="L280" s="31"/>
      <c r="M280" s="31"/>
      <c r="N280" s="31"/>
      <c r="O280" s="31"/>
      <c r="P280" s="31"/>
      <c r="Q280" s="31"/>
      <c r="R280" s="31"/>
      <c r="S280" s="31"/>
      <c r="T280" s="31"/>
      <c r="U280" s="31"/>
      <c r="V280" s="31"/>
      <c r="W280" s="31"/>
      <c r="X280" s="60"/>
      <c r="Y280" s="60"/>
      <c r="Z280" s="60"/>
      <c r="AA280" s="60"/>
      <c r="AB280" s="60"/>
      <c r="AC280" s="60"/>
    </row>
    <row r="281" spans="1:29" ht="30" customHeight="1" x14ac:dyDescent="0.25">
      <c r="A281" s="172"/>
      <c r="B281" s="76">
        <v>278</v>
      </c>
      <c r="C281" s="175"/>
      <c r="D281" s="81" t="s">
        <v>753</v>
      </c>
      <c r="E281" s="66" t="s">
        <v>748</v>
      </c>
      <c r="F281" s="48" t="s">
        <v>754</v>
      </c>
      <c r="G281" s="70" t="s">
        <v>755</v>
      </c>
      <c r="H281" s="54">
        <v>3.68</v>
      </c>
      <c r="I281" s="32"/>
      <c r="J281" s="41">
        <f t="shared" si="8"/>
        <v>0</v>
      </c>
      <c r="K281" s="42" t="str">
        <f t="shared" si="9"/>
        <v>OK</v>
      </c>
      <c r="L281" s="31"/>
      <c r="M281" s="31"/>
      <c r="N281" s="31"/>
      <c r="O281" s="31"/>
      <c r="P281" s="31"/>
      <c r="Q281" s="31"/>
      <c r="R281" s="31"/>
      <c r="S281" s="31"/>
      <c r="T281" s="31"/>
      <c r="U281" s="31"/>
      <c r="V281" s="31"/>
      <c r="W281" s="31"/>
      <c r="X281" s="60"/>
      <c r="Y281" s="60"/>
      <c r="Z281" s="60"/>
      <c r="AA281" s="60"/>
      <c r="AB281" s="60"/>
      <c r="AC281" s="60"/>
    </row>
    <row r="282" spans="1:29" ht="30" customHeight="1" x14ac:dyDescent="0.25">
      <c r="A282" s="172"/>
      <c r="B282" s="76">
        <v>279</v>
      </c>
      <c r="C282" s="175"/>
      <c r="D282" s="81" t="s">
        <v>756</v>
      </c>
      <c r="E282" s="66" t="s">
        <v>757</v>
      </c>
      <c r="F282" s="48" t="s">
        <v>336</v>
      </c>
      <c r="G282" s="70" t="s">
        <v>44</v>
      </c>
      <c r="H282" s="54">
        <v>84.95</v>
      </c>
      <c r="I282" s="32"/>
      <c r="J282" s="41">
        <f t="shared" si="8"/>
        <v>0</v>
      </c>
      <c r="K282" s="42" t="str">
        <f t="shared" si="9"/>
        <v>OK</v>
      </c>
      <c r="L282" s="31"/>
      <c r="M282" s="31"/>
      <c r="N282" s="31"/>
      <c r="O282" s="31"/>
      <c r="P282" s="31"/>
      <c r="Q282" s="31"/>
      <c r="R282" s="31"/>
      <c r="S282" s="31"/>
      <c r="T282" s="31"/>
      <c r="U282" s="31"/>
      <c r="V282" s="31"/>
      <c r="W282" s="31"/>
      <c r="X282" s="60"/>
      <c r="Y282" s="60"/>
      <c r="Z282" s="60"/>
      <c r="AA282" s="60"/>
      <c r="AB282" s="60"/>
      <c r="AC282" s="60"/>
    </row>
    <row r="283" spans="1:29" ht="30" customHeight="1" x14ac:dyDescent="0.25">
      <c r="A283" s="172"/>
      <c r="B283" s="76">
        <v>280</v>
      </c>
      <c r="C283" s="175"/>
      <c r="D283" s="81" t="s">
        <v>758</v>
      </c>
      <c r="E283" s="66" t="s">
        <v>757</v>
      </c>
      <c r="F283" s="48" t="s">
        <v>336</v>
      </c>
      <c r="G283" s="70" t="s">
        <v>44</v>
      </c>
      <c r="H283" s="54">
        <v>122.79</v>
      </c>
      <c r="I283" s="32"/>
      <c r="J283" s="41">
        <f t="shared" si="8"/>
        <v>0</v>
      </c>
      <c r="K283" s="42" t="str">
        <f t="shared" si="9"/>
        <v>OK</v>
      </c>
      <c r="L283" s="31"/>
      <c r="M283" s="31"/>
      <c r="N283" s="31"/>
      <c r="O283" s="31"/>
      <c r="P283" s="31"/>
      <c r="Q283" s="31"/>
      <c r="R283" s="31"/>
      <c r="S283" s="31"/>
      <c r="T283" s="31"/>
      <c r="U283" s="31"/>
      <c r="V283" s="31"/>
      <c r="W283" s="31"/>
      <c r="X283" s="60"/>
      <c r="Y283" s="60"/>
      <c r="Z283" s="60"/>
      <c r="AA283" s="60"/>
      <c r="AB283" s="60"/>
      <c r="AC283" s="60"/>
    </row>
    <row r="284" spans="1:29" ht="30" customHeight="1" x14ac:dyDescent="0.25">
      <c r="A284" s="172"/>
      <c r="B284" s="76">
        <v>281</v>
      </c>
      <c r="C284" s="175"/>
      <c r="D284" s="81" t="s">
        <v>759</v>
      </c>
      <c r="E284" s="66" t="s">
        <v>757</v>
      </c>
      <c r="F284" s="48" t="s">
        <v>336</v>
      </c>
      <c r="G284" s="70" t="s">
        <v>44</v>
      </c>
      <c r="H284" s="54">
        <v>38.6</v>
      </c>
      <c r="I284" s="32"/>
      <c r="J284" s="41">
        <f t="shared" si="8"/>
        <v>0</v>
      </c>
      <c r="K284" s="42" t="str">
        <f t="shared" si="9"/>
        <v>OK</v>
      </c>
      <c r="L284" s="31"/>
      <c r="M284" s="31"/>
      <c r="N284" s="31"/>
      <c r="O284" s="31"/>
      <c r="P284" s="31"/>
      <c r="Q284" s="31"/>
      <c r="R284" s="31"/>
      <c r="S284" s="31"/>
      <c r="T284" s="31"/>
      <c r="U284" s="31"/>
      <c r="V284" s="31"/>
      <c r="W284" s="31"/>
      <c r="X284" s="60"/>
      <c r="Y284" s="60"/>
      <c r="Z284" s="60"/>
      <c r="AA284" s="60"/>
      <c r="AB284" s="60"/>
      <c r="AC284" s="60"/>
    </row>
    <row r="285" spans="1:29" ht="30" customHeight="1" x14ac:dyDescent="0.25">
      <c r="A285" s="172"/>
      <c r="B285" s="76">
        <v>282</v>
      </c>
      <c r="C285" s="175"/>
      <c r="D285" s="81" t="s">
        <v>760</v>
      </c>
      <c r="E285" s="66" t="s">
        <v>757</v>
      </c>
      <c r="F285" s="48" t="s">
        <v>336</v>
      </c>
      <c r="G285" s="70" t="s">
        <v>44</v>
      </c>
      <c r="H285" s="54">
        <v>58.6</v>
      </c>
      <c r="I285" s="32"/>
      <c r="J285" s="41">
        <f t="shared" si="8"/>
        <v>0</v>
      </c>
      <c r="K285" s="42" t="str">
        <f t="shared" si="9"/>
        <v>OK</v>
      </c>
      <c r="L285" s="31"/>
      <c r="M285" s="31"/>
      <c r="N285" s="31"/>
      <c r="O285" s="31"/>
      <c r="P285" s="31"/>
      <c r="Q285" s="31"/>
      <c r="R285" s="31"/>
      <c r="S285" s="31"/>
      <c r="T285" s="31"/>
      <c r="U285" s="31"/>
      <c r="V285" s="31"/>
      <c r="W285" s="31"/>
      <c r="X285" s="60"/>
      <c r="Y285" s="60"/>
      <c r="Z285" s="60"/>
      <c r="AA285" s="60"/>
      <c r="AB285" s="60"/>
      <c r="AC285" s="60"/>
    </row>
    <row r="286" spans="1:29" ht="30" customHeight="1" x14ac:dyDescent="0.25">
      <c r="A286" s="172"/>
      <c r="B286" s="76">
        <v>283</v>
      </c>
      <c r="C286" s="175"/>
      <c r="D286" s="81" t="s">
        <v>761</v>
      </c>
      <c r="E286" s="66" t="s">
        <v>762</v>
      </c>
      <c r="F286" s="48" t="s">
        <v>336</v>
      </c>
      <c r="G286" s="70" t="s">
        <v>44</v>
      </c>
      <c r="H286" s="54">
        <v>9.24</v>
      </c>
      <c r="I286" s="32"/>
      <c r="J286" s="41">
        <f t="shared" si="8"/>
        <v>0</v>
      </c>
      <c r="K286" s="42" t="str">
        <f t="shared" si="9"/>
        <v>OK</v>
      </c>
      <c r="L286" s="31"/>
      <c r="M286" s="31"/>
      <c r="N286" s="31"/>
      <c r="O286" s="31"/>
      <c r="P286" s="31"/>
      <c r="Q286" s="31"/>
      <c r="R286" s="31"/>
      <c r="S286" s="31"/>
      <c r="T286" s="31"/>
      <c r="U286" s="31"/>
      <c r="V286" s="31"/>
      <c r="W286" s="31"/>
      <c r="X286" s="60"/>
      <c r="Y286" s="60"/>
      <c r="Z286" s="60"/>
      <c r="AA286" s="60"/>
      <c r="AB286" s="60"/>
      <c r="AC286" s="60"/>
    </row>
    <row r="287" spans="1:29" ht="30" customHeight="1" x14ac:dyDescent="0.25">
      <c r="A287" s="172"/>
      <c r="B287" s="76">
        <v>284</v>
      </c>
      <c r="C287" s="175"/>
      <c r="D287" s="81" t="s">
        <v>763</v>
      </c>
      <c r="E287" s="66" t="s">
        <v>764</v>
      </c>
      <c r="F287" s="48" t="s">
        <v>765</v>
      </c>
      <c r="G287" s="70" t="s">
        <v>44</v>
      </c>
      <c r="H287" s="54">
        <v>45.35</v>
      </c>
      <c r="I287" s="32"/>
      <c r="J287" s="41">
        <f t="shared" si="8"/>
        <v>0</v>
      </c>
      <c r="K287" s="42" t="str">
        <f t="shared" si="9"/>
        <v>OK</v>
      </c>
      <c r="L287" s="31"/>
      <c r="M287" s="31"/>
      <c r="N287" s="31"/>
      <c r="O287" s="31"/>
      <c r="P287" s="31"/>
      <c r="Q287" s="31"/>
      <c r="R287" s="31"/>
      <c r="S287" s="31"/>
      <c r="T287" s="31"/>
      <c r="U287" s="31"/>
      <c r="V287" s="31"/>
      <c r="W287" s="31"/>
      <c r="X287" s="60"/>
      <c r="Y287" s="60"/>
      <c r="Z287" s="60"/>
      <c r="AA287" s="60"/>
      <c r="AB287" s="60"/>
      <c r="AC287" s="60"/>
    </row>
    <row r="288" spans="1:29" ht="30" customHeight="1" x14ac:dyDescent="0.25">
      <c r="A288" s="172"/>
      <c r="B288" s="76">
        <v>285</v>
      </c>
      <c r="C288" s="175"/>
      <c r="D288" s="81" t="s">
        <v>766</v>
      </c>
      <c r="E288" s="66" t="s">
        <v>767</v>
      </c>
      <c r="F288" s="48" t="s">
        <v>38</v>
      </c>
      <c r="G288" s="70" t="s">
        <v>44</v>
      </c>
      <c r="H288" s="54">
        <v>61.65</v>
      </c>
      <c r="I288" s="32"/>
      <c r="J288" s="41">
        <f t="shared" si="8"/>
        <v>0</v>
      </c>
      <c r="K288" s="42" t="str">
        <f t="shared" si="9"/>
        <v>OK</v>
      </c>
      <c r="L288" s="31"/>
      <c r="M288" s="31"/>
      <c r="N288" s="31"/>
      <c r="O288" s="31"/>
      <c r="P288" s="31"/>
      <c r="Q288" s="31"/>
      <c r="R288" s="31"/>
      <c r="S288" s="31"/>
      <c r="T288" s="31"/>
      <c r="U288" s="31"/>
      <c r="V288" s="31"/>
      <c r="W288" s="31"/>
      <c r="X288" s="60"/>
      <c r="Y288" s="60"/>
      <c r="Z288" s="60"/>
      <c r="AA288" s="60"/>
      <c r="AB288" s="60"/>
      <c r="AC288" s="60"/>
    </row>
    <row r="289" spans="1:29" ht="30" customHeight="1" x14ac:dyDescent="0.25">
      <c r="A289" s="172"/>
      <c r="B289" s="76">
        <v>286</v>
      </c>
      <c r="C289" s="175"/>
      <c r="D289" s="81" t="s">
        <v>768</v>
      </c>
      <c r="E289" s="66" t="s">
        <v>767</v>
      </c>
      <c r="F289" s="48" t="s">
        <v>38</v>
      </c>
      <c r="G289" s="70" t="s">
        <v>44</v>
      </c>
      <c r="H289" s="54">
        <v>71.599999999999994</v>
      </c>
      <c r="I289" s="32"/>
      <c r="J289" s="41">
        <f t="shared" si="8"/>
        <v>0</v>
      </c>
      <c r="K289" s="42" t="str">
        <f t="shared" si="9"/>
        <v>OK</v>
      </c>
      <c r="L289" s="31"/>
      <c r="M289" s="31"/>
      <c r="N289" s="31"/>
      <c r="O289" s="31"/>
      <c r="P289" s="31"/>
      <c r="Q289" s="31"/>
      <c r="R289" s="31"/>
      <c r="S289" s="31"/>
      <c r="T289" s="31"/>
      <c r="U289" s="31"/>
      <c r="V289" s="31"/>
      <c r="W289" s="31"/>
      <c r="X289" s="60"/>
      <c r="Y289" s="60"/>
      <c r="Z289" s="60"/>
      <c r="AA289" s="60"/>
      <c r="AB289" s="60"/>
      <c r="AC289" s="60"/>
    </row>
    <row r="290" spans="1:29" ht="30" customHeight="1" x14ac:dyDescent="0.25">
      <c r="A290" s="172"/>
      <c r="B290" s="76">
        <v>287</v>
      </c>
      <c r="C290" s="175"/>
      <c r="D290" s="81" t="s">
        <v>769</v>
      </c>
      <c r="E290" s="66" t="s">
        <v>767</v>
      </c>
      <c r="F290" s="48" t="s">
        <v>38</v>
      </c>
      <c r="G290" s="70" t="s">
        <v>44</v>
      </c>
      <c r="H290" s="54">
        <v>101.41</v>
      </c>
      <c r="I290" s="32"/>
      <c r="J290" s="41">
        <f t="shared" si="8"/>
        <v>0</v>
      </c>
      <c r="K290" s="42" t="str">
        <f t="shared" si="9"/>
        <v>OK</v>
      </c>
      <c r="L290" s="31"/>
      <c r="M290" s="31"/>
      <c r="N290" s="31"/>
      <c r="O290" s="31"/>
      <c r="P290" s="31"/>
      <c r="Q290" s="31"/>
      <c r="R290" s="31"/>
      <c r="S290" s="31"/>
      <c r="T290" s="31"/>
      <c r="U290" s="31"/>
      <c r="V290" s="31"/>
      <c r="W290" s="31"/>
      <c r="X290" s="60"/>
      <c r="Y290" s="60"/>
      <c r="Z290" s="60"/>
      <c r="AA290" s="60"/>
      <c r="AB290" s="60"/>
      <c r="AC290" s="60"/>
    </row>
    <row r="291" spans="1:29" ht="30" customHeight="1" x14ac:dyDescent="0.25">
      <c r="A291" s="172"/>
      <c r="B291" s="76">
        <v>288</v>
      </c>
      <c r="C291" s="175"/>
      <c r="D291" s="81" t="s">
        <v>770</v>
      </c>
      <c r="E291" s="66" t="s">
        <v>771</v>
      </c>
      <c r="F291" s="48" t="s">
        <v>38</v>
      </c>
      <c r="G291" s="70" t="s">
        <v>44</v>
      </c>
      <c r="H291" s="54">
        <v>40.770000000000003</v>
      </c>
      <c r="I291" s="32"/>
      <c r="J291" s="41">
        <f t="shared" si="8"/>
        <v>0</v>
      </c>
      <c r="K291" s="42" t="str">
        <f t="shared" si="9"/>
        <v>OK</v>
      </c>
      <c r="L291" s="31"/>
      <c r="M291" s="31"/>
      <c r="N291" s="31"/>
      <c r="O291" s="31"/>
      <c r="P291" s="31"/>
      <c r="Q291" s="31"/>
      <c r="R291" s="31"/>
      <c r="S291" s="31"/>
      <c r="T291" s="31"/>
      <c r="U291" s="31"/>
      <c r="V291" s="31"/>
      <c r="W291" s="31"/>
      <c r="X291" s="60"/>
      <c r="Y291" s="60"/>
      <c r="Z291" s="60"/>
      <c r="AA291" s="60"/>
      <c r="AB291" s="60"/>
      <c r="AC291" s="60"/>
    </row>
    <row r="292" spans="1:29" ht="30" customHeight="1" x14ac:dyDescent="0.25">
      <c r="A292" s="172"/>
      <c r="B292" s="76">
        <v>289</v>
      </c>
      <c r="C292" s="175"/>
      <c r="D292" s="81" t="s">
        <v>772</v>
      </c>
      <c r="E292" s="66" t="s">
        <v>773</v>
      </c>
      <c r="F292" s="66" t="s">
        <v>774</v>
      </c>
      <c r="G292" s="70" t="s">
        <v>44</v>
      </c>
      <c r="H292" s="54">
        <v>27.07</v>
      </c>
      <c r="I292" s="32"/>
      <c r="J292" s="41">
        <f t="shared" si="8"/>
        <v>0</v>
      </c>
      <c r="K292" s="42" t="str">
        <f t="shared" si="9"/>
        <v>OK</v>
      </c>
      <c r="L292" s="31"/>
      <c r="M292" s="31"/>
      <c r="N292" s="31"/>
      <c r="O292" s="31"/>
      <c r="P292" s="31"/>
      <c r="Q292" s="31"/>
      <c r="R292" s="31"/>
      <c r="S292" s="31"/>
      <c r="T292" s="31"/>
      <c r="U292" s="31"/>
      <c r="V292" s="31"/>
      <c r="W292" s="31"/>
      <c r="X292" s="60"/>
      <c r="Y292" s="60"/>
      <c r="Z292" s="60"/>
      <c r="AA292" s="60"/>
      <c r="AB292" s="60"/>
      <c r="AC292" s="60"/>
    </row>
    <row r="293" spans="1:29" ht="30" customHeight="1" x14ac:dyDescent="0.25">
      <c r="A293" s="172"/>
      <c r="B293" s="70">
        <v>290</v>
      </c>
      <c r="C293" s="175"/>
      <c r="D293" s="80" t="s">
        <v>332</v>
      </c>
      <c r="E293" s="69" t="s">
        <v>775</v>
      </c>
      <c r="F293" s="69" t="s">
        <v>38</v>
      </c>
      <c r="G293" s="69" t="s">
        <v>44</v>
      </c>
      <c r="H293" s="54">
        <v>5.85</v>
      </c>
      <c r="I293" s="32">
        <v>10</v>
      </c>
      <c r="J293" s="41">
        <f t="shared" si="8"/>
        <v>10</v>
      </c>
      <c r="K293" s="42" t="str">
        <f t="shared" si="9"/>
        <v>OK</v>
      </c>
      <c r="L293" s="31"/>
      <c r="M293" s="31"/>
      <c r="N293" s="31"/>
      <c r="O293" s="31"/>
      <c r="P293" s="31"/>
      <c r="Q293" s="31"/>
      <c r="R293" s="31"/>
      <c r="S293" s="31"/>
      <c r="T293" s="31"/>
      <c r="U293" s="31"/>
      <c r="V293" s="31"/>
      <c r="W293" s="31"/>
      <c r="X293" s="60"/>
      <c r="Y293" s="60"/>
      <c r="Z293" s="60"/>
      <c r="AA293" s="60"/>
      <c r="AB293" s="60"/>
      <c r="AC293" s="60"/>
    </row>
    <row r="294" spans="1:29" ht="30" customHeight="1" x14ac:dyDescent="0.25">
      <c r="A294" s="172"/>
      <c r="B294" s="70">
        <v>291</v>
      </c>
      <c r="C294" s="175"/>
      <c r="D294" s="80" t="s">
        <v>334</v>
      </c>
      <c r="E294" s="69" t="s">
        <v>775</v>
      </c>
      <c r="F294" s="69" t="s">
        <v>38</v>
      </c>
      <c r="G294" s="69" t="s">
        <v>44</v>
      </c>
      <c r="H294" s="54">
        <v>5.89</v>
      </c>
      <c r="I294" s="32">
        <v>5</v>
      </c>
      <c r="J294" s="41">
        <f t="shared" si="8"/>
        <v>5</v>
      </c>
      <c r="K294" s="42" t="str">
        <f t="shared" si="9"/>
        <v>OK</v>
      </c>
      <c r="L294" s="31"/>
      <c r="M294" s="31"/>
      <c r="N294" s="31"/>
      <c r="O294" s="31"/>
      <c r="P294" s="31"/>
      <c r="Q294" s="31"/>
      <c r="R294" s="31"/>
      <c r="S294" s="31"/>
      <c r="T294" s="31"/>
      <c r="U294" s="31"/>
      <c r="V294" s="31"/>
      <c r="W294" s="31"/>
      <c r="X294" s="60"/>
      <c r="Y294" s="60"/>
      <c r="Z294" s="60"/>
      <c r="AA294" s="60"/>
      <c r="AB294" s="60"/>
      <c r="AC294" s="60"/>
    </row>
    <row r="295" spans="1:29" ht="30" customHeight="1" x14ac:dyDescent="0.25">
      <c r="A295" s="172"/>
      <c r="B295" s="70">
        <v>292</v>
      </c>
      <c r="C295" s="175"/>
      <c r="D295" s="80" t="s">
        <v>335</v>
      </c>
      <c r="E295" s="69" t="s">
        <v>775</v>
      </c>
      <c r="F295" s="69" t="s">
        <v>336</v>
      </c>
      <c r="G295" s="69" t="s">
        <v>44</v>
      </c>
      <c r="H295" s="54">
        <v>5.93</v>
      </c>
      <c r="I295" s="32">
        <v>5</v>
      </c>
      <c r="J295" s="41">
        <f t="shared" si="8"/>
        <v>5</v>
      </c>
      <c r="K295" s="42" t="str">
        <f t="shared" si="9"/>
        <v>OK</v>
      </c>
      <c r="L295" s="31"/>
      <c r="M295" s="31"/>
      <c r="N295" s="31"/>
      <c r="O295" s="31"/>
      <c r="P295" s="31"/>
      <c r="Q295" s="31"/>
      <c r="R295" s="31"/>
      <c r="S295" s="31"/>
      <c r="T295" s="31"/>
      <c r="U295" s="31"/>
      <c r="V295" s="31"/>
      <c r="W295" s="31"/>
      <c r="X295" s="60"/>
      <c r="Y295" s="60"/>
      <c r="Z295" s="60"/>
      <c r="AA295" s="60"/>
      <c r="AB295" s="60"/>
      <c r="AC295" s="60"/>
    </row>
    <row r="296" spans="1:29" ht="30" customHeight="1" x14ac:dyDescent="0.25">
      <c r="A296" s="172"/>
      <c r="B296" s="69">
        <v>293</v>
      </c>
      <c r="C296" s="175"/>
      <c r="D296" s="80" t="s">
        <v>337</v>
      </c>
      <c r="E296" s="69" t="s">
        <v>757</v>
      </c>
      <c r="F296" s="69" t="s">
        <v>123</v>
      </c>
      <c r="G296" s="69" t="s">
        <v>44</v>
      </c>
      <c r="H296" s="54">
        <v>66.3</v>
      </c>
      <c r="I296" s="32"/>
      <c r="J296" s="41">
        <f t="shared" si="8"/>
        <v>0</v>
      </c>
      <c r="K296" s="42" t="str">
        <f t="shared" si="9"/>
        <v>OK</v>
      </c>
      <c r="L296" s="31"/>
      <c r="M296" s="31"/>
      <c r="N296" s="31"/>
      <c r="O296" s="31"/>
      <c r="P296" s="31"/>
      <c r="Q296" s="31"/>
      <c r="R296" s="31"/>
      <c r="S296" s="31"/>
      <c r="T296" s="31"/>
      <c r="U296" s="31"/>
      <c r="V296" s="31"/>
      <c r="W296" s="31"/>
      <c r="X296" s="60"/>
      <c r="Y296" s="60"/>
      <c r="Z296" s="60"/>
      <c r="AA296" s="60"/>
      <c r="AB296" s="60"/>
      <c r="AC296" s="60"/>
    </row>
    <row r="297" spans="1:29" ht="30" customHeight="1" x14ac:dyDescent="0.25">
      <c r="A297" s="172"/>
      <c r="B297" s="69">
        <v>294</v>
      </c>
      <c r="C297" s="175"/>
      <c r="D297" s="80" t="s">
        <v>339</v>
      </c>
      <c r="E297" s="69" t="s">
        <v>757</v>
      </c>
      <c r="F297" s="69" t="s">
        <v>123</v>
      </c>
      <c r="G297" s="69" t="s">
        <v>44</v>
      </c>
      <c r="H297" s="54">
        <v>70.87</v>
      </c>
      <c r="I297" s="32"/>
      <c r="J297" s="41">
        <f t="shared" si="8"/>
        <v>0</v>
      </c>
      <c r="K297" s="42" t="str">
        <f t="shared" si="9"/>
        <v>OK</v>
      </c>
      <c r="L297" s="31"/>
      <c r="M297" s="31"/>
      <c r="N297" s="31"/>
      <c r="O297" s="31"/>
      <c r="P297" s="31"/>
      <c r="Q297" s="31"/>
      <c r="R297" s="31"/>
      <c r="S297" s="31"/>
      <c r="T297" s="31"/>
      <c r="U297" s="31"/>
      <c r="V297" s="31"/>
      <c r="W297" s="31"/>
      <c r="X297" s="60"/>
      <c r="Y297" s="60"/>
      <c r="Z297" s="60"/>
      <c r="AA297" s="60"/>
      <c r="AB297" s="60"/>
      <c r="AC297" s="60"/>
    </row>
    <row r="298" spans="1:29" ht="30" customHeight="1" x14ac:dyDescent="0.25">
      <c r="A298" s="172"/>
      <c r="B298" s="70">
        <v>295</v>
      </c>
      <c r="C298" s="175"/>
      <c r="D298" s="80" t="s">
        <v>340</v>
      </c>
      <c r="E298" s="69" t="s">
        <v>757</v>
      </c>
      <c r="F298" s="69" t="s">
        <v>123</v>
      </c>
      <c r="G298" s="69" t="s">
        <v>44</v>
      </c>
      <c r="H298" s="54">
        <v>97.78</v>
      </c>
      <c r="I298" s="32"/>
      <c r="J298" s="41">
        <f t="shared" si="8"/>
        <v>0</v>
      </c>
      <c r="K298" s="42" t="str">
        <f t="shared" si="9"/>
        <v>OK</v>
      </c>
      <c r="L298" s="31"/>
      <c r="M298" s="31"/>
      <c r="N298" s="31"/>
      <c r="O298" s="31"/>
      <c r="P298" s="31"/>
      <c r="Q298" s="31"/>
      <c r="R298" s="31"/>
      <c r="S298" s="31"/>
      <c r="T298" s="31"/>
      <c r="U298" s="31"/>
      <c r="V298" s="31"/>
      <c r="W298" s="31"/>
      <c r="X298" s="60"/>
      <c r="Y298" s="60"/>
      <c r="Z298" s="60"/>
      <c r="AA298" s="60"/>
      <c r="AB298" s="60"/>
      <c r="AC298" s="60"/>
    </row>
    <row r="299" spans="1:29" ht="30" customHeight="1" x14ac:dyDescent="0.25">
      <c r="A299" s="172"/>
      <c r="B299" s="69">
        <v>296</v>
      </c>
      <c r="C299" s="175"/>
      <c r="D299" s="80" t="s">
        <v>341</v>
      </c>
      <c r="E299" s="69" t="s">
        <v>776</v>
      </c>
      <c r="F299" s="69" t="s">
        <v>343</v>
      </c>
      <c r="G299" s="69" t="s">
        <v>44</v>
      </c>
      <c r="H299" s="54">
        <v>32.520000000000003</v>
      </c>
      <c r="I299" s="32"/>
      <c r="J299" s="41">
        <f t="shared" si="8"/>
        <v>0</v>
      </c>
      <c r="K299" s="42" t="str">
        <f t="shared" si="9"/>
        <v>OK</v>
      </c>
      <c r="L299" s="31"/>
      <c r="M299" s="31"/>
      <c r="N299" s="31"/>
      <c r="O299" s="31"/>
      <c r="P299" s="31"/>
      <c r="Q299" s="31"/>
      <c r="R299" s="31"/>
      <c r="S299" s="31"/>
      <c r="T299" s="31"/>
      <c r="U299" s="31"/>
      <c r="V299" s="31"/>
      <c r="W299" s="31"/>
      <c r="X299" s="60"/>
      <c r="Y299" s="60"/>
      <c r="Z299" s="60"/>
      <c r="AA299" s="60"/>
      <c r="AB299" s="60"/>
      <c r="AC299" s="60"/>
    </row>
    <row r="300" spans="1:29" ht="30" customHeight="1" x14ac:dyDescent="0.25">
      <c r="A300" s="173"/>
      <c r="B300" s="69">
        <v>297</v>
      </c>
      <c r="C300" s="176"/>
      <c r="D300" s="80" t="s">
        <v>344</v>
      </c>
      <c r="E300" s="69" t="s">
        <v>776</v>
      </c>
      <c r="F300" s="69" t="s">
        <v>343</v>
      </c>
      <c r="G300" s="69" t="s">
        <v>44</v>
      </c>
      <c r="H300" s="54">
        <v>41.15</v>
      </c>
      <c r="I300" s="32"/>
      <c r="J300" s="41">
        <f t="shared" si="8"/>
        <v>0</v>
      </c>
      <c r="K300" s="42" t="str">
        <f t="shared" si="9"/>
        <v>OK</v>
      </c>
      <c r="L300" s="31"/>
      <c r="M300" s="31"/>
      <c r="N300" s="31"/>
      <c r="O300" s="31"/>
      <c r="P300" s="31"/>
      <c r="Q300" s="31"/>
      <c r="R300" s="31"/>
      <c r="S300" s="31"/>
      <c r="T300" s="31"/>
      <c r="U300" s="31"/>
      <c r="V300" s="31"/>
      <c r="W300" s="31"/>
      <c r="X300" s="60"/>
      <c r="Y300" s="60"/>
      <c r="Z300" s="60"/>
      <c r="AA300" s="60"/>
      <c r="AB300" s="60"/>
      <c r="AC300" s="60"/>
    </row>
    <row r="301" spans="1:29" ht="30" customHeight="1" x14ac:dyDescent="0.25">
      <c r="A301" s="165">
        <v>7</v>
      </c>
      <c r="B301" s="71">
        <v>345</v>
      </c>
      <c r="C301" s="168" t="s">
        <v>695</v>
      </c>
      <c r="D301" s="75" t="s">
        <v>777</v>
      </c>
      <c r="E301" s="72" t="s">
        <v>778</v>
      </c>
      <c r="F301" s="72" t="s">
        <v>38</v>
      </c>
      <c r="G301" s="72" t="s">
        <v>44</v>
      </c>
      <c r="H301" s="56">
        <v>23.8</v>
      </c>
      <c r="I301" s="32"/>
      <c r="J301" s="41">
        <f t="shared" si="8"/>
        <v>0</v>
      </c>
      <c r="K301" s="42" t="str">
        <f t="shared" si="9"/>
        <v>OK</v>
      </c>
      <c r="L301" s="31"/>
      <c r="M301" s="31"/>
      <c r="N301" s="31"/>
      <c r="O301" s="31"/>
      <c r="P301" s="31"/>
      <c r="Q301" s="31"/>
      <c r="R301" s="31"/>
      <c r="S301" s="31"/>
      <c r="T301" s="31"/>
      <c r="U301" s="31"/>
      <c r="V301" s="31"/>
      <c r="W301" s="31"/>
      <c r="X301" s="60"/>
      <c r="Y301" s="60"/>
      <c r="Z301" s="60"/>
      <c r="AA301" s="60"/>
      <c r="AB301" s="60"/>
      <c r="AC301" s="60"/>
    </row>
    <row r="302" spans="1:29" ht="30" customHeight="1" x14ac:dyDescent="0.25">
      <c r="A302" s="166"/>
      <c r="B302" s="71">
        <v>346</v>
      </c>
      <c r="C302" s="169"/>
      <c r="D302" s="75" t="s">
        <v>352</v>
      </c>
      <c r="E302" s="72" t="s">
        <v>351</v>
      </c>
      <c r="F302" s="72" t="s">
        <v>38</v>
      </c>
      <c r="G302" s="72" t="s">
        <v>44</v>
      </c>
      <c r="H302" s="56">
        <v>36.5</v>
      </c>
      <c r="I302" s="32"/>
      <c r="J302" s="41">
        <f t="shared" si="8"/>
        <v>0</v>
      </c>
      <c r="K302" s="42" t="str">
        <f t="shared" si="9"/>
        <v>OK</v>
      </c>
      <c r="L302" s="31"/>
      <c r="M302" s="31"/>
      <c r="N302" s="31"/>
      <c r="O302" s="31"/>
      <c r="P302" s="31"/>
      <c r="Q302" s="31"/>
      <c r="R302" s="31"/>
      <c r="S302" s="31"/>
      <c r="T302" s="31"/>
      <c r="U302" s="31"/>
      <c r="V302" s="31"/>
      <c r="W302" s="31"/>
      <c r="X302" s="60"/>
      <c r="Y302" s="60"/>
      <c r="Z302" s="60"/>
      <c r="AA302" s="60"/>
      <c r="AB302" s="60"/>
      <c r="AC302" s="60"/>
    </row>
    <row r="303" spans="1:29" ht="30" customHeight="1" x14ac:dyDescent="0.25">
      <c r="A303" s="166"/>
      <c r="B303" s="71">
        <v>347</v>
      </c>
      <c r="C303" s="169"/>
      <c r="D303" s="75" t="s">
        <v>353</v>
      </c>
      <c r="E303" s="99" t="s">
        <v>779</v>
      </c>
      <c r="F303" s="72" t="s">
        <v>38</v>
      </c>
      <c r="G303" s="72"/>
      <c r="H303" s="56">
        <v>85.97</v>
      </c>
      <c r="I303" s="32"/>
      <c r="J303" s="41">
        <f t="shared" si="8"/>
        <v>0</v>
      </c>
      <c r="K303" s="42" t="str">
        <f t="shared" si="9"/>
        <v>OK</v>
      </c>
      <c r="L303" s="31"/>
      <c r="M303" s="31"/>
      <c r="N303" s="31"/>
      <c r="O303" s="31"/>
      <c r="P303" s="31"/>
      <c r="Q303" s="31"/>
      <c r="R303" s="31"/>
      <c r="S303" s="31"/>
      <c r="T303" s="31"/>
      <c r="U303" s="31"/>
      <c r="V303" s="31"/>
      <c r="W303" s="31"/>
      <c r="X303" s="60"/>
      <c r="Y303" s="60"/>
      <c r="Z303" s="60"/>
      <c r="AA303" s="60"/>
      <c r="AB303" s="60"/>
      <c r="AC303" s="60"/>
    </row>
    <row r="304" spans="1:29" ht="30" customHeight="1" x14ac:dyDescent="0.25">
      <c r="A304" s="166"/>
      <c r="B304" s="71">
        <v>348</v>
      </c>
      <c r="C304" s="169"/>
      <c r="D304" s="75" t="s">
        <v>354</v>
      </c>
      <c r="E304" s="99" t="s">
        <v>355</v>
      </c>
      <c r="F304" s="72" t="s">
        <v>38</v>
      </c>
      <c r="G304" s="72" t="s">
        <v>44</v>
      </c>
      <c r="H304" s="56">
        <v>17.96</v>
      </c>
      <c r="I304" s="32"/>
      <c r="J304" s="41">
        <f t="shared" si="8"/>
        <v>0</v>
      </c>
      <c r="K304" s="42" t="str">
        <f t="shared" si="9"/>
        <v>OK</v>
      </c>
      <c r="L304" s="31"/>
      <c r="M304" s="31"/>
      <c r="N304" s="31"/>
      <c r="O304" s="31"/>
      <c r="P304" s="31"/>
      <c r="Q304" s="31"/>
      <c r="R304" s="31"/>
      <c r="S304" s="31"/>
      <c r="T304" s="31"/>
      <c r="U304" s="31"/>
      <c r="V304" s="31"/>
      <c r="W304" s="31"/>
      <c r="X304" s="60"/>
      <c r="Y304" s="60"/>
      <c r="Z304" s="60"/>
      <c r="AA304" s="60"/>
      <c r="AB304" s="60"/>
      <c r="AC304" s="60"/>
    </row>
    <row r="305" spans="1:29" ht="30" customHeight="1" x14ac:dyDescent="0.25">
      <c r="A305" s="166"/>
      <c r="B305" s="71">
        <v>349</v>
      </c>
      <c r="C305" s="169"/>
      <c r="D305" s="75" t="s">
        <v>356</v>
      </c>
      <c r="E305" s="99" t="s">
        <v>355</v>
      </c>
      <c r="F305" s="72" t="s">
        <v>38</v>
      </c>
      <c r="G305" s="72" t="s">
        <v>44</v>
      </c>
      <c r="H305" s="56">
        <v>24.33</v>
      </c>
      <c r="I305" s="32"/>
      <c r="J305" s="41">
        <f t="shared" si="8"/>
        <v>0</v>
      </c>
      <c r="K305" s="42" t="str">
        <f t="shared" si="9"/>
        <v>OK</v>
      </c>
      <c r="L305" s="31"/>
      <c r="M305" s="31"/>
      <c r="N305" s="31"/>
      <c r="O305" s="31"/>
      <c r="P305" s="31"/>
      <c r="Q305" s="31"/>
      <c r="R305" s="31"/>
      <c r="S305" s="31"/>
      <c r="T305" s="31"/>
      <c r="U305" s="31"/>
      <c r="V305" s="31"/>
      <c r="W305" s="31"/>
      <c r="X305" s="60"/>
      <c r="Y305" s="60"/>
      <c r="Z305" s="60"/>
      <c r="AA305" s="60"/>
      <c r="AB305" s="60"/>
      <c r="AC305" s="60"/>
    </row>
    <row r="306" spans="1:29" ht="30" customHeight="1" x14ac:dyDescent="0.25">
      <c r="A306" s="166"/>
      <c r="B306" s="71">
        <v>350</v>
      </c>
      <c r="C306" s="169"/>
      <c r="D306" s="75" t="s">
        <v>780</v>
      </c>
      <c r="E306" s="99" t="s">
        <v>355</v>
      </c>
      <c r="F306" s="72" t="s">
        <v>38</v>
      </c>
      <c r="G306" s="72" t="s">
        <v>44</v>
      </c>
      <c r="H306" s="56">
        <v>67</v>
      </c>
      <c r="I306" s="32"/>
      <c r="J306" s="41">
        <f t="shared" si="8"/>
        <v>0</v>
      </c>
      <c r="K306" s="42" t="str">
        <f t="shared" si="9"/>
        <v>OK</v>
      </c>
      <c r="L306" s="31"/>
      <c r="M306" s="31"/>
      <c r="N306" s="31"/>
      <c r="O306" s="31"/>
      <c r="P306" s="31"/>
      <c r="Q306" s="31"/>
      <c r="R306" s="31"/>
      <c r="S306" s="31"/>
      <c r="T306" s="31"/>
      <c r="U306" s="31"/>
      <c r="V306" s="31"/>
      <c r="W306" s="31"/>
      <c r="X306" s="60"/>
      <c r="Y306" s="60"/>
      <c r="Z306" s="60"/>
      <c r="AA306" s="60"/>
      <c r="AB306" s="60"/>
      <c r="AC306" s="60"/>
    </row>
    <row r="307" spans="1:29" ht="30" customHeight="1" x14ac:dyDescent="0.25">
      <c r="A307" s="166"/>
      <c r="B307" s="71">
        <v>351</v>
      </c>
      <c r="C307" s="169"/>
      <c r="D307" s="75" t="s">
        <v>357</v>
      </c>
      <c r="E307" s="99" t="s">
        <v>355</v>
      </c>
      <c r="F307" s="72" t="s">
        <v>38</v>
      </c>
      <c r="G307" s="72" t="s">
        <v>44</v>
      </c>
      <c r="H307" s="56">
        <v>48.5</v>
      </c>
      <c r="I307" s="32"/>
      <c r="J307" s="41">
        <f t="shared" si="8"/>
        <v>0</v>
      </c>
      <c r="K307" s="42" t="str">
        <f t="shared" si="9"/>
        <v>OK</v>
      </c>
      <c r="L307" s="31"/>
      <c r="M307" s="31"/>
      <c r="N307" s="31"/>
      <c r="O307" s="31"/>
      <c r="P307" s="31"/>
      <c r="Q307" s="31"/>
      <c r="R307" s="31"/>
      <c r="S307" s="31"/>
      <c r="T307" s="31"/>
      <c r="U307" s="31"/>
      <c r="V307" s="31"/>
      <c r="W307" s="31"/>
      <c r="X307" s="60"/>
      <c r="Y307" s="60"/>
      <c r="Z307" s="60"/>
      <c r="AA307" s="60"/>
      <c r="AB307" s="60"/>
      <c r="AC307" s="60"/>
    </row>
    <row r="308" spans="1:29" ht="30" customHeight="1" x14ac:dyDescent="0.25">
      <c r="A308" s="166"/>
      <c r="B308" s="71">
        <v>352</v>
      </c>
      <c r="C308" s="169"/>
      <c r="D308" s="75" t="s">
        <v>359</v>
      </c>
      <c r="E308" s="99" t="s">
        <v>355</v>
      </c>
      <c r="F308" s="72" t="s">
        <v>38</v>
      </c>
      <c r="G308" s="72" t="s">
        <v>44</v>
      </c>
      <c r="H308" s="56">
        <v>45.3</v>
      </c>
      <c r="I308" s="32"/>
      <c r="J308" s="41">
        <f t="shared" si="8"/>
        <v>0</v>
      </c>
      <c r="K308" s="42" t="str">
        <f t="shared" si="9"/>
        <v>OK</v>
      </c>
      <c r="L308" s="31"/>
      <c r="M308" s="31"/>
      <c r="N308" s="31"/>
      <c r="O308" s="31"/>
      <c r="P308" s="31"/>
      <c r="Q308" s="31"/>
      <c r="R308" s="31"/>
      <c r="S308" s="31"/>
      <c r="T308" s="31"/>
      <c r="U308" s="31"/>
      <c r="V308" s="31"/>
      <c r="W308" s="31"/>
      <c r="X308" s="60"/>
      <c r="Y308" s="60"/>
      <c r="Z308" s="60"/>
      <c r="AA308" s="60"/>
      <c r="AB308" s="60"/>
      <c r="AC308" s="60"/>
    </row>
    <row r="309" spans="1:29" ht="30" customHeight="1" x14ac:dyDescent="0.25">
      <c r="A309" s="166"/>
      <c r="B309" s="71">
        <v>353</v>
      </c>
      <c r="C309" s="169"/>
      <c r="D309" s="75" t="s">
        <v>360</v>
      </c>
      <c r="E309" s="99" t="s">
        <v>781</v>
      </c>
      <c r="F309" s="72" t="s">
        <v>38</v>
      </c>
      <c r="G309" s="72" t="s">
        <v>44</v>
      </c>
      <c r="H309" s="56">
        <v>34.25</v>
      </c>
      <c r="I309" s="32"/>
      <c r="J309" s="41">
        <f t="shared" si="8"/>
        <v>0</v>
      </c>
      <c r="K309" s="42" t="str">
        <f t="shared" si="9"/>
        <v>OK</v>
      </c>
      <c r="L309" s="31"/>
      <c r="M309" s="31"/>
      <c r="N309" s="31"/>
      <c r="O309" s="31"/>
      <c r="P309" s="31"/>
      <c r="Q309" s="31"/>
      <c r="R309" s="31"/>
      <c r="S309" s="31"/>
      <c r="T309" s="31"/>
      <c r="U309" s="31"/>
      <c r="V309" s="31"/>
      <c r="W309" s="31"/>
      <c r="X309" s="60"/>
      <c r="Y309" s="60"/>
      <c r="Z309" s="60"/>
      <c r="AA309" s="60"/>
      <c r="AB309" s="60"/>
      <c r="AC309" s="60"/>
    </row>
    <row r="310" spans="1:29" ht="30" customHeight="1" x14ac:dyDescent="0.25">
      <c r="A310" s="166"/>
      <c r="B310" s="71">
        <v>354</v>
      </c>
      <c r="C310" s="169"/>
      <c r="D310" s="75" t="s">
        <v>361</v>
      </c>
      <c r="E310" s="99" t="s">
        <v>355</v>
      </c>
      <c r="F310" s="72"/>
      <c r="G310" s="72" t="s">
        <v>44</v>
      </c>
      <c r="H310" s="56">
        <v>59.2</v>
      </c>
      <c r="I310" s="32"/>
      <c r="J310" s="41">
        <f t="shared" si="8"/>
        <v>0</v>
      </c>
      <c r="K310" s="42" t="str">
        <f t="shared" si="9"/>
        <v>OK</v>
      </c>
      <c r="L310" s="31"/>
      <c r="M310" s="31"/>
      <c r="N310" s="31"/>
      <c r="O310" s="31"/>
      <c r="P310" s="31"/>
      <c r="Q310" s="31"/>
      <c r="R310" s="31"/>
      <c r="S310" s="31"/>
      <c r="T310" s="31"/>
      <c r="U310" s="31"/>
      <c r="V310" s="31"/>
      <c r="W310" s="31"/>
      <c r="X310" s="60"/>
      <c r="Y310" s="60"/>
      <c r="Z310" s="60"/>
      <c r="AA310" s="60"/>
      <c r="AB310" s="60"/>
      <c r="AC310" s="60"/>
    </row>
    <row r="311" spans="1:29" ht="30" customHeight="1" x14ac:dyDescent="0.25">
      <c r="A311" s="166"/>
      <c r="B311" s="71">
        <v>355</v>
      </c>
      <c r="C311" s="169"/>
      <c r="D311" s="75" t="s">
        <v>362</v>
      </c>
      <c r="E311" s="72" t="s">
        <v>782</v>
      </c>
      <c r="F311" s="72" t="s">
        <v>38</v>
      </c>
      <c r="G311" s="72" t="s">
        <v>44</v>
      </c>
      <c r="H311" s="56">
        <v>5.5</v>
      </c>
      <c r="I311" s="32">
        <v>2</v>
      </c>
      <c r="J311" s="41">
        <f t="shared" si="8"/>
        <v>2</v>
      </c>
      <c r="K311" s="42" t="str">
        <f t="shared" si="9"/>
        <v>OK</v>
      </c>
      <c r="L311" s="31"/>
      <c r="M311" s="31"/>
      <c r="N311" s="31"/>
      <c r="O311" s="31"/>
      <c r="P311" s="31"/>
      <c r="Q311" s="31"/>
      <c r="R311" s="31"/>
      <c r="S311" s="31"/>
      <c r="T311" s="31"/>
      <c r="U311" s="31"/>
      <c r="V311" s="31"/>
      <c r="W311" s="31"/>
      <c r="X311" s="60"/>
      <c r="Y311" s="60"/>
      <c r="Z311" s="60"/>
      <c r="AA311" s="60"/>
      <c r="AB311" s="60"/>
      <c r="AC311" s="60"/>
    </row>
    <row r="312" spans="1:29" ht="30" customHeight="1" x14ac:dyDescent="0.25">
      <c r="A312" s="166"/>
      <c r="B312" s="73">
        <v>356</v>
      </c>
      <c r="C312" s="169"/>
      <c r="D312" s="75" t="s">
        <v>363</v>
      </c>
      <c r="E312" s="72" t="s">
        <v>783</v>
      </c>
      <c r="F312" s="72" t="s">
        <v>38</v>
      </c>
      <c r="G312" s="72" t="s">
        <v>44</v>
      </c>
      <c r="H312" s="56">
        <v>61.5</v>
      </c>
      <c r="I312" s="32"/>
      <c r="J312" s="41">
        <f t="shared" si="8"/>
        <v>0</v>
      </c>
      <c r="K312" s="42" t="str">
        <f t="shared" si="9"/>
        <v>OK</v>
      </c>
      <c r="L312" s="31"/>
      <c r="M312" s="31"/>
      <c r="N312" s="31"/>
      <c r="O312" s="31"/>
      <c r="P312" s="31"/>
      <c r="Q312" s="31"/>
      <c r="R312" s="31"/>
      <c r="S312" s="31"/>
      <c r="T312" s="31"/>
      <c r="U312" s="31"/>
      <c r="V312" s="31"/>
      <c r="W312" s="31"/>
      <c r="X312" s="60"/>
      <c r="Y312" s="60"/>
      <c r="Z312" s="60"/>
      <c r="AA312" s="60"/>
      <c r="AB312" s="60"/>
      <c r="AC312" s="60"/>
    </row>
    <row r="313" spans="1:29" ht="30" customHeight="1" x14ac:dyDescent="0.25">
      <c r="A313" s="166"/>
      <c r="B313" s="73">
        <v>357</v>
      </c>
      <c r="C313" s="169"/>
      <c r="D313" s="75" t="s">
        <v>365</v>
      </c>
      <c r="E313" s="72" t="s">
        <v>237</v>
      </c>
      <c r="F313" s="72" t="s">
        <v>4</v>
      </c>
      <c r="G313" s="72" t="s">
        <v>44</v>
      </c>
      <c r="H313" s="56">
        <v>57</v>
      </c>
      <c r="I313" s="32"/>
      <c r="J313" s="41">
        <f t="shared" si="8"/>
        <v>0</v>
      </c>
      <c r="K313" s="42" t="str">
        <f t="shared" si="9"/>
        <v>OK</v>
      </c>
      <c r="L313" s="31"/>
      <c r="M313" s="31"/>
      <c r="N313" s="31"/>
      <c r="O313" s="31"/>
      <c r="P313" s="31"/>
      <c r="Q313" s="31"/>
      <c r="R313" s="31"/>
      <c r="S313" s="31"/>
      <c r="T313" s="31"/>
      <c r="U313" s="31"/>
      <c r="V313" s="31"/>
      <c r="W313" s="31"/>
      <c r="X313" s="60"/>
      <c r="Y313" s="60"/>
      <c r="Z313" s="60"/>
      <c r="AA313" s="60"/>
      <c r="AB313" s="60"/>
      <c r="AC313" s="60"/>
    </row>
    <row r="314" spans="1:29" ht="30" customHeight="1" x14ac:dyDescent="0.25">
      <c r="A314" s="166"/>
      <c r="B314" s="73">
        <v>358</v>
      </c>
      <c r="C314" s="169"/>
      <c r="D314" s="75" t="s">
        <v>642</v>
      </c>
      <c r="E314" s="72" t="s">
        <v>784</v>
      </c>
      <c r="F314" s="72" t="s">
        <v>640</v>
      </c>
      <c r="G314" s="72" t="s">
        <v>44</v>
      </c>
      <c r="H314" s="56">
        <v>1.9</v>
      </c>
      <c r="I314" s="32"/>
      <c r="J314" s="41">
        <f t="shared" si="8"/>
        <v>0</v>
      </c>
      <c r="K314" s="42" t="str">
        <f t="shared" si="9"/>
        <v>OK</v>
      </c>
      <c r="L314" s="31"/>
      <c r="M314" s="31"/>
      <c r="N314" s="31"/>
      <c r="O314" s="31"/>
      <c r="P314" s="31"/>
      <c r="Q314" s="31"/>
      <c r="R314" s="31"/>
      <c r="S314" s="31"/>
      <c r="T314" s="31"/>
      <c r="U314" s="31"/>
      <c r="V314" s="31"/>
      <c r="W314" s="31"/>
      <c r="X314" s="60"/>
      <c r="Y314" s="60"/>
      <c r="Z314" s="60"/>
      <c r="AA314" s="60"/>
      <c r="AB314" s="60"/>
      <c r="AC314" s="60"/>
    </row>
    <row r="315" spans="1:29" ht="30" customHeight="1" x14ac:dyDescent="0.25">
      <c r="A315" s="166"/>
      <c r="B315" s="71">
        <v>359</v>
      </c>
      <c r="C315" s="169"/>
      <c r="D315" s="75" t="s">
        <v>785</v>
      </c>
      <c r="E315" s="72" t="s">
        <v>355</v>
      </c>
      <c r="F315" s="72" t="s">
        <v>38</v>
      </c>
      <c r="G315" s="72" t="s">
        <v>44</v>
      </c>
      <c r="H315" s="56">
        <v>43</v>
      </c>
      <c r="I315" s="32"/>
      <c r="J315" s="41">
        <f t="shared" si="8"/>
        <v>0</v>
      </c>
      <c r="K315" s="42" t="str">
        <f t="shared" si="9"/>
        <v>OK</v>
      </c>
      <c r="L315" s="31"/>
      <c r="M315" s="31"/>
      <c r="N315" s="31"/>
      <c r="O315" s="31"/>
      <c r="P315" s="31"/>
      <c r="Q315" s="31"/>
      <c r="R315" s="31"/>
      <c r="S315" s="31"/>
      <c r="T315" s="31"/>
      <c r="U315" s="31"/>
      <c r="V315" s="31"/>
      <c r="W315" s="31"/>
      <c r="X315" s="60"/>
      <c r="Y315" s="60"/>
      <c r="Z315" s="60"/>
      <c r="AA315" s="60"/>
      <c r="AB315" s="60"/>
      <c r="AC315" s="60"/>
    </row>
    <row r="316" spans="1:29" ht="30" customHeight="1" x14ac:dyDescent="0.25">
      <c r="A316" s="166"/>
      <c r="B316" s="71">
        <v>360</v>
      </c>
      <c r="C316" s="169"/>
      <c r="D316" s="75" t="s">
        <v>367</v>
      </c>
      <c r="E316" s="72" t="s">
        <v>786</v>
      </c>
      <c r="F316" s="72" t="s">
        <v>38</v>
      </c>
      <c r="G316" s="72" t="s">
        <v>44</v>
      </c>
      <c r="H316" s="56">
        <v>55</v>
      </c>
      <c r="I316" s="32"/>
      <c r="J316" s="41">
        <f t="shared" si="8"/>
        <v>0</v>
      </c>
      <c r="K316" s="42" t="str">
        <f t="shared" si="9"/>
        <v>OK</v>
      </c>
      <c r="L316" s="31"/>
      <c r="M316" s="31"/>
      <c r="N316" s="31"/>
      <c r="O316" s="31"/>
      <c r="P316" s="31"/>
      <c r="Q316" s="31"/>
      <c r="R316" s="31"/>
      <c r="S316" s="31"/>
      <c r="T316" s="31"/>
      <c r="U316" s="31"/>
      <c r="V316" s="31"/>
      <c r="W316" s="31"/>
      <c r="X316" s="60"/>
      <c r="Y316" s="60"/>
      <c r="Z316" s="60"/>
      <c r="AA316" s="60"/>
      <c r="AB316" s="60"/>
      <c r="AC316" s="60"/>
    </row>
    <row r="317" spans="1:29" ht="30" customHeight="1" x14ac:dyDescent="0.25">
      <c r="A317" s="166"/>
      <c r="B317" s="71">
        <v>361</v>
      </c>
      <c r="C317" s="169"/>
      <c r="D317" s="75" t="s">
        <v>368</v>
      </c>
      <c r="E317" s="72" t="s">
        <v>787</v>
      </c>
      <c r="F317" s="72" t="s">
        <v>38</v>
      </c>
      <c r="G317" s="72" t="s">
        <v>44</v>
      </c>
      <c r="H317" s="56">
        <v>86.3</v>
      </c>
      <c r="I317" s="32"/>
      <c r="J317" s="41">
        <f t="shared" si="8"/>
        <v>0</v>
      </c>
      <c r="K317" s="42" t="str">
        <f t="shared" si="9"/>
        <v>OK</v>
      </c>
      <c r="L317" s="31"/>
      <c r="M317" s="31"/>
      <c r="N317" s="31"/>
      <c r="O317" s="31"/>
      <c r="P317" s="31"/>
      <c r="Q317" s="31"/>
      <c r="R317" s="31"/>
      <c r="S317" s="31"/>
      <c r="T317" s="31"/>
      <c r="U317" s="31"/>
      <c r="V317" s="31"/>
      <c r="W317" s="31"/>
      <c r="X317" s="60"/>
      <c r="Y317" s="60"/>
      <c r="Z317" s="60"/>
      <c r="AA317" s="60"/>
      <c r="AB317" s="60"/>
      <c r="AC317" s="60"/>
    </row>
    <row r="318" spans="1:29" ht="30" customHeight="1" x14ac:dyDescent="0.25">
      <c r="A318" s="166"/>
      <c r="B318" s="71">
        <v>362</v>
      </c>
      <c r="C318" s="169"/>
      <c r="D318" s="75" t="s">
        <v>369</v>
      </c>
      <c r="E318" s="72" t="s">
        <v>787</v>
      </c>
      <c r="F318" s="72" t="s">
        <v>38</v>
      </c>
      <c r="G318" s="72" t="s">
        <v>44</v>
      </c>
      <c r="H318" s="56">
        <v>86.31</v>
      </c>
      <c r="I318" s="32"/>
      <c r="J318" s="41">
        <f t="shared" si="8"/>
        <v>0</v>
      </c>
      <c r="K318" s="42" t="str">
        <f t="shared" si="9"/>
        <v>OK</v>
      </c>
      <c r="L318" s="31"/>
      <c r="M318" s="31"/>
      <c r="N318" s="31"/>
      <c r="O318" s="31"/>
      <c r="P318" s="31"/>
      <c r="Q318" s="31"/>
      <c r="R318" s="31"/>
      <c r="S318" s="31"/>
      <c r="T318" s="31"/>
      <c r="U318" s="31"/>
      <c r="V318" s="31"/>
      <c r="W318" s="31"/>
      <c r="X318" s="60"/>
      <c r="Y318" s="60"/>
      <c r="Z318" s="60"/>
      <c r="AA318" s="60"/>
      <c r="AB318" s="60"/>
      <c r="AC318" s="60"/>
    </row>
    <row r="319" spans="1:29" ht="30" customHeight="1" x14ac:dyDescent="0.25">
      <c r="A319" s="166"/>
      <c r="B319" s="71">
        <v>363</v>
      </c>
      <c r="C319" s="169"/>
      <c r="D319" s="75" t="s">
        <v>370</v>
      </c>
      <c r="E319" s="72" t="s">
        <v>787</v>
      </c>
      <c r="F319" s="72" t="s">
        <v>38</v>
      </c>
      <c r="G319" s="72" t="s">
        <v>44</v>
      </c>
      <c r="H319" s="56">
        <v>86.31</v>
      </c>
      <c r="I319" s="32"/>
      <c r="J319" s="41">
        <f t="shared" si="8"/>
        <v>0</v>
      </c>
      <c r="K319" s="42" t="str">
        <f t="shared" si="9"/>
        <v>OK</v>
      </c>
      <c r="L319" s="31"/>
      <c r="M319" s="31"/>
      <c r="N319" s="31"/>
      <c r="O319" s="31"/>
      <c r="P319" s="31"/>
      <c r="Q319" s="31"/>
      <c r="R319" s="31"/>
      <c r="S319" s="31"/>
      <c r="T319" s="31"/>
      <c r="U319" s="31"/>
      <c r="V319" s="31"/>
      <c r="W319" s="31"/>
      <c r="X319" s="60"/>
      <c r="Y319" s="60"/>
      <c r="Z319" s="60"/>
      <c r="AA319" s="60"/>
      <c r="AB319" s="60"/>
      <c r="AC319" s="60"/>
    </row>
    <row r="320" spans="1:29" ht="30" customHeight="1" x14ac:dyDescent="0.25">
      <c r="A320" s="166"/>
      <c r="B320" s="71">
        <v>364</v>
      </c>
      <c r="C320" s="169"/>
      <c r="D320" s="75" t="s">
        <v>371</v>
      </c>
      <c r="E320" s="72" t="s">
        <v>373</v>
      </c>
      <c r="F320" s="72" t="s">
        <v>38</v>
      </c>
      <c r="G320" s="72" t="s">
        <v>44</v>
      </c>
      <c r="H320" s="56">
        <v>6</v>
      </c>
      <c r="I320" s="32"/>
      <c r="J320" s="41">
        <f t="shared" si="8"/>
        <v>0</v>
      </c>
      <c r="K320" s="42" t="str">
        <f t="shared" si="9"/>
        <v>OK</v>
      </c>
      <c r="L320" s="31"/>
      <c r="M320" s="31"/>
      <c r="N320" s="31"/>
      <c r="O320" s="31"/>
      <c r="P320" s="31"/>
      <c r="Q320" s="31"/>
      <c r="R320" s="31"/>
      <c r="S320" s="31"/>
      <c r="T320" s="31"/>
      <c r="U320" s="31"/>
      <c r="V320" s="31"/>
      <c r="W320" s="31"/>
      <c r="X320" s="60"/>
      <c r="Y320" s="60"/>
      <c r="Z320" s="60"/>
      <c r="AA320" s="60"/>
      <c r="AB320" s="60"/>
      <c r="AC320" s="60"/>
    </row>
    <row r="321" spans="1:29" ht="30" customHeight="1" x14ac:dyDescent="0.25">
      <c r="A321" s="166"/>
      <c r="B321" s="71">
        <v>365</v>
      </c>
      <c r="C321" s="169"/>
      <c r="D321" s="75" t="s">
        <v>372</v>
      </c>
      <c r="E321" s="72" t="s">
        <v>782</v>
      </c>
      <c r="F321" s="72" t="s">
        <v>38</v>
      </c>
      <c r="G321" s="72" t="s">
        <v>44</v>
      </c>
      <c r="H321" s="56">
        <v>2.6</v>
      </c>
      <c r="I321" s="32"/>
      <c r="J321" s="41">
        <f t="shared" si="8"/>
        <v>0</v>
      </c>
      <c r="K321" s="42" t="str">
        <f t="shared" si="9"/>
        <v>OK</v>
      </c>
      <c r="L321" s="31"/>
      <c r="M321" s="31"/>
      <c r="N321" s="31"/>
      <c r="O321" s="31"/>
      <c r="P321" s="31"/>
      <c r="Q321" s="31"/>
      <c r="R321" s="31"/>
      <c r="S321" s="31"/>
      <c r="T321" s="31"/>
      <c r="U321" s="31"/>
      <c r="V321" s="31"/>
      <c r="W321" s="31"/>
      <c r="X321" s="60"/>
      <c r="Y321" s="60"/>
      <c r="Z321" s="60"/>
      <c r="AA321" s="60"/>
      <c r="AB321" s="60"/>
      <c r="AC321" s="60"/>
    </row>
    <row r="322" spans="1:29" ht="30" customHeight="1" x14ac:dyDescent="0.25">
      <c r="A322" s="166"/>
      <c r="B322" s="71">
        <v>366</v>
      </c>
      <c r="C322" s="169"/>
      <c r="D322" s="75" t="s">
        <v>374</v>
      </c>
      <c r="E322" s="72" t="s">
        <v>782</v>
      </c>
      <c r="F322" s="72" t="s">
        <v>38</v>
      </c>
      <c r="G322" s="72" t="s">
        <v>44</v>
      </c>
      <c r="H322" s="56">
        <v>2.4900000000000002</v>
      </c>
      <c r="I322" s="32"/>
      <c r="J322" s="41">
        <f t="shared" si="8"/>
        <v>0</v>
      </c>
      <c r="K322" s="42" t="str">
        <f t="shared" si="9"/>
        <v>OK</v>
      </c>
      <c r="L322" s="31"/>
      <c r="M322" s="31"/>
      <c r="N322" s="31"/>
      <c r="O322" s="31"/>
      <c r="P322" s="31"/>
      <c r="Q322" s="31"/>
      <c r="R322" s="31"/>
      <c r="S322" s="31"/>
      <c r="T322" s="31"/>
      <c r="U322" s="31"/>
      <c r="V322" s="31"/>
      <c r="W322" s="31"/>
      <c r="X322" s="60"/>
      <c r="Y322" s="60"/>
      <c r="Z322" s="60"/>
      <c r="AA322" s="60"/>
      <c r="AB322" s="60"/>
      <c r="AC322" s="60"/>
    </row>
    <row r="323" spans="1:29" ht="30" customHeight="1" x14ac:dyDescent="0.25">
      <c r="A323" s="166"/>
      <c r="B323" s="72">
        <v>367</v>
      </c>
      <c r="C323" s="169"/>
      <c r="D323" s="75" t="s">
        <v>375</v>
      </c>
      <c r="E323" s="72" t="s">
        <v>239</v>
      </c>
      <c r="F323" s="72" t="s">
        <v>123</v>
      </c>
      <c r="G323" s="72" t="s">
        <v>44</v>
      </c>
      <c r="H323" s="56">
        <v>22</v>
      </c>
      <c r="I323" s="32"/>
      <c r="J323" s="41">
        <f t="shared" si="8"/>
        <v>0</v>
      </c>
      <c r="K323" s="42" t="str">
        <f t="shared" si="9"/>
        <v>OK</v>
      </c>
      <c r="L323" s="31"/>
      <c r="M323" s="31"/>
      <c r="N323" s="31"/>
      <c r="O323" s="31"/>
      <c r="P323" s="31"/>
      <c r="Q323" s="31"/>
      <c r="R323" s="31"/>
      <c r="S323" s="31"/>
      <c r="T323" s="31"/>
      <c r="U323" s="31"/>
      <c r="V323" s="31"/>
      <c r="W323" s="31"/>
      <c r="X323" s="60"/>
      <c r="Y323" s="60"/>
      <c r="Z323" s="60"/>
      <c r="AA323" s="60"/>
      <c r="AB323" s="60"/>
      <c r="AC323" s="60"/>
    </row>
    <row r="324" spans="1:29" ht="30" customHeight="1" x14ac:dyDescent="0.25">
      <c r="A324" s="166"/>
      <c r="B324" s="72">
        <v>368</v>
      </c>
      <c r="C324" s="169"/>
      <c r="D324" s="75" t="s">
        <v>376</v>
      </c>
      <c r="E324" s="72" t="s">
        <v>778</v>
      </c>
      <c r="F324" s="72" t="s">
        <v>123</v>
      </c>
      <c r="G324" s="72" t="s">
        <v>44</v>
      </c>
      <c r="H324" s="56">
        <v>6.5</v>
      </c>
      <c r="I324" s="32"/>
      <c r="J324" s="41">
        <f t="shared" si="8"/>
        <v>0</v>
      </c>
      <c r="K324" s="42" t="str">
        <f t="shared" si="9"/>
        <v>OK</v>
      </c>
      <c r="L324" s="31"/>
      <c r="M324" s="31"/>
      <c r="N324" s="31"/>
      <c r="O324" s="31"/>
      <c r="P324" s="31"/>
      <c r="Q324" s="31"/>
      <c r="R324" s="31"/>
      <c r="S324" s="31"/>
      <c r="T324" s="31"/>
      <c r="U324" s="31"/>
      <c r="V324" s="31"/>
      <c r="W324" s="31"/>
      <c r="X324" s="60"/>
      <c r="Y324" s="60"/>
      <c r="Z324" s="60"/>
      <c r="AA324" s="60"/>
      <c r="AB324" s="60"/>
      <c r="AC324" s="60"/>
    </row>
    <row r="325" spans="1:29" ht="30" customHeight="1" x14ac:dyDescent="0.25">
      <c r="A325" s="166"/>
      <c r="B325" s="72">
        <v>369</v>
      </c>
      <c r="C325" s="169"/>
      <c r="D325" s="75" t="s">
        <v>377</v>
      </c>
      <c r="E325" s="72" t="s">
        <v>788</v>
      </c>
      <c r="F325" s="72" t="s">
        <v>123</v>
      </c>
      <c r="G325" s="72" t="s">
        <v>44</v>
      </c>
      <c r="H325" s="56">
        <v>78</v>
      </c>
      <c r="I325" s="32"/>
      <c r="J325" s="41">
        <f t="shared" ref="J325:J388" si="10">I325-(SUM(L325:AC325))</f>
        <v>0</v>
      </c>
      <c r="K325" s="42" t="str">
        <f t="shared" ref="K325:K388" si="11">IF(J325&lt;0,"ATENÇÃO","OK")</f>
        <v>OK</v>
      </c>
      <c r="L325" s="31"/>
      <c r="M325" s="31"/>
      <c r="N325" s="31"/>
      <c r="O325" s="31"/>
      <c r="P325" s="31"/>
      <c r="Q325" s="31"/>
      <c r="R325" s="31"/>
      <c r="S325" s="31"/>
      <c r="T325" s="31"/>
      <c r="U325" s="31"/>
      <c r="V325" s="31"/>
      <c r="W325" s="31"/>
      <c r="X325" s="60"/>
      <c r="Y325" s="60"/>
      <c r="Z325" s="60"/>
      <c r="AA325" s="60"/>
      <c r="AB325" s="60"/>
      <c r="AC325" s="60"/>
    </row>
    <row r="326" spans="1:29" ht="30" customHeight="1" x14ac:dyDescent="0.25">
      <c r="A326" s="166"/>
      <c r="B326" s="72">
        <v>370</v>
      </c>
      <c r="C326" s="169"/>
      <c r="D326" s="75" t="s">
        <v>379</v>
      </c>
      <c r="E326" s="72" t="s">
        <v>788</v>
      </c>
      <c r="F326" s="72" t="s">
        <v>123</v>
      </c>
      <c r="G326" s="72" t="s">
        <v>44</v>
      </c>
      <c r="H326" s="56">
        <v>66</v>
      </c>
      <c r="I326" s="32"/>
      <c r="J326" s="41">
        <f t="shared" si="10"/>
        <v>0</v>
      </c>
      <c r="K326" s="42" t="str">
        <f t="shared" si="11"/>
        <v>OK</v>
      </c>
      <c r="L326" s="31"/>
      <c r="M326" s="31"/>
      <c r="N326" s="31"/>
      <c r="O326" s="31"/>
      <c r="P326" s="31"/>
      <c r="Q326" s="31"/>
      <c r="R326" s="31"/>
      <c r="S326" s="31"/>
      <c r="T326" s="31"/>
      <c r="U326" s="31"/>
      <c r="V326" s="31"/>
      <c r="W326" s="31"/>
      <c r="X326" s="60"/>
      <c r="Y326" s="60"/>
      <c r="Z326" s="60"/>
      <c r="AA326" s="60"/>
      <c r="AB326" s="60"/>
      <c r="AC326" s="60"/>
    </row>
    <row r="327" spans="1:29" ht="30" customHeight="1" x14ac:dyDescent="0.25">
      <c r="A327" s="166"/>
      <c r="B327" s="71">
        <v>371</v>
      </c>
      <c r="C327" s="169"/>
      <c r="D327" s="75" t="s">
        <v>380</v>
      </c>
      <c r="E327" s="72" t="s">
        <v>355</v>
      </c>
      <c r="F327" s="72" t="s">
        <v>38</v>
      </c>
      <c r="G327" s="72" t="s">
        <v>44</v>
      </c>
      <c r="H327" s="56">
        <v>56</v>
      </c>
      <c r="I327" s="32"/>
      <c r="J327" s="41">
        <f t="shared" si="10"/>
        <v>0</v>
      </c>
      <c r="K327" s="42" t="str">
        <f t="shared" si="11"/>
        <v>OK</v>
      </c>
      <c r="L327" s="31"/>
      <c r="M327" s="31"/>
      <c r="N327" s="31"/>
      <c r="O327" s="31"/>
      <c r="P327" s="31"/>
      <c r="Q327" s="31"/>
      <c r="R327" s="31"/>
      <c r="S327" s="31"/>
      <c r="T327" s="31"/>
      <c r="U327" s="31"/>
      <c r="V327" s="31"/>
      <c r="W327" s="31"/>
      <c r="X327" s="60"/>
      <c r="Y327" s="60"/>
      <c r="Z327" s="60"/>
      <c r="AA327" s="60"/>
      <c r="AB327" s="60"/>
      <c r="AC327" s="60"/>
    </row>
    <row r="328" spans="1:29" ht="30" customHeight="1" x14ac:dyDescent="0.25">
      <c r="A328" s="166"/>
      <c r="B328" s="71">
        <v>372</v>
      </c>
      <c r="C328" s="169"/>
      <c r="D328" s="75" t="s">
        <v>381</v>
      </c>
      <c r="E328" s="72" t="s">
        <v>789</v>
      </c>
      <c r="F328" s="72" t="s">
        <v>38</v>
      </c>
      <c r="G328" s="72" t="s">
        <v>44</v>
      </c>
      <c r="H328" s="56">
        <v>13.8</v>
      </c>
      <c r="I328" s="32"/>
      <c r="J328" s="41">
        <f t="shared" si="10"/>
        <v>0</v>
      </c>
      <c r="K328" s="42" t="str">
        <f t="shared" si="11"/>
        <v>OK</v>
      </c>
      <c r="L328" s="31"/>
      <c r="M328" s="31"/>
      <c r="N328" s="31"/>
      <c r="O328" s="31"/>
      <c r="P328" s="31"/>
      <c r="Q328" s="31"/>
      <c r="R328" s="31"/>
      <c r="S328" s="31"/>
      <c r="T328" s="31"/>
      <c r="U328" s="31"/>
      <c r="V328" s="31"/>
      <c r="W328" s="31"/>
      <c r="X328" s="60"/>
      <c r="Y328" s="60"/>
      <c r="Z328" s="60"/>
      <c r="AA328" s="60"/>
      <c r="AB328" s="60"/>
      <c r="AC328" s="60"/>
    </row>
    <row r="329" spans="1:29" ht="30" customHeight="1" x14ac:dyDescent="0.25">
      <c r="A329" s="166"/>
      <c r="B329" s="71">
        <v>373</v>
      </c>
      <c r="C329" s="169"/>
      <c r="D329" s="75" t="s">
        <v>383</v>
      </c>
      <c r="E329" s="72" t="s">
        <v>789</v>
      </c>
      <c r="F329" s="72" t="s">
        <v>38</v>
      </c>
      <c r="G329" s="72" t="s">
        <v>44</v>
      </c>
      <c r="H329" s="56">
        <v>15.8</v>
      </c>
      <c r="I329" s="32"/>
      <c r="J329" s="41">
        <f t="shared" si="10"/>
        <v>0</v>
      </c>
      <c r="K329" s="42" t="str">
        <f t="shared" si="11"/>
        <v>OK</v>
      </c>
      <c r="L329" s="31"/>
      <c r="M329" s="31"/>
      <c r="N329" s="31"/>
      <c r="O329" s="31"/>
      <c r="P329" s="31"/>
      <c r="Q329" s="31"/>
      <c r="R329" s="31"/>
      <c r="S329" s="31"/>
      <c r="T329" s="31"/>
      <c r="U329" s="31"/>
      <c r="V329" s="31"/>
      <c r="W329" s="31"/>
      <c r="X329" s="60"/>
      <c r="Y329" s="60"/>
      <c r="Z329" s="60"/>
      <c r="AA329" s="60"/>
      <c r="AB329" s="60"/>
      <c r="AC329" s="60"/>
    </row>
    <row r="330" spans="1:29" ht="30" customHeight="1" x14ac:dyDescent="0.25">
      <c r="A330" s="166"/>
      <c r="B330" s="71">
        <v>374</v>
      </c>
      <c r="C330" s="169"/>
      <c r="D330" s="75" t="s">
        <v>384</v>
      </c>
      <c r="E330" s="72" t="s">
        <v>789</v>
      </c>
      <c r="F330" s="72" t="s">
        <v>38</v>
      </c>
      <c r="G330" s="72" t="s">
        <v>44</v>
      </c>
      <c r="H330" s="56">
        <v>25</v>
      </c>
      <c r="I330" s="32"/>
      <c r="J330" s="41">
        <f t="shared" si="10"/>
        <v>0</v>
      </c>
      <c r="K330" s="42" t="str">
        <f t="shared" si="11"/>
        <v>OK</v>
      </c>
      <c r="L330" s="31"/>
      <c r="M330" s="31"/>
      <c r="N330" s="31"/>
      <c r="O330" s="31"/>
      <c r="P330" s="31"/>
      <c r="Q330" s="31"/>
      <c r="R330" s="31"/>
      <c r="S330" s="31"/>
      <c r="T330" s="31"/>
      <c r="U330" s="31"/>
      <c r="V330" s="31"/>
      <c r="W330" s="31"/>
      <c r="X330" s="60"/>
      <c r="Y330" s="60"/>
      <c r="Z330" s="60"/>
      <c r="AA330" s="60"/>
      <c r="AB330" s="60"/>
      <c r="AC330" s="60"/>
    </row>
    <row r="331" spans="1:29" ht="30" customHeight="1" x14ac:dyDescent="0.25">
      <c r="A331" s="166"/>
      <c r="B331" s="71">
        <v>375</v>
      </c>
      <c r="C331" s="169"/>
      <c r="D331" s="75" t="s">
        <v>790</v>
      </c>
      <c r="E331" s="72" t="s">
        <v>789</v>
      </c>
      <c r="F331" s="72" t="s">
        <v>38</v>
      </c>
      <c r="G331" s="72" t="s">
        <v>44</v>
      </c>
      <c r="H331" s="56">
        <v>28</v>
      </c>
      <c r="I331" s="32"/>
      <c r="J331" s="41">
        <f t="shared" si="10"/>
        <v>0</v>
      </c>
      <c r="K331" s="42" t="str">
        <f t="shared" si="11"/>
        <v>OK</v>
      </c>
      <c r="L331" s="31"/>
      <c r="M331" s="31"/>
      <c r="N331" s="31"/>
      <c r="O331" s="31"/>
      <c r="P331" s="31"/>
      <c r="Q331" s="31"/>
      <c r="R331" s="31"/>
      <c r="S331" s="31"/>
      <c r="T331" s="31"/>
      <c r="U331" s="31"/>
      <c r="V331" s="31"/>
      <c r="W331" s="31"/>
      <c r="X331" s="60"/>
      <c r="Y331" s="60"/>
      <c r="Z331" s="60"/>
      <c r="AA331" s="60"/>
      <c r="AB331" s="60"/>
      <c r="AC331" s="60"/>
    </row>
    <row r="332" spans="1:29" ht="30" customHeight="1" x14ac:dyDescent="0.25">
      <c r="A332" s="166"/>
      <c r="B332" s="71">
        <v>376</v>
      </c>
      <c r="C332" s="169"/>
      <c r="D332" s="75" t="s">
        <v>386</v>
      </c>
      <c r="E332" s="72" t="s">
        <v>789</v>
      </c>
      <c r="F332" s="72" t="s">
        <v>38</v>
      </c>
      <c r="G332" s="72" t="s">
        <v>44</v>
      </c>
      <c r="H332" s="56">
        <v>28</v>
      </c>
      <c r="I332" s="32"/>
      <c r="J332" s="41">
        <f t="shared" si="10"/>
        <v>0</v>
      </c>
      <c r="K332" s="42" t="str">
        <f t="shared" si="11"/>
        <v>OK</v>
      </c>
      <c r="L332" s="31"/>
      <c r="M332" s="31"/>
      <c r="N332" s="31"/>
      <c r="O332" s="31"/>
      <c r="P332" s="31"/>
      <c r="Q332" s="31"/>
      <c r="R332" s="31"/>
      <c r="S332" s="31"/>
      <c r="T332" s="31"/>
      <c r="U332" s="31"/>
      <c r="V332" s="31"/>
      <c r="W332" s="31"/>
      <c r="X332" s="60"/>
      <c r="Y332" s="60"/>
      <c r="Z332" s="60"/>
      <c r="AA332" s="60"/>
      <c r="AB332" s="60"/>
      <c r="AC332" s="60"/>
    </row>
    <row r="333" spans="1:29" ht="30" customHeight="1" x14ac:dyDescent="0.25">
      <c r="A333" s="166"/>
      <c r="B333" s="71">
        <v>377</v>
      </c>
      <c r="C333" s="169"/>
      <c r="D333" s="75" t="s">
        <v>387</v>
      </c>
      <c r="E333" s="72" t="s">
        <v>789</v>
      </c>
      <c r="F333" s="72" t="s">
        <v>38</v>
      </c>
      <c r="G333" s="72" t="s">
        <v>44</v>
      </c>
      <c r="H333" s="56">
        <v>30</v>
      </c>
      <c r="I333" s="32"/>
      <c r="J333" s="41">
        <f t="shared" si="10"/>
        <v>0</v>
      </c>
      <c r="K333" s="42" t="str">
        <f t="shared" si="11"/>
        <v>OK</v>
      </c>
      <c r="L333" s="31"/>
      <c r="M333" s="31"/>
      <c r="N333" s="31"/>
      <c r="O333" s="31"/>
      <c r="P333" s="31"/>
      <c r="Q333" s="31"/>
      <c r="R333" s="31"/>
      <c r="S333" s="31"/>
      <c r="T333" s="31"/>
      <c r="U333" s="31"/>
      <c r="V333" s="31"/>
      <c r="W333" s="31"/>
      <c r="X333" s="60"/>
      <c r="Y333" s="60"/>
      <c r="Z333" s="60"/>
      <c r="AA333" s="60"/>
      <c r="AB333" s="60"/>
      <c r="AC333" s="60"/>
    </row>
    <row r="334" spans="1:29" ht="30" customHeight="1" x14ac:dyDescent="0.25">
      <c r="A334" s="166"/>
      <c r="B334" s="71">
        <v>378</v>
      </c>
      <c r="C334" s="169"/>
      <c r="D334" s="82" t="s">
        <v>388</v>
      </c>
      <c r="E334" s="72" t="s">
        <v>789</v>
      </c>
      <c r="F334" s="72" t="s">
        <v>38</v>
      </c>
      <c r="G334" s="72" t="s">
        <v>44</v>
      </c>
      <c r="H334" s="56">
        <v>75</v>
      </c>
      <c r="I334" s="32"/>
      <c r="J334" s="41">
        <f t="shared" si="10"/>
        <v>0</v>
      </c>
      <c r="K334" s="42" t="str">
        <f t="shared" si="11"/>
        <v>OK</v>
      </c>
      <c r="L334" s="31"/>
      <c r="M334" s="31"/>
      <c r="N334" s="31"/>
      <c r="O334" s="31"/>
      <c r="P334" s="31"/>
      <c r="Q334" s="31"/>
      <c r="R334" s="31"/>
      <c r="S334" s="31"/>
      <c r="T334" s="31"/>
      <c r="U334" s="31"/>
      <c r="V334" s="31"/>
      <c r="W334" s="31"/>
      <c r="X334" s="60"/>
      <c r="Y334" s="60"/>
      <c r="Z334" s="60"/>
      <c r="AA334" s="60"/>
      <c r="AB334" s="60"/>
      <c r="AC334" s="60"/>
    </row>
    <row r="335" spans="1:29" ht="30" customHeight="1" x14ac:dyDescent="0.25">
      <c r="A335" s="166"/>
      <c r="B335" s="73">
        <v>379</v>
      </c>
      <c r="C335" s="169"/>
      <c r="D335" s="75" t="s">
        <v>641</v>
      </c>
      <c r="E335" s="72" t="s">
        <v>789</v>
      </c>
      <c r="F335" s="72" t="s">
        <v>336</v>
      </c>
      <c r="G335" s="72" t="s">
        <v>44</v>
      </c>
      <c r="H335" s="56">
        <v>52</v>
      </c>
      <c r="I335" s="32"/>
      <c r="J335" s="41">
        <f t="shared" si="10"/>
        <v>0</v>
      </c>
      <c r="K335" s="42" t="str">
        <f t="shared" si="11"/>
        <v>OK</v>
      </c>
      <c r="L335" s="31"/>
      <c r="M335" s="31"/>
      <c r="N335" s="31"/>
      <c r="O335" s="31"/>
      <c r="P335" s="31"/>
      <c r="Q335" s="31"/>
      <c r="R335" s="31"/>
      <c r="S335" s="31"/>
      <c r="T335" s="31"/>
      <c r="U335" s="31"/>
      <c r="V335" s="31"/>
      <c r="W335" s="31"/>
      <c r="X335" s="60"/>
      <c r="Y335" s="60"/>
      <c r="Z335" s="60"/>
      <c r="AA335" s="60"/>
      <c r="AB335" s="60"/>
      <c r="AC335" s="60"/>
    </row>
    <row r="336" spans="1:29" ht="30" customHeight="1" x14ac:dyDescent="0.25">
      <c r="A336" s="166"/>
      <c r="B336" s="71">
        <v>380</v>
      </c>
      <c r="C336" s="169"/>
      <c r="D336" s="75" t="s">
        <v>389</v>
      </c>
      <c r="E336" s="72" t="s">
        <v>390</v>
      </c>
      <c r="F336" s="72" t="s">
        <v>38</v>
      </c>
      <c r="G336" s="72" t="s">
        <v>44</v>
      </c>
      <c r="H336" s="56">
        <v>221.8</v>
      </c>
      <c r="I336" s="32"/>
      <c r="J336" s="41">
        <f t="shared" si="10"/>
        <v>0</v>
      </c>
      <c r="K336" s="42" t="str">
        <f t="shared" si="11"/>
        <v>OK</v>
      </c>
      <c r="L336" s="31"/>
      <c r="M336" s="31"/>
      <c r="N336" s="31"/>
      <c r="O336" s="31"/>
      <c r="P336" s="31"/>
      <c r="Q336" s="31"/>
      <c r="R336" s="31"/>
      <c r="S336" s="31"/>
      <c r="T336" s="31"/>
      <c r="U336" s="31"/>
      <c r="V336" s="31"/>
      <c r="W336" s="31"/>
      <c r="X336" s="60"/>
      <c r="Y336" s="60"/>
      <c r="Z336" s="60"/>
      <c r="AA336" s="60"/>
      <c r="AB336" s="60"/>
      <c r="AC336" s="60"/>
    </row>
    <row r="337" spans="1:29" ht="30" customHeight="1" x14ac:dyDescent="0.25">
      <c r="A337" s="166"/>
      <c r="B337" s="71">
        <v>381</v>
      </c>
      <c r="C337" s="169"/>
      <c r="D337" s="75" t="s">
        <v>391</v>
      </c>
      <c r="E337" s="72" t="s">
        <v>784</v>
      </c>
      <c r="F337" s="72" t="s">
        <v>38</v>
      </c>
      <c r="G337" s="72" t="s">
        <v>44</v>
      </c>
      <c r="H337" s="56">
        <v>8.4</v>
      </c>
      <c r="I337" s="32"/>
      <c r="J337" s="41">
        <f t="shared" si="10"/>
        <v>0</v>
      </c>
      <c r="K337" s="42" t="str">
        <f t="shared" si="11"/>
        <v>OK</v>
      </c>
      <c r="L337" s="31"/>
      <c r="M337" s="31"/>
      <c r="N337" s="31"/>
      <c r="O337" s="31"/>
      <c r="P337" s="31"/>
      <c r="Q337" s="31"/>
      <c r="R337" s="31"/>
      <c r="S337" s="31"/>
      <c r="T337" s="31"/>
      <c r="U337" s="31"/>
      <c r="V337" s="31"/>
      <c r="W337" s="31"/>
      <c r="X337" s="60"/>
      <c r="Y337" s="60"/>
      <c r="Z337" s="60"/>
      <c r="AA337" s="60"/>
      <c r="AB337" s="60"/>
      <c r="AC337" s="60"/>
    </row>
    <row r="338" spans="1:29" ht="30" customHeight="1" x14ac:dyDescent="0.25">
      <c r="A338" s="166"/>
      <c r="B338" s="71">
        <v>382</v>
      </c>
      <c r="C338" s="169"/>
      <c r="D338" s="75" t="s">
        <v>392</v>
      </c>
      <c r="E338" s="72" t="s">
        <v>784</v>
      </c>
      <c r="F338" s="72" t="s">
        <v>38</v>
      </c>
      <c r="G338" s="72" t="s">
        <v>44</v>
      </c>
      <c r="H338" s="56">
        <v>17.600000000000001</v>
      </c>
      <c r="I338" s="32"/>
      <c r="J338" s="41">
        <f t="shared" si="10"/>
        <v>0</v>
      </c>
      <c r="K338" s="42" t="str">
        <f t="shared" si="11"/>
        <v>OK</v>
      </c>
      <c r="L338" s="31"/>
      <c r="M338" s="31"/>
      <c r="N338" s="31"/>
      <c r="O338" s="31"/>
      <c r="P338" s="31"/>
      <c r="Q338" s="31"/>
      <c r="R338" s="31"/>
      <c r="S338" s="31"/>
      <c r="T338" s="31"/>
      <c r="U338" s="31"/>
      <c r="V338" s="31"/>
      <c r="W338" s="31"/>
      <c r="X338" s="60"/>
      <c r="Y338" s="60"/>
      <c r="Z338" s="60"/>
      <c r="AA338" s="60"/>
      <c r="AB338" s="60"/>
      <c r="AC338" s="60"/>
    </row>
    <row r="339" spans="1:29" ht="30" customHeight="1" x14ac:dyDescent="0.25">
      <c r="A339" s="166"/>
      <c r="B339" s="71">
        <v>383</v>
      </c>
      <c r="C339" s="169"/>
      <c r="D339" s="75" t="s">
        <v>393</v>
      </c>
      <c r="E339" s="72" t="s">
        <v>784</v>
      </c>
      <c r="F339" s="72" t="s">
        <v>38</v>
      </c>
      <c r="G339" s="72" t="s">
        <v>44</v>
      </c>
      <c r="H339" s="56">
        <v>5.05</v>
      </c>
      <c r="I339" s="32"/>
      <c r="J339" s="41">
        <f t="shared" si="10"/>
        <v>0</v>
      </c>
      <c r="K339" s="42" t="str">
        <f t="shared" si="11"/>
        <v>OK</v>
      </c>
      <c r="L339" s="31"/>
      <c r="M339" s="31"/>
      <c r="N339" s="31"/>
      <c r="O339" s="31"/>
      <c r="P339" s="31"/>
      <c r="Q339" s="31"/>
      <c r="R339" s="31"/>
      <c r="S339" s="31"/>
      <c r="T339" s="31"/>
      <c r="U339" s="31"/>
      <c r="V339" s="31"/>
      <c r="W339" s="31"/>
      <c r="X339" s="60"/>
      <c r="Y339" s="60"/>
      <c r="Z339" s="60"/>
      <c r="AA339" s="60"/>
      <c r="AB339" s="60"/>
      <c r="AC339" s="60"/>
    </row>
    <row r="340" spans="1:29" ht="30" customHeight="1" x14ac:dyDescent="0.25">
      <c r="A340" s="166"/>
      <c r="B340" s="71">
        <v>384</v>
      </c>
      <c r="C340" s="169"/>
      <c r="D340" s="75" t="s">
        <v>394</v>
      </c>
      <c r="E340" s="72" t="s">
        <v>784</v>
      </c>
      <c r="F340" s="72" t="s">
        <v>38</v>
      </c>
      <c r="G340" s="72" t="s">
        <v>44</v>
      </c>
      <c r="H340" s="56">
        <v>16.2</v>
      </c>
      <c r="I340" s="32"/>
      <c r="J340" s="41">
        <f t="shared" si="10"/>
        <v>0</v>
      </c>
      <c r="K340" s="42" t="str">
        <f t="shared" si="11"/>
        <v>OK</v>
      </c>
      <c r="L340" s="31"/>
      <c r="M340" s="31"/>
      <c r="N340" s="31"/>
      <c r="O340" s="31"/>
      <c r="P340" s="31"/>
      <c r="Q340" s="31"/>
      <c r="R340" s="31"/>
      <c r="S340" s="31"/>
      <c r="T340" s="31"/>
      <c r="U340" s="31"/>
      <c r="V340" s="31"/>
      <c r="W340" s="31"/>
      <c r="X340" s="60"/>
      <c r="Y340" s="60"/>
      <c r="Z340" s="60"/>
      <c r="AA340" s="60"/>
      <c r="AB340" s="60"/>
      <c r="AC340" s="60"/>
    </row>
    <row r="341" spans="1:29" ht="30" customHeight="1" x14ac:dyDescent="0.25">
      <c r="A341" s="166"/>
      <c r="B341" s="71">
        <v>385</v>
      </c>
      <c r="C341" s="169"/>
      <c r="D341" s="75" t="s">
        <v>395</v>
      </c>
      <c r="E341" s="72" t="s">
        <v>784</v>
      </c>
      <c r="F341" s="72" t="s">
        <v>38</v>
      </c>
      <c r="G341" s="72" t="s">
        <v>44</v>
      </c>
      <c r="H341" s="56">
        <v>6.7</v>
      </c>
      <c r="I341" s="32"/>
      <c r="J341" s="41">
        <f t="shared" si="10"/>
        <v>0</v>
      </c>
      <c r="K341" s="42" t="str">
        <f t="shared" si="11"/>
        <v>OK</v>
      </c>
      <c r="L341" s="31"/>
      <c r="M341" s="31"/>
      <c r="N341" s="31"/>
      <c r="O341" s="31"/>
      <c r="P341" s="31"/>
      <c r="Q341" s="31"/>
      <c r="R341" s="31"/>
      <c r="S341" s="31"/>
      <c r="T341" s="31"/>
      <c r="U341" s="31"/>
      <c r="V341" s="31"/>
      <c r="W341" s="31"/>
      <c r="X341" s="60"/>
      <c r="Y341" s="60"/>
      <c r="Z341" s="60"/>
      <c r="AA341" s="60"/>
      <c r="AB341" s="60"/>
      <c r="AC341" s="60"/>
    </row>
    <row r="342" spans="1:29" ht="30" customHeight="1" x14ac:dyDescent="0.25">
      <c r="A342" s="166"/>
      <c r="B342" s="71">
        <v>386</v>
      </c>
      <c r="C342" s="169"/>
      <c r="D342" s="75" t="s">
        <v>396</v>
      </c>
      <c r="E342" s="72" t="s">
        <v>784</v>
      </c>
      <c r="F342" s="72" t="s">
        <v>38</v>
      </c>
      <c r="G342" s="72" t="s">
        <v>44</v>
      </c>
      <c r="H342" s="56">
        <v>12.8</v>
      </c>
      <c r="I342" s="32"/>
      <c r="J342" s="41">
        <f t="shared" si="10"/>
        <v>0</v>
      </c>
      <c r="K342" s="42" t="str">
        <f t="shared" si="11"/>
        <v>OK</v>
      </c>
      <c r="L342" s="31"/>
      <c r="M342" s="31"/>
      <c r="N342" s="31"/>
      <c r="O342" s="31"/>
      <c r="P342" s="31"/>
      <c r="Q342" s="31"/>
      <c r="R342" s="31"/>
      <c r="S342" s="31"/>
      <c r="T342" s="31"/>
      <c r="U342" s="31"/>
      <c r="V342" s="31"/>
      <c r="W342" s="31"/>
      <c r="X342" s="60"/>
      <c r="Y342" s="60"/>
      <c r="Z342" s="60"/>
      <c r="AA342" s="60"/>
      <c r="AB342" s="60"/>
      <c r="AC342" s="60"/>
    </row>
    <row r="343" spans="1:29" ht="30" customHeight="1" x14ac:dyDescent="0.25">
      <c r="A343" s="166"/>
      <c r="B343" s="71">
        <v>387</v>
      </c>
      <c r="C343" s="169"/>
      <c r="D343" s="75" t="s">
        <v>397</v>
      </c>
      <c r="E343" s="72" t="s">
        <v>784</v>
      </c>
      <c r="F343" s="72" t="s">
        <v>38</v>
      </c>
      <c r="G343" s="72" t="s">
        <v>44</v>
      </c>
      <c r="H343" s="56">
        <v>6.4</v>
      </c>
      <c r="I343" s="32"/>
      <c r="J343" s="41">
        <f t="shared" si="10"/>
        <v>0</v>
      </c>
      <c r="K343" s="42" t="str">
        <f t="shared" si="11"/>
        <v>OK</v>
      </c>
      <c r="L343" s="31"/>
      <c r="M343" s="31"/>
      <c r="N343" s="31"/>
      <c r="O343" s="31"/>
      <c r="P343" s="31"/>
      <c r="Q343" s="31"/>
      <c r="R343" s="31"/>
      <c r="S343" s="31"/>
      <c r="T343" s="31"/>
      <c r="U343" s="31"/>
      <c r="V343" s="31"/>
      <c r="W343" s="31"/>
      <c r="X343" s="60"/>
      <c r="Y343" s="60"/>
      <c r="Z343" s="60"/>
      <c r="AA343" s="60"/>
      <c r="AB343" s="60"/>
      <c r="AC343" s="60"/>
    </row>
    <row r="344" spans="1:29" ht="30" customHeight="1" x14ac:dyDescent="0.25">
      <c r="A344" s="166"/>
      <c r="B344" s="71">
        <v>388</v>
      </c>
      <c r="C344" s="169"/>
      <c r="D344" s="75" t="s">
        <v>398</v>
      </c>
      <c r="E344" s="72" t="s">
        <v>784</v>
      </c>
      <c r="F344" s="72" t="s">
        <v>38</v>
      </c>
      <c r="G344" s="72" t="s">
        <v>44</v>
      </c>
      <c r="H344" s="56">
        <v>9.1</v>
      </c>
      <c r="I344" s="32"/>
      <c r="J344" s="41">
        <f t="shared" si="10"/>
        <v>0</v>
      </c>
      <c r="K344" s="42" t="str">
        <f t="shared" si="11"/>
        <v>OK</v>
      </c>
      <c r="L344" s="31"/>
      <c r="M344" s="31"/>
      <c r="N344" s="31"/>
      <c r="O344" s="31"/>
      <c r="P344" s="31"/>
      <c r="Q344" s="31"/>
      <c r="R344" s="31"/>
      <c r="S344" s="31"/>
      <c r="T344" s="31"/>
      <c r="U344" s="31"/>
      <c r="V344" s="31"/>
      <c r="W344" s="31"/>
      <c r="X344" s="60"/>
      <c r="Y344" s="60"/>
      <c r="Z344" s="60"/>
      <c r="AA344" s="60"/>
      <c r="AB344" s="60"/>
      <c r="AC344" s="60"/>
    </row>
    <row r="345" spans="1:29" ht="30" customHeight="1" x14ac:dyDescent="0.25">
      <c r="A345" s="166"/>
      <c r="B345" s="73">
        <v>389</v>
      </c>
      <c r="C345" s="169"/>
      <c r="D345" s="75" t="s">
        <v>791</v>
      </c>
      <c r="E345" s="73" t="s">
        <v>787</v>
      </c>
      <c r="F345" s="72" t="s">
        <v>38</v>
      </c>
      <c r="G345" s="72" t="s">
        <v>44</v>
      </c>
      <c r="H345" s="56">
        <v>44.3</v>
      </c>
      <c r="I345" s="32"/>
      <c r="J345" s="41">
        <f t="shared" si="10"/>
        <v>0</v>
      </c>
      <c r="K345" s="42" t="str">
        <f t="shared" si="11"/>
        <v>OK</v>
      </c>
      <c r="L345" s="31"/>
      <c r="M345" s="31"/>
      <c r="N345" s="31"/>
      <c r="O345" s="31"/>
      <c r="P345" s="31"/>
      <c r="Q345" s="31"/>
      <c r="R345" s="31"/>
      <c r="S345" s="31"/>
      <c r="T345" s="31"/>
      <c r="U345" s="31"/>
      <c r="V345" s="31"/>
      <c r="W345" s="31"/>
      <c r="X345" s="60"/>
      <c r="Y345" s="60"/>
      <c r="Z345" s="60"/>
      <c r="AA345" s="60"/>
      <c r="AB345" s="60"/>
      <c r="AC345" s="60"/>
    </row>
    <row r="346" spans="1:29" ht="30" customHeight="1" x14ac:dyDescent="0.25">
      <c r="A346" s="166"/>
      <c r="B346" s="73">
        <v>390</v>
      </c>
      <c r="C346" s="169"/>
      <c r="D346" s="75" t="s">
        <v>792</v>
      </c>
      <c r="E346" s="73" t="s">
        <v>787</v>
      </c>
      <c r="F346" s="72" t="s">
        <v>38</v>
      </c>
      <c r="G346" s="72" t="s">
        <v>44</v>
      </c>
      <c r="H346" s="56">
        <v>36.700000000000003</v>
      </c>
      <c r="I346" s="32"/>
      <c r="J346" s="41">
        <f t="shared" si="10"/>
        <v>0</v>
      </c>
      <c r="K346" s="42" t="str">
        <f t="shared" si="11"/>
        <v>OK</v>
      </c>
      <c r="L346" s="31"/>
      <c r="M346" s="31"/>
      <c r="N346" s="31"/>
      <c r="O346" s="31"/>
      <c r="P346" s="31"/>
      <c r="Q346" s="31"/>
      <c r="R346" s="31"/>
      <c r="S346" s="31"/>
      <c r="T346" s="31"/>
      <c r="U346" s="31"/>
      <c r="V346" s="31"/>
      <c r="W346" s="31"/>
      <c r="X346" s="60"/>
      <c r="Y346" s="60"/>
      <c r="Z346" s="60"/>
      <c r="AA346" s="60"/>
      <c r="AB346" s="60"/>
      <c r="AC346" s="60"/>
    </row>
    <row r="347" spans="1:29" ht="30" customHeight="1" x14ac:dyDescent="0.25">
      <c r="A347" s="166"/>
      <c r="B347" s="73">
        <v>391</v>
      </c>
      <c r="C347" s="169"/>
      <c r="D347" s="100" t="s">
        <v>793</v>
      </c>
      <c r="E347" s="73" t="s">
        <v>355</v>
      </c>
      <c r="F347" s="72" t="s">
        <v>38</v>
      </c>
      <c r="G347" s="72" t="s">
        <v>44</v>
      </c>
      <c r="H347" s="56">
        <v>29.4</v>
      </c>
      <c r="I347" s="32"/>
      <c r="J347" s="41">
        <f t="shared" si="10"/>
        <v>0</v>
      </c>
      <c r="K347" s="42" t="str">
        <f t="shared" si="11"/>
        <v>OK</v>
      </c>
      <c r="L347" s="31"/>
      <c r="M347" s="31"/>
      <c r="N347" s="31"/>
      <c r="O347" s="31"/>
      <c r="P347" s="31"/>
      <c r="Q347" s="31"/>
      <c r="R347" s="31"/>
      <c r="S347" s="31"/>
      <c r="T347" s="31"/>
      <c r="U347" s="31"/>
      <c r="V347" s="31"/>
      <c r="W347" s="31"/>
      <c r="X347" s="60"/>
      <c r="Y347" s="60"/>
      <c r="Z347" s="60"/>
      <c r="AA347" s="60"/>
      <c r="AB347" s="60"/>
      <c r="AC347" s="60"/>
    </row>
    <row r="348" spans="1:29" ht="30" customHeight="1" x14ac:dyDescent="0.25">
      <c r="A348" s="166"/>
      <c r="B348" s="73">
        <v>392</v>
      </c>
      <c r="C348" s="169"/>
      <c r="D348" s="100" t="s">
        <v>794</v>
      </c>
      <c r="E348" s="73" t="s">
        <v>355</v>
      </c>
      <c r="F348" s="72" t="s">
        <v>38</v>
      </c>
      <c r="G348" s="72" t="s">
        <v>44</v>
      </c>
      <c r="H348" s="56">
        <v>31.2</v>
      </c>
      <c r="I348" s="32"/>
      <c r="J348" s="41">
        <f t="shared" si="10"/>
        <v>0</v>
      </c>
      <c r="K348" s="42" t="str">
        <f t="shared" si="11"/>
        <v>OK</v>
      </c>
      <c r="L348" s="31"/>
      <c r="M348" s="31"/>
      <c r="N348" s="31"/>
      <c r="O348" s="31"/>
      <c r="P348" s="31"/>
      <c r="Q348" s="31"/>
      <c r="R348" s="31"/>
      <c r="S348" s="31"/>
      <c r="T348" s="31"/>
      <c r="U348" s="31"/>
      <c r="V348" s="31"/>
      <c r="W348" s="31"/>
      <c r="X348" s="60"/>
      <c r="Y348" s="60"/>
      <c r="Z348" s="60"/>
      <c r="AA348" s="60"/>
      <c r="AB348" s="60"/>
      <c r="AC348" s="60"/>
    </row>
    <row r="349" spans="1:29" ht="30" customHeight="1" x14ac:dyDescent="0.25">
      <c r="A349" s="166"/>
      <c r="B349" s="71">
        <v>393</v>
      </c>
      <c r="C349" s="169"/>
      <c r="D349" s="75" t="s">
        <v>399</v>
      </c>
      <c r="E349" s="71" t="s">
        <v>789</v>
      </c>
      <c r="F349" s="72" t="s">
        <v>38</v>
      </c>
      <c r="G349" s="72" t="s">
        <v>44</v>
      </c>
      <c r="H349" s="56">
        <v>1.1499999999999999</v>
      </c>
      <c r="I349" s="32"/>
      <c r="J349" s="41">
        <f t="shared" si="10"/>
        <v>0</v>
      </c>
      <c r="K349" s="42" t="str">
        <f t="shared" si="11"/>
        <v>OK</v>
      </c>
      <c r="L349" s="31"/>
      <c r="M349" s="31"/>
      <c r="N349" s="31"/>
      <c r="O349" s="31"/>
      <c r="P349" s="31"/>
      <c r="Q349" s="31"/>
      <c r="R349" s="31"/>
      <c r="S349" s="31"/>
      <c r="T349" s="31"/>
      <c r="U349" s="31"/>
      <c r="V349" s="31"/>
      <c r="W349" s="31"/>
      <c r="X349" s="60"/>
      <c r="Y349" s="60"/>
      <c r="Z349" s="60"/>
      <c r="AA349" s="60"/>
      <c r="AB349" s="60"/>
      <c r="AC349" s="60"/>
    </row>
    <row r="350" spans="1:29" ht="30" customHeight="1" x14ac:dyDescent="0.25">
      <c r="A350" s="166"/>
      <c r="B350" s="71">
        <v>394</v>
      </c>
      <c r="C350" s="169"/>
      <c r="D350" s="75" t="s">
        <v>400</v>
      </c>
      <c r="E350" s="71" t="s">
        <v>789</v>
      </c>
      <c r="F350" s="72" t="s">
        <v>38</v>
      </c>
      <c r="G350" s="72" t="s">
        <v>44</v>
      </c>
      <c r="H350" s="56">
        <v>0.98</v>
      </c>
      <c r="I350" s="32"/>
      <c r="J350" s="41">
        <f t="shared" si="10"/>
        <v>0</v>
      </c>
      <c r="K350" s="42" t="str">
        <f t="shared" si="11"/>
        <v>OK</v>
      </c>
      <c r="L350" s="31"/>
      <c r="M350" s="31"/>
      <c r="N350" s="31"/>
      <c r="O350" s="31"/>
      <c r="P350" s="31"/>
      <c r="Q350" s="31"/>
      <c r="R350" s="31"/>
      <c r="S350" s="31"/>
      <c r="T350" s="31"/>
      <c r="U350" s="31"/>
      <c r="V350" s="31"/>
      <c r="W350" s="31"/>
      <c r="X350" s="60"/>
      <c r="Y350" s="60"/>
      <c r="Z350" s="60"/>
      <c r="AA350" s="60"/>
      <c r="AB350" s="60"/>
      <c r="AC350" s="60"/>
    </row>
    <row r="351" spans="1:29" ht="30" customHeight="1" x14ac:dyDescent="0.25">
      <c r="A351" s="166"/>
      <c r="B351" s="71">
        <v>395</v>
      </c>
      <c r="C351" s="169"/>
      <c r="D351" s="75" t="s">
        <v>401</v>
      </c>
      <c r="E351" s="71" t="s">
        <v>789</v>
      </c>
      <c r="F351" s="72" t="s">
        <v>38</v>
      </c>
      <c r="G351" s="72" t="s">
        <v>44</v>
      </c>
      <c r="H351" s="56">
        <v>2.2799999999999998</v>
      </c>
      <c r="I351" s="32"/>
      <c r="J351" s="41">
        <f t="shared" si="10"/>
        <v>0</v>
      </c>
      <c r="K351" s="42" t="str">
        <f t="shared" si="11"/>
        <v>OK</v>
      </c>
      <c r="L351" s="31"/>
      <c r="M351" s="31"/>
      <c r="N351" s="31"/>
      <c r="O351" s="31"/>
      <c r="P351" s="31"/>
      <c r="Q351" s="31"/>
      <c r="R351" s="31"/>
      <c r="S351" s="31"/>
      <c r="T351" s="31"/>
      <c r="U351" s="31"/>
      <c r="V351" s="31"/>
      <c r="W351" s="31"/>
      <c r="X351" s="60"/>
      <c r="Y351" s="60"/>
      <c r="Z351" s="60"/>
      <c r="AA351" s="60"/>
      <c r="AB351" s="60"/>
      <c r="AC351" s="60"/>
    </row>
    <row r="352" spans="1:29" ht="30" customHeight="1" x14ac:dyDescent="0.25">
      <c r="A352" s="166"/>
      <c r="B352" s="71">
        <v>396</v>
      </c>
      <c r="C352" s="169"/>
      <c r="D352" s="75" t="s">
        <v>402</v>
      </c>
      <c r="E352" s="71" t="s">
        <v>789</v>
      </c>
      <c r="F352" s="72" t="s">
        <v>38</v>
      </c>
      <c r="G352" s="72" t="s">
        <v>44</v>
      </c>
      <c r="H352" s="56">
        <v>6.72</v>
      </c>
      <c r="I352" s="32"/>
      <c r="J352" s="41">
        <f t="shared" si="10"/>
        <v>0</v>
      </c>
      <c r="K352" s="42" t="str">
        <f t="shared" si="11"/>
        <v>OK</v>
      </c>
      <c r="L352" s="31"/>
      <c r="M352" s="31"/>
      <c r="N352" s="31"/>
      <c r="O352" s="31"/>
      <c r="P352" s="31"/>
      <c r="Q352" s="31"/>
      <c r="R352" s="31"/>
      <c r="S352" s="31"/>
      <c r="T352" s="31"/>
      <c r="U352" s="31"/>
      <c r="V352" s="31"/>
      <c r="W352" s="31"/>
      <c r="X352" s="60"/>
      <c r="Y352" s="60"/>
      <c r="Z352" s="60"/>
      <c r="AA352" s="60"/>
      <c r="AB352" s="60"/>
      <c r="AC352" s="60"/>
    </row>
    <row r="353" spans="1:29" ht="30" customHeight="1" x14ac:dyDescent="0.25">
      <c r="A353" s="166"/>
      <c r="B353" s="71">
        <v>397</v>
      </c>
      <c r="C353" s="169"/>
      <c r="D353" s="75" t="s">
        <v>403</v>
      </c>
      <c r="E353" s="71" t="s">
        <v>789</v>
      </c>
      <c r="F353" s="72" t="s">
        <v>38</v>
      </c>
      <c r="G353" s="72" t="s">
        <v>44</v>
      </c>
      <c r="H353" s="56">
        <v>2.86</v>
      </c>
      <c r="I353" s="32"/>
      <c r="J353" s="41">
        <f t="shared" si="10"/>
        <v>0</v>
      </c>
      <c r="K353" s="42" t="str">
        <f t="shared" si="11"/>
        <v>OK</v>
      </c>
      <c r="L353" s="31"/>
      <c r="M353" s="31"/>
      <c r="N353" s="31"/>
      <c r="O353" s="31"/>
      <c r="P353" s="31"/>
      <c r="Q353" s="31"/>
      <c r="R353" s="31"/>
      <c r="S353" s="31"/>
      <c r="T353" s="31"/>
      <c r="U353" s="31"/>
      <c r="V353" s="31"/>
      <c r="W353" s="31"/>
      <c r="X353" s="60"/>
      <c r="Y353" s="60"/>
      <c r="Z353" s="60"/>
      <c r="AA353" s="60"/>
      <c r="AB353" s="60"/>
      <c r="AC353" s="60"/>
    </row>
    <row r="354" spans="1:29" ht="30" customHeight="1" x14ac:dyDescent="0.25">
      <c r="A354" s="166"/>
      <c r="B354" s="71">
        <v>398</v>
      </c>
      <c r="C354" s="169"/>
      <c r="D354" s="75" t="s">
        <v>404</v>
      </c>
      <c r="E354" s="71" t="s">
        <v>789</v>
      </c>
      <c r="F354" s="72" t="s">
        <v>38</v>
      </c>
      <c r="G354" s="72" t="s">
        <v>44</v>
      </c>
      <c r="H354" s="56">
        <v>0.79</v>
      </c>
      <c r="I354" s="32"/>
      <c r="J354" s="41">
        <f t="shared" si="10"/>
        <v>0</v>
      </c>
      <c r="K354" s="42" t="str">
        <f t="shared" si="11"/>
        <v>OK</v>
      </c>
      <c r="L354" s="31"/>
      <c r="M354" s="31"/>
      <c r="N354" s="31"/>
      <c r="O354" s="31"/>
      <c r="P354" s="31"/>
      <c r="Q354" s="31"/>
      <c r="R354" s="31"/>
      <c r="S354" s="31"/>
      <c r="T354" s="31"/>
      <c r="U354" s="31"/>
      <c r="V354" s="31"/>
      <c r="W354" s="31"/>
      <c r="X354" s="60"/>
      <c r="Y354" s="60"/>
      <c r="Z354" s="60"/>
      <c r="AA354" s="60"/>
      <c r="AB354" s="60"/>
      <c r="AC354" s="60"/>
    </row>
    <row r="355" spans="1:29" ht="30" customHeight="1" x14ac:dyDescent="0.25">
      <c r="A355" s="166"/>
      <c r="B355" s="71">
        <v>399</v>
      </c>
      <c r="C355" s="169"/>
      <c r="D355" s="75" t="s">
        <v>405</v>
      </c>
      <c r="E355" s="71" t="s">
        <v>789</v>
      </c>
      <c r="F355" s="72" t="s">
        <v>38</v>
      </c>
      <c r="G355" s="72" t="s">
        <v>44</v>
      </c>
      <c r="H355" s="56">
        <v>0.62</v>
      </c>
      <c r="I355" s="32"/>
      <c r="J355" s="41">
        <f t="shared" si="10"/>
        <v>0</v>
      </c>
      <c r="K355" s="42" t="str">
        <f t="shared" si="11"/>
        <v>OK</v>
      </c>
      <c r="L355" s="31"/>
      <c r="M355" s="31"/>
      <c r="N355" s="31"/>
      <c r="O355" s="31"/>
      <c r="P355" s="31"/>
      <c r="Q355" s="31"/>
      <c r="R355" s="31"/>
      <c r="S355" s="31"/>
      <c r="T355" s="31"/>
      <c r="U355" s="31"/>
      <c r="V355" s="31"/>
      <c r="W355" s="31"/>
      <c r="X355" s="60"/>
      <c r="Y355" s="60"/>
      <c r="Z355" s="60"/>
      <c r="AA355" s="60"/>
      <c r="AB355" s="60"/>
      <c r="AC355" s="60"/>
    </row>
    <row r="356" spans="1:29" ht="30" customHeight="1" x14ac:dyDescent="0.25">
      <c r="A356" s="166"/>
      <c r="B356" s="71">
        <v>400</v>
      </c>
      <c r="C356" s="169"/>
      <c r="D356" s="75" t="s">
        <v>406</v>
      </c>
      <c r="E356" s="71" t="s">
        <v>784</v>
      </c>
      <c r="F356" s="72" t="s">
        <v>38</v>
      </c>
      <c r="G356" s="72" t="s">
        <v>44</v>
      </c>
      <c r="H356" s="56">
        <v>10.88</v>
      </c>
      <c r="I356" s="32"/>
      <c r="J356" s="41">
        <f t="shared" si="10"/>
        <v>0</v>
      </c>
      <c r="K356" s="42" t="str">
        <f t="shared" si="11"/>
        <v>OK</v>
      </c>
      <c r="L356" s="31"/>
      <c r="M356" s="31"/>
      <c r="N356" s="31"/>
      <c r="O356" s="31"/>
      <c r="P356" s="31"/>
      <c r="Q356" s="31"/>
      <c r="R356" s="31"/>
      <c r="S356" s="31"/>
      <c r="T356" s="31"/>
      <c r="U356" s="31"/>
      <c r="V356" s="31"/>
      <c r="W356" s="31"/>
      <c r="X356" s="60"/>
      <c r="Y356" s="60"/>
      <c r="Z356" s="60"/>
      <c r="AA356" s="60"/>
      <c r="AB356" s="60"/>
      <c r="AC356" s="60"/>
    </row>
    <row r="357" spans="1:29" ht="30" customHeight="1" x14ac:dyDescent="0.25">
      <c r="A357" s="166"/>
      <c r="B357" s="71">
        <v>401</v>
      </c>
      <c r="C357" s="169"/>
      <c r="D357" s="75" t="s">
        <v>407</v>
      </c>
      <c r="E357" s="71" t="s">
        <v>784</v>
      </c>
      <c r="F357" s="72" t="s">
        <v>38</v>
      </c>
      <c r="G357" s="72" t="s">
        <v>44</v>
      </c>
      <c r="H357" s="56">
        <v>13.27</v>
      </c>
      <c r="I357" s="32"/>
      <c r="J357" s="41">
        <f t="shared" si="10"/>
        <v>0</v>
      </c>
      <c r="K357" s="42" t="str">
        <f t="shared" si="11"/>
        <v>OK</v>
      </c>
      <c r="L357" s="31"/>
      <c r="M357" s="31"/>
      <c r="N357" s="31"/>
      <c r="O357" s="31"/>
      <c r="P357" s="31"/>
      <c r="Q357" s="31"/>
      <c r="R357" s="31"/>
      <c r="S357" s="31"/>
      <c r="T357" s="31"/>
      <c r="U357" s="31"/>
      <c r="V357" s="31"/>
      <c r="W357" s="31"/>
      <c r="X357" s="60"/>
      <c r="Y357" s="60"/>
      <c r="Z357" s="60"/>
      <c r="AA357" s="60"/>
      <c r="AB357" s="60"/>
      <c r="AC357" s="60"/>
    </row>
    <row r="358" spans="1:29" ht="30" customHeight="1" x14ac:dyDescent="0.25">
      <c r="A358" s="166"/>
      <c r="B358" s="71">
        <v>402</v>
      </c>
      <c r="C358" s="169"/>
      <c r="D358" s="75" t="s">
        <v>408</v>
      </c>
      <c r="E358" s="71" t="s">
        <v>784</v>
      </c>
      <c r="F358" s="72" t="s">
        <v>38</v>
      </c>
      <c r="G358" s="72" t="s">
        <v>44</v>
      </c>
      <c r="H358" s="56">
        <v>13.58</v>
      </c>
      <c r="I358" s="32"/>
      <c r="J358" s="41">
        <f t="shared" si="10"/>
        <v>0</v>
      </c>
      <c r="K358" s="42" t="str">
        <f t="shared" si="11"/>
        <v>OK</v>
      </c>
      <c r="L358" s="31"/>
      <c r="M358" s="31"/>
      <c r="N358" s="31"/>
      <c r="O358" s="31"/>
      <c r="P358" s="31"/>
      <c r="Q358" s="31"/>
      <c r="R358" s="31"/>
      <c r="S358" s="31"/>
      <c r="T358" s="31"/>
      <c r="U358" s="31"/>
      <c r="V358" s="31"/>
      <c r="W358" s="31"/>
      <c r="X358" s="60"/>
      <c r="Y358" s="60"/>
      <c r="Z358" s="60"/>
      <c r="AA358" s="60"/>
      <c r="AB358" s="60"/>
      <c r="AC358" s="60"/>
    </row>
    <row r="359" spans="1:29" ht="30" customHeight="1" x14ac:dyDescent="0.25">
      <c r="A359" s="166"/>
      <c r="B359" s="71">
        <v>403</v>
      </c>
      <c r="C359" s="169"/>
      <c r="D359" s="75" t="s">
        <v>409</v>
      </c>
      <c r="E359" s="71" t="s">
        <v>789</v>
      </c>
      <c r="F359" s="72" t="s">
        <v>38</v>
      </c>
      <c r="G359" s="72" t="s">
        <v>44</v>
      </c>
      <c r="H359" s="56">
        <v>2.0499999999999998</v>
      </c>
      <c r="I359" s="32"/>
      <c r="J359" s="41">
        <f t="shared" si="10"/>
        <v>0</v>
      </c>
      <c r="K359" s="42" t="str">
        <f t="shared" si="11"/>
        <v>OK</v>
      </c>
      <c r="L359" s="31"/>
      <c r="M359" s="31"/>
      <c r="N359" s="31"/>
      <c r="O359" s="31"/>
      <c r="P359" s="31"/>
      <c r="Q359" s="31"/>
      <c r="R359" s="31"/>
      <c r="S359" s="31"/>
      <c r="T359" s="31"/>
      <c r="U359" s="31"/>
      <c r="V359" s="31"/>
      <c r="W359" s="31"/>
      <c r="X359" s="60"/>
      <c r="Y359" s="60"/>
      <c r="Z359" s="60"/>
      <c r="AA359" s="60"/>
      <c r="AB359" s="60"/>
      <c r="AC359" s="60"/>
    </row>
    <row r="360" spans="1:29" ht="30" customHeight="1" x14ac:dyDescent="0.25">
      <c r="A360" s="166"/>
      <c r="B360" s="71">
        <v>404</v>
      </c>
      <c r="C360" s="169"/>
      <c r="D360" s="75" t="s">
        <v>410</v>
      </c>
      <c r="E360" s="71" t="s">
        <v>789</v>
      </c>
      <c r="F360" s="72" t="s">
        <v>38</v>
      </c>
      <c r="G360" s="72" t="s">
        <v>44</v>
      </c>
      <c r="H360" s="56">
        <v>2.3199999999999998</v>
      </c>
      <c r="I360" s="32"/>
      <c r="J360" s="41">
        <f t="shared" si="10"/>
        <v>0</v>
      </c>
      <c r="K360" s="42" t="str">
        <f t="shared" si="11"/>
        <v>OK</v>
      </c>
      <c r="L360" s="31"/>
      <c r="M360" s="31"/>
      <c r="N360" s="31"/>
      <c r="O360" s="31"/>
      <c r="P360" s="31"/>
      <c r="Q360" s="31"/>
      <c r="R360" s="31"/>
      <c r="S360" s="31"/>
      <c r="T360" s="31"/>
      <c r="U360" s="31"/>
      <c r="V360" s="31"/>
      <c r="W360" s="31"/>
      <c r="X360" s="60"/>
      <c r="Y360" s="60"/>
      <c r="Z360" s="60"/>
      <c r="AA360" s="60"/>
      <c r="AB360" s="60"/>
      <c r="AC360" s="60"/>
    </row>
    <row r="361" spans="1:29" ht="30" customHeight="1" x14ac:dyDescent="0.25">
      <c r="A361" s="166"/>
      <c r="B361" s="71">
        <v>405</v>
      </c>
      <c r="C361" s="169"/>
      <c r="D361" s="75" t="s">
        <v>411</v>
      </c>
      <c r="E361" s="71" t="s">
        <v>789</v>
      </c>
      <c r="F361" s="72" t="s">
        <v>38</v>
      </c>
      <c r="G361" s="72" t="s">
        <v>44</v>
      </c>
      <c r="H361" s="56">
        <v>1.9</v>
      </c>
      <c r="I361" s="32"/>
      <c r="J361" s="41">
        <f t="shared" si="10"/>
        <v>0</v>
      </c>
      <c r="K361" s="42" t="str">
        <f t="shared" si="11"/>
        <v>OK</v>
      </c>
      <c r="L361" s="31"/>
      <c r="M361" s="31"/>
      <c r="N361" s="31"/>
      <c r="O361" s="31"/>
      <c r="P361" s="31"/>
      <c r="Q361" s="31"/>
      <c r="R361" s="31"/>
      <c r="S361" s="31"/>
      <c r="T361" s="31"/>
      <c r="U361" s="31"/>
      <c r="V361" s="31"/>
      <c r="W361" s="31"/>
      <c r="X361" s="60"/>
      <c r="Y361" s="60"/>
      <c r="Z361" s="60"/>
      <c r="AA361" s="60"/>
      <c r="AB361" s="60"/>
      <c r="AC361" s="60"/>
    </row>
    <row r="362" spans="1:29" ht="30" customHeight="1" x14ac:dyDescent="0.25">
      <c r="A362" s="166"/>
      <c r="B362" s="71">
        <v>406</v>
      </c>
      <c r="C362" s="169"/>
      <c r="D362" s="75" t="s">
        <v>412</v>
      </c>
      <c r="E362" s="71" t="s">
        <v>789</v>
      </c>
      <c r="F362" s="72" t="s">
        <v>38</v>
      </c>
      <c r="G362" s="72" t="s">
        <v>44</v>
      </c>
      <c r="H362" s="56">
        <v>1.49</v>
      </c>
      <c r="I362" s="32"/>
      <c r="J362" s="41">
        <f t="shared" si="10"/>
        <v>0</v>
      </c>
      <c r="K362" s="42" t="str">
        <f t="shared" si="11"/>
        <v>OK</v>
      </c>
      <c r="L362" s="31"/>
      <c r="M362" s="31"/>
      <c r="N362" s="31"/>
      <c r="O362" s="31"/>
      <c r="P362" s="31"/>
      <c r="Q362" s="31"/>
      <c r="R362" s="31"/>
      <c r="S362" s="31"/>
      <c r="T362" s="31"/>
      <c r="U362" s="31"/>
      <c r="V362" s="31"/>
      <c r="W362" s="31"/>
      <c r="X362" s="60"/>
      <c r="Y362" s="60"/>
      <c r="Z362" s="60"/>
      <c r="AA362" s="60"/>
      <c r="AB362" s="60"/>
      <c r="AC362" s="60"/>
    </row>
    <row r="363" spans="1:29" ht="30" customHeight="1" x14ac:dyDescent="0.25">
      <c r="A363" s="166"/>
      <c r="B363" s="71">
        <v>407</v>
      </c>
      <c r="C363" s="169"/>
      <c r="D363" s="75" t="s">
        <v>413</v>
      </c>
      <c r="E363" s="71" t="s">
        <v>789</v>
      </c>
      <c r="F363" s="72" t="s">
        <v>38</v>
      </c>
      <c r="G363" s="72" t="s">
        <v>44</v>
      </c>
      <c r="H363" s="56">
        <v>2.2000000000000002</v>
      </c>
      <c r="I363" s="32"/>
      <c r="J363" s="41">
        <f t="shared" si="10"/>
        <v>0</v>
      </c>
      <c r="K363" s="42" t="str">
        <f t="shared" si="11"/>
        <v>OK</v>
      </c>
      <c r="L363" s="31"/>
      <c r="M363" s="31"/>
      <c r="N363" s="31"/>
      <c r="O363" s="31"/>
      <c r="P363" s="31"/>
      <c r="Q363" s="31"/>
      <c r="R363" s="31"/>
      <c r="S363" s="31"/>
      <c r="T363" s="31"/>
      <c r="U363" s="31"/>
      <c r="V363" s="31"/>
      <c r="W363" s="31"/>
      <c r="X363" s="60"/>
      <c r="Y363" s="60"/>
      <c r="Z363" s="60"/>
      <c r="AA363" s="60"/>
      <c r="AB363" s="60"/>
      <c r="AC363" s="60"/>
    </row>
    <row r="364" spans="1:29" ht="30" customHeight="1" x14ac:dyDescent="0.25">
      <c r="A364" s="166"/>
      <c r="B364" s="71">
        <v>408</v>
      </c>
      <c r="C364" s="169"/>
      <c r="D364" s="75" t="s">
        <v>414</v>
      </c>
      <c r="E364" s="71" t="s">
        <v>789</v>
      </c>
      <c r="F364" s="72" t="s">
        <v>38</v>
      </c>
      <c r="G364" s="72" t="s">
        <v>44</v>
      </c>
      <c r="H364" s="56">
        <v>2.6</v>
      </c>
      <c r="I364" s="32"/>
      <c r="J364" s="41">
        <f t="shared" si="10"/>
        <v>0</v>
      </c>
      <c r="K364" s="42" t="str">
        <f t="shared" si="11"/>
        <v>OK</v>
      </c>
      <c r="L364" s="31"/>
      <c r="M364" s="31"/>
      <c r="N364" s="31"/>
      <c r="O364" s="31"/>
      <c r="P364" s="31"/>
      <c r="Q364" s="31"/>
      <c r="R364" s="31"/>
      <c r="S364" s="31"/>
      <c r="T364" s="31"/>
      <c r="U364" s="31"/>
      <c r="V364" s="31"/>
      <c r="W364" s="31"/>
      <c r="X364" s="60"/>
      <c r="Y364" s="60"/>
      <c r="Z364" s="60"/>
      <c r="AA364" s="60"/>
      <c r="AB364" s="60"/>
      <c r="AC364" s="60"/>
    </row>
    <row r="365" spans="1:29" ht="30" customHeight="1" x14ac:dyDescent="0.25">
      <c r="A365" s="166"/>
      <c r="B365" s="71">
        <v>409</v>
      </c>
      <c r="C365" s="169"/>
      <c r="D365" s="75" t="s">
        <v>415</v>
      </c>
      <c r="E365" s="71" t="s">
        <v>789</v>
      </c>
      <c r="F365" s="72" t="s">
        <v>38</v>
      </c>
      <c r="G365" s="72" t="s">
        <v>44</v>
      </c>
      <c r="H365" s="56">
        <v>3.09</v>
      </c>
      <c r="I365" s="32"/>
      <c r="J365" s="41">
        <f t="shared" si="10"/>
        <v>0</v>
      </c>
      <c r="K365" s="42" t="str">
        <f t="shared" si="11"/>
        <v>OK</v>
      </c>
      <c r="L365" s="31"/>
      <c r="M365" s="31"/>
      <c r="N365" s="31"/>
      <c r="O365" s="31"/>
      <c r="P365" s="31"/>
      <c r="Q365" s="31"/>
      <c r="R365" s="31"/>
      <c r="S365" s="31"/>
      <c r="T365" s="31"/>
      <c r="U365" s="31"/>
      <c r="V365" s="31"/>
      <c r="W365" s="31"/>
      <c r="X365" s="60"/>
      <c r="Y365" s="60"/>
      <c r="Z365" s="60"/>
      <c r="AA365" s="60"/>
      <c r="AB365" s="60"/>
      <c r="AC365" s="60"/>
    </row>
    <row r="366" spans="1:29" ht="30" customHeight="1" x14ac:dyDescent="0.25">
      <c r="A366" s="166"/>
      <c r="B366" s="71">
        <v>410</v>
      </c>
      <c r="C366" s="169"/>
      <c r="D366" s="75" t="s">
        <v>416</v>
      </c>
      <c r="E366" s="71" t="s">
        <v>789</v>
      </c>
      <c r="F366" s="72" t="s">
        <v>38</v>
      </c>
      <c r="G366" s="72" t="s">
        <v>44</v>
      </c>
      <c r="H366" s="56">
        <v>3.35</v>
      </c>
      <c r="I366" s="32"/>
      <c r="J366" s="41">
        <f t="shared" si="10"/>
        <v>0</v>
      </c>
      <c r="K366" s="42" t="str">
        <f t="shared" si="11"/>
        <v>OK</v>
      </c>
      <c r="L366" s="31"/>
      <c r="M366" s="31"/>
      <c r="N366" s="31"/>
      <c r="O366" s="31"/>
      <c r="P366" s="31"/>
      <c r="Q366" s="31"/>
      <c r="R366" s="31"/>
      <c r="S366" s="31"/>
      <c r="T366" s="31"/>
      <c r="U366" s="31"/>
      <c r="V366" s="31"/>
      <c r="W366" s="31"/>
      <c r="X366" s="60"/>
      <c r="Y366" s="60"/>
      <c r="Z366" s="60"/>
      <c r="AA366" s="60"/>
      <c r="AB366" s="60"/>
      <c r="AC366" s="60"/>
    </row>
    <row r="367" spans="1:29" ht="30" customHeight="1" x14ac:dyDescent="0.25">
      <c r="A367" s="166"/>
      <c r="B367" s="71">
        <v>411</v>
      </c>
      <c r="C367" s="169"/>
      <c r="D367" s="75" t="s">
        <v>417</v>
      </c>
      <c r="E367" s="71" t="s">
        <v>789</v>
      </c>
      <c r="F367" s="72" t="s">
        <v>38</v>
      </c>
      <c r="G367" s="72" t="s">
        <v>44</v>
      </c>
      <c r="H367" s="56">
        <v>0.88</v>
      </c>
      <c r="I367" s="32"/>
      <c r="J367" s="41">
        <f t="shared" si="10"/>
        <v>0</v>
      </c>
      <c r="K367" s="42" t="str">
        <f t="shared" si="11"/>
        <v>OK</v>
      </c>
      <c r="L367" s="31"/>
      <c r="M367" s="31"/>
      <c r="N367" s="31"/>
      <c r="O367" s="31"/>
      <c r="P367" s="31"/>
      <c r="Q367" s="31"/>
      <c r="R367" s="31"/>
      <c r="S367" s="31"/>
      <c r="T367" s="31"/>
      <c r="U367" s="31"/>
      <c r="V367" s="31"/>
      <c r="W367" s="31"/>
      <c r="X367" s="60"/>
      <c r="Y367" s="60"/>
      <c r="Z367" s="60"/>
      <c r="AA367" s="60"/>
      <c r="AB367" s="60"/>
      <c r="AC367" s="60"/>
    </row>
    <row r="368" spans="1:29" ht="30" customHeight="1" x14ac:dyDescent="0.25">
      <c r="A368" s="166"/>
      <c r="B368" s="71">
        <v>412</v>
      </c>
      <c r="C368" s="169"/>
      <c r="D368" s="75" t="s">
        <v>418</v>
      </c>
      <c r="E368" s="71" t="s">
        <v>789</v>
      </c>
      <c r="F368" s="72" t="s">
        <v>38</v>
      </c>
      <c r="G368" s="72" t="s">
        <v>44</v>
      </c>
      <c r="H368" s="56">
        <v>3.48</v>
      </c>
      <c r="I368" s="32"/>
      <c r="J368" s="41">
        <f t="shared" si="10"/>
        <v>0</v>
      </c>
      <c r="K368" s="42" t="str">
        <f t="shared" si="11"/>
        <v>OK</v>
      </c>
      <c r="L368" s="31"/>
      <c r="M368" s="31"/>
      <c r="N368" s="31"/>
      <c r="O368" s="31"/>
      <c r="P368" s="31"/>
      <c r="Q368" s="31"/>
      <c r="R368" s="31"/>
      <c r="S368" s="31"/>
      <c r="T368" s="31"/>
      <c r="U368" s="31"/>
      <c r="V368" s="31"/>
      <c r="W368" s="31"/>
      <c r="X368" s="60"/>
      <c r="Y368" s="60"/>
      <c r="Z368" s="60"/>
      <c r="AA368" s="60"/>
      <c r="AB368" s="60"/>
      <c r="AC368" s="60"/>
    </row>
    <row r="369" spans="1:29" ht="30" customHeight="1" x14ac:dyDescent="0.25">
      <c r="A369" s="166"/>
      <c r="B369" s="71">
        <v>413</v>
      </c>
      <c r="C369" s="169"/>
      <c r="D369" s="75" t="s">
        <v>419</v>
      </c>
      <c r="E369" s="71" t="s">
        <v>789</v>
      </c>
      <c r="F369" s="72" t="s">
        <v>38</v>
      </c>
      <c r="G369" s="72" t="s">
        <v>44</v>
      </c>
      <c r="H369" s="56">
        <v>1.61</v>
      </c>
      <c r="I369" s="32"/>
      <c r="J369" s="41">
        <f t="shared" si="10"/>
        <v>0</v>
      </c>
      <c r="K369" s="42" t="str">
        <f t="shared" si="11"/>
        <v>OK</v>
      </c>
      <c r="L369" s="31"/>
      <c r="M369" s="31"/>
      <c r="N369" s="31"/>
      <c r="O369" s="31"/>
      <c r="P369" s="31"/>
      <c r="Q369" s="31"/>
      <c r="R369" s="31"/>
      <c r="S369" s="31"/>
      <c r="T369" s="31"/>
      <c r="U369" s="31"/>
      <c r="V369" s="31"/>
      <c r="W369" s="31"/>
      <c r="X369" s="60"/>
      <c r="Y369" s="60"/>
      <c r="Z369" s="60"/>
      <c r="AA369" s="60"/>
      <c r="AB369" s="60"/>
      <c r="AC369" s="60"/>
    </row>
    <row r="370" spans="1:29" ht="30" customHeight="1" x14ac:dyDescent="0.25">
      <c r="A370" s="166"/>
      <c r="B370" s="71">
        <v>414</v>
      </c>
      <c r="C370" s="169"/>
      <c r="D370" s="75" t="s">
        <v>420</v>
      </c>
      <c r="E370" s="71" t="s">
        <v>789</v>
      </c>
      <c r="F370" s="72" t="s">
        <v>38</v>
      </c>
      <c r="G370" s="72" t="s">
        <v>44</v>
      </c>
      <c r="H370" s="56">
        <v>1.69</v>
      </c>
      <c r="I370" s="32"/>
      <c r="J370" s="41">
        <f t="shared" si="10"/>
        <v>0</v>
      </c>
      <c r="K370" s="42" t="str">
        <f t="shared" si="11"/>
        <v>OK</v>
      </c>
      <c r="L370" s="31"/>
      <c r="M370" s="31"/>
      <c r="N370" s="31"/>
      <c r="O370" s="31"/>
      <c r="P370" s="31"/>
      <c r="Q370" s="31"/>
      <c r="R370" s="31"/>
      <c r="S370" s="31"/>
      <c r="T370" s="31"/>
      <c r="U370" s="31"/>
      <c r="V370" s="31"/>
      <c r="W370" s="31"/>
      <c r="X370" s="60"/>
      <c r="Y370" s="60"/>
      <c r="Z370" s="60"/>
      <c r="AA370" s="60"/>
      <c r="AB370" s="60"/>
      <c r="AC370" s="60"/>
    </row>
    <row r="371" spans="1:29" ht="30" customHeight="1" x14ac:dyDescent="0.25">
      <c r="A371" s="166"/>
      <c r="B371" s="71">
        <v>415</v>
      </c>
      <c r="C371" s="169"/>
      <c r="D371" s="75" t="s">
        <v>421</v>
      </c>
      <c r="E371" s="71" t="s">
        <v>789</v>
      </c>
      <c r="F371" s="72" t="s">
        <v>38</v>
      </c>
      <c r="G371" s="72" t="s">
        <v>44</v>
      </c>
      <c r="H371" s="56">
        <v>3.04</v>
      </c>
      <c r="I371" s="32"/>
      <c r="J371" s="41">
        <f t="shared" si="10"/>
        <v>0</v>
      </c>
      <c r="K371" s="42" t="str">
        <f t="shared" si="11"/>
        <v>OK</v>
      </c>
      <c r="L371" s="31"/>
      <c r="M371" s="31"/>
      <c r="N371" s="31"/>
      <c r="O371" s="31"/>
      <c r="P371" s="31"/>
      <c r="Q371" s="31"/>
      <c r="R371" s="31"/>
      <c r="S371" s="31"/>
      <c r="T371" s="31"/>
      <c r="U371" s="31"/>
      <c r="V371" s="31"/>
      <c r="W371" s="31"/>
      <c r="X371" s="60"/>
      <c r="Y371" s="60"/>
      <c r="Z371" s="60"/>
      <c r="AA371" s="60"/>
      <c r="AB371" s="60"/>
      <c r="AC371" s="60"/>
    </row>
    <row r="372" spans="1:29" ht="30" customHeight="1" x14ac:dyDescent="0.25">
      <c r="A372" s="166"/>
      <c r="B372" s="71">
        <v>416</v>
      </c>
      <c r="C372" s="169"/>
      <c r="D372" s="75" t="s">
        <v>422</v>
      </c>
      <c r="E372" s="71" t="s">
        <v>789</v>
      </c>
      <c r="F372" s="72" t="s">
        <v>38</v>
      </c>
      <c r="G372" s="72" t="s">
        <v>44</v>
      </c>
      <c r="H372" s="56">
        <v>6.93</v>
      </c>
      <c r="I372" s="32"/>
      <c r="J372" s="41">
        <f t="shared" si="10"/>
        <v>0</v>
      </c>
      <c r="K372" s="42" t="str">
        <f t="shared" si="11"/>
        <v>OK</v>
      </c>
      <c r="L372" s="31"/>
      <c r="M372" s="31"/>
      <c r="N372" s="31"/>
      <c r="O372" s="31"/>
      <c r="P372" s="31"/>
      <c r="Q372" s="31"/>
      <c r="R372" s="31"/>
      <c r="S372" s="31"/>
      <c r="T372" s="31"/>
      <c r="U372" s="31"/>
      <c r="V372" s="31"/>
      <c r="W372" s="31"/>
      <c r="X372" s="60"/>
      <c r="Y372" s="60"/>
      <c r="Z372" s="60"/>
      <c r="AA372" s="60"/>
      <c r="AB372" s="60"/>
      <c r="AC372" s="60"/>
    </row>
    <row r="373" spans="1:29" ht="30" customHeight="1" x14ac:dyDescent="0.25">
      <c r="A373" s="166"/>
      <c r="B373" s="71">
        <v>417</v>
      </c>
      <c r="C373" s="169"/>
      <c r="D373" s="75" t="s">
        <v>423</v>
      </c>
      <c r="E373" s="71" t="s">
        <v>789</v>
      </c>
      <c r="F373" s="72" t="s">
        <v>38</v>
      </c>
      <c r="G373" s="72" t="s">
        <v>44</v>
      </c>
      <c r="H373" s="56">
        <v>6.56</v>
      </c>
      <c r="I373" s="32"/>
      <c r="J373" s="41">
        <f t="shared" si="10"/>
        <v>0</v>
      </c>
      <c r="K373" s="42" t="str">
        <f t="shared" si="11"/>
        <v>OK</v>
      </c>
      <c r="L373" s="31"/>
      <c r="M373" s="31"/>
      <c r="N373" s="31"/>
      <c r="O373" s="31"/>
      <c r="P373" s="31"/>
      <c r="Q373" s="31"/>
      <c r="R373" s="31"/>
      <c r="S373" s="31"/>
      <c r="T373" s="31"/>
      <c r="U373" s="31"/>
      <c r="V373" s="31"/>
      <c r="W373" s="31"/>
      <c r="X373" s="60"/>
      <c r="Y373" s="60"/>
      <c r="Z373" s="60"/>
      <c r="AA373" s="60"/>
      <c r="AB373" s="60"/>
      <c r="AC373" s="60"/>
    </row>
    <row r="374" spans="1:29" ht="30" customHeight="1" x14ac:dyDescent="0.25">
      <c r="A374" s="166"/>
      <c r="B374" s="71">
        <v>418</v>
      </c>
      <c r="C374" s="169"/>
      <c r="D374" s="75" t="s">
        <v>424</v>
      </c>
      <c r="E374" s="71" t="s">
        <v>789</v>
      </c>
      <c r="F374" s="72" t="s">
        <v>38</v>
      </c>
      <c r="G374" s="72" t="s">
        <v>44</v>
      </c>
      <c r="H374" s="56">
        <v>1.4</v>
      </c>
      <c r="I374" s="32"/>
      <c r="J374" s="41">
        <f t="shared" si="10"/>
        <v>0</v>
      </c>
      <c r="K374" s="42" t="str">
        <f t="shared" si="11"/>
        <v>OK</v>
      </c>
      <c r="L374" s="31"/>
      <c r="M374" s="31"/>
      <c r="N374" s="31"/>
      <c r="O374" s="31"/>
      <c r="P374" s="31"/>
      <c r="Q374" s="31"/>
      <c r="R374" s="31"/>
      <c r="S374" s="31"/>
      <c r="T374" s="31"/>
      <c r="U374" s="31"/>
      <c r="V374" s="31"/>
      <c r="W374" s="31"/>
      <c r="X374" s="60"/>
      <c r="Y374" s="60"/>
      <c r="Z374" s="60"/>
      <c r="AA374" s="60"/>
      <c r="AB374" s="60"/>
      <c r="AC374" s="60"/>
    </row>
    <row r="375" spans="1:29" ht="30" customHeight="1" x14ac:dyDescent="0.25">
      <c r="A375" s="166"/>
      <c r="B375" s="71">
        <v>419</v>
      </c>
      <c r="C375" s="169"/>
      <c r="D375" s="75" t="s">
        <v>425</v>
      </c>
      <c r="E375" s="71" t="s">
        <v>789</v>
      </c>
      <c r="F375" s="72" t="s">
        <v>38</v>
      </c>
      <c r="G375" s="72" t="s">
        <v>44</v>
      </c>
      <c r="H375" s="56">
        <v>2.65</v>
      </c>
      <c r="I375" s="32"/>
      <c r="J375" s="41">
        <f t="shared" si="10"/>
        <v>0</v>
      </c>
      <c r="K375" s="42" t="str">
        <f t="shared" si="11"/>
        <v>OK</v>
      </c>
      <c r="L375" s="31"/>
      <c r="M375" s="31"/>
      <c r="N375" s="31"/>
      <c r="O375" s="31"/>
      <c r="P375" s="31"/>
      <c r="Q375" s="31"/>
      <c r="R375" s="31"/>
      <c r="S375" s="31"/>
      <c r="T375" s="31"/>
      <c r="U375" s="31"/>
      <c r="V375" s="31"/>
      <c r="W375" s="31"/>
      <c r="X375" s="60"/>
      <c r="Y375" s="60"/>
      <c r="Z375" s="60"/>
      <c r="AA375" s="60"/>
      <c r="AB375" s="60"/>
      <c r="AC375" s="60"/>
    </row>
    <row r="376" spans="1:29" ht="30" customHeight="1" x14ac:dyDescent="0.25">
      <c r="A376" s="166"/>
      <c r="B376" s="71">
        <v>420</v>
      </c>
      <c r="C376" s="169"/>
      <c r="D376" s="75" t="s">
        <v>426</v>
      </c>
      <c r="E376" s="71" t="s">
        <v>789</v>
      </c>
      <c r="F376" s="72" t="s">
        <v>38</v>
      </c>
      <c r="G376" s="72" t="s">
        <v>44</v>
      </c>
      <c r="H376" s="56">
        <v>4.43</v>
      </c>
      <c r="I376" s="32"/>
      <c r="J376" s="41">
        <f t="shared" si="10"/>
        <v>0</v>
      </c>
      <c r="K376" s="42" t="str">
        <f t="shared" si="11"/>
        <v>OK</v>
      </c>
      <c r="L376" s="31"/>
      <c r="M376" s="31"/>
      <c r="N376" s="31"/>
      <c r="O376" s="31"/>
      <c r="P376" s="31"/>
      <c r="Q376" s="31"/>
      <c r="R376" s="31"/>
      <c r="S376" s="31"/>
      <c r="T376" s="31"/>
      <c r="U376" s="31"/>
      <c r="V376" s="31"/>
      <c r="W376" s="31"/>
      <c r="X376" s="60"/>
      <c r="Y376" s="60"/>
      <c r="Z376" s="60"/>
      <c r="AA376" s="60"/>
      <c r="AB376" s="60"/>
      <c r="AC376" s="60"/>
    </row>
    <row r="377" spans="1:29" ht="30" customHeight="1" x14ac:dyDescent="0.25">
      <c r="A377" s="166"/>
      <c r="B377" s="71">
        <v>421</v>
      </c>
      <c r="C377" s="169"/>
      <c r="D377" s="75" t="s">
        <v>427</v>
      </c>
      <c r="E377" s="71" t="s">
        <v>789</v>
      </c>
      <c r="F377" s="72" t="s">
        <v>38</v>
      </c>
      <c r="G377" s="72" t="s">
        <v>44</v>
      </c>
      <c r="H377" s="56">
        <v>4.62</v>
      </c>
      <c r="I377" s="32"/>
      <c r="J377" s="41">
        <f t="shared" si="10"/>
        <v>0</v>
      </c>
      <c r="K377" s="42" t="str">
        <f t="shared" si="11"/>
        <v>OK</v>
      </c>
      <c r="L377" s="31"/>
      <c r="M377" s="31"/>
      <c r="N377" s="31"/>
      <c r="O377" s="31"/>
      <c r="P377" s="31"/>
      <c r="Q377" s="31"/>
      <c r="R377" s="31"/>
      <c r="S377" s="31"/>
      <c r="T377" s="31"/>
      <c r="U377" s="31"/>
      <c r="V377" s="31"/>
      <c r="W377" s="31"/>
      <c r="X377" s="60"/>
      <c r="Y377" s="60"/>
      <c r="Z377" s="60"/>
      <c r="AA377" s="60"/>
      <c r="AB377" s="60"/>
      <c r="AC377" s="60"/>
    </row>
    <row r="378" spans="1:29" ht="30" customHeight="1" x14ac:dyDescent="0.25">
      <c r="A378" s="166"/>
      <c r="B378" s="71">
        <v>422</v>
      </c>
      <c r="C378" s="169"/>
      <c r="D378" s="75" t="s">
        <v>428</v>
      </c>
      <c r="E378" s="71" t="s">
        <v>789</v>
      </c>
      <c r="F378" s="72" t="s">
        <v>38</v>
      </c>
      <c r="G378" s="72" t="s">
        <v>44</v>
      </c>
      <c r="H378" s="56">
        <v>3.15</v>
      </c>
      <c r="I378" s="32"/>
      <c r="J378" s="41">
        <f t="shared" si="10"/>
        <v>0</v>
      </c>
      <c r="K378" s="42" t="str">
        <f t="shared" si="11"/>
        <v>OK</v>
      </c>
      <c r="L378" s="31"/>
      <c r="M378" s="31"/>
      <c r="N378" s="31"/>
      <c r="O378" s="31"/>
      <c r="P378" s="31"/>
      <c r="Q378" s="31"/>
      <c r="R378" s="31"/>
      <c r="S378" s="31"/>
      <c r="T378" s="31"/>
      <c r="U378" s="31"/>
      <c r="V378" s="31"/>
      <c r="W378" s="31"/>
      <c r="X378" s="60"/>
      <c r="Y378" s="60"/>
      <c r="Z378" s="60"/>
      <c r="AA378" s="60"/>
      <c r="AB378" s="60"/>
      <c r="AC378" s="60"/>
    </row>
    <row r="379" spans="1:29" ht="30" customHeight="1" x14ac:dyDescent="0.25">
      <c r="A379" s="166"/>
      <c r="B379" s="71">
        <v>423</v>
      </c>
      <c r="C379" s="169"/>
      <c r="D379" s="75" t="s">
        <v>429</v>
      </c>
      <c r="E379" s="71" t="s">
        <v>789</v>
      </c>
      <c r="F379" s="72" t="s">
        <v>38</v>
      </c>
      <c r="G379" s="72" t="s">
        <v>44</v>
      </c>
      <c r="H379" s="56">
        <v>1</v>
      </c>
      <c r="I379" s="32"/>
      <c r="J379" s="41">
        <f t="shared" si="10"/>
        <v>0</v>
      </c>
      <c r="K379" s="42" t="str">
        <f t="shared" si="11"/>
        <v>OK</v>
      </c>
      <c r="L379" s="31"/>
      <c r="M379" s="31"/>
      <c r="N379" s="31"/>
      <c r="O379" s="31"/>
      <c r="P379" s="31"/>
      <c r="Q379" s="31"/>
      <c r="R379" s="31"/>
      <c r="S379" s="31"/>
      <c r="T379" s="31"/>
      <c r="U379" s="31"/>
      <c r="V379" s="31"/>
      <c r="W379" s="31"/>
      <c r="X379" s="60"/>
      <c r="Y379" s="60"/>
      <c r="Z379" s="60"/>
      <c r="AA379" s="60"/>
      <c r="AB379" s="60"/>
      <c r="AC379" s="60"/>
    </row>
    <row r="380" spans="1:29" ht="30" customHeight="1" x14ac:dyDescent="0.25">
      <c r="A380" s="166"/>
      <c r="B380" s="71">
        <v>424</v>
      </c>
      <c r="C380" s="169"/>
      <c r="D380" s="75" t="s">
        <v>430</v>
      </c>
      <c r="E380" s="71" t="s">
        <v>789</v>
      </c>
      <c r="F380" s="72" t="s">
        <v>38</v>
      </c>
      <c r="G380" s="72" t="s">
        <v>44</v>
      </c>
      <c r="H380" s="56">
        <v>2.21</v>
      </c>
      <c r="I380" s="32"/>
      <c r="J380" s="41">
        <f t="shared" si="10"/>
        <v>0</v>
      </c>
      <c r="K380" s="42" t="str">
        <f t="shared" si="11"/>
        <v>OK</v>
      </c>
      <c r="L380" s="31"/>
      <c r="M380" s="31"/>
      <c r="N380" s="31"/>
      <c r="O380" s="31"/>
      <c r="P380" s="31"/>
      <c r="Q380" s="31"/>
      <c r="R380" s="31"/>
      <c r="S380" s="31"/>
      <c r="T380" s="31"/>
      <c r="U380" s="31"/>
      <c r="V380" s="31"/>
      <c r="W380" s="31"/>
      <c r="X380" s="60"/>
      <c r="Y380" s="60"/>
      <c r="Z380" s="60"/>
      <c r="AA380" s="60"/>
      <c r="AB380" s="60"/>
      <c r="AC380" s="60"/>
    </row>
    <row r="381" spans="1:29" ht="30" customHeight="1" x14ac:dyDescent="0.25">
      <c r="A381" s="166"/>
      <c r="B381" s="71">
        <v>425</v>
      </c>
      <c r="C381" s="169"/>
      <c r="D381" s="75" t="s">
        <v>431</v>
      </c>
      <c r="E381" s="71" t="s">
        <v>789</v>
      </c>
      <c r="F381" s="72" t="s">
        <v>38</v>
      </c>
      <c r="G381" s="72" t="s">
        <v>44</v>
      </c>
      <c r="H381" s="56">
        <v>1.58</v>
      </c>
      <c r="I381" s="32"/>
      <c r="J381" s="41">
        <f t="shared" si="10"/>
        <v>0</v>
      </c>
      <c r="K381" s="42" t="str">
        <f t="shared" si="11"/>
        <v>OK</v>
      </c>
      <c r="L381" s="31"/>
      <c r="M381" s="31"/>
      <c r="N381" s="31"/>
      <c r="O381" s="31"/>
      <c r="P381" s="31"/>
      <c r="Q381" s="31"/>
      <c r="R381" s="31"/>
      <c r="S381" s="31"/>
      <c r="T381" s="31"/>
      <c r="U381" s="31"/>
      <c r="V381" s="31"/>
      <c r="W381" s="31"/>
      <c r="X381" s="60"/>
      <c r="Y381" s="60"/>
      <c r="Z381" s="60"/>
      <c r="AA381" s="60"/>
      <c r="AB381" s="60"/>
      <c r="AC381" s="60"/>
    </row>
    <row r="382" spans="1:29" ht="30" customHeight="1" x14ac:dyDescent="0.25">
      <c r="A382" s="166"/>
      <c r="B382" s="71">
        <v>426</v>
      </c>
      <c r="C382" s="169"/>
      <c r="D382" s="75" t="s">
        <v>432</v>
      </c>
      <c r="E382" s="71" t="s">
        <v>789</v>
      </c>
      <c r="F382" s="72" t="s">
        <v>38</v>
      </c>
      <c r="G382" s="72" t="s">
        <v>44</v>
      </c>
      <c r="H382" s="56">
        <v>2.7</v>
      </c>
      <c r="I382" s="32"/>
      <c r="J382" s="41">
        <f t="shared" si="10"/>
        <v>0</v>
      </c>
      <c r="K382" s="42" t="str">
        <f t="shared" si="11"/>
        <v>OK</v>
      </c>
      <c r="L382" s="31"/>
      <c r="M382" s="31"/>
      <c r="N382" s="31"/>
      <c r="O382" s="31"/>
      <c r="P382" s="31"/>
      <c r="Q382" s="31"/>
      <c r="R382" s="31"/>
      <c r="S382" s="31"/>
      <c r="T382" s="31"/>
      <c r="U382" s="31"/>
      <c r="V382" s="31"/>
      <c r="W382" s="31"/>
      <c r="X382" s="60"/>
      <c r="Y382" s="60"/>
      <c r="Z382" s="60"/>
      <c r="AA382" s="60"/>
      <c r="AB382" s="60"/>
      <c r="AC382" s="60"/>
    </row>
    <row r="383" spans="1:29" ht="30" customHeight="1" x14ac:dyDescent="0.25">
      <c r="A383" s="166"/>
      <c r="B383" s="71">
        <v>427</v>
      </c>
      <c r="C383" s="169"/>
      <c r="D383" s="75" t="s">
        <v>433</v>
      </c>
      <c r="E383" s="71" t="s">
        <v>789</v>
      </c>
      <c r="F383" s="72" t="s">
        <v>38</v>
      </c>
      <c r="G383" s="72" t="s">
        <v>44</v>
      </c>
      <c r="H383" s="56">
        <v>4.2300000000000004</v>
      </c>
      <c r="I383" s="32"/>
      <c r="J383" s="41">
        <f t="shared" si="10"/>
        <v>0</v>
      </c>
      <c r="K383" s="42" t="str">
        <f t="shared" si="11"/>
        <v>OK</v>
      </c>
      <c r="L383" s="31"/>
      <c r="M383" s="31"/>
      <c r="N383" s="31"/>
      <c r="O383" s="31"/>
      <c r="P383" s="31"/>
      <c r="Q383" s="31"/>
      <c r="R383" s="31"/>
      <c r="S383" s="31"/>
      <c r="T383" s="31"/>
      <c r="U383" s="31"/>
      <c r="V383" s="31"/>
      <c r="W383" s="31"/>
      <c r="X383" s="60"/>
      <c r="Y383" s="60"/>
      <c r="Z383" s="60"/>
      <c r="AA383" s="60"/>
      <c r="AB383" s="60"/>
      <c r="AC383" s="60"/>
    </row>
    <row r="384" spans="1:29" ht="30" customHeight="1" x14ac:dyDescent="0.25">
      <c r="A384" s="166"/>
      <c r="B384" s="71">
        <v>428</v>
      </c>
      <c r="C384" s="169"/>
      <c r="D384" s="75" t="s">
        <v>434</v>
      </c>
      <c r="E384" s="71" t="s">
        <v>789</v>
      </c>
      <c r="F384" s="72" t="s">
        <v>38</v>
      </c>
      <c r="G384" s="72" t="s">
        <v>44</v>
      </c>
      <c r="H384" s="56">
        <v>6.24</v>
      </c>
      <c r="I384" s="32"/>
      <c r="J384" s="41">
        <f t="shared" si="10"/>
        <v>0</v>
      </c>
      <c r="K384" s="42" t="str">
        <f t="shared" si="11"/>
        <v>OK</v>
      </c>
      <c r="L384" s="31"/>
      <c r="M384" s="31"/>
      <c r="N384" s="31"/>
      <c r="O384" s="31"/>
      <c r="P384" s="31"/>
      <c r="Q384" s="31"/>
      <c r="R384" s="31"/>
      <c r="S384" s="31"/>
      <c r="T384" s="31"/>
      <c r="U384" s="31"/>
      <c r="V384" s="31"/>
      <c r="W384" s="31"/>
      <c r="X384" s="60"/>
      <c r="Y384" s="60"/>
      <c r="Z384" s="60"/>
      <c r="AA384" s="60"/>
      <c r="AB384" s="60"/>
      <c r="AC384" s="60"/>
    </row>
    <row r="385" spans="1:29" ht="30" customHeight="1" x14ac:dyDescent="0.25">
      <c r="A385" s="166"/>
      <c r="B385" s="71">
        <v>429</v>
      </c>
      <c r="C385" s="169"/>
      <c r="D385" s="75" t="s">
        <v>435</v>
      </c>
      <c r="E385" s="71" t="s">
        <v>789</v>
      </c>
      <c r="F385" s="72" t="s">
        <v>38</v>
      </c>
      <c r="G385" s="72" t="s">
        <v>44</v>
      </c>
      <c r="H385" s="56">
        <v>7.34</v>
      </c>
      <c r="I385" s="32"/>
      <c r="J385" s="41">
        <f t="shared" si="10"/>
        <v>0</v>
      </c>
      <c r="K385" s="42" t="str">
        <f t="shared" si="11"/>
        <v>OK</v>
      </c>
      <c r="L385" s="31"/>
      <c r="M385" s="31"/>
      <c r="N385" s="31"/>
      <c r="O385" s="31"/>
      <c r="P385" s="31"/>
      <c r="Q385" s="31"/>
      <c r="R385" s="31"/>
      <c r="S385" s="31"/>
      <c r="T385" s="31"/>
      <c r="U385" s="31"/>
      <c r="V385" s="31"/>
      <c r="W385" s="31"/>
      <c r="X385" s="60"/>
      <c r="Y385" s="60"/>
      <c r="Z385" s="60"/>
      <c r="AA385" s="60"/>
      <c r="AB385" s="60"/>
      <c r="AC385" s="60"/>
    </row>
    <row r="386" spans="1:29" ht="30" customHeight="1" x14ac:dyDescent="0.25">
      <c r="A386" s="166"/>
      <c r="B386" s="71">
        <v>430</v>
      </c>
      <c r="C386" s="169"/>
      <c r="D386" s="75" t="s">
        <v>436</v>
      </c>
      <c r="E386" s="71" t="s">
        <v>789</v>
      </c>
      <c r="F386" s="72" t="s">
        <v>38</v>
      </c>
      <c r="G386" s="72" t="s">
        <v>44</v>
      </c>
      <c r="H386" s="56">
        <v>7.03</v>
      </c>
      <c r="I386" s="32"/>
      <c r="J386" s="41">
        <f t="shared" si="10"/>
        <v>0</v>
      </c>
      <c r="K386" s="42" t="str">
        <f t="shared" si="11"/>
        <v>OK</v>
      </c>
      <c r="L386" s="31"/>
      <c r="M386" s="31"/>
      <c r="N386" s="31"/>
      <c r="O386" s="31"/>
      <c r="P386" s="31"/>
      <c r="Q386" s="31"/>
      <c r="R386" s="31"/>
      <c r="S386" s="31"/>
      <c r="T386" s="31"/>
      <c r="U386" s="31"/>
      <c r="V386" s="31"/>
      <c r="W386" s="31"/>
      <c r="X386" s="60"/>
      <c r="Y386" s="60"/>
      <c r="Z386" s="60"/>
      <c r="AA386" s="60"/>
      <c r="AB386" s="60"/>
      <c r="AC386" s="60"/>
    </row>
    <row r="387" spans="1:29" ht="30" customHeight="1" x14ac:dyDescent="0.25">
      <c r="A387" s="166"/>
      <c r="B387" s="71">
        <v>431</v>
      </c>
      <c r="C387" s="169"/>
      <c r="D387" s="75" t="s">
        <v>437</v>
      </c>
      <c r="E387" s="71" t="s">
        <v>789</v>
      </c>
      <c r="F387" s="72" t="s">
        <v>38</v>
      </c>
      <c r="G387" s="72" t="s">
        <v>44</v>
      </c>
      <c r="H387" s="56">
        <v>1.51</v>
      </c>
      <c r="I387" s="32"/>
      <c r="J387" s="41">
        <f t="shared" si="10"/>
        <v>0</v>
      </c>
      <c r="K387" s="42" t="str">
        <f t="shared" si="11"/>
        <v>OK</v>
      </c>
      <c r="L387" s="31"/>
      <c r="M387" s="31"/>
      <c r="N387" s="31"/>
      <c r="O387" s="31"/>
      <c r="P387" s="31"/>
      <c r="Q387" s="31"/>
      <c r="R387" s="31"/>
      <c r="S387" s="31"/>
      <c r="T387" s="31"/>
      <c r="U387" s="31"/>
      <c r="V387" s="31"/>
      <c r="W387" s="31"/>
      <c r="X387" s="60"/>
      <c r="Y387" s="60"/>
      <c r="Z387" s="60"/>
      <c r="AA387" s="60"/>
      <c r="AB387" s="60"/>
      <c r="AC387" s="60"/>
    </row>
    <row r="388" spans="1:29" ht="30" customHeight="1" x14ac:dyDescent="0.25">
      <c r="A388" s="166"/>
      <c r="B388" s="71">
        <v>432</v>
      </c>
      <c r="C388" s="169"/>
      <c r="D388" s="75" t="s">
        <v>438</v>
      </c>
      <c r="E388" s="71" t="s">
        <v>789</v>
      </c>
      <c r="F388" s="72" t="s">
        <v>38</v>
      </c>
      <c r="G388" s="72" t="s">
        <v>44</v>
      </c>
      <c r="H388" s="56">
        <v>2.31</v>
      </c>
      <c r="I388" s="32"/>
      <c r="J388" s="41">
        <f t="shared" si="10"/>
        <v>0</v>
      </c>
      <c r="K388" s="42" t="str">
        <f t="shared" si="11"/>
        <v>OK</v>
      </c>
      <c r="L388" s="31"/>
      <c r="M388" s="31"/>
      <c r="N388" s="31"/>
      <c r="O388" s="31"/>
      <c r="P388" s="31"/>
      <c r="Q388" s="31"/>
      <c r="R388" s="31"/>
      <c r="S388" s="31"/>
      <c r="T388" s="31"/>
      <c r="U388" s="31"/>
      <c r="V388" s="31"/>
      <c r="W388" s="31"/>
      <c r="X388" s="60"/>
      <c r="Y388" s="60"/>
      <c r="Z388" s="60"/>
      <c r="AA388" s="60"/>
      <c r="AB388" s="60"/>
      <c r="AC388" s="60"/>
    </row>
    <row r="389" spans="1:29" ht="30" customHeight="1" x14ac:dyDescent="0.25">
      <c r="A389" s="166"/>
      <c r="B389" s="71">
        <v>433</v>
      </c>
      <c r="C389" s="169"/>
      <c r="D389" s="75" t="s">
        <v>439</v>
      </c>
      <c r="E389" s="71" t="s">
        <v>789</v>
      </c>
      <c r="F389" s="72" t="s">
        <v>38</v>
      </c>
      <c r="G389" s="72" t="s">
        <v>44</v>
      </c>
      <c r="H389" s="56">
        <v>2.69</v>
      </c>
      <c r="I389" s="32"/>
      <c r="J389" s="41">
        <f t="shared" ref="J389:J452" si="12">I389-(SUM(L389:AC389))</f>
        <v>0</v>
      </c>
      <c r="K389" s="42" t="str">
        <f t="shared" ref="K389:K452" si="13">IF(J389&lt;0,"ATENÇÃO","OK")</f>
        <v>OK</v>
      </c>
      <c r="L389" s="31"/>
      <c r="M389" s="31"/>
      <c r="N389" s="31"/>
      <c r="O389" s="31"/>
      <c r="P389" s="31"/>
      <c r="Q389" s="31"/>
      <c r="R389" s="31"/>
      <c r="S389" s="31"/>
      <c r="T389" s="31"/>
      <c r="U389" s="31"/>
      <c r="V389" s="31"/>
      <c r="W389" s="31"/>
      <c r="X389" s="60"/>
      <c r="Y389" s="60"/>
      <c r="Z389" s="60"/>
      <c r="AA389" s="60"/>
      <c r="AB389" s="60"/>
      <c r="AC389" s="60"/>
    </row>
    <row r="390" spans="1:29" ht="30" customHeight="1" x14ac:dyDescent="0.25">
      <c r="A390" s="166"/>
      <c r="B390" s="71">
        <v>434</v>
      </c>
      <c r="C390" s="169"/>
      <c r="D390" s="75" t="s">
        <v>440</v>
      </c>
      <c r="E390" s="71" t="s">
        <v>789</v>
      </c>
      <c r="F390" s="72" t="s">
        <v>38</v>
      </c>
      <c r="G390" s="72" t="s">
        <v>44</v>
      </c>
      <c r="H390" s="56">
        <v>18.62</v>
      </c>
      <c r="I390" s="32"/>
      <c r="J390" s="41">
        <f t="shared" si="12"/>
        <v>0</v>
      </c>
      <c r="K390" s="42" t="str">
        <f t="shared" si="13"/>
        <v>OK</v>
      </c>
      <c r="L390" s="31"/>
      <c r="M390" s="31"/>
      <c r="N390" s="31"/>
      <c r="O390" s="31"/>
      <c r="P390" s="31"/>
      <c r="Q390" s="31"/>
      <c r="R390" s="31"/>
      <c r="S390" s="31"/>
      <c r="T390" s="31"/>
      <c r="U390" s="31"/>
      <c r="V390" s="31"/>
      <c r="W390" s="31"/>
      <c r="X390" s="60"/>
      <c r="Y390" s="60"/>
      <c r="Z390" s="60"/>
      <c r="AA390" s="60"/>
      <c r="AB390" s="60"/>
      <c r="AC390" s="60"/>
    </row>
    <row r="391" spans="1:29" ht="30" customHeight="1" x14ac:dyDescent="0.25">
      <c r="A391" s="166"/>
      <c r="B391" s="71">
        <v>435</v>
      </c>
      <c r="C391" s="169"/>
      <c r="D391" s="75" t="s">
        <v>441</v>
      </c>
      <c r="E391" s="71" t="s">
        <v>789</v>
      </c>
      <c r="F391" s="72" t="s">
        <v>38</v>
      </c>
      <c r="G391" s="72" t="s">
        <v>44</v>
      </c>
      <c r="H391" s="56">
        <v>17.97</v>
      </c>
      <c r="I391" s="32"/>
      <c r="J391" s="41">
        <f t="shared" si="12"/>
        <v>0</v>
      </c>
      <c r="K391" s="42" t="str">
        <f t="shared" si="13"/>
        <v>OK</v>
      </c>
      <c r="L391" s="31"/>
      <c r="M391" s="31"/>
      <c r="N391" s="31"/>
      <c r="O391" s="31"/>
      <c r="P391" s="31"/>
      <c r="Q391" s="31"/>
      <c r="R391" s="31"/>
      <c r="S391" s="31"/>
      <c r="T391" s="31"/>
      <c r="U391" s="31"/>
      <c r="V391" s="31"/>
      <c r="W391" s="31"/>
      <c r="X391" s="60"/>
      <c r="Y391" s="60"/>
      <c r="Z391" s="60"/>
      <c r="AA391" s="60"/>
      <c r="AB391" s="60"/>
      <c r="AC391" s="60"/>
    </row>
    <row r="392" spans="1:29" ht="30" customHeight="1" x14ac:dyDescent="0.25">
      <c r="A392" s="166"/>
      <c r="B392" s="71">
        <v>436</v>
      </c>
      <c r="C392" s="169"/>
      <c r="D392" s="75" t="s">
        <v>442</v>
      </c>
      <c r="E392" s="71" t="s">
        <v>789</v>
      </c>
      <c r="F392" s="72" t="s">
        <v>38</v>
      </c>
      <c r="G392" s="72" t="s">
        <v>44</v>
      </c>
      <c r="H392" s="56">
        <v>9.83</v>
      </c>
      <c r="I392" s="32"/>
      <c r="J392" s="41">
        <f t="shared" si="12"/>
        <v>0</v>
      </c>
      <c r="K392" s="42" t="str">
        <f t="shared" si="13"/>
        <v>OK</v>
      </c>
      <c r="L392" s="31"/>
      <c r="M392" s="31"/>
      <c r="N392" s="31"/>
      <c r="O392" s="31"/>
      <c r="P392" s="31"/>
      <c r="Q392" s="31"/>
      <c r="R392" s="31"/>
      <c r="S392" s="31"/>
      <c r="T392" s="31"/>
      <c r="U392" s="31"/>
      <c r="V392" s="31"/>
      <c r="W392" s="31"/>
      <c r="X392" s="60"/>
      <c r="Y392" s="60"/>
      <c r="Z392" s="60"/>
      <c r="AA392" s="60"/>
      <c r="AB392" s="60"/>
      <c r="AC392" s="60"/>
    </row>
    <row r="393" spans="1:29" ht="30" customHeight="1" x14ac:dyDescent="0.25">
      <c r="A393" s="166"/>
      <c r="B393" s="71">
        <v>437</v>
      </c>
      <c r="C393" s="169"/>
      <c r="D393" s="75" t="s">
        <v>443</v>
      </c>
      <c r="E393" s="71" t="s">
        <v>789</v>
      </c>
      <c r="F393" s="72" t="s">
        <v>38</v>
      </c>
      <c r="G393" s="72" t="s">
        <v>44</v>
      </c>
      <c r="H393" s="56">
        <v>1.26</v>
      </c>
      <c r="I393" s="32"/>
      <c r="J393" s="41">
        <f t="shared" si="12"/>
        <v>0</v>
      </c>
      <c r="K393" s="42" t="str">
        <f t="shared" si="13"/>
        <v>OK</v>
      </c>
      <c r="L393" s="31"/>
      <c r="M393" s="31"/>
      <c r="N393" s="31"/>
      <c r="O393" s="31"/>
      <c r="P393" s="31"/>
      <c r="Q393" s="31"/>
      <c r="R393" s="31"/>
      <c r="S393" s="31"/>
      <c r="T393" s="31"/>
      <c r="U393" s="31"/>
      <c r="V393" s="31"/>
      <c r="W393" s="31"/>
      <c r="X393" s="60"/>
      <c r="Y393" s="60"/>
      <c r="Z393" s="60"/>
      <c r="AA393" s="60"/>
      <c r="AB393" s="60"/>
      <c r="AC393" s="60"/>
    </row>
    <row r="394" spans="1:29" ht="30" customHeight="1" x14ac:dyDescent="0.25">
      <c r="A394" s="166"/>
      <c r="B394" s="71">
        <v>438</v>
      </c>
      <c r="C394" s="169"/>
      <c r="D394" s="75" t="s">
        <v>444</v>
      </c>
      <c r="E394" s="71" t="s">
        <v>789</v>
      </c>
      <c r="F394" s="72" t="s">
        <v>38</v>
      </c>
      <c r="G394" s="72" t="s">
        <v>44</v>
      </c>
      <c r="H394" s="56">
        <v>5.13</v>
      </c>
      <c r="I394" s="32"/>
      <c r="J394" s="41">
        <f t="shared" si="12"/>
        <v>0</v>
      </c>
      <c r="K394" s="42" t="str">
        <f t="shared" si="13"/>
        <v>OK</v>
      </c>
      <c r="L394" s="31"/>
      <c r="M394" s="31"/>
      <c r="N394" s="31"/>
      <c r="O394" s="31"/>
      <c r="P394" s="31"/>
      <c r="Q394" s="31"/>
      <c r="R394" s="31"/>
      <c r="S394" s="31"/>
      <c r="T394" s="31"/>
      <c r="U394" s="31"/>
      <c r="V394" s="31"/>
      <c r="W394" s="31"/>
      <c r="X394" s="60"/>
      <c r="Y394" s="60"/>
      <c r="Z394" s="60"/>
      <c r="AA394" s="60"/>
      <c r="AB394" s="60"/>
      <c r="AC394" s="60"/>
    </row>
    <row r="395" spans="1:29" ht="30" customHeight="1" x14ac:dyDescent="0.25">
      <c r="A395" s="166"/>
      <c r="B395" s="71">
        <v>439</v>
      </c>
      <c r="C395" s="169"/>
      <c r="D395" s="75" t="s">
        <v>445</v>
      </c>
      <c r="E395" s="71" t="s">
        <v>789</v>
      </c>
      <c r="F395" s="72" t="s">
        <v>38</v>
      </c>
      <c r="G395" s="72" t="s">
        <v>44</v>
      </c>
      <c r="H395" s="56">
        <v>14.1</v>
      </c>
      <c r="I395" s="32"/>
      <c r="J395" s="41">
        <f t="shared" si="12"/>
        <v>0</v>
      </c>
      <c r="K395" s="42" t="str">
        <f t="shared" si="13"/>
        <v>OK</v>
      </c>
      <c r="L395" s="31"/>
      <c r="M395" s="31"/>
      <c r="N395" s="31"/>
      <c r="O395" s="31"/>
      <c r="P395" s="31"/>
      <c r="Q395" s="31"/>
      <c r="R395" s="31"/>
      <c r="S395" s="31"/>
      <c r="T395" s="31"/>
      <c r="U395" s="31"/>
      <c r="V395" s="31"/>
      <c r="W395" s="31"/>
      <c r="X395" s="60"/>
      <c r="Y395" s="60"/>
      <c r="Z395" s="60"/>
      <c r="AA395" s="60"/>
      <c r="AB395" s="60"/>
      <c r="AC395" s="60"/>
    </row>
    <row r="396" spans="1:29" ht="30" customHeight="1" x14ac:dyDescent="0.25">
      <c r="A396" s="166"/>
      <c r="B396" s="71">
        <v>440</v>
      </c>
      <c r="C396" s="169"/>
      <c r="D396" s="75" t="s">
        <v>446</v>
      </c>
      <c r="E396" s="71" t="s">
        <v>795</v>
      </c>
      <c r="F396" s="72" t="s">
        <v>38</v>
      </c>
      <c r="G396" s="72" t="s">
        <v>44</v>
      </c>
      <c r="H396" s="56">
        <v>4.59</v>
      </c>
      <c r="I396" s="32"/>
      <c r="J396" s="41">
        <f t="shared" si="12"/>
        <v>0</v>
      </c>
      <c r="K396" s="42" t="str">
        <f t="shared" si="13"/>
        <v>OK</v>
      </c>
      <c r="L396" s="31"/>
      <c r="M396" s="31"/>
      <c r="N396" s="31"/>
      <c r="O396" s="31"/>
      <c r="P396" s="31"/>
      <c r="Q396" s="31"/>
      <c r="R396" s="31"/>
      <c r="S396" s="31"/>
      <c r="T396" s="31"/>
      <c r="U396" s="31"/>
      <c r="V396" s="31"/>
      <c r="W396" s="31"/>
      <c r="X396" s="60"/>
      <c r="Y396" s="60"/>
      <c r="Z396" s="60"/>
      <c r="AA396" s="60"/>
      <c r="AB396" s="60"/>
      <c r="AC396" s="60"/>
    </row>
    <row r="397" spans="1:29" ht="30" customHeight="1" x14ac:dyDescent="0.25">
      <c r="A397" s="166"/>
      <c r="B397" s="71">
        <v>441</v>
      </c>
      <c r="C397" s="169"/>
      <c r="D397" s="75" t="s">
        <v>447</v>
      </c>
      <c r="E397" s="71" t="s">
        <v>789</v>
      </c>
      <c r="F397" s="72" t="s">
        <v>38</v>
      </c>
      <c r="G397" s="72" t="s">
        <v>44</v>
      </c>
      <c r="H397" s="56">
        <v>5.74</v>
      </c>
      <c r="I397" s="32"/>
      <c r="J397" s="41">
        <f t="shared" si="12"/>
        <v>0</v>
      </c>
      <c r="K397" s="42" t="str">
        <f t="shared" si="13"/>
        <v>OK</v>
      </c>
      <c r="L397" s="31"/>
      <c r="M397" s="31"/>
      <c r="N397" s="31"/>
      <c r="O397" s="31"/>
      <c r="P397" s="31"/>
      <c r="Q397" s="31"/>
      <c r="R397" s="31"/>
      <c r="S397" s="31"/>
      <c r="T397" s="31"/>
      <c r="U397" s="31"/>
      <c r="V397" s="31"/>
      <c r="W397" s="31"/>
      <c r="X397" s="60"/>
      <c r="Y397" s="60"/>
      <c r="Z397" s="60"/>
      <c r="AA397" s="60"/>
      <c r="AB397" s="60"/>
      <c r="AC397" s="60"/>
    </row>
    <row r="398" spans="1:29" ht="30" customHeight="1" x14ac:dyDescent="0.25">
      <c r="A398" s="166"/>
      <c r="B398" s="71">
        <v>442</v>
      </c>
      <c r="C398" s="169"/>
      <c r="D398" s="75" t="s">
        <v>448</v>
      </c>
      <c r="E398" s="71" t="s">
        <v>789</v>
      </c>
      <c r="F398" s="72" t="s">
        <v>38</v>
      </c>
      <c r="G398" s="72" t="s">
        <v>44</v>
      </c>
      <c r="H398" s="56">
        <v>4.1399999999999997</v>
      </c>
      <c r="I398" s="32"/>
      <c r="J398" s="41">
        <f t="shared" si="12"/>
        <v>0</v>
      </c>
      <c r="K398" s="42" t="str">
        <f t="shared" si="13"/>
        <v>OK</v>
      </c>
      <c r="L398" s="31"/>
      <c r="M398" s="31"/>
      <c r="N398" s="31"/>
      <c r="O398" s="31"/>
      <c r="P398" s="31"/>
      <c r="Q398" s="31"/>
      <c r="R398" s="31"/>
      <c r="S398" s="31"/>
      <c r="T398" s="31"/>
      <c r="U398" s="31"/>
      <c r="V398" s="31"/>
      <c r="W398" s="31"/>
      <c r="X398" s="60"/>
      <c r="Y398" s="60"/>
      <c r="Z398" s="60"/>
      <c r="AA398" s="60"/>
      <c r="AB398" s="60"/>
      <c r="AC398" s="60"/>
    </row>
    <row r="399" spans="1:29" ht="30" customHeight="1" x14ac:dyDescent="0.25">
      <c r="A399" s="166"/>
      <c r="B399" s="71">
        <v>443</v>
      </c>
      <c r="C399" s="169"/>
      <c r="D399" s="75" t="s">
        <v>449</v>
      </c>
      <c r="E399" s="71" t="s">
        <v>789</v>
      </c>
      <c r="F399" s="72" t="s">
        <v>38</v>
      </c>
      <c r="G399" s="72" t="s">
        <v>44</v>
      </c>
      <c r="H399" s="56">
        <v>3</v>
      </c>
      <c r="I399" s="32"/>
      <c r="J399" s="41">
        <f t="shared" si="12"/>
        <v>0</v>
      </c>
      <c r="K399" s="42" t="str">
        <f t="shared" si="13"/>
        <v>OK</v>
      </c>
      <c r="L399" s="31"/>
      <c r="M399" s="31"/>
      <c r="N399" s="31"/>
      <c r="O399" s="31"/>
      <c r="P399" s="31"/>
      <c r="Q399" s="31"/>
      <c r="R399" s="31"/>
      <c r="S399" s="31"/>
      <c r="T399" s="31"/>
      <c r="U399" s="31"/>
      <c r="V399" s="31"/>
      <c r="W399" s="31"/>
      <c r="X399" s="60"/>
      <c r="Y399" s="60"/>
      <c r="Z399" s="60"/>
      <c r="AA399" s="60"/>
      <c r="AB399" s="60"/>
      <c r="AC399" s="60"/>
    </row>
    <row r="400" spans="1:29" ht="30" customHeight="1" x14ac:dyDescent="0.25">
      <c r="A400" s="166"/>
      <c r="B400" s="71">
        <v>444</v>
      </c>
      <c r="C400" s="169"/>
      <c r="D400" s="75" t="s">
        <v>450</v>
      </c>
      <c r="E400" s="71" t="s">
        <v>789</v>
      </c>
      <c r="F400" s="72" t="s">
        <v>38</v>
      </c>
      <c r="G400" s="72" t="s">
        <v>44</v>
      </c>
      <c r="H400" s="56">
        <v>2.35</v>
      </c>
      <c r="I400" s="32"/>
      <c r="J400" s="41">
        <f t="shared" si="12"/>
        <v>0</v>
      </c>
      <c r="K400" s="42" t="str">
        <f t="shared" si="13"/>
        <v>OK</v>
      </c>
      <c r="L400" s="31"/>
      <c r="M400" s="31"/>
      <c r="N400" s="31"/>
      <c r="O400" s="31"/>
      <c r="P400" s="31"/>
      <c r="Q400" s="31"/>
      <c r="R400" s="31"/>
      <c r="S400" s="31"/>
      <c r="T400" s="31"/>
      <c r="U400" s="31"/>
      <c r="V400" s="31"/>
      <c r="W400" s="31"/>
      <c r="X400" s="60"/>
      <c r="Y400" s="60"/>
      <c r="Z400" s="60"/>
      <c r="AA400" s="60"/>
      <c r="AB400" s="60"/>
      <c r="AC400" s="60"/>
    </row>
    <row r="401" spans="1:29" ht="30" customHeight="1" x14ac:dyDescent="0.25">
      <c r="A401" s="166"/>
      <c r="B401" s="71">
        <v>445</v>
      </c>
      <c r="C401" s="169"/>
      <c r="D401" s="75" t="s">
        <v>451</v>
      </c>
      <c r="E401" s="71" t="s">
        <v>789</v>
      </c>
      <c r="F401" s="72" t="s">
        <v>38</v>
      </c>
      <c r="G401" s="72" t="s">
        <v>44</v>
      </c>
      <c r="H401" s="56">
        <v>3.91</v>
      </c>
      <c r="I401" s="32"/>
      <c r="J401" s="41">
        <f t="shared" si="12"/>
        <v>0</v>
      </c>
      <c r="K401" s="42" t="str">
        <f t="shared" si="13"/>
        <v>OK</v>
      </c>
      <c r="L401" s="31"/>
      <c r="M401" s="31"/>
      <c r="N401" s="31"/>
      <c r="O401" s="31"/>
      <c r="P401" s="31"/>
      <c r="Q401" s="31"/>
      <c r="R401" s="31"/>
      <c r="S401" s="31"/>
      <c r="T401" s="31"/>
      <c r="U401" s="31"/>
      <c r="V401" s="31"/>
      <c r="W401" s="31"/>
      <c r="X401" s="60"/>
      <c r="Y401" s="60"/>
      <c r="Z401" s="60"/>
      <c r="AA401" s="60"/>
      <c r="AB401" s="60"/>
      <c r="AC401" s="60"/>
    </row>
    <row r="402" spans="1:29" ht="30" customHeight="1" x14ac:dyDescent="0.25">
      <c r="A402" s="166"/>
      <c r="B402" s="71">
        <v>446</v>
      </c>
      <c r="C402" s="169"/>
      <c r="D402" s="75" t="s">
        <v>452</v>
      </c>
      <c r="E402" s="71" t="s">
        <v>789</v>
      </c>
      <c r="F402" s="72" t="s">
        <v>38</v>
      </c>
      <c r="G402" s="72" t="s">
        <v>44</v>
      </c>
      <c r="H402" s="56">
        <v>2.63</v>
      </c>
      <c r="I402" s="32"/>
      <c r="J402" s="41">
        <f t="shared" si="12"/>
        <v>0</v>
      </c>
      <c r="K402" s="42" t="str">
        <f t="shared" si="13"/>
        <v>OK</v>
      </c>
      <c r="L402" s="31"/>
      <c r="M402" s="31"/>
      <c r="N402" s="31"/>
      <c r="O402" s="31"/>
      <c r="P402" s="31"/>
      <c r="Q402" s="31"/>
      <c r="R402" s="31"/>
      <c r="S402" s="31"/>
      <c r="T402" s="31"/>
      <c r="U402" s="31"/>
      <c r="V402" s="31"/>
      <c r="W402" s="31"/>
      <c r="X402" s="60"/>
      <c r="Y402" s="60"/>
      <c r="Z402" s="60"/>
      <c r="AA402" s="60"/>
      <c r="AB402" s="60"/>
      <c r="AC402" s="60"/>
    </row>
    <row r="403" spans="1:29" ht="30" customHeight="1" x14ac:dyDescent="0.25">
      <c r="A403" s="166"/>
      <c r="B403" s="71">
        <v>447</v>
      </c>
      <c r="C403" s="169"/>
      <c r="D403" s="75" t="s">
        <v>453</v>
      </c>
      <c r="E403" s="71" t="s">
        <v>789</v>
      </c>
      <c r="F403" s="72" t="s">
        <v>38</v>
      </c>
      <c r="G403" s="72" t="s">
        <v>44</v>
      </c>
      <c r="H403" s="56">
        <v>3.93</v>
      </c>
      <c r="I403" s="32"/>
      <c r="J403" s="41">
        <f t="shared" si="12"/>
        <v>0</v>
      </c>
      <c r="K403" s="42" t="str">
        <f t="shared" si="13"/>
        <v>OK</v>
      </c>
      <c r="L403" s="31"/>
      <c r="M403" s="31"/>
      <c r="N403" s="31"/>
      <c r="O403" s="31"/>
      <c r="P403" s="31"/>
      <c r="Q403" s="31"/>
      <c r="R403" s="31"/>
      <c r="S403" s="31"/>
      <c r="T403" s="31"/>
      <c r="U403" s="31"/>
      <c r="V403" s="31"/>
      <c r="W403" s="31"/>
      <c r="X403" s="60"/>
      <c r="Y403" s="60"/>
      <c r="Z403" s="60"/>
      <c r="AA403" s="60"/>
      <c r="AB403" s="60"/>
      <c r="AC403" s="60"/>
    </row>
    <row r="404" spans="1:29" ht="30" customHeight="1" x14ac:dyDescent="0.25">
      <c r="A404" s="166"/>
      <c r="B404" s="71">
        <v>448</v>
      </c>
      <c r="C404" s="169"/>
      <c r="D404" s="75" t="s">
        <v>454</v>
      </c>
      <c r="E404" s="71" t="s">
        <v>789</v>
      </c>
      <c r="F404" s="72" t="s">
        <v>38</v>
      </c>
      <c r="G404" s="72" t="s">
        <v>44</v>
      </c>
      <c r="H404" s="56">
        <v>1.36</v>
      </c>
      <c r="I404" s="32"/>
      <c r="J404" s="41">
        <f t="shared" si="12"/>
        <v>0</v>
      </c>
      <c r="K404" s="42" t="str">
        <f t="shared" si="13"/>
        <v>OK</v>
      </c>
      <c r="L404" s="31"/>
      <c r="M404" s="31"/>
      <c r="N404" s="31"/>
      <c r="O404" s="31"/>
      <c r="P404" s="31"/>
      <c r="Q404" s="31"/>
      <c r="R404" s="31"/>
      <c r="S404" s="31"/>
      <c r="T404" s="31"/>
      <c r="U404" s="31"/>
      <c r="V404" s="31"/>
      <c r="W404" s="31"/>
      <c r="X404" s="60"/>
      <c r="Y404" s="60"/>
      <c r="Z404" s="60"/>
      <c r="AA404" s="60"/>
      <c r="AB404" s="60"/>
      <c r="AC404" s="60"/>
    </row>
    <row r="405" spans="1:29" ht="30" customHeight="1" x14ac:dyDescent="0.25">
      <c r="A405" s="166"/>
      <c r="B405" s="71">
        <v>449</v>
      </c>
      <c r="C405" s="169"/>
      <c r="D405" s="75" t="s">
        <v>455</v>
      </c>
      <c r="E405" s="71" t="s">
        <v>789</v>
      </c>
      <c r="F405" s="72" t="s">
        <v>38</v>
      </c>
      <c r="G405" s="72" t="s">
        <v>44</v>
      </c>
      <c r="H405" s="56">
        <v>7.53</v>
      </c>
      <c r="I405" s="32"/>
      <c r="J405" s="41">
        <f t="shared" si="12"/>
        <v>0</v>
      </c>
      <c r="K405" s="42" t="str">
        <f t="shared" si="13"/>
        <v>OK</v>
      </c>
      <c r="L405" s="31"/>
      <c r="M405" s="31"/>
      <c r="N405" s="31"/>
      <c r="O405" s="31"/>
      <c r="P405" s="31"/>
      <c r="Q405" s="31"/>
      <c r="R405" s="31"/>
      <c r="S405" s="31"/>
      <c r="T405" s="31"/>
      <c r="U405" s="31"/>
      <c r="V405" s="31"/>
      <c r="W405" s="31"/>
      <c r="X405" s="60"/>
      <c r="Y405" s="60"/>
      <c r="Z405" s="60"/>
      <c r="AA405" s="60"/>
      <c r="AB405" s="60"/>
      <c r="AC405" s="60"/>
    </row>
    <row r="406" spans="1:29" ht="30" customHeight="1" x14ac:dyDescent="0.25">
      <c r="A406" s="166"/>
      <c r="B406" s="71">
        <v>450</v>
      </c>
      <c r="C406" s="169"/>
      <c r="D406" s="75" t="s">
        <v>456</v>
      </c>
      <c r="E406" s="71" t="s">
        <v>789</v>
      </c>
      <c r="F406" s="72" t="s">
        <v>38</v>
      </c>
      <c r="G406" s="72" t="s">
        <v>44</v>
      </c>
      <c r="H406" s="56">
        <v>8.3699999999999992</v>
      </c>
      <c r="I406" s="32"/>
      <c r="J406" s="41">
        <f t="shared" si="12"/>
        <v>0</v>
      </c>
      <c r="K406" s="42" t="str">
        <f t="shared" si="13"/>
        <v>OK</v>
      </c>
      <c r="L406" s="31"/>
      <c r="M406" s="31"/>
      <c r="N406" s="31"/>
      <c r="O406" s="31"/>
      <c r="P406" s="31"/>
      <c r="Q406" s="31"/>
      <c r="R406" s="31"/>
      <c r="S406" s="31"/>
      <c r="T406" s="31"/>
      <c r="U406" s="31"/>
      <c r="V406" s="31"/>
      <c r="W406" s="31"/>
      <c r="X406" s="60"/>
      <c r="Y406" s="60"/>
      <c r="Z406" s="60"/>
      <c r="AA406" s="60"/>
      <c r="AB406" s="60"/>
      <c r="AC406" s="60"/>
    </row>
    <row r="407" spans="1:29" ht="30" customHeight="1" x14ac:dyDescent="0.25">
      <c r="A407" s="166"/>
      <c r="B407" s="71">
        <v>451</v>
      </c>
      <c r="C407" s="169"/>
      <c r="D407" s="75" t="s">
        <v>457</v>
      </c>
      <c r="E407" s="71" t="s">
        <v>789</v>
      </c>
      <c r="F407" s="72" t="s">
        <v>38</v>
      </c>
      <c r="G407" s="72" t="s">
        <v>44</v>
      </c>
      <c r="H407" s="56">
        <v>8.58</v>
      </c>
      <c r="I407" s="32"/>
      <c r="J407" s="41">
        <f t="shared" si="12"/>
        <v>0</v>
      </c>
      <c r="K407" s="42" t="str">
        <f t="shared" si="13"/>
        <v>OK</v>
      </c>
      <c r="L407" s="31"/>
      <c r="M407" s="31"/>
      <c r="N407" s="31"/>
      <c r="O407" s="31"/>
      <c r="P407" s="31"/>
      <c r="Q407" s="31"/>
      <c r="R407" s="31"/>
      <c r="S407" s="31"/>
      <c r="T407" s="31"/>
      <c r="U407" s="31"/>
      <c r="V407" s="31"/>
      <c r="W407" s="31"/>
      <c r="X407" s="60"/>
      <c r="Y407" s="60"/>
      <c r="Z407" s="60"/>
      <c r="AA407" s="60"/>
      <c r="AB407" s="60"/>
      <c r="AC407" s="60"/>
    </row>
    <row r="408" spans="1:29" ht="30" customHeight="1" x14ac:dyDescent="0.25">
      <c r="A408" s="166"/>
      <c r="B408" s="71">
        <v>452</v>
      </c>
      <c r="C408" s="169"/>
      <c r="D408" s="75" t="s">
        <v>458</v>
      </c>
      <c r="E408" s="71" t="s">
        <v>789</v>
      </c>
      <c r="F408" s="72" t="s">
        <v>38</v>
      </c>
      <c r="G408" s="72" t="s">
        <v>44</v>
      </c>
      <c r="H408" s="56">
        <v>0.89</v>
      </c>
      <c r="I408" s="32"/>
      <c r="J408" s="41">
        <f t="shared" si="12"/>
        <v>0</v>
      </c>
      <c r="K408" s="42" t="str">
        <f t="shared" si="13"/>
        <v>OK</v>
      </c>
      <c r="L408" s="31"/>
      <c r="M408" s="31"/>
      <c r="N408" s="31"/>
      <c r="O408" s="31"/>
      <c r="P408" s="31"/>
      <c r="Q408" s="31"/>
      <c r="R408" s="31"/>
      <c r="S408" s="31"/>
      <c r="T408" s="31"/>
      <c r="U408" s="31"/>
      <c r="V408" s="31"/>
      <c r="W408" s="31"/>
      <c r="X408" s="60"/>
      <c r="Y408" s="60"/>
      <c r="Z408" s="60"/>
      <c r="AA408" s="60"/>
      <c r="AB408" s="60"/>
      <c r="AC408" s="60"/>
    </row>
    <row r="409" spans="1:29" ht="30" customHeight="1" x14ac:dyDescent="0.25">
      <c r="A409" s="166"/>
      <c r="B409" s="71">
        <v>453</v>
      </c>
      <c r="C409" s="169"/>
      <c r="D409" s="75" t="s">
        <v>459</v>
      </c>
      <c r="E409" s="71" t="s">
        <v>789</v>
      </c>
      <c r="F409" s="72" t="s">
        <v>38</v>
      </c>
      <c r="G409" s="72" t="s">
        <v>44</v>
      </c>
      <c r="H409" s="56">
        <v>2</v>
      </c>
      <c r="I409" s="32"/>
      <c r="J409" s="41">
        <f t="shared" si="12"/>
        <v>0</v>
      </c>
      <c r="K409" s="42" t="str">
        <f t="shared" si="13"/>
        <v>OK</v>
      </c>
      <c r="L409" s="31"/>
      <c r="M409" s="31"/>
      <c r="N409" s="31"/>
      <c r="O409" s="31"/>
      <c r="P409" s="31"/>
      <c r="Q409" s="31"/>
      <c r="R409" s="31"/>
      <c r="S409" s="31"/>
      <c r="T409" s="31"/>
      <c r="U409" s="31"/>
      <c r="V409" s="31"/>
      <c r="W409" s="31"/>
      <c r="X409" s="60"/>
      <c r="Y409" s="60"/>
      <c r="Z409" s="60"/>
      <c r="AA409" s="60"/>
      <c r="AB409" s="60"/>
      <c r="AC409" s="60"/>
    </row>
    <row r="410" spans="1:29" ht="30" customHeight="1" x14ac:dyDescent="0.25">
      <c r="A410" s="166"/>
      <c r="B410" s="71">
        <v>454</v>
      </c>
      <c r="C410" s="169"/>
      <c r="D410" s="75" t="s">
        <v>460</v>
      </c>
      <c r="E410" s="71" t="s">
        <v>789</v>
      </c>
      <c r="F410" s="72" t="s">
        <v>38</v>
      </c>
      <c r="G410" s="72" t="s">
        <v>44</v>
      </c>
      <c r="H410" s="56">
        <v>3.32</v>
      </c>
      <c r="I410" s="32"/>
      <c r="J410" s="41">
        <f t="shared" si="12"/>
        <v>0</v>
      </c>
      <c r="K410" s="42" t="str">
        <f t="shared" si="13"/>
        <v>OK</v>
      </c>
      <c r="L410" s="31"/>
      <c r="M410" s="31"/>
      <c r="N410" s="31"/>
      <c r="O410" s="31"/>
      <c r="P410" s="31"/>
      <c r="Q410" s="31"/>
      <c r="R410" s="31"/>
      <c r="S410" s="31"/>
      <c r="T410" s="31"/>
      <c r="U410" s="31"/>
      <c r="V410" s="31"/>
      <c r="W410" s="31"/>
      <c r="X410" s="60"/>
      <c r="Y410" s="60"/>
      <c r="Z410" s="60"/>
      <c r="AA410" s="60"/>
      <c r="AB410" s="60"/>
      <c r="AC410" s="60"/>
    </row>
    <row r="411" spans="1:29" ht="30" customHeight="1" x14ac:dyDescent="0.25">
      <c r="A411" s="166"/>
      <c r="B411" s="71">
        <v>455</v>
      </c>
      <c r="C411" s="169"/>
      <c r="D411" s="75" t="s">
        <v>461</v>
      </c>
      <c r="E411" s="71" t="s">
        <v>789</v>
      </c>
      <c r="F411" s="72" t="s">
        <v>38</v>
      </c>
      <c r="G411" s="72" t="s">
        <v>44</v>
      </c>
      <c r="H411" s="56">
        <v>6.46</v>
      </c>
      <c r="I411" s="32"/>
      <c r="J411" s="41">
        <f t="shared" si="12"/>
        <v>0</v>
      </c>
      <c r="K411" s="42" t="str">
        <f t="shared" si="13"/>
        <v>OK</v>
      </c>
      <c r="L411" s="31"/>
      <c r="M411" s="31"/>
      <c r="N411" s="31"/>
      <c r="O411" s="31"/>
      <c r="P411" s="31"/>
      <c r="Q411" s="31"/>
      <c r="R411" s="31"/>
      <c r="S411" s="31"/>
      <c r="T411" s="31"/>
      <c r="U411" s="31"/>
      <c r="V411" s="31"/>
      <c r="W411" s="31"/>
      <c r="X411" s="60"/>
      <c r="Y411" s="60"/>
      <c r="Z411" s="60"/>
      <c r="AA411" s="60"/>
      <c r="AB411" s="60"/>
      <c r="AC411" s="60"/>
    </row>
    <row r="412" spans="1:29" ht="30" customHeight="1" x14ac:dyDescent="0.25">
      <c r="A412" s="166"/>
      <c r="B412" s="71">
        <v>456</v>
      </c>
      <c r="C412" s="169"/>
      <c r="D412" s="75" t="s">
        <v>462</v>
      </c>
      <c r="E412" s="71" t="s">
        <v>789</v>
      </c>
      <c r="F412" s="72" t="s">
        <v>38</v>
      </c>
      <c r="G412" s="72" t="s">
        <v>44</v>
      </c>
      <c r="H412" s="56">
        <v>2.39</v>
      </c>
      <c r="I412" s="32"/>
      <c r="J412" s="41">
        <f t="shared" si="12"/>
        <v>0</v>
      </c>
      <c r="K412" s="42" t="str">
        <f t="shared" si="13"/>
        <v>OK</v>
      </c>
      <c r="L412" s="31"/>
      <c r="M412" s="31"/>
      <c r="N412" s="31"/>
      <c r="O412" s="31"/>
      <c r="P412" s="31"/>
      <c r="Q412" s="31"/>
      <c r="R412" s="31"/>
      <c r="S412" s="31"/>
      <c r="T412" s="31"/>
      <c r="U412" s="31"/>
      <c r="V412" s="31"/>
      <c r="W412" s="31"/>
      <c r="X412" s="60"/>
      <c r="Y412" s="60"/>
      <c r="Z412" s="60"/>
      <c r="AA412" s="60"/>
      <c r="AB412" s="60"/>
      <c r="AC412" s="60"/>
    </row>
    <row r="413" spans="1:29" ht="30" customHeight="1" x14ac:dyDescent="0.25">
      <c r="A413" s="166"/>
      <c r="B413" s="71">
        <v>457</v>
      </c>
      <c r="C413" s="169"/>
      <c r="D413" s="75" t="s">
        <v>463</v>
      </c>
      <c r="E413" s="71" t="s">
        <v>789</v>
      </c>
      <c r="F413" s="72" t="s">
        <v>38</v>
      </c>
      <c r="G413" s="72" t="s">
        <v>44</v>
      </c>
      <c r="H413" s="56">
        <v>5.29</v>
      </c>
      <c r="I413" s="32"/>
      <c r="J413" s="41">
        <f t="shared" si="12"/>
        <v>0</v>
      </c>
      <c r="K413" s="42" t="str">
        <f t="shared" si="13"/>
        <v>OK</v>
      </c>
      <c r="L413" s="31"/>
      <c r="M413" s="31"/>
      <c r="N413" s="31"/>
      <c r="O413" s="31"/>
      <c r="P413" s="31"/>
      <c r="Q413" s="31"/>
      <c r="R413" s="31"/>
      <c r="S413" s="31"/>
      <c r="T413" s="31"/>
      <c r="U413" s="31"/>
      <c r="V413" s="31"/>
      <c r="W413" s="31"/>
      <c r="X413" s="60"/>
      <c r="Y413" s="60"/>
      <c r="Z413" s="60"/>
      <c r="AA413" s="60"/>
      <c r="AB413" s="60"/>
      <c r="AC413" s="60"/>
    </row>
    <row r="414" spans="1:29" ht="30" customHeight="1" x14ac:dyDescent="0.25">
      <c r="A414" s="166"/>
      <c r="B414" s="71">
        <v>458</v>
      </c>
      <c r="C414" s="169"/>
      <c r="D414" s="75" t="s">
        <v>464</v>
      </c>
      <c r="E414" s="71" t="s">
        <v>789</v>
      </c>
      <c r="F414" s="72" t="s">
        <v>38</v>
      </c>
      <c r="G414" s="72" t="s">
        <v>44</v>
      </c>
      <c r="H414" s="56">
        <v>1.46</v>
      </c>
      <c r="I414" s="32"/>
      <c r="J414" s="41">
        <f t="shared" si="12"/>
        <v>0</v>
      </c>
      <c r="K414" s="42" t="str">
        <f t="shared" si="13"/>
        <v>OK</v>
      </c>
      <c r="L414" s="31"/>
      <c r="M414" s="31"/>
      <c r="N414" s="31"/>
      <c r="O414" s="31"/>
      <c r="P414" s="31"/>
      <c r="Q414" s="31"/>
      <c r="R414" s="31"/>
      <c r="S414" s="31"/>
      <c r="T414" s="31"/>
      <c r="U414" s="31"/>
      <c r="V414" s="31"/>
      <c r="W414" s="31"/>
      <c r="X414" s="60"/>
      <c r="Y414" s="60"/>
      <c r="Z414" s="60"/>
      <c r="AA414" s="60"/>
      <c r="AB414" s="60"/>
      <c r="AC414" s="60"/>
    </row>
    <row r="415" spans="1:29" ht="30" customHeight="1" x14ac:dyDescent="0.25">
      <c r="A415" s="166"/>
      <c r="B415" s="71">
        <v>459</v>
      </c>
      <c r="C415" s="169"/>
      <c r="D415" s="75" t="s">
        <v>465</v>
      </c>
      <c r="E415" s="72"/>
      <c r="F415" s="72" t="s">
        <v>38</v>
      </c>
      <c r="G415" s="72" t="s">
        <v>44</v>
      </c>
      <c r="H415" s="56">
        <v>7.02</v>
      </c>
      <c r="I415" s="32"/>
      <c r="J415" s="41">
        <f t="shared" si="12"/>
        <v>0</v>
      </c>
      <c r="K415" s="42" t="str">
        <f t="shared" si="13"/>
        <v>OK</v>
      </c>
      <c r="L415" s="31"/>
      <c r="M415" s="31"/>
      <c r="N415" s="31"/>
      <c r="O415" s="31"/>
      <c r="P415" s="31"/>
      <c r="Q415" s="31"/>
      <c r="R415" s="31"/>
      <c r="S415" s="31"/>
      <c r="T415" s="31"/>
      <c r="U415" s="31"/>
      <c r="V415" s="31"/>
      <c r="W415" s="31"/>
      <c r="X415" s="60"/>
      <c r="Y415" s="60"/>
      <c r="Z415" s="60"/>
      <c r="AA415" s="60"/>
      <c r="AB415" s="60"/>
      <c r="AC415" s="60"/>
    </row>
    <row r="416" spans="1:29" ht="30" customHeight="1" x14ac:dyDescent="0.25">
      <c r="A416" s="166"/>
      <c r="B416" s="71">
        <v>460</v>
      </c>
      <c r="C416" s="169"/>
      <c r="D416" s="75" t="s">
        <v>466</v>
      </c>
      <c r="E416" s="72" t="s">
        <v>796</v>
      </c>
      <c r="F416" s="72" t="s">
        <v>4</v>
      </c>
      <c r="G416" s="72" t="s">
        <v>44</v>
      </c>
      <c r="H416" s="56">
        <v>7.51</v>
      </c>
      <c r="I416" s="32"/>
      <c r="J416" s="41">
        <f t="shared" si="12"/>
        <v>0</v>
      </c>
      <c r="K416" s="42" t="str">
        <f t="shared" si="13"/>
        <v>OK</v>
      </c>
      <c r="L416" s="31"/>
      <c r="M416" s="31"/>
      <c r="N416" s="31"/>
      <c r="O416" s="31"/>
      <c r="P416" s="31"/>
      <c r="Q416" s="31"/>
      <c r="R416" s="31"/>
      <c r="S416" s="31"/>
      <c r="T416" s="31"/>
      <c r="U416" s="31"/>
      <c r="V416" s="31"/>
      <c r="W416" s="31"/>
      <c r="X416" s="60"/>
      <c r="Y416" s="60"/>
      <c r="Z416" s="60"/>
      <c r="AA416" s="60"/>
      <c r="AB416" s="60"/>
      <c r="AC416" s="60"/>
    </row>
    <row r="417" spans="1:29" ht="30" customHeight="1" x14ac:dyDescent="0.25">
      <c r="A417" s="166"/>
      <c r="B417" s="71">
        <v>461</v>
      </c>
      <c r="C417" s="169"/>
      <c r="D417" s="75" t="s">
        <v>467</v>
      </c>
      <c r="E417" s="72" t="s">
        <v>789</v>
      </c>
      <c r="F417" s="72" t="s">
        <v>4</v>
      </c>
      <c r="G417" s="72" t="s">
        <v>44</v>
      </c>
      <c r="H417" s="56">
        <v>3.13</v>
      </c>
      <c r="I417" s="32"/>
      <c r="J417" s="41">
        <f t="shared" si="12"/>
        <v>0</v>
      </c>
      <c r="K417" s="42" t="str">
        <f t="shared" si="13"/>
        <v>OK</v>
      </c>
      <c r="L417" s="31"/>
      <c r="M417" s="31"/>
      <c r="N417" s="31"/>
      <c r="O417" s="31"/>
      <c r="P417" s="31"/>
      <c r="Q417" s="31"/>
      <c r="R417" s="31"/>
      <c r="S417" s="31"/>
      <c r="T417" s="31"/>
      <c r="U417" s="31"/>
      <c r="V417" s="31"/>
      <c r="W417" s="31"/>
      <c r="X417" s="60"/>
      <c r="Y417" s="60"/>
      <c r="Z417" s="60"/>
      <c r="AA417" s="60"/>
      <c r="AB417" s="60"/>
      <c r="AC417" s="60"/>
    </row>
    <row r="418" spans="1:29" ht="30" customHeight="1" x14ac:dyDescent="0.25">
      <c r="A418" s="166"/>
      <c r="B418" s="71">
        <v>462</v>
      </c>
      <c r="C418" s="169"/>
      <c r="D418" s="75" t="s">
        <v>468</v>
      </c>
      <c r="E418" s="72" t="s">
        <v>796</v>
      </c>
      <c r="F418" s="72" t="s">
        <v>4</v>
      </c>
      <c r="G418" s="72" t="s">
        <v>44</v>
      </c>
      <c r="H418" s="56">
        <v>17.84</v>
      </c>
      <c r="I418" s="32"/>
      <c r="J418" s="41">
        <f t="shared" si="12"/>
        <v>0</v>
      </c>
      <c r="K418" s="42" t="str">
        <f t="shared" si="13"/>
        <v>OK</v>
      </c>
      <c r="L418" s="31"/>
      <c r="M418" s="31"/>
      <c r="N418" s="31"/>
      <c r="O418" s="31"/>
      <c r="P418" s="31"/>
      <c r="Q418" s="31"/>
      <c r="R418" s="31"/>
      <c r="S418" s="31"/>
      <c r="T418" s="31"/>
      <c r="U418" s="31"/>
      <c r="V418" s="31"/>
      <c r="W418" s="31"/>
      <c r="X418" s="60"/>
      <c r="Y418" s="60"/>
      <c r="Z418" s="60"/>
      <c r="AA418" s="60"/>
      <c r="AB418" s="60"/>
      <c r="AC418" s="60"/>
    </row>
    <row r="419" spans="1:29" ht="30" customHeight="1" x14ac:dyDescent="0.25">
      <c r="A419" s="166"/>
      <c r="B419" s="71">
        <v>463</v>
      </c>
      <c r="C419" s="169"/>
      <c r="D419" s="75" t="s">
        <v>470</v>
      </c>
      <c r="E419" s="72" t="s">
        <v>796</v>
      </c>
      <c r="F419" s="72" t="s">
        <v>4</v>
      </c>
      <c r="G419" s="72" t="s">
        <v>44</v>
      </c>
      <c r="H419" s="56">
        <v>43.29</v>
      </c>
      <c r="I419" s="32"/>
      <c r="J419" s="41">
        <f t="shared" si="12"/>
        <v>0</v>
      </c>
      <c r="K419" s="42" t="str">
        <f t="shared" si="13"/>
        <v>OK</v>
      </c>
      <c r="L419" s="31"/>
      <c r="M419" s="31"/>
      <c r="N419" s="31"/>
      <c r="O419" s="31"/>
      <c r="P419" s="31"/>
      <c r="Q419" s="31"/>
      <c r="R419" s="31"/>
      <c r="S419" s="31"/>
      <c r="T419" s="31"/>
      <c r="U419" s="31"/>
      <c r="V419" s="31"/>
      <c r="W419" s="31"/>
      <c r="X419" s="60"/>
      <c r="Y419" s="60"/>
      <c r="Z419" s="60"/>
      <c r="AA419" s="60"/>
      <c r="AB419" s="60"/>
      <c r="AC419" s="60"/>
    </row>
    <row r="420" spans="1:29" ht="30" customHeight="1" x14ac:dyDescent="0.25">
      <c r="A420" s="166"/>
      <c r="B420" s="71">
        <v>464</v>
      </c>
      <c r="C420" s="169"/>
      <c r="D420" s="75" t="s">
        <v>471</v>
      </c>
      <c r="E420" s="72" t="s">
        <v>796</v>
      </c>
      <c r="F420" s="72" t="s">
        <v>4</v>
      </c>
      <c r="G420" s="72" t="s">
        <v>44</v>
      </c>
      <c r="H420" s="56">
        <v>172.05</v>
      </c>
      <c r="I420" s="32"/>
      <c r="J420" s="41">
        <f t="shared" si="12"/>
        <v>0</v>
      </c>
      <c r="K420" s="42" t="str">
        <f t="shared" si="13"/>
        <v>OK</v>
      </c>
      <c r="L420" s="31"/>
      <c r="M420" s="31"/>
      <c r="N420" s="31"/>
      <c r="O420" s="31"/>
      <c r="P420" s="31"/>
      <c r="Q420" s="31"/>
      <c r="R420" s="31"/>
      <c r="S420" s="31"/>
      <c r="T420" s="31"/>
      <c r="U420" s="31"/>
      <c r="V420" s="31"/>
      <c r="W420" s="31"/>
      <c r="X420" s="60"/>
      <c r="Y420" s="60"/>
      <c r="Z420" s="60"/>
      <c r="AA420" s="60"/>
      <c r="AB420" s="60"/>
      <c r="AC420" s="60"/>
    </row>
    <row r="421" spans="1:29" ht="30" customHeight="1" x14ac:dyDescent="0.25">
      <c r="A421" s="166"/>
      <c r="B421" s="71">
        <v>465</v>
      </c>
      <c r="C421" s="169"/>
      <c r="D421" s="75" t="s">
        <v>472</v>
      </c>
      <c r="E421" s="72" t="s">
        <v>796</v>
      </c>
      <c r="F421" s="72" t="s">
        <v>4</v>
      </c>
      <c r="G421" s="72" t="s">
        <v>44</v>
      </c>
      <c r="H421" s="56">
        <v>176</v>
      </c>
      <c r="I421" s="32"/>
      <c r="J421" s="41">
        <f t="shared" si="12"/>
        <v>0</v>
      </c>
      <c r="K421" s="42" t="str">
        <f t="shared" si="13"/>
        <v>OK</v>
      </c>
      <c r="L421" s="31"/>
      <c r="M421" s="31"/>
      <c r="N421" s="31"/>
      <c r="O421" s="31"/>
      <c r="P421" s="31"/>
      <c r="Q421" s="31"/>
      <c r="R421" s="31"/>
      <c r="S421" s="31"/>
      <c r="T421" s="31"/>
      <c r="U421" s="31"/>
      <c r="V421" s="31"/>
      <c r="W421" s="31"/>
      <c r="X421" s="60"/>
      <c r="Y421" s="60"/>
      <c r="Z421" s="60"/>
      <c r="AA421" s="60"/>
      <c r="AB421" s="60"/>
      <c r="AC421" s="60"/>
    </row>
    <row r="422" spans="1:29" ht="30" customHeight="1" x14ac:dyDescent="0.25">
      <c r="A422" s="166"/>
      <c r="B422" s="71">
        <v>466</v>
      </c>
      <c r="C422" s="169"/>
      <c r="D422" s="75" t="s">
        <v>473</v>
      </c>
      <c r="E422" s="72" t="s">
        <v>796</v>
      </c>
      <c r="F422" s="72" t="s">
        <v>4</v>
      </c>
      <c r="G422" s="72" t="s">
        <v>44</v>
      </c>
      <c r="H422" s="56">
        <v>6.8</v>
      </c>
      <c r="I422" s="32"/>
      <c r="J422" s="41">
        <f t="shared" si="12"/>
        <v>0</v>
      </c>
      <c r="K422" s="42" t="str">
        <f t="shared" si="13"/>
        <v>OK</v>
      </c>
      <c r="L422" s="31"/>
      <c r="M422" s="31"/>
      <c r="N422" s="31"/>
      <c r="O422" s="31"/>
      <c r="P422" s="31"/>
      <c r="Q422" s="31"/>
      <c r="R422" s="31"/>
      <c r="S422" s="31"/>
      <c r="T422" s="31"/>
      <c r="U422" s="31"/>
      <c r="V422" s="31"/>
      <c r="W422" s="31"/>
      <c r="X422" s="60"/>
      <c r="Y422" s="60"/>
      <c r="Z422" s="60"/>
      <c r="AA422" s="60"/>
      <c r="AB422" s="60"/>
      <c r="AC422" s="60"/>
    </row>
    <row r="423" spans="1:29" ht="30" customHeight="1" x14ac:dyDescent="0.25">
      <c r="A423" s="166"/>
      <c r="B423" s="71">
        <v>467</v>
      </c>
      <c r="C423" s="169"/>
      <c r="D423" s="75" t="s">
        <v>474</v>
      </c>
      <c r="E423" s="72" t="s">
        <v>239</v>
      </c>
      <c r="F423" s="72" t="s">
        <v>4</v>
      </c>
      <c r="G423" s="72" t="s">
        <v>44</v>
      </c>
      <c r="H423" s="56">
        <v>62.18</v>
      </c>
      <c r="I423" s="32"/>
      <c r="J423" s="41">
        <f t="shared" si="12"/>
        <v>0</v>
      </c>
      <c r="K423" s="42" t="str">
        <f t="shared" si="13"/>
        <v>OK</v>
      </c>
      <c r="L423" s="31"/>
      <c r="M423" s="31"/>
      <c r="N423" s="31"/>
      <c r="O423" s="31"/>
      <c r="P423" s="31"/>
      <c r="Q423" s="31"/>
      <c r="R423" s="31"/>
      <c r="S423" s="31"/>
      <c r="T423" s="31"/>
      <c r="U423" s="31"/>
      <c r="V423" s="31"/>
      <c r="W423" s="31"/>
      <c r="X423" s="60"/>
      <c r="Y423" s="60"/>
      <c r="Z423" s="60"/>
      <c r="AA423" s="60"/>
      <c r="AB423" s="60"/>
      <c r="AC423" s="60"/>
    </row>
    <row r="424" spans="1:29" ht="30" customHeight="1" x14ac:dyDescent="0.25">
      <c r="A424" s="166"/>
      <c r="B424" s="71">
        <v>468</v>
      </c>
      <c r="C424" s="169"/>
      <c r="D424" s="75" t="s">
        <v>475</v>
      </c>
      <c r="E424" s="72" t="s">
        <v>796</v>
      </c>
      <c r="F424" s="72" t="s">
        <v>4</v>
      </c>
      <c r="G424" s="72" t="s">
        <v>44</v>
      </c>
      <c r="H424" s="56">
        <v>23.5</v>
      </c>
      <c r="I424" s="32"/>
      <c r="J424" s="41">
        <f t="shared" si="12"/>
        <v>0</v>
      </c>
      <c r="K424" s="42" t="str">
        <f t="shared" si="13"/>
        <v>OK</v>
      </c>
      <c r="L424" s="31"/>
      <c r="M424" s="31"/>
      <c r="N424" s="31"/>
      <c r="O424" s="31"/>
      <c r="P424" s="31"/>
      <c r="Q424" s="31"/>
      <c r="R424" s="31"/>
      <c r="S424" s="31"/>
      <c r="T424" s="31"/>
      <c r="U424" s="31"/>
      <c r="V424" s="31"/>
      <c r="W424" s="31"/>
      <c r="X424" s="60"/>
      <c r="Y424" s="60"/>
      <c r="Z424" s="60"/>
      <c r="AA424" s="60"/>
      <c r="AB424" s="60"/>
      <c r="AC424" s="60"/>
    </row>
    <row r="425" spans="1:29" ht="30" customHeight="1" x14ac:dyDescent="0.25">
      <c r="A425" s="166"/>
      <c r="B425" s="71">
        <v>469</v>
      </c>
      <c r="C425" s="169"/>
      <c r="D425" s="75" t="s">
        <v>476</v>
      </c>
      <c r="E425" s="72" t="s">
        <v>796</v>
      </c>
      <c r="F425" s="72" t="s">
        <v>4</v>
      </c>
      <c r="G425" s="72" t="s">
        <v>44</v>
      </c>
      <c r="H425" s="56">
        <v>61.05</v>
      </c>
      <c r="I425" s="32"/>
      <c r="J425" s="41">
        <f t="shared" si="12"/>
        <v>0</v>
      </c>
      <c r="K425" s="42" t="str">
        <f t="shared" si="13"/>
        <v>OK</v>
      </c>
      <c r="L425" s="31"/>
      <c r="M425" s="31"/>
      <c r="N425" s="31"/>
      <c r="O425" s="31"/>
      <c r="P425" s="31"/>
      <c r="Q425" s="31"/>
      <c r="R425" s="31"/>
      <c r="S425" s="31"/>
      <c r="T425" s="31"/>
      <c r="U425" s="31"/>
      <c r="V425" s="31"/>
      <c r="W425" s="31"/>
      <c r="X425" s="60"/>
      <c r="Y425" s="60"/>
      <c r="Z425" s="60"/>
      <c r="AA425" s="60"/>
      <c r="AB425" s="60"/>
      <c r="AC425" s="60"/>
    </row>
    <row r="426" spans="1:29" ht="30" customHeight="1" x14ac:dyDescent="0.25">
      <c r="A426" s="166"/>
      <c r="B426" s="71">
        <v>470</v>
      </c>
      <c r="C426" s="169"/>
      <c r="D426" s="75" t="s">
        <v>477</v>
      </c>
      <c r="E426" s="72" t="s">
        <v>796</v>
      </c>
      <c r="F426" s="72" t="s">
        <v>4</v>
      </c>
      <c r="G426" s="72" t="s">
        <v>44</v>
      </c>
      <c r="H426" s="56">
        <v>15.46</v>
      </c>
      <c r="I426" s="32"/>
      <c r="J426" s="41">
        <f t="shared" si="12"/>
        <v>0</v>
      </c>
      <c r="K426" s="42" t="str">
        <f t="shared" si="13"/>
        <v>OK</v>
      </c>
      <c r="L426" s="31"/>
      <c r="M426" s="31"/>
      <c r="N426" s="31"/>
      <c r="O426" s="31"/>
      <c r="P426" s="31"/>
      <c r="Q426" s="31"/>
      <c r="R426" s="31"/>
      <c r="S426" s="31"/>
      <c r="T426" s="31"/>
      <c r="U426" s="31"/>
      <c r="V426" s="31"/>
      <c r="W426" s="31"/>
      <c r="X426" s="60"/>
      <c r="Y426" s="60"/>
      <c r="Z426" s="60"/>
      <c r="AA426" s="60"/>
      <c r="AB426" s="60"/>
      <c r="AC426" s="60"/>
    </row>
    <row r="427" spans="1:29" ht="30" customHeight="1" x14ac:dyDescent="0.25">
      <c r="A427" s="166"/>
      <c r="B427" s="71">
        <v>471</v>
      </c>
      <c r="C427" s="169"/>
      <c r="D427" s="75" t="s">
        <v>478</v>
      </c>
      <c r="E427" s="72" t="s">
        <v>796</v>
      </c>
      <c r="F427" s="72" t="s">
        <v>4</v>
      </c>
      <c r="G427" s="72" t="s">
        <v>44</v>
      </c>
      <c r="H427" s="56">
        <v>18.5</v>
      </c>
      <c r="I427" s="32"/>
      <c r="J427" s="41">
        <f t="shared" si="12"/>
        <v>0</v>
      </c>
      <c r="K427" s="42" t="str">
        <f t="shared" si="13"/>
        <v>OK</v>
      </c>
      <c r="L427" s="31"/>
      <c r="M427" s="31"/>
      <c r="N427" s="31"/>
      <c r="O427" s="31"/>
      <c r="P427" s="31"/>
      <c r="Q427" s="31"/>
      <c r="R427" s="31"/>
      <c r="S427" s="31"/>
      <c r="T427" s="31"/>
      <c r="U427" s="31"/>
      <c r="V427" s="31"/>
      <c r="W427" s="31"/>
      <c r="X427" s="60"/>
      <c r="Y427" s="60"/>
      <c r="Z427" s="60"/>
      <c r="AA427" s="60"/>
      <c r="AB427" s="60"/>
      <c r="AC427" s="60"/>
    </row>
    <row r="428" spans="1:29" ht="30" customHeight="1" x14ac:dyDescent="0.25">
      <c r="A428" s="166"/>
      <c r="B428" s="73">
        <v>472</v>
      </c>
      <c r="C428" s="169"/>
      <c r="D428" s="75" t="s">
        <v>479</v>
      </c>
      <c r="E428" s="72" t="s">
        <v>797</v>
      </c>
      <c r="F428" s="72" t="s">
        <v>38</v>
      </c>
      <c r="G428" s="72" t="s">
        <v>44</v>
      </c>
      <c r="H428" s="56">
        <v>1.69</v>
      </c>
      <c r="I428" s="32"/>
      <c r="J428" s="41">
        <f t="shared" si="12"/>
        <v>0</v>
      </c>
      <c r="K428" s="42" t="str">
        <f t="shared" si="13"/>
        <v>OK</v>
      </c>
      <c r="L428" s="31"/>
      <c r="M428" s="31"/>
      <c r="N428" s="31"/>
      <c r="O428" s="31"/>
      <c r="P428" s="31"/>
      <c r="Q428" s="31"/>
      <c r="R428" s="31"/>
      <c r="S428" s="31"/>
      <c r="T428" s="31"/>
      <c r="U428" s="31"/>
      <c r="V428" s="31"/>
      <c r="W428" s="31"/>
      <c r="X428" s="60"/>
      <c r="Y428" s="60"/>
      <c r="Z428" s="60"/>
      <c r="AA428" s="60"/>
      <c r="AB428" s="60"/>
      <c r="AC428" s="60"/>
    </row>
    <row r="429" spans="1:29" ht="30" customHeight="1" x14ac:dyDescent="0.25">
      <c r="A429" s="166"/>
      <c r="B429" s="73">
        <v>473</v>
      </c>
      <c r="C429" s="169"/>
      <c r="D429" s="75" t="s">
        <v>480</v>
      </c>
      <c r="E429" s="72" t="s">
        <v>237</v>
      </c>
      <c r="F429" s="72" t="s">
        <v>38</v>
      </c>
      <c r="G429" s="72" t="s">
        <v>44</v>
      </c>
      <c r="H429" s="56">
        <v>2.33</v>
      </c>
      <c r="I429" s="32"/>
      <c r="J429" s="41">
        <f t="shared" si="12"/>
        <v>0</v>
      </c>
      <c r="K429" s="42" t="str">
        <f t="shared" si="13"/>
        <v>OK</v>
      </c>
      <c r="L429" s="31"/>
      <c r="M429" s="31"/>
      <c r="N429" s="31"/>
      <c r="O429" s="31"/>
      <c r="P429" s="31"/>
      <c r="Q429" s="31"/>
      <c r="R429" s="31"/>
      <c r="S429" s="31"/>
      <c r="T429" s="31"/>
      <c r="U429" s="31"/>
      <c r="V429" s="31"/>
      <c r="W429" s="31"/>
      <c r="X429" s="60"/>
      <c r="Y429" s="60"/>
      <c r="Z429" s="60"/>
      <c r="AA429" s="60"/>
      <c r="AB429" s="60"/>
      <c r="AC429" s="60"/>
    </row>
    <row r="430" spans="1:29" ht="30" customHeight="1" x14ac:dyDescent="0.25">
      <c r="A430" s="166"/>
      <c r="B430" s="73">
        <v>474</v>
      </c>
      <c r="C430" s="169"/>
      <c r="D430" s="75" t="s">
        <v>481</v>
      </c>
      <c r="E430" s="72" t="s">
        <v>237</v>
      </c>
      <c r="F430" s="72" t="s">
        <v>38</v>
      </c>
      <c r="G430" s="72" t="s">
        <v>44</v>
      </c>
      <c r="H430" s="56">
        <v>74.67</v>
      </c>
      <c r="I430" s="32"/>
      <c r="J430" s="41">
        <f t="shared" si="12"/>
        <v>0</v>
      </c>
      <c r="K430" s="42" t="str">
        <f t="shared" si="13"/>
        <v>OK</v>
      </c>
      <c r="L430" s="31"/>
      <c r="M430" s="31"/>
      <c r="N430" s="31"/>
      <c r="O430" s="31"/>
      <c r="P430" s="31"/>
      <c r="Q430" s="31"/>
      <c r="R430" s="31"/>
      <c r="S430" s="31"/>
      <c r="T430" s="31"/>
      <c r="U430" s="31"/>
      <c r="V430" s="31"/>
      <c r="W430" s="31"/>
      <c r="X430" s="60"/>
      <c r="Y430" s="60"/>
      <c r="Z430" s="60"/>
      <c r="AA430" s="60"/>
      <c r="AB430" s="60"/>
      <c r="AC430" s="60"/>
    </row>
    <row r="431" spans="1:29" ht="30" customHeight="1" x14ac:dyDescent="0.25">
      <c r="A431" s="166"/>
      <c r="B431" s="73">
        <v>475</v>
      </c>
      <c r="C431" s="169"/>
      <c r="D431" s="75" t="s">
        <v>798</v>
      </c>
      <c r="E431" s="72" t="s">
        <v>799</v>
      </c>
      <c r="F431" s="72" t="s">
        <v>38</v>
      </c>
      <c r="G431" s="72" t="s">
        <v>44</v>
      </c>
      <c r="H431" s="56">
        <v>120</v>
      </c>
      <c r="I431" s="32"/>
      <c r="J431" s="41">
        <f t="shared" si="12"/>
        <v>0</v>
      </c>
      <c r="K431" s="42" t="str">
        <f t="shared" si="13"/>
        <v>OK</v>
      </c>
      <c r="L431" s="31"/>
      <c r="M431" s="31"/>
      <c r="N431" s="31"/>
      <c r="O431" s="31"/>
      <c r="P431" s="31"/>
      <c r="Q431" s="31"/>
      <c r="R431" s="31"/>
      <c r="S431" s="31"/>
      <c r="T431" s="31"/>
      <c r="U431" s="31"/>
      <c r="V431" s="31"/>
      <c r="W431" s="31"/>
      <c r="X431" s="60"/>
      <c r="Y431" s="60"/>
      <c r="Z431" s="60"/>
      <c r="AA431" s="60"/>
      <c r="AB431" s="60"/>
      <c r="AC431" s="60"/>
    </row>
    <row r="432" spans="1:29" ht="30" customHeight="1" x14ac:dyDescent="0.25">
      <c r="A432" s="166"/>
      <c r="B432" s="73">
        <v>476</v>
      </c>
      <c r="C432" s="169"/>
      <c r="D432" s="75" t="s">
        <v>800</v>
      </c>
      <c r="E432" s="72" t="s">
        <v>799</v>
      </c>
      <c r="F432" s="72" t="s">
        <v>38</v>
      </c>
      <c r="G432" s="72" t="s">
        <v>44</v>
      </c>
      <c r="H432" s="56">
        <v>375</v>
      </c>
      <c r="I432" s="32"/>
      <c r="J432" s="41">
        <f t="shared" si="12"/>
        <v>0</v>
      </c>
      <c r="K432" s="42" t="str">
        <f t="shared" si="13"/>
        <v>OK</v>
      </c>
      <c r="L432" s="31"/>
      <c r="M432" s="31"/>
      <c r="N432" s="31"/>
      <c r="O432" s="31"/>
      <c r="P432" s="31"/>
      <c r="Q432" s="31"/>
      <c r="R432" s="31"/>
      <c r="S432" s="31"/>
      <c r="T432" s="31"/>
      <c r="U432" s="31"/>
      <c r="V432" s="31"/>
      <c r="W432" s="31"/>
      <c r="X432" s="60"/>
      <c r="Y432" s="60"/>
      <c r="Z432" s="60"/>
      <c r="AA432" s="60"/>
      <c r="AB432" s="60"/>
      <c r="AC432" s="60"/>
    </row>
    <row r="433" spans="1:29" ht="30" customHeight="1" x14ac:dyDescent="0.25">
      <c r="A433" s="166"/>
      <c r="B433" s="73">
        <v>477</v>
      </c>
      <c r="C433" s="169"/>
      <c r="D433" s="75" t="s">
        <v>801</v>
      </c>
      <c r="E433" s="72" t="s">
        <v>799</v>
      </c>
      <c r="F433" s="72" t="s">
        <v>38</v>
      </c>
      <c r="G433" s="72" t="s">
        <v>44</v>
      </c>
      <c r="H433" s="56">
        <v>725</v>
      </c>
      <c r="I433" s="32"/>
      <c r="J433" s="41">
        <f t="shared" si="12"/>
        <v>0</v>
      </c>
      <c r="K433" s="42" t="str">
        <f t="shared" si="13"/>
        <v>OK</v>
      </c>
      <c r="L433" s="31"/>
      <c r="M433" s="31"/>
      <c r="N433" s="31"/>
      <c r="O433" s="31"/>
      <c r="P433" s="31"/>
      <c r="Q433" s="31"/>
      <c r="R433" s="31"/>
      <c r="S433" s="31"/>
      <c r="T433" s="31"/>
      <c r="U433" s="31"/>
      <c r="V433" s="31"/>
      <c r="W433" s="31"/>
      <c r="X433" s="60"/>
      <c r="Y433" s="60"/>
      <c r="Z433" s="60"/>
      <c r="AA433" s="60"/>
      <c r="AB433" s="60"/>
      <c r="AC433" s="60"/>
    </row>
    <row r="434" spans="1:29" ht="30" customHeight="1" x14ac:dyDescent="0.25">
      <c r="A434" s="167"/>
      <c r="B434" s="73">
        <v>478</v>
      </c>
      <c r="C434" s="170"/>
      <c r="D434" s="75" t="s">
        <v>802</v>
      </c>
      <c r="E434" s="72" t="s">
        <v>799</v>
      </c>
      <c r="F434" s="72" t="s">
        <v>38</v>
      </c>
      <c r="G434" s="72" t="s">
        <v>44</v>
      </c>
      <c r="H434" s="56">
        <v>1249.24</v>
      </c>
      <c r="I434" s="32"/>
      <c r="J434" s="41">
        <f t="shared" si="12"/>
        <v>0</v>
      </c>
      <c r="K434" s="42" t="str">
        <f t="shared" si="13"/>
        <v>OK</v>
      </c>
      <c r="L434" s="31"/>
      <c r="M434" s="31"/>
      <c r="N434" s="31"/>
      <c r="O434" s="31"/>
      <c r="P434" s="31"/>
      <c r="Q434" s="31"/>
      <c r="R434" s="31"/>
      <c r="S434" s="31"/>
      <c r="T434" s="31"/>
      <c r="U434" s="31"/>
      <c r="V434" s="31"/>
      <c r="W434" s="31"/>
      <c r="X434" s="60"/>
      <c r="Y434" s="60"/>
      <c r="Z434" s="60"/>
      <c r="AA434" s="60"/>
      <c r="AB434" s="60"/>
      <c r="AC434" s="60"/>
    </row>
    <row r="435" spans="1:29" ht="30" customHeight="1" x14ac:dyDescent="0.25">
      <c r="A435" s="171">
        <v>8</v>
      </c>
      <c r="B435" s="76">
        <v>479</v>
      </c>
      <c r="C435" s="174" t="s">
        <v>684</v>
      </c>
      <c r="D435" s="80" t="s">
        <v>482</v>
      </c>
      <c r="E435" s="69" t="s">
        <v>726</v>
      </c>
      <c r="F435" s="69" t="s">
        <v>38</v>
      </c>
      <c r="G435" s="69" t="s">
        <v>232</v>
      </c>
      <c r="H435" s="54">
        <v>8</v>
      </c>
      <c r="I435" s="32"/>
      <c r="J435" s="41">
        <f t="shared" si="12"/>
        <v>0</v>
      </c>
      <c r="K435" s="42" t="str">
        <f t="shared" si="13"/>
        <v>OK</v>
      </c>
      <c r="L435" s="31"/>
      <c r="M435" s="31"/>
      <c r="N435" s="31"/>
      <c r="O435" s="31"/>
      <c r="P435" s="31"/>
      <c r="Q435" s="31"/>
      <c r="R435" s="31"/>
      <c r="S435" s="31"/>
      <c r="T435" s="31"/>
      <c r="U435" s="31"/>
      <c r="V435" s="31"/>
      <c r="W435" s="31"/>
      <c r="X435" s="60"/>
      <c r="Y435" s="60"/>
      <c r="Z435" s="60"/>
      <c r="AA435" s="60"/>
      <c r="AB435" s="60"/>
      <c r="AC435" s="60"/>
    </row>
    <row r="436" spans="1:29" ht="30" customHeight="1" x14ac:dyDescent="0.25">
      <c r="A436" s="172"/>
      <c r="B436" s="76">
        <v>480</v>
      </c>
      <c r="C436" s="175"/>
      <c r="D436" s="80" t="s">
        <v>484</v>
      </c>
      <c r="E436" s="69" t="s">
        <v>726</v>
      </c>
      <c r="F436" s="69" t="s">
        <v>38</v>
      </c>
      <c r="G436" s="69" t="s">
        <v>232</v>
      </c>
      <c r="H436" s="54">
        <v>2.2999999999999998</v>
      </c>
      <c r="I436" s="32"/>
      <c r="J436" s="41">
        <f t="shared" si="12"/>
        <v>0</v>
      </c>
      <c r="K436" s="42" t="str">
        <f t="shared" si="13"/>
        <v>OK</v>
      </c>
      <c r="L436" s="31"/>
      <c r="M436" s="31"/>
      <c r="N436" s="31"/>
      <c r="O436" s="31"/>
      <c r="P436" s="31"/>
      <c r="Q436" s="31"/>
      <c r="R436" s="31"/>
      <c r="S436" s="31"/>
      <c r="T436" s="31"/>
      <c r="U436" s="31"/>
      <c r="V436" s="31"/>
      <c r="W436" s="31"/>
      <c r="X436" s="60"/>
      <c r="Y436" s="60"/>
      <c r="Z436" s="60"/>
      <c r="AA436" s="60"/>
      <c r="AB436" s="60"/>
      <c r="AC436" s="60"/>
    </row>
    <row r="437" spans="1:29" ht="30" customHeight="1" x14ac:dyDescent="0.25">
      <c r="A437" s="172"/>
      <c r="B437" s="76">
        <v>481</v>
      </c>
      <c r="C437" s="175"/>
      <c r="D437" s="80" t="s">
        <v>485</v>
      </c>
      <c r="E437" s="69" t="s">
        <v>726</v>
      </c>
      <c r="F437" s="69" t="s">
        <v>38</v>
      </c>
      <c r="G437" s="69" t="s">
        <v>232</v>
      </c>
      <c r="H437" s="54">
        <v>2.7</v>
      </c>
      <c r="I437" s="32"/>
      <c r="J437" s="41">
        <f t="shared" si="12"/>
        <v>0</v>
      </c>
      <c r="K437" s="42" t="str">
        <f t="shared" si="13"/>
        <v>OK</v>
      </c>
      <c r="L437" s="31"/>
      <c r="M437" s="31"/>
      <c r="N437" s="31"/>
      <c r="O437" s="31"/>
      <c r="P437" s="31"/>
      <c r="Q437" s="31"/>
      <c r="R437" s="31"/>
      <c r="S437" s="31"/>
      <c r="T437" s="31"/>
      <c r="U437" s="31"/>
      <c r="V437" s="31"/>
      <c r="W437" s="31"/>
      <c r="X437" s="60"/>
      <c r="Y437" s="60"/>
      <c r="Z437" s="60"/>
      <c r="AA437" s="60"/>
      <c r="AB437" s="60"/>
      <c r="AC437" s="60"/>
    </row>
    <row r="438" spans="1:29" ht="30" customHeight="1" x14ac:dyDescent="0.25">
      <c r="A438" s="172"/>
      <c r="B438" s="76">
        <v>482</v>
      </c>
      <c r="C438" s="175"/>
      <c r="D438" s="80" t="s">
        <v>486</v>
      </c>
      <c r="E438" s="69" t="s">
        <v>726</v>
      </c>
      <c r="F438" s="69" t="s">
        <v>38</v>
      </c>
      <c r="G438" s="69" t="s">
        <v>232</v>
      </c>
      <c r="H438" s="54">
        <v>6</v>
      </c>
      <c r="I438" s="32"/>
      <c r="J438" s="41">
        <f t="shared" si="12"/>
        <v>0</v>
      </c>
      <c r="K438" s="42" t="str">
        <f t="shared" si="13"/>
        <v>OK</v>
      </c>
      <c r="L438" s="31"/>
      <c r="M438" s="31"/>
      <c r="N438" s="31"/>
      <c r="O438" s="31"/>
      <c r="P438" s="31"/>
      <c r="Q438" s="31"/>
      <c r="R438" s="31"/>
      <c r="S438" s="31"/>
      <c r="T438" s="31"/>
      <c r="U438" s="31"/>
      <c r="V438" s="31"/>
      <c r="W438" s="31"/>
      <c r="X438" s="60"/>
      <c r="Y438" s="60"/>
      <c r="Z438" s="60"/>
      <c r="AA438" s="60"/>
      <c r="AB438" s="60"/>
      <c r="AC438" s="60"/>
    </row>
    <row r="439" spans="1:29" ht="30" customHeight="1" x14ac:dyDescent="0.25">
      <c r="A439" s="172"/>
      <c r="B439" s="76">
        <v>483</v>
      </c>
      <c r="C439" s="175"/>
      <c r="D439" s="80" t="s">
        <v>487</v>
      </c>
      <c r="E439" s="69" t="s">
        <v>726</v>
      </c>
      <c r="F439" s="69" t="s">
        <v>38</v>
      </c>
      <c r="G439" s="69" t="s">
        <v>232</v>
      </c>
      <c r="H439" s="54">
        <v>4</v>
      </c>
      <c r="I439" s="32"/>
      <c r="J439" s="41">
        <f t="shared" si="12"/>
        <v>0</v>
      </c>
      <c r="K439" s="42" t="str">
        <f t="shared" si="13"/>
        <v>OK</v>
      </c>
      <c r="L439" s="31"/>
      <c r="M439" s="31"/>
      <c r="N439" s="31"/>
      <c r="O439" s="31"/>
      <c r="P439" s="31"/>
      <c r="Q439" s="31"/>
      <c r="R439" s="31"/>
      <c r="S439" s="31"/>
      <c r="T439" s="31"/>
      <c r="U439" s="31"/>
      <c r="V439" s="31"/>
      <c r="W439" s="31"/>
      <c r="X439" s="60"/>
      <c r="Y439" s="60"/>
      <c r="Z439" s="60"/>
      <c r="AA439" s="60"/>
      <c r="AB439" s="60"/>
      <c r="AC439" s="60"/>
    </row>
    <row r="440" spans="1:29" ht="30" customHeight="1" x14ac:dyDescent="0.25">
      <c r="A440" s="172"/>
      <c r="B440" s="76">
        <v>484</v>
      </c>
      <c r="C440" s="175"/>
      <c r="D440" s="80" t="s">
        <v>488</v>
      </c>
      <c r="E440" s="69" t="s">
        <v>726</v>
      </c>
      <c r="F440" s="69" t="s">
        <v>38</v>
      </c>
      <c r="G440" s="69" t="s">
        <v>232</v>
      </c>
      <c r="H440" s="54">
        <v>6</v>
      </c>
      <c r="I440" s="32"/>
      <c r="J440" s="41">
        <f t="shared" si="12"/>
        <v>0</v>
      </c>
      <c r="K440" s="42" t="str">
        <f t="shared" si="13"/>
        <v>OK</v>
      </c>
      <c r="L440" s="31"/>
      <c r="M440" s="31"/>
      <c r="N440" s="31"/>
      <c r="O440" s="31"/>
      <c r="P440" s="31"/>
      <c r="Q440" s="31"/>
      <c r="R440" s="31"/>
      <c r="S440" s="31"/>
      <c r="T440" s="31"/>
      <c r="U440" s="31"/>
      <c r="V440" s="31"/>
      <c r="W440" s="31"/>
      <c r="X440" s="60"/>
      <c r="Y440" s="60"/>
      <c r="Z440" s="60"/>
      <c r="AA440" s="60"/>
      <c r="AB440" s="60"/>
      <c r="AC440" s="60"/>
    </row>
    <row r="441" spans="1:29" ht="30" customHeight="1" x14ac:dyDescent="0.25">
      <c r="A441" s="172"/>
      <c r="B441" s="76">
        <v>485</v>
      </c>
      <c r="C441" s="175"/>
      <c r="D441" s="80" t="s">
        <v>489</v>
      </c>
      <c r="E441" s="69" t="s">
        <v>726</v>
      </c>
      <c r="F441" s="69" t="s">
        <v>38</v>
      </c>
      <c r="G441" s="69" t="s">
        <v>232</v>
      </c>
      <c r="H441" s="54">
        <v>6</v>
      </c>
      <c r="I441" s="32"/>
      <c r="J441" s="41">
        <f t="shared" si="12"/>
        <v>0</v>
      </c>
      <c r="K441" s="42" t="str">
        <f t="shared" si="13"/>
        <v>OK</v>
      </c>
      <c r="L441" s="31"/>
      <c r="M441" s="31"/>
      <c r="N441" s="31"/>
      <c r="O441" s="31"/>
      <c r="P441" s="31"/>
      <c r="Q441" s="31"/>
      <c r="R441" s="31"/>
      <c r="S441" s="31"/>
      <c r="T441" s="31"/>
      <c r="U441" s="31"/>
      <c r="V441" s="31"/>
      <c r="W441" s="31"/>
      <c r="X441" s="60"/>
      <c r="Y441" s="60"/>
      <c r="Z441" s="60"/>
      <c r="AA441" s="60"/>
      <c r="AB441" s="60"/>
      <c r="AC441" s="60"/>
    </row>
    <row r="442" spans="1:29" ht="30" customHeight="1" x14ac:dyDescent="0.25">
      <c r="A442" s="172"/>
      <c r="B442" s="76">
        <v>486</v>
      </c>
      <c r="C442" s="175"/>
      <c r="D442" s="80" t="s">
        <v>490</v>
      </c>
      <c r="E442" s="69" t="s">
        <v>726</v>
      </c>
      <c r="F442" s="69" t="s">
        <v>38</v>
      </c>
      <c r="G442" s="69" t="s">
        <v>232</v>
      </c>
      <c r="H442" s="54">
        <v>6</v>
      </c>
      <c r="I442" s="32"/>
      <c r="J442" s="41">
        <f t="shared" si="12"/>
        <v>0</v>
      </c>
      <c r="K442" s="42" t="str">
        <f t="shared" si="13"/>
        <v>OK</v>
      </c>
      <c r="L442" s="31"/>
      <c r="M442" s="31"/>
      <c r="N442" s="31"/>
      <c r="O442" s="31"/>
      <c r="P442" s="31"/>
      <c r="Q442" s="31"/>
      <c r="R442" s="31"/>
      <c r="S442" s="31"/>
      <c r="T442" s="31"/>
      <c r="U442" s="31"/>
      <c r="V442" s="31"/>
      <c r="W442" s="31"/>
      <c r="X442" s="60"/>
      <c r="Y442" s="60"/>
      <c r="Z442" s="60"/>
      <c r="AA442" s="60"/>
      <c r="AB442" s="60"/>
      <c r="AC442" s="60"/>
    </row>
    <row r="443" spans="1:29" ht="30" customHeight="1" x14ac:dyDescent="0.25">
      <c r="A443" s="172"/>
      <c r="B443" s="76">
        <v>487</v>
      </c>
      <c r="C443" s="175"/>
      <c r="D443" s="80" t="s">
        <v>491</v>
      </c>
      <c r="E443" s="69" t="s">
        <v>726</v>
      </c>
      <c r="F443" s="69" t="s">
        <v>38</v>
      </c>
      <c r="G443" s="69" t="s">
        <v>232</v>
      </c>
      <c r="H443" s="54">
        <v>4</v>
      </c>
      <c r="I443" s="32">
        <v>3</v>
      </c>
      <c r="J443" s="41">
        <f t="shared" si="12"/>
        <v>3</v>
      </c>
      <c r="K443" s="42" t="str">
        <f t="shared" si="13"/>
        <v>OK</v>
      </c>
      <c r="L443" s="31"/>
      <c r="M443" s="31"/>
      <c r="N443" s="31"/>
      <c r="O443" s="31"/>
      <c r="P443" s="31"/>
      <c r="Q443" s="31"/>
      <c r="R443" s="31"/>
      <c r="S443" s="31"/>
      <c r="T443" s="31"/>
      <c r="U443" s="31"/>
      <c r="V443" s="31"/>
      <c r="W443" s="31"/>
      <c r="X443" s="60"/>
      <c r="Y443" s="60"/>
      <c r="Z443" s="60"/>
      <c r="AA443" s="60"/>
      <c r="AB443" s="60"/>
      <c r="AC443" s="60"/>
    </row>
    <row r="444" spans="1:29" ht="30" customHeight="1" x14ac:dyDescent="0.25">
      <c r="A444" s="172"/>
      <c r="B444" s="76">
        <v>488</v>
      </c>
      <c r="C444" s="175"/>
      <c r="D444" s="80" t="s">
        <v>492</v>
      </c>
      <c r="E444" s="69" t="s">
        <v>726</v>
      </c>
      <c r="F444" s="69" t="s">
        <v>38</v>
      </c>
      <c r="G444" s="69" t="s">
        <v>232</v>
      </c>
      <c r="H444" s="54">
        <v>5</v>
      </c>
      <c r="I444" s="32">
        <v>3</v>
      </c>
      <c r="J444" s="41">
        <f t="shared" si="12"/>
        <v>3</v>
      </c>
      <c r="K444" s="42" t="str">
        <f t="shared" si="13"/>
        <v>OK</v>
      </c>
      <c r="L444" s="31"/>
      <c r="M444" s="31"/>
      <c r="N444" s="31"/>
      <c r="O444" s="31"/>
      <c r="P444" s="31"/>
      <c r="Q444" s="31"/>
      <c r="R444" s="31"/>
      <c r="S444" s="31"/>
      <c r="T444" s="31"/>
      <c r="U444" s="31"/>
      <c r="V444" s="31"/>
      <c r="W444" s="31"/>
      <c r="X444" s="60"/>
      <c r="Y444" s="60"/>
      <c r="Z444" s="60"/>
      <c r="AA444" s="60"/>
      <c r="AB444" s="60"/>
      <c r="AC444" s="60"/>
    </row>
    <row r="445" spans="1:29" ht="30" customHeight="1" x14ac:dyDescent="0.25">
      <c r="A445" s="172"/>
      <c r="B445" s="76">
        <v>489</v>
      </c>
      <c r="C445" s="175"/>
      <c r="D445" s="80" t="s">
        <v>493</v>
      </c>
      <c r="E445" s="69" t="s">
        <v>726</v>
      </c>
      <c r="F445" s="69" t="s">
        <v>38</v>
      </c>
      <c r="G445" s="69" t="s">
        <v>232</v>
      </c>
      <c r="H445" s="54">
        <v>6</v>
      </c>
      <c r="I445" s="32">
        <v>3</v>
      </c>
      <c r="J445" s="41">
        <f t="shared" si="12"/>
        <v>3</v>
      </c>
      <c r="K445" s="42" t="str">
        <f t="shared" si="13"/>
        <v>OK</v>
      </c>
      <c r="L445" s="31"/>
      <c r="M445" s="31"/>
      <c r="N445" s="31"/>
      <c r="O445" s="31"/>
      <c r="P445" s="31"/>
      <c r="Q445" s="31"/>
      <c r="R445" s="31"/>
      <c r="S445" s="31"/>
      <c r="T445" s="31"/>
      <c r="U445" s="31"/>
      <c r="V445" s="31"/>
      <c r="W445" s="31"/>
      <c r="X445" s="60"/>
      <c r="Y445" s="60"/>
      <c r="Z445" s="60"/>
      <c r="AA445" s="60"/>
      <c r="AB445" s="60"/>
      <c r="AC445" s="60"/>
    </row>
    <row r="446" spans="1:29" ht="30" customHeight="1" x14ac:dyDescent="0.25">
      <c r="A446" s="172"/>
      <c r="B446" s="76">
        <v>490</v>
      </c>
      <c r="C446" s="175"/>
      <c r="D446" s="80" t="s">
        <v>494</v>
      </c>
      <c r="E446" s="69" t="s">
        <v>726</v>
      </c>
      <c r="F446" s="69" t="s">
        <v>38</v>
      </c>
      <c r="G446" s="69" t="s">
        <v>232</v>
      </c>
      <c r="H446" s="54">
        <v>6</v>
      </c>
      <c r="I446" s="32">
        <v>3</v>
      </c>
      <c r="J446" s="41">
        <f t="shared" si="12"/>
        <v>3</v>
      </c>
      <c r="K446" s="42" t="str">
        <f t="shared" si="13"/>
        <v>OK</v>
      </c>
      <c r="L446" s="31"/>
      <c r="M446" s="31"/>
      <c r="N446" s="31"/>
      <c r="O446" s="31"/>
      <c r="P446" s="31"/>
      <c r="Q446" s="31"/>
      <c r="R446" s="31"/>
      <c r="S446" s="31"/>
      <c r="T446" s="31"/>
      <c r="U446" s="31"/>
      <c r="V446" s="31"/>
      <c r="W446" s="31"/>
      <c r="X446" s="60"/>
      <c r="Y446" s="60"/>
      <c r="Z446" s="60"/>
      <c r="AA446" s="60"/>
      <c r="AB446" s="60"/>
      <c r="AC446" s="60"/>
    </row>
    <row r="447" spans="1:29" ht="30" customHeight="1" x14ac:dyDescent="0.25">
      <c r="A447" s="172"/>
      <c r="B447" s="76">
        <v>491</v>
      </c>
      <c r="C447" s="175"/>
      <c r="D447" s="80" t="s">
        <v>495</v>
      </c>
      <c r="E447" s="69" t="s">
        <v>726</v>
      </c>
      <c r="F447" s="69" t="s">
        <v>38</v>
      </c>
      <c r="G447" s="69" t="s">
        <v>232</v>
      </c>
      <c r="H447" s="54">
        <v>8</v>
      </c>
      <c r="I447" s="32">
        <v>3</v>
      </c>
      <c r="J447" s="41">
        <f t="shared" si="12"/>
        <v>3</v>
      </c>
      <c r="K447" s="42" t="str">
        <f t="shared" si="13"/>
        <v>OK</v>
      </c>
      <c r="L447" s="31"/>
      <c r="M447" s="31"/>
      <c r="N447" s="31"/>
      <c r="O447" s="31"/>
      <c r="P447" s="31"/>
      <c r="Q447" s="31"/>
      <c r="R447" s="31"/>
      <c r="S447" s="31"/>
      <c r="T447" s="31"/>
      <c r="U447" s="31"/>
      <c r="V447" s="31"/>
      <c r="W447" s="31"/>
      <c r="X447" s="60"/>
      <c r="Y447" s="60"/>
      <c r="Z447" s="60"/>
      <c r="AA447" s="60"/>
      <c r="AB447" s="60"/>
      <c r="AC447" s="60"/>
    </row>
    <row r="448" spans="1:29" ht="30" customHeight="1" x14ac:dyDescent="0.25">
      <c r="A448" s="172"/>
      <c r="B448" s="76">
        <v>492</v>
      </c>
      <c r="C448" s="175"/>
      <c r="D448" s="80" t="s">
        <v>496</v>
      </c>
      <c r="E448" s="69" t="s">
        <v>726</v>
      </c>
      <c r="F448" s="69" t="s">
        <v>38</v>
      </c>
      <c r="G448" s="69" t="s">
        <v>232</v>
      </c>
      <c r="H448" s="54">
        <v>3</v>
      </c>
      <c r="I448" s="32">
        <v>3</v>
      </c>
      <c r="J448" s="41">
        <f t="shared" si="12"/>
        <v>2</v>
      </c>
      <c r="K448" s="42" t="str">
        <f t="shared" si="13"/>
        <v>OK</v>
      </c>
      <c r="L448" s="31">
        <v>1</v>
      </c>
      <c r="M448" s="31"/>
      <c r="N448" s="31"/>
      <c r="O448" s="31"/>
      <c r="P448" s="31"/>
      <c r="Q448" s="31"/>
      <c r="R448" s="31"/>
      <c r="S448" s="31"/>
      <c r="T448" s="31"/>
      <c r="U448" s="31"/>
      <c r="V448" s="31"/>
      <c r="W448" s="31"/>
      <c r="X448" s="60"/>
      <c r="Y448" s="60"/>
      <c r="Z448" s="60"/>
      <c r="AA448" s="60"/>
      <c r="AB448" s="60"/>
      <c r="AC448" s="60"/>
    </row>
    <row r="449" spans="1:29" ht="30" customHeight="1" x14ac:dyDescent="0.25">
      <c r="A449" s="172"/>
      <c r="B449" s="76">
        <v>493</v>
      </c>
      <c r="C449" s="175"/>
      <c r="D449" s="80" t="s">
        <v>497</v>
      </c>
      <c r="E449" s="69" t="s">
        <v>726</v>
      </c>
      <c r="F449" s="69" t="s">
        <v>38</v>
      </c>
      <c r="G449" s="69" t="s">
        <v>232</v>
      </c>
      <c r="H449" s="54">
        <v>5</v>
      </c>
      <c r="I449" s="32"/>
      <c r="J449" s="41">
        <f t="shared" si="12"/>
        <v>0</v>
      </c>
      <c r="K449" s="42" t="str">
        <f t="shared" si="13"/>
        <v>OK</v>
      </c>
      <c r="L449" s="31"/>
      <c r="M449" s="31"/>
      <c r="N449" s="31"/>
      <c r="O449" s="31"/>
      <c r="P449" s="31"/>
      <c r="Q449" s="31"/>
      <c r="R449" s="31"/>
      <c r="S449" s="31"/>
      <c r="T449" s="31"/>
      <c r="U449" s="31"/>
      <c r="V449" s="31"/>
      <c r="W449" s="31"/>
      <c r="X449" s="60"/>
      <c r="Y449" s="60"/>
      <c r="Z449" s="60"/>
      <c r="AA449" s="60"/>
      <c r="AB449" s="60"/>
      <c r="AC449" s="60"/>
    </row>
    <row r="450" spans="1:29" ht="30" customHeight="1" x14ac:dyDescent="0.25">
      <c r="A450" s="172"/>
      <c r="B450" s="76">
        <v>494</v>
      </c>
      <c r="C450" s="175"/>
      <c r="D450" s="77" t="s">
        <v>803</v>
      </c>
      <c r="E450" s="89" t="s">
        <v>726</v>
      </c>
      <c r="F450" s="69" t="s">
        <v>804</v>
      </c>
      <c r="G450" s="69" t="s">
        <v>232</v>
      </c>
      <c r="H450" s="54">
        <v>20</v>
      </c>
      <c r="I450" s="32">
        <v>1</v>
      </c>
      <c r="J450" s="41">
        <f t="shared" si="12"/>
        <v>0</v>
      </c>
      <c r="K450" s="42" t="str">
        <f t="shared" si="13"/>
        <v>OK</v>
      </c>
      <c r="L450" s="31">
        <v>1</v>
      </c>
      <c r="M450" s="31"/>
      <c r="N450" s="31"/>
      <c r="O450" s="31"/>
      <c r="P450" s="31"/>
      <c r="Q450" s="31"/>
      <c r="R450" s="31"/>
      <c r="S450" s="31"/>
      <c r="T450" s="31"/>
      <c r="U450" s="31"/>
      <c r="V450" s="31"/>
      <c r="W450" s="31"/>
      <c r="X450" s="60"/>
      <c r="Y450" s="60"/>
      <c r="Z450" s="60"/>
      <c r="AA450" s="60"/>
      <c r="AB450" s="60"/>
      <c r="AC450" s="60"/>
    </row>
    <row r="451" spans="1:29" ht="30" customHeight="1" x14ac:dyDescent="0.25">
      <c r="A451" s="172"/>
      <c r="B451" s="70">
        <v>495</v>
      </c>
      <c r="C451" s="175"/>
      <c r="D451" s="77" t="s">
        <v>660</v>
      </c>
      <c r="E451" s="89" t="s">
        <v>726</v>
      </c>
      <c r="F451" s="69" t="s">
        <v>661</v>
      </c>
      <c r="G451" s="69" t="s">
        <v>232</v>
      </c>
      <c r="H451" s="54">
        <v>35</v>
      </c>
      <c r="I451" s="32"/>
      <c r="J451" s="41">
        <f t="shared" si="12"/>
        <v>0</v>
      </c>
      <c r="K451" s="42" t="str">
        <f t="shared" si="13"/>
        <v>OK</v>
      </c>
      <c r="L451" s="31"/>
      <c r="M451" s="31"/>
      <c r="N451" s="31"/>
      <c r="O451" s="31"/>
      <c r="P451" s="31"/>
      <c r="Q451" s="31"/>
      <c r="R451" s="31"/>
      <c r="S451" s="31"/>
      <c r="T451" s="31"/>
      <c r="U451" s="31"/>
      <c r="V451" s="31"/>
      <c r="W451" s="31"/>
      <c r="X451" s="60"/>
      <c r="Y451" s="60"/>
      <c r="Z451" s="60"/>
      <c r="AA451" s="60"/>
      <c r="AB451" s="60"/>
      <c r="AC451" s="60"/>
    </row>
    <row r="452" spans="1:29" ht="30" customHeight="1" x14ac:dyDescent="0.25">
      <c r="A452" s="172"/>
      <c r="B452" s="70">
        <v>496</v>
      </c>
      <c r="C452" s="175"/>
      <c r="D452" s="80" t="s">
        <v>498</v>
      </c>
      <c r="E452" s="69" t="s">
        <v>726</v>
      </c>
      <c r="F452" s="69" t="s">
        <v>38</v>
      </c>
      <c r="G452" s="69" t="s">
        <v>232</v>
      </c>
      <c r="H452" s="54">
        <v>34</v>
      </c>
      <c r="I452" s="32"/>
      <c r="J452" s="41">
        <f t="shared" si="12"/>
        <v>0</v>
      </c>
      <c r="K452" s="42" t="str">
        <f t="shared" si="13"/>
        <v>OK</v>
      </c>
      <c r="L452" s="31"/>
      <c r="M452" s="31"/>
      <c r="N452" s="31"/>
      <c r="O452" s="31"/>
      <c r="P452" s="31"/>
      <c r="Q452" s="31"/>
      <c r="R452" s="31"/>
      <c r="S452" s="31"/>
      <c r="T452" s="31"/>
      <c r="U452" s="31"/>
      <c r="V452" s="31"/>
      <c r="W452" s="31"/>
      <c r="X452" s="60"/>
      <c r="Y452" s="60"/>
      <c r="Z452" s="60"/>
      <c r="AA452" s="60"/>
      <c r="AB452" s="60"/>
      <c r="AC452" s="60"/>
    </row>
    <row r="453" spans="1:29" ht="30" customHeight="1" x14ac:dyDescent="0.25">
      <c r="A453" s="172"/>
      <c r="B453" s="76">
        <v>497</v>
      </c>
      <c r="C453" s="175"/>
      <c r="D453" s="80" t="s">
        <v>499</v>
      </c>
      <c r="E453" s="69" t="s">
        <v>708</v>
      </c>
      <c r="F453" s="69" t="s">
        <v>38</v>
      </c>
      <c r="G453" s="69" t="s">
        <v>232</v>
      </c>
      <c r="H453" s="54">
        <v>20</v>
      </c>
      <c r="I453" s="32"/>
      <c r="J453" s="41">
        <f t="shared" ref="J453:J516" si="14">I453-(SUM(L453:AC453))</f>
        <v>0</v>
      </c>
      <c r="K453" s="42" t="str">
        <f t="shared" ref="K453:K516" si="15">IF(J453&lt;0,"ATENÇÃO","OK")</f>
        <v>OK</v>
      </c>
      <c r="L453" s="31"/>
      <c r="M453" s="31"/>
      <c r="N453" s="31"/>
      <c r="O453" s="31"/>
      <c r="P453" s="31"/>
      <c r="Q453" s="31"/>
      <c r="R453" s="31"/>
      <c r="S453" s="31"/>
      <c r="T453" s="31"/>
      <c r="U453" s="31"/>
      <c r="V453" s="31"/>
      <c r="W453" s="31"/>
      <c r="X453" s="60"/>
      <c r="Y453" s="60"/>
      <c r="Z453" s="60"/>
      <c r="AA453" s="60"/>
      <c r="AB453" s="60"/>
      <c r="AC453" s="60"/>
    </row>
    <row r="454" spans="1:29" ht="30" customHeight="1" x14ac:dyDescent="0.25">
      <c r="A454" s="172"/>
      <c r="B454" s="76">
        <v>498</v>
      </c>
      <c r="C454" s="175"/>
      <c r="D454" s="80" t="s">
        <v>500</v>
      </c>
      <c r="E454" s="69" t="s">
        <v>708</v>
      </c>
      <c r="F454" s="69" t="s">
        <v>38</v>
      </c>
      <c r="G454" s="69" t="s">
        <v>232</v>
      </c>
      <c r="H454" s="54">
        <v>6.4</v>
      </c>
      <c r="I454" s="32"/>
      <c r="J454" s="41">
        <f t="shared" si="14"/>
        <v>0</v>
      </c>
      <c r="K454" s="42" t="str">
        <f t="shared" si="15"/>
        <v>OK</v>
      </c>
      <c r="L454" s="31"/>
      <c r="M454" s="31"/>
      <c r="N454" s="31"/>
      <c r="O454" s="31"/>
      <c r="P454" s="31"/>
      <c r="Q454" s="31"/>
      <c r="R454" s="31"/>
      <c r="S454" s="31"/>
      <c r="T454" s="31"/>
      <c r="U454" s="31"/>
      <c r="V454" s="31"/>
      <c r="W454" s="31"/>
      <c r="X454" s="60"/>
      <c r="Y454" s="60"/>
      <c r="Z454" s="60"/>
      <c r="AA454" s="60"/>
      <c r="AB454" s="60"/>
      <c r="AC454" s="60"/>
    </row>
    <row r="455" spans="1:29" ht="30" customHeight="1" x14ac:dyDescent="0.25">
      <c r="A455" s="172"/>
      <c r="B455" s="76">
        <v>499</v>
      </c>
      <c r="C455" s="175"/>
      <c r="D455" s="80" t="s">
        <v>805</v>
      </c>
      <c r="E455" s="69" t="s">
        <v>710</v>
      </c>
      <c r="F455" s="70" t="s">
        <v>336</v>
      </c>
      <c r="G455" s="69" t="s">
        <v>232</v>
      </c>
      <c r="H455" s="54">
        <v>18.8</v>
      </c>
      <c r="I455" s="32"/>
      <c r="J455" s="41">
        <f t="shared" si="14"/>
        <v>0</v>
      </c>
      <c r="K455" s="42" t="str">
        <f t="shared" si="15"/>
        <v>OK</v>
      </c>
      <c r="L455" s="31"/>
      <c r="M455" s="31"/>
      <c r="N455" s="31"/>
      <c r="O455" s="31"/>
      <c r="P455" s="31"/>
      <c r="Q455" s="31"/>
      <c r="R455" s="31"/>
      <c r="S455" s="31"/>
      <c r="T455" s="31"/>
      <c r="U455" s="31"/>
      <c r="V455" s="31"/>
      <c r="W455" s="31"/>
      <c r="X455" s="60"/>
      <c r="Y455" s="60"/>
      <c r="Z455" s="60"/>
      <c r="AA455" s="60"/>
      <c r="AB455" s="60"/>
      <c r="AC455" s="60"/>
    </row>
    <row r="456" spans="1:29" ht="30" customHeight="1" x14ac:dyDescent="0.25">
      <c r="A456" s="172"/>
      <c r="B456" s="76">
        <v>500</v>
      </c>
      <c r="C456" s="175"/>
      <c r="D456" s="80" t="s">
        <v>806</v>
      </c>
      <c r="E456" s="69" t="s">
        <v>710</v>
      </c>
      <c r="F456" s="70" t="s">
        <v>336</v>
      </c>
      <c r="G456" s="69" t="s">
        <v>232</v>
      </c>
      <c r="H456" s="54">
        <v>12</v>
      </c>
      <c r="I456" s="32"/>
      <c r="J456" s="41">
        <f t="shared" si="14"/>
        <v>0</v>
      </c>
      <c r="K456" s="42" t="str">
        <f t="shared" si="15"/>
        <v>OK</v>
      </c>
      <c r="L456" s="31"/>
      <c r="M456" s="31"/>
      <c r="N456" s="31"/>
      <c r="O456" s="31"/>
      <c r="P456" s="31"/>
      <c r="Q456" s="31"/>
      <c r="R456" s="31"/>
      <c r="S456" s="31"/>
      <c r="T456" s="31"/>
      <c r="U456" s="31"/>
      <c r="V456" s="31"/>
      <c r="W456" s="31"/>
      <c r="X456" s="60"/>
      <c r="Y456" s="60"/>
      <c r="Z456" s="60"/>
      <c r="AA456" s="60"/>
      <c r="AB456" s="60"/>
      <c r="AC456" s="60"/>
    </row>
    <row r="457" spans="1:29" ht="30" customHeight="1" x14ac:dyDescent="0.25">
      <c r="A457" s="172"/>
      <c r="B457" s="76">
        <v>501</v>
      </c>
      <c r="C457" s="175"/>
      <c r="D457" s="80" t="s">
        <v>807</v>
      </c>
      <c r="E457" s="69" t="s">
        <v>708</v>
      </c>
      <c r="F457" s="70" t="s">
        <v>336</v>
      </c>
      <c r="G457" s="69" t="s">
        <v>232</v>
      </c>
      <c r="H457" s="54">
        <v>8</v>
      </c>
      <c r="I457" s="32"/>
      <c r="J457" s="41">
        <f t="shared" si="14"/>
        <v>0</v>
      </c>
      <c r="K457" s="42" t="str">
        <f t="shared" si="15"/>
        <v>OK</v>
      </c>
      <c r="L457" s="31"/>
      <c r="M457" s="31"/>
      <c r="N457" s="31"/>
      <c r="O457" s="31"/>
      <c r="P457" s="31"/>
      <c r="Q457" s="31"/>
      <c r="R457" s="31"/>
      <c r="S457" s="31"/>
      <c r="T457" s="31"/>
      <c r="U457" s="31"/>
      <c r="V457" s="31"/>
      <c r="W457" s="31"/>
      <c r="X457" s="60"/>
      <c r="Y457" s="60"/>
      <c r="Z457" s="60"/>
      <c r="AA457" s="60"/>
      <c r="AB457" s="60"/>
      <c r="AC457" s="60"/>
    </row>
    <row r="458" spans="1:29" ht="30" customHeight="1" x14ac:dyDescent="0.25">
      <c r="A458" s="172"/>
      <c r="B458" s="76">
        <v>502</v>
      </c>
      <c r="C458" s="175"/>
      <c r="D458" s="80" t="s">
        <v>808</v>
      </c>
      <c r="E458" s="69" t="s">
        <v>728</v>
      </c>
      <c r="F458" s="70" t="s">
        <v>336</v>
      </c>
      <c r="G458" s="69" t="s">
        <v>232</v>
      </c>
      <c r="H458" s="54">
        <v>7</v>
      </c>
      <c r="I458" s="32"/>
      <c r="J458" s="41">
        <f t="shared" si="14"/>
        <v>0</v>
      </c>
      <c r="K458" s="42" t="str">
        <f t="shared" si="15"/>
        <v>OK</v>
      </c>
      <c r="L458" s="31"/>
      <c r="M458" s="31"/>
      <c r="N458" s="31"/>
      <c r="O458" s="31"/>
      <c r="P458" s="31"/>
      <c r="Q458" s="31"/>
      <c r="R458" s="31"/>
      <c r="S458" s="31"/>
      <c r="T458" s="31"/>
      <c r="U458" s="31"/>
      <c r="V458" s="31"/>
      <c r="W458" s="31"/>
      <c r="X458" s="60"/>
      <c r="Y458" s="60"/>
      <c r="Z458" s="60"/>
      <c r="AA458" s="60"/>
      <c r="AB458" s="60"/>
      <c r="AC458" s="60"/>
    </row>
    <row r="459" spans="1:29" ht="30" customHeight="1" x14ac:dyDescent="0.25">
      <c r="A459" s="172"/>
      <c r="B459" s="76">
        <v>503</v>
      </c>
      <c r="C459" s="175"/>
      <c r="D459" s="80" t="s">
        <v>809</v>
      </c>
      <c r="E459" s="69" t="s">
        <v>708</v>
      </c>
      <c r="F459" s="70" t="s">
        <v>810</v>
      </c>
      <c r="G459" s="69" t="s">
        <v>232</v>
      </c>
      <c r="H459" s="54">
        <v>7</v>
      </c>
      <c r="I459" s="32"/>
      <c r="J459" s="41">
        <f t="shared" si="14"/>
        <v>0</v>
      </c>
      <c r="K459" s="42" t="str">
        <f t="shared" si="15"/>
        <v>OK</v>
      </c>
      <c r="L459" s="31"/>
      <c r="M459" s="31"/>
      <c r="N459" s="31"/>
      <c r="O459" s="31"/>
      <c r="P459" s="31"/>
      <c r="Q459" s="31"/>
      <c r="R459" s="31"/>
      <c r="S459" s="31"/>
      <c r="T459" s="31"/>
      <c r="U459" s="31"/>
      <c r="V459" s="31"/>
      <c r="W459" s="31"/>
      <c r="X459" s="60"/>
      <c r="Y459" s="60"/>
      <c r="Z459" s="60"/>
      <c r="AA459" s="60"/>
      <c r="AB459" s="60"/>
      <c r="AC459" s="60"/>
    </row>
    <row r="460" spans="1:29" ht="30" customHeight="1" x14ac:dyDescent="0.25">
      <c r="A460" s="172"/>
      <c r="B460" s="76">
        <v>504</v>
      </c>
      <c r="C460" s="175"/>
      <c r="D460" s="80" t="s">
        <v>811</v>
      </c>
      <c r="E460" s="70" t="s">
        <v>710</v>
      </c>
      <c r="F460" s="70" t="s">
        <v>336</v>
      </c>
      <c r="G460" s="69" t="s">
        <v>232</v>
      </c>
      <c r="H460" s="54">
        <v>9</v>
      </c>
      <c r="I460" s="32"/>
      <c r="J460" s="41">
        <f t="shared" si="14"/>
        <v>0</v>
      </c>
      <c r="K460" s="42" t="str">
        <f t="shared" si="15"/>
        <v>OK</v>
      </c>
      <c r="L460" s="31"/>
      <c r="M460" s="31"/>
      <c r="N460" s="31"/>
      <c r="O460" s="31"/>
      <c r="P460" s="31"/>
      <c r="Q460" s="31"/>
      <c r="R460" s="31"/>
      <c r="S460" s="31"/>
      <c r="T460" s="31"/>
      <c r="U460" s="31"/>
      <c r="V460" s="31"/>
      <c r="W460" s="31"/>
      <c r="X460" s="60"/>
      <c r="Y460" s="60"/>
      <c r="Z460" s="60"/>
      <c r="AA460" s="60"/>
      <c r="AB460" s="60"/>
      <c r="AC460" s="60"/>
    </row>
    <row r="461" spans="1:29" ht="30" customHeight="1" x14ac:dyDescent="0.25">
      <c r="A461" s="172"/>
      <c r="B461" s="70">
        <v>505</v>
      </c>
      <c r="C461" s="175"/>
      <c r="D461" s="80" t="s">
        <v>501</v>
      </c>
      <c r="E461" s="69" t="s">
        <v>812</v>
      </c>
      <c r="F461" s="69" t="s">
        <v>38</v>
      </c>
      <c r="G461" s="69" t="s">
        <v>232</v>
      </c>
      <c r="H461" s="54">
        <v>31.19</v>
      </c>
      <c r="I461" s="32"/>
      <c r="J461" s="41">
        <f t="shared" si="14"/>
        <v>0</v>
      </c>
      <c r="K461" s="42" t="str">
        <f t="shared" si="15"/>
        <v>OK</v>
      </c>
      <c r="L461" s="31"/>
      <c r="M461" s="31"/>
      <c r="N461" s="31"/>
      <c r="O461" s="31"/>
      <c r="P461" s="31"/>
      <c r="Q461" s="31"/>
      <c r="R461" s="31"/>
      <c r="S461" s="31"/>
      <c r="T461" s="31"/>
      <c r="U461" s="31"/>
      <c r="V461" s="31"/>
      <c r="W461" s="31"/>
      <c r="X461" s="60"/>
      <c r="Y461" s="60"/>
      <c r="Z461" s="60"/>
      <c r="AA461" s="60"/>
      <c r="AB461" s="60"/>
      <c r="AC461" s="60"/>
    </row>
    <row r="462" spans="1:29" ht="30" customHeight="1" x14ac:dyDescent="0.25">
      <c r="A462" s="172"/>
      <c r="B462" s="70">
        <v>506</v>
      </c>
      <c r="C462" s="175"/>
      <c r="D462" s="80" t="s">
        <v>502</v>
      </c>
      <c r="E462" s="69" t="s">
        <v>728</v>
      </c>
      <c r="F462" s="69" t="s">
        <v>38</v>
      </c>
      <c r="G462" s="69" t="s">
        <v>232</v>
      </c>
      <c r="H462" s="54">
        <v>170</v>
      </c>
      <c r="I462" s="32"/>
      <c r="J462" s="41">
        <f t="shared" si="14"/>
        <v>0</v>
      </c>
      <c r="K462" s="42" t="str">
        <f t="shared" si="15"/>
        <v>OK</v>
      </c>
      <c r="L462" s="31"/>
      <c r="M462" s="31"/>
      <c r="N462" s="31"/>
      <c r="O462" s="31"/>
      <c r="P462" s="31"/>
      <c r="Q462" s="31"/>
      <c r="R462" s="31"/>
      <c r="S462" s="31"/>
      <c r="T462" s="31"/>
      <c r="U462" s="31"/>
      <c r="V462" s="31"/>
      <c r="W462" s="31"/>
      <c r="X462" s="60"/>
      <c r="Y462" s="60"/>
      <c r="Z462" s="60"/>
      <c r="AA462" s="60"/>
      <c r="AB462" s="60"/>
      <c r="AC462" s="60"/>
    </row>
    <row r="463" spans="1:29" ht="30" customHeight="1" x14ac:dyDescent="0.25">
      <c r="A463" s="172"/>
      <c r="B463" s="70">
        <v>507</v>
      </c>
      <c r="C463" s="175"/>
      <c r="D463" s="80" t="s">
        <v>504</v>
      </c>
      <c r="E463" s="69" t="s">
        <v>726</v>
      </c>
      <c r="F463" s="69" t="s">
        <v>38</v>
      </c>
      <c r="G463" s="69" t="s">
        <v>232</v>
      </c>
      <c r="H463" s="54">
        <v>12</v>
      </c>
      <c r="I463" s="32"/>
      <c r="J463" s="41">
        <f t="shared" si="14"/>
        <v>0</v>
      </c>
      <c r="K463" s="42" t="str">
        <f t="shared" si="15"/>
        <v>OK</v>
      </c>
      <c r="L463" s="31"/>
      <c r="M463" s="31"/>
      <c r="N463" s="31"/>
      <c r="O463" s="31"/>
      <c r="P463" s="31"/>
      <c r="Q463" s="31"/>
      <c r="R463" s="31"/>
      <c r="S463" s="31"/>
      <c r="T463" s="31"/>
      <c r="U463" s="31"/>
      <c r="V463" s="31"/>
      <c r="W463" s="31"/>
      <c r="X463" s="60"/>
      <c r="Y463" s="60"/>
      <c r="Z463" s="60"/>
      <c r="AA463" s="60"/>
      <c r="AB463" s="60"/>
      <c r="AC463" s="60"/>
    </row>
    <row r="464" spans="1:29" ht="30" customHeight="1" x14ac:dyDescent="0.25">
      <c r="A464" s="172"/>
      <c r="B464" s="70">
        <v>508</v>
      </c>
      <c r="C464" s="175"/>
      <c r="D464" s="80" t="s">
        <v>505</v>
      </c>
      <c r="E464" s="69" t="s">
        <v>37</v>
      </c>
      <c r="F464" s="69" t="s">
        <v>38</v>
      </c>
      <c r="G464" s="69" t="s">
        <v>232</v>
      </c>
      <c r="H464" s="54">
        <v>26</v>
      </c>
      <c r="I464" s="32"/>
      <c r="J464" s="41">
        <f t="shared" si="14"/>
        <v>0</v>
      </c>
      <c r="K464" s="42" t="str">
        <f t="shared" si="15"/>
        <v>OK</v>
      </c>
      <c r="L464" s="31"/>
      <c r="M464" s="31"/>
      <c r="N464" s="31"/>
      <c r="O464" s="31"/>
      <c r="P464" s="31"/>
      <c r="Q464" s="31"/>
      <c r="R464" s="31"/>
      <c r="S464" s="31"/>
      <c r="T464" s="31"/>
      <c r="U464" s="31"/>
      <c r="V464" s="31"/>
      <c r="W464" s="31"/>
      <c r="X464" s="60"/>
      <c r="Y464" s="60"/>
      <c r="Z464" s="60"/>
      <c r="AA464" s="60"/>
      <c r="AB464" s="60"/>
      <c r="AC464" s="60"/>
    </row>
    <row r="465" spans="1:29" ht="30" customHeight="1" x14ac:dyDescent="0.25">
      <c r="A465" s="172"/>
      <c r="B465" s="70">
        <v>509</v>
      </c>
      <c r="C465" s="175"/>
      <c r="D465" s="80" t="s">
        <v>506</v>
      </c>
      <c r="E465" s="69" t="s">
        <v>227</v>
      </c>
      <c r="F465" s="69" t="s">
        <v>38</v>
      </c>
      <c r="G465" s="69" t="s">
        <v>232</v>
      </c>
      <c r="H465" s="54">
        <v>32</v>
      </c>
      <c r="I465" s="32">
        <v>1</v>
      </c>
      <c r="J465" s="41">
        <f t="shared" si="14"/>
        <v>1</v>
      </c>
      <c r="K465" s="42" t="str">
        <f t="shared" si="15"/>
        <v>OK</v>
      </c>
      <c r="L465" s="31"/>
      <c r="M465" s="31"/>
      <c r="N465" s="31"/>
      <c r="O465" s="31"/>
      <c r="P465" s="31"/>
      <c r="Q465" s="31"/>
      <c r="R465" s="31"/>
      <c r="S465" s="31"/>
      <c r="T465" s="31"/>
      <c r="U465" s="31"/>
      <c r="V465" s="31"/>
      <c r="W465" s="31"/>
      <c r="X465" s="60"/>
      <c r="Y465" s="60"/>
      <c r="Z465" s="60"/>
      <c r="AA465" s="60"/>
      <c r="AB465" s="60"/>
      <c r="AC465" s="60"/>
    </row>
    <row r="466" spans="1:29" ht="30" customHeight="1" x14ac:dyDescent="0.25">
      <c r="A466" s="172"/>
      <c r="B466" s="70">
        <v>510</v>
      </c>
      <c r="C466" s="175"/>
      <c r="D466" s="80" t="s">
        <v>507</v>
      </c>
      <c r="E466" s="69" t="s">
        <v>731</v>
      </c>
      <c r="F466" s="69" t="s">
        <v>38</v>
      </c>
      <c r="G466" s="69" t="s">
        <v>232</v>
      </c>
      <c r="H466" s="54">
        <v>17</v>
      </c>
      <c r="I466" s="32"/>
      <c r="J466" s="41">
        <f t="shared" si="14"/>
        <v>0</v>
      </c>
      <c r="K466" s="42" t="str">
        <f t="shared" si="15"/>
        <v>OK</v>
      </c>
      <c r="L466" s="31"/>
      <c r="M466" s="31"/>
      <c r="N466" s="31"/>
      <c r="O466" s="31"/>
      <c r="P466" s="31"/>
      <c r="Q466" s="31"/>
      <c r="R466" s="31"/>
      <c r="S466" s="31"/>
      <c r="T466" s="31"/>
      <c r="U466" s="31"/>
      <c r="V466" s="31"/>
      <c r="W466" s="31"/>
      <c r="X466" s="60"/>
      <c r="Y466" s="60"/>
      <c r="Z466" s="60"/>
      <c r="AA466" s="60"/>
      <c r="AB466" s="60"/>
      <c r="AC466" s="60"/>
    </row>
    <row r="467" spans="1:29" ht="30" customHeight="1" x14ac:dyDescent="0.25">
      <c r="A467" s="172"/>
      <c r="B467" s="70">
        <v>511</v>
      </c>
      <c r="C467" s="175"/>
      <c r="D467" s="80" t="s">
        <v>508</v>
      </c>
      <c r="E467" s="69" t="s">
        <v>726</v>
      </c>
      <c r="F467" s="69" t="s">
        <v>348</v>
      </c>
      <c r="G467" s="69" t="s">
        <v>232</v>
      </c>
      <c r="H467" s="54">
        <v>22.97</v>
      </c>
      <c r="I467" s="32">
        <v>1</v>
      </c>
      <c r="J467" s="41">
        <f t="shared" si="14"/>
        <v>0</v>
      </c>
      <c r="K467" s="42" t="str">
        <f t="shared" si="15"/>
        <v>OK</v>
      </c>
      <c r="L467" s="31">
        <v>1</v>
      </c>
      <c r="M467" s="31"/>
      <c r="N467" s="31"/>
      <c r="O467" s="31"/>
      <c r="P467" s="31"/>
      <c r="Q467" s="31"/>
      <c r="R467" s="31"/>
      <c r="S467" s="31"/>
      <c r="T467" s="31"/>
      <c r="U467" s="31"/>
      <c r="V467" s="31"/>
      <c r="W467" s="31"/>
      <c r="X467" s="60"/>
      <c r="Y467" s="60"/>
      <c r="Z467" s="60"/>
      <c r="AA467" s="60"/>
      <c r="AB467" s="60"/>
      <c r="AC467" s="60"/>
    </row>
    <row r="468" spans="1:29" ht="30" customHeight="1" x14ac:dyDescent="0.25">
      <c r="A468" s="172"/>
      <c r="B468" s="70">
        <v>512</v>
      </c>
      <c r="C468" s="175"/>
      <c r="D468" s="80" t="s">
        <v>509</v>
      </c>
      <c r="E468" s="69" t="s">
        <v>726</v>
      </c>
      <c r="F468" s="69" t="s">
        <v>38</v>
      </c>
      <c r="G468" s="69" t="s">
        <v>232</v>
      </c>
      <c r="H468" s="54">
        <v>18</v>
      </c>
      <c r="I468" s="32"/>
      <c r="J468" s="41">
        <f t="shared" si="14"/>
        <v>0</v>
      </c>
      <c r="K468" s="42" t="str">
        <f t="shared" si="15"/>
        <v>OK</v>
      </c>
      <c r="L468" s="31"/>
      <c r="M468" s="31"/>
      <c r="N468" s="31"/>
      <c r="O468" s="31"/>
      <c r="P468" s="31"/>
      <c r="Q468" s="31"/>
      <c r="R468" s="31"/>
      <c r="S468" s="31"/>
      <c r="T468" s="31"/>
      <c r="U468" s="31"/>
      <c r="V468" s="31"/>
      <c r="W468" s="31"/>
      <c r="X468" s="60"/>
      <c r="Y468" s="60"/>
      <c r="Z468" s="60"/>
      <c r="AA468" s="60"/>
      <c r="AB468" s="60"/>
      <c r="AC468" s="60"/>
    </row>
    <row r="469" spans="1:29" ht="30" customHeight="1" x14ac:dyDescent="0.25">
      <c r="A469" s="172"/>
      <c r="B469" s="70">
        <v>513</v>
      </c>
      <c r="C469" s="175"/>
      <c r="D469" s="80" t="s">
        <v>510</v>
      </c>
      <c r="E469" s="69" t="s">
        <v>813</v>
      </c>
      <c r="F469" s="69" t="s">
        <v>38</v>
      </c>
      <c r="G469" s="69" t="s">
        <v>512</v>
      </c>
      <c r="H469" s="54">
        <v>460</v>
      </c>
      <c r="I469" s="32"/>
      <c r="J469" s="41">
        <f t="shared" si="14"/>
        <v>0</v>
      </c>
      <c r="K469" s="42" t="str">
        <f t="shared" si="15"/>
        <v>OK</v>
      </c>
      <c r="L469" s="31"/>
      <c r="M469" s="31"/>
      <c r="N469" s="31"/>
      <c r="O469" s="31"/>
      <c r="P469" s="31"/>
      <c r="Q469" s="31"/>
      <c r="R469" s="31"/>
      <c r="S469" s="31"/>
      <c r="T469" s="31"/>
      <c r="U469" s="31"/>
      <c r="V469" s="31"/>
      <c r="W469" s="31"/>
      <c r="X469" s="60"/>
      <c r="Y469" s="60"/>
      <c r="Z469" s="60"/>
      <c r="AA469" s="60"/>
      <c r="AB469" s="60"/>
      <c r="AC469" s="60"/>
    </row>
    <row r="470" spans="1:29" ht="30" customHeight="1" x14ac:dyDescent="0.25">
      <c r="A470" s="172"/>
      <c r="B470" s="70">
        <v>514</v>
      </c>
      <c r="C470" s="175"/>
      <c r="D470" s="80" t="s">
        <v>513</v>
      </c>
      <c r="E470" s="69" t="s">
        <v>813</v>
      </c>
      <c r="F470" s="69" t="s">
        <v>38</v>
      </c>
      <c r="G470" s="69" t="s">
        <v>512</v>
      </c>
      <c r="H470" s="54">
        <v>420</v>
      </c>
      <c r="I470" s="32"/>
      <c r="J470" s="41">
        <f t="shared" si="14"/>
        <v>0</v>
      </c>
      <c r="K470" s="42" t="str">
        <f t="shared" si="15"/>
        <v>OK</v>
      </c>
      <c r="L470" s="31"/>
      <c r="M470" s="31"/>
      <c r="N470" s="31"/>
      <c r="O470" s="31"/>
      <c r="P470" s="31"/>
      <c r="Q470" s="31"/>
      <c r="R470" s="31"/>
      <c r="S470" s="31"/>
      <c r="T470" s="31"/>
      <c r="U470" s="31"/>
      <c r="V470" s="31"/>
      <c r="W470" s="31"/>
      <c r="X470" s="60"/>
      <c r="Y470" s="60"/>
      <c r="Z470" s="60"/>
      <c r="AA470" s="60"/>
      <c r="AB470" s="60"/>
      <c r="AC470" s="60"/>
    </row>
    <row r="471" spans="1:29" ht="30" customHeight="1" x14ac:dyDescent="0.25">
      <c r="A471" s="172"/>
      <c r="B471" s="70">
        <v>515</v>
      </c>
      <c r="C471" s="175"/>
      <c r="D471" s="80" t="s">
        <v>514</v>
      </c>
      <c r="E471" s="69" t="s">
        <v>732</v>
      </c>
      <c r="F471" s="69" t="s">
        <v>38</v>
      </c>
      <c r="G471" s="69" t="s">
        <v>512</v>
      </c>
      <c r="H471" s="54">
        <v>461</v>
      </c>
      <c r="I471" s="32"/>
      <c r="J471" s="41">
        <f t="shared" si="14"/>
        <v>0</v>
      </c>
      <c r="K471" s="42" t="str">
        <f t="shared" si="15"/>
        <v>OK</v>
      </c>
      <c r="L471" s="31"/>
      <c r="M471" s="31"/>
      <c r="N471" s="31"/>
      <c r="O471" s="31"/>
      <c r="P471" s="31"/>
      <c r="Q471" s="31"/>
      <c r="R471" s="31"/>
      <c r="S471" s="31"/>
      <c r="T471" s="31"/>
      <c r="U471" s="31"/>
      <c r="V471" s="31"/>
      <c r="W471" s="31"/>
      <c r="X471" s="60"/>
      <c r="Y471" s="60"/>
      <c r="Z471" s="60"/>
      <c r="AA471" s="60"/>
      <c r="AB471" s="60"/>
      <c r="AC471" s="60"/>
    </row>
    <row r="472" spans="1:29" ht="30" customHeight="1" x14ac:dyDescent="0.25">
      <c r="A472" s="172"/>
      <c r="B472" s="70">
        <v>516</v>
      </c>
      <c r="C472" s="175"/>
      <c r="D472" s="80" t="s">
        <v>515</v>
      </c>
      <c r="E472" s="69" t="s">
        <v>813</v>
      </c>
      <c r="F472" s="69" t="s">
        <v>38</v>
      </c>
      <c r="G472" s="69" t="s">
        <v>512</v>
      </c>
      <c r="H472" s="54">
        <v>305</v>
      </c>
      <c r="I472" s="32">
        <v>1</v>
      </c>
      <c r="J472" s="41">
        <f t="shared" si="14"/>
        <v>1</v>
      </c>
      <c r="K472" s="42" t="str">
        <f t="shared" si="15"/>
        <v>OK</v>
      </c>
      <c r="L472" s="31"/>
      <c r="M472" s="31"/>
      <c r="N472" s="31"/>
      <c r="O472" s="31"/>
      <c r="P472" s="31"/>
      <c r="Q472" s="31"/>
      <c r="R472" s="31"/>
      <c r="S472" s="31"/>
      <c r="T472" s="31"/>
      <c r="U472" s="31"/>
      <c r="V472" s="31"/>
      <c r="W472" s="31"/>
      <c r="X472" s="60"/>
      <c r="Y472" s="60"/>
      <c r="Z472" s="60"/>
      <c r="AA472" s="60"/>
      <c r="AB472" s="60"/>
      <c r="AC472" s="60"/>
    </row>
    <row r="473" spans="1:29" ht="30" customHeight="1" x14ac:dyDescent="0.25">
      <c r="A473" s="172"/>
      <c r="B473" s="70">
        <v>517</v>
      </c>
      <c r="C473" s="175"/>
      <c r="D473" s="80" t="s">
        <v>625</v>
      </c>
      <c r="E473" s="69" t="s">
        <v>813</v>
      </c>
      <c r="F473" s="69" t="s">
        <v>336</v>
      </c>
      <c r="G473" s="69" t="s">
        <v>512</v>
      </c>
      <c r="H473" s="54">
        <v>223</v>
      </c>
      <c r="I473" s="32"/>
      <c r="J473" s="41">
        <f t="shared" si="14"/>
        <v>0</v>
      </c>
      <c r="K473" s="42" t="str">
        <f t="shared" si="15"/>
        <v>OK</v>
      </c>
      <c r="L473" s="31"/>
      <c r="M473" s="31"/>
      <c r="N473" s="31"/>
      <c r="O473" s="31"/>
      <c r="P473" s="31"/>
      <c r="Q473" s="31"/>
      <c r="R473" s="31"/>
      <c r="S473" s="31"/>
      <c r="T473" s="31"/>
      <c r="U473" s="31"/>
      <c r="V473" s="31"/>
      <c r="W473" s="31"/>
      <c r="X473" s="60"/>
      <c r="Y473" s="60"/>
      <c r="Z473" s="60"/>
      <c r="AA473" s="60"/>
      <c r="AB473" s="60"/>
      <c r="AC473" s="60"/>
    </row>
    <row r="474" spans="1:29" ht="30" customHeight="1" x14ac:dyDescent="0.25">
      <c r="A474" s="172"/>
      <c r="B474" s="70">
        <v>518</v>
      </c>
      <c r="C474" s="175"/>
      <c r="D474" s="80" t="s">
        <v>655</v>
      </c>
      <c r="E474" s="69" t="s">
        <v>813</v>
      </c>
      <c r="F474" s="69" t="s">
        <v>336</v>
      </c>
      <c r="G474" s="69" t="s">
        <v>232</v>
      </c>
      <c r="H474" s="54">
        <v>135</v>
      </c>
      <c r="I474" s="32"/>
      <c r="J474" s="41">
        <f t="shared" si="14"/>
        <v>0</v>
      </c>
      <c r="K474" s="42" t="str">
        <f t="shared" si="15"/>
        <v>OK</v>
      </c>
      <c r="L474" s="31"/>
      <c r="M474" s="31"/>
      <c r="N474" s="31"/>
      <c r="O474" s="31"/>
      <c r="P474" s="31"/>
      <c r="Q474" s="31"/>
      <c r="R474" s="31"/>
      <c r="S474" s="31"/>
      <c r="T474" s="31"/>
      <c r="U474" s="31"/>
      <c r="V474" s="31"/>
      <c r="W474" s="31"/>
      <c r="X474" s="60"/>
      <c r="Y474" s="60"/>
      <c r="Z474" s="60"/>
      <c r="AA474" s="60"/>
      <c r="AB474" s="60"/>
      <c r="AC474" s="60"/>
    </row>
    <row r="475" spans="1:29" ht="30" customHeight="1" x14ac:dyDescent="0.25">
      <c r="A475" s="172"/>
      <c r="B475" s="70">
        <v>519</v>
      </c>
      <c r="C475" s="175"/>
      <c r="D475" s="80" t="s">
        <v>516</v>
      </c>
      <c r="E475" s="69" t="s">
        <v>813</v>
      </c>
      <c r="F475" s="69" t="s">
        <v>38</v>
      </c>
      <c r="G475" s="69" t="s">
        <v>512</v>
      </c>
      <c r="H475" s="54">
        <v>236</v>
      </c>
      <c r="I475" s="32"/>
      <c r="J475" s="41">
        <f t="shared" si="14"/>
        <v>0</v>
      </c>
      <c r="K475" s="42" t="str">
        <f t="shared" si="15"/>
        <v>OK</v>
      </c>
      <c r="L475" s="31"/>
      <c r="M475" s="31"/>
      <c r="N475" s="31"/>
      <c r="O475" s="31"/>
      <c r="P475" s="31"/>
      <c r="Q475" s="31"/>
      <c r="R475" s="31"/>
      <c r="S475" s="31"/>
      <c r="T475" s="31"/>
      <c r="U475" s="31"/>
      <c r="V475" s="31"/>
      <c r="W475" s="31"/>
      <c r="X475" s="60"/>
      <c r="Y475" s="60"/>
      <c r="Z475" s="60"/>
      <c r="AA475" s="60"/>
      <c r="AB475" s="60"/>
      <c r="AC475" s="60"/>
    </row>
    <row r="476" spans="1:29" ht="30" customHeight="1" x14ac:dyDescent="0.25">
      <c r="A476" s="172"/>
      <c r="B476" s="76">
        <v>520</v>
      </c>
      <c r="C476" s="175"/>
      <c r="D476" s="80" t="s">
        <v>517</v>
      </c>
      <c r="E476" s="69" t="s">
        <v>813</v>
      </c>
      <c r="F476" s="69" t="s">
        <v>38</v>
      </c>
      <c r="G476" s="69" t="s">
        <v>512</v>
      </c>
      <c r="H476" s="54">
        <v>605</v>
      </c>
      <c r="I476" s="32"/>
      <c r="J476" s="41">
        <f t="shared" si="14"/>
        <v>0</v>
      </c>
      <c r="K476" s="42" t="str">
        <f t="shared" si="15"/>
        <v>OK</v>
      </c>
      <c r="L476" s="31"/>
      <c r="M476" s="31"/>
      <c r="N476" s="31"/>
      <c r="O476" s="31"/>
      <c r="P476" s="31"/>
      <c r="Q476" s="31"/>
      <c r="R476" s="31"/>
      <c r="S476" s="31"/>
      <c r="T476" s="31"/>
      <c r="U476" s="31"/>
      <c r="V476" s="31"/>
      <c r="W476" s="31"/>
      <c r="X476" s="60"/>
      <c r="Y476" s="60"/>
      <c r="Z476" s="60"/>
      <c r="AA476" s="60"/>
      <c r="AB476" s="60"/>
      <c r="AC476" s="60"/>
    </row>
    <row r="477" spans="1:29" ht="30" customHeight="1" x14ac:dyDescent="0.25">
      <c r="A477" s="172"/>
      <c r="B477" s="70">
        <v>521</v>
      </c>
      <c r="C477" s="175"/>
      <c r="D477" s="80" t="s">
        <v>518</v>
      </c>
      <c r="E477" s="69" t="s">
        <v>813</v>
      </c>
      <c r="F477" s="69" t="s">
        <v>38</v>
      </c>
      <c r="G477" s="69" t="s">
        <v>512</v>
      </c>
      <c r="H477" s="54">
        <v>428.13</v>
      </c>
      <c r="I477" s="32"/>
      <c r="J477" s="41">
        <f t="shared" si="14"/>
        <v>0</v>
      </c>
      <c r="K477" s="42" t="str">
        <f t="shared" si="15"/>
        <v>OK</v>
      </c>
      <c r="L477" s="31"/>
      <c r="M477" s="31"/>
      <c r="N477" s="31"/>
      <c r="O477" s="31"/>
      <c r="P477" s="31"/>
      <c r="Q477" s="31"/>
      <c r="R477" s="31"/>
      <c r="S477" s="31"/>
      <c r="T477" s="31"/>
      <c r="U477" s="31"/>
      <c r="V477" s="31"/>
      <c r="W477" s="31"/>
      <c r="X477" s="60"/>
      <c r="Y477" s="60"/>
      <c r="Z477" s="60"/>
      <c r="AA477" s="60"/>
      <c r="AB477" s="60"/>
      <c r="AC477" s="60"/>
    </row>
    <row r="478" spans="1:29" ht="30" customHeight="1" x14ac:dyDescent="0.25">
      <c r="A478" s="172"/>
      <c r="B478" s="69">
        <v>522</v>
      </c>
      <c r="C478" s="175"/>
      <c r="D478" s="80" t="s">
        <v>519</v>
      </c>
      <c r="E478" s="69" t="s">
        <v>732</v>
      </c>
      <c r="F478" s="69" t="s">
        <v>123</v>
      </c>
      <c r="G478" s="69" t="s">
        <v>512</v>
      </c>
      <c r="H478" s="54">
        <v>4600</v>
      </c>
      <c r="I478" s="32"/>
      <c r="J478" s="41">
        <f t="shared" si="14"/>
        <v>0</v>
      </c>
      <c r="K478" s="42" t="str">
        <f t="shared" si="15"/>
        <v>OK</v>
      </c>
      <c r="L478" s="31"/>
      <c r="M478" s="31"/>
      <c r="N478" s="31"/>
      <c r="O478" s="31"/>
      <c r="P478" s="31"/>
      <c r="Q478" s="31"/>
      <c r="R478" s="31"/>
      <c r="S478" s="31"/>
      <c r="T478" s="31"/>
      <c r="U478" s="31"/>
      <c r="V478" s="31"/>
      <c r="W478" s="31"/>
      <c r="X478" s="60"/>
      <c r="Y478" s="60"/>
      <c r="Z478" s="60"/>
      <c r="AA478" s="60"/>
      <c r="AB478" s="60"/>
      <c r="AC478" s="60"/>
    </row>
    <row r="479" spans="1:29" ht="30" customHeight="1" x14ac:dyDescent="0.25">
      <c r="A479" s="172"/>
      <c r="B479" s="70">
        <v>523</v>
      </c>
      <c r="C479" s="175"/>
      <c r="D479" s="80" t="s">
        <v>658</v>
      </c>
      <c r="E479" s="69" t="s">
        <v>813</v>
      </c>
      <c r="F479" s="69" t="s">
        <v>336</v>
      </c>
      <c r="G479" s="69" t="s">
        <v>512</v>
      </c>
      <c r="H479" s="54">
        <v>381.97</v>
      </c>
      <c r="I479" s="32"/>
      <c r="J479" s="41">
        <f t="shared" si="14"/>
        <v>0</v>
      </c>
      <c r="K479" s="42" t="str">
        <f t="shared" si="15"/>
        <v>OK</v>
      </c>
      <c r="L479" s="31"/>
      <c r="M479" s="31"/>
      <c r="N479" s="31"/>
      <c r="O479" s="31"/>
      <c r="P479" s="31"/>
      <c r="Q479" s="31"/>
      <c r="R479" s="31"/>
      <c r="S479" s="31"/>
      <c r="T479" s="31"/>
      <c r="U479" s="31"/>
      <c r="V479" s="31"/>
      <c r="W479" s="31"/>
      <c r="X479" s="60"/>
      <c r="Y479" s="60"/>
      <c r="Z479" s="60"/>
      <c r="AA479" s="60"/>
      <c r="AB479" s="60"/>
      <c r="AC479" s="60"/>
    </row>
    <row r="480" spans="1:29" ht="30" customHeight="1" x14ac:dyDescent="0.25">
      <c r="A480" s="172"/>
      <c r="B480" s="76">
        <v>524</v>
      </c>
      <c r="C480" s="175"/>
      <c r="D480" s="81" t="s">
        <v>814</v>
      </c>
      <c r="E480" s="66"/>
      <c r="F480" s="66" t="s">
        <v>38</v>
      </c>
      <c r="G480" s="70"/>
      <c r="H480" s="54">
        <v>453</v>
      </c>
      <c r="I480" s="32"/>
      <c r="J480" s="41">
        <f t="shared" si="14"/>
        <v>0</v>
      </c>
      <c r="K480" s="42" t="str">
        <f t="shared" si="15"/>
        <v>OK</v>
      </c>
      <c r="L480" s="31"/>
      <c r="M480" s="31"/>
      <c r="N480" s="31"/>
      <c r="O480" s="31"/>
      <c r="P480" s="31"/>
      <c r="Q480" s="31"/>
      <c r="R480" s="31"/>
      <c r="S480" s="31"/>
      <c r="T480" s="31"/>
      <c r="U480" s="31"/>
      <c r="V480" s="31"/>
      <c r="W480" s="31"/>
      <c r="X480" s="60"/>
      <c r="Y480" s="60"/>
      <c r="Z480" s="60"/>
      <c r="AA480" s="60"/>
      <c r="AB480" s="60"/>
      <c r="AC480" s="60"/>
    </row>
    <row r="481" spans="1:29" ht="30" customHeight="1" x14ac:dyDescent="0.25">
      <c r="A481" s="172"/>
      <c r="B481" s="76">
        <v>525</v>
      </c>
      <c r="C481" s="175"/>
      <c r="D481" s="77" t="s">
        <v>669</v>
      </c>
      <c r="E481" s="89" t="s">
        <v>813</v>
      </c>
      <c r="F481" s="69" t="s">
        <v>336</v>
      </c>
      <c r="G481" s="69" t="s">
        <v>512</v>
      </c>
      <c r="H481" s="54">
        <v>750</v>
      </c>
      <c r="I481" s="32"/>
      <c r="J481" s="41">
        <f t="shared" si="14"/>
        <v>0</v>
      </c>
      <c r="K481" s="42" t="str">
        <f t="shared" si="15"/>
        <v>OK</v>
      </c>
      <c r="L481" s="31"/>
      <c r="M481" s="31"/>
      <c r="N481" s="31"/>
      <c r="O481" s="31"/>
      <c r="P481" s="31"/>
      <c r="Q481" s="31"/>
      <c r="R481" s="31"/>
      <c r="S481" s="31"/>
      <c r="T481" s="31"/>
      <c r="U481" s="31"/>
      <c r="V481" s="31"/>
      <c r="W481" s="31"/>
      <c r="X481" s="60"/>
      <c r="Y481" s="60"/>
      <c r="Z481" s="60"/>
      <c r="AA481" s="60"/>
      <c r="AB481" s="60"/>
      <c r="AC481" s="60"/>
    </row>
    <row r="482" spans="1:29" ht="30" customHeight="1" x14ac:dyDescent="0.25">
      <c r="A482" s="172"/>
      <c r="B482" s="76">
        <v>526</v>
      </c>
      <c r="C482" s="175"/>
      <c r="D482" s="77" t="s">
        <v>670</v>
      </c>
      <c r="E482" s="89" t="s">
        <v>815</v>
      </c>
      <c r="F482" s="69" t="s">
        <v>336</v>
      </c>
      <c r="G482" s="69" t="s">
        <v>512</v>
      </c>
      <c r="H482" s="54">
        <v>1210</v>
      </c>
      <c r="I482" s="32"/>
      <c r="J482" s="41">
        <f t="shared" si="14"/>
        <v>0</v>
      </c>
      <c r="K482" s="42" t="str">
        <f t="shared" si="15"/>
        <v>OK</v>
      </c>
      <c r="L482" s="31"/>
      <c r="M482" s="31"/>
      <c r="N482" s="31"/>
      <c r="O482" s="31"/>
      <c r="P482" s="31"/>
      <c r="Q482" s="31"/>
      <c r="R482" s="31"/>
      <c r="S482" s="31"/>
      <c r="T482" s="31"/>
      <c r="U482" s="31"/>
      <c r="V482" s="31"/>
      <c r="W482" s="31"/>
      <c r="X482" s="60"/>
      <c r="Y482" s="60"/>
      <c r="Z482" s="60"/>
      <c r="AA482" s="60"/>
      <c r="AB482" s="60"/>
      <c r="AC482" s="60"/>
    </row>
    <row r="483" spans="1:29" ht="30" customHeight="1" x14ac:dyDescent="0.25">
      <c r="A483" s="172"/>
      <c r="B483" s="76">
        <v>527</v>
      </c>
      <c r="C483" s="175"/>
      <c r="D483" s="77" t="s">
        <v>671</v>
      </c>
      <c r="E483" s="89" t="s">
        <v>815</v>
      </c>
      <c r="F483" s="69" t="s">
        <v>336</v>
      </c>
      <c r="G483" s="69" t="s">
        <v>512</v>
      </c>
      <c r="H483" s="54">
        <v>1100</v>
      </c>
      <c r="I483" s="32"/>
      <c r="J483" s="41">
        <f t="shared" si="14"/>
        <v>0</v>
      </c>
      <c r="K483" s="42" t="str">
        <f t="shared" si="15"/>
        <v>OK</v>
      </c>
      <c r="L483" s="31"/>
      <c r="M483" s="31"/>
      <c r="N483" s="31"/>
      <c r="O483" s="31"/>
      <c r="P483" s="31"/>
      <c r="Q483" s="31"/>
      <c r="R483" s="31"/>
      <c r="S483" s="31"/>
      <c r="T483" s="31"/>
      <c r="U483" s="31"/>
      <c r="V483" s="31"/>
      <c r="W483" s="31"/>
      <c r="X483" s="60"/>
      <c r="Y483" s="60"/>
      <c r="Z483" s="60"/>
      <c r="AA483" s="60"/>
      <c r="AB483" s="60"/>
      <c r="AC483" s="60"/>
    </row>
    <row r="484" spans="1:29" ht="30" customHeight="1" x14ac:dyDescent="0.25">
      <c r="A484" s="173"/>
      <c r="B484" s="70">
        <v>528</v>
      </c>
      <c r="C484" s="176"/>
      <c r="D484" s="80" t="s">
        <v>654</v>
      </c>
      <c r="E484" s="69" t="s">
        <v>816</v>
      </c>
      <c r="F484" s="69" t="s">
        <v>336</v>
      </c>
      <c r="G484" s="69" t="s">
        <v>232</v>
      </c>
      <c r="H484" s="54">
        <v>91.57</v>
      </c>
      <c r="I484" s="32"/>
      <c r="J484" s="41">
        <f t="shared" si="14"/>
        <v>0</v>
      </c>
      <c r="K484" s="42" t="str">
        <f t="shared" si="15"/>
        <v>OK</v>
      </c>
      <c r="L484" s="31"/>
      <c r="M484" s="31"/>
      <c r="N484" s="31"/>
      <c r="O484" s="31"/>
      <c r="P484" s="31"/>
      <c r="Q484" s="31"/>
      <c r="R484" s="31"/>
      <c r="S484" s="31"/>
      <c r="T484" s="31"/>
      <c r="U484" s="31"/>
      <c r="V484" s="31"/>
      <c r="W484" s="31"/>
      <c r="X484" s="60"/>
      <c r="Y484" s="60"/>
      <c r="Z484" s="60"/>
      <c r="AA484" s="60"/>
      <c r="AB484" s="60"/>
      <c r="AC484" s="60"/>
    </row>
    <row r="485" spans="1:29" ht="30" customHeight="1" x14ac:dyDescent="0.25">
      <c r="A485" s="177">
        <v>9</v>
      </c>
      <c r="B485" s="71">
        <v>529</v>
      </c>
      <c r="C485" s="168" t="s">
        <v>684</v>
      </c>
      <c r="D485" s="75" t="s">
        <v>520</v>
      </c>
      <c r="E485" s="72" t="s">
        <v>816</v>
      </c>
      <c r="F485" s="72" t="s">
        <v>521</v>
      </c>
      <c r="G485" s="72" t="s">
        <v>44</v>
      </c>
      <c r="H485" s="56">
        <v>1.99</v>
      </c>
      <c r="I485" s="32">
        <v>2</v>
      </c>
      <c r="J485" s="41">
        <f t="shared" si="14"/>
        <v>2</v>
      </c>
      <c r="K485" s="42" t="str">
        <f t="shared" si="15"/>
        <v>OK</v>
      </c>
      <c r="L485" s="31"/>
      <c r="M485" s="31"/>
      <c r="N485" s="31"/>
      <c r="O485" s="31"/>
      <c r="P485" s="31"/>
      <c r="Q485" s="31"/>
      <c r="R485" s="31"/>
      <c r="S485" s="31"/>
      <c r="T485" s="31"/>
      <c r="U485" s="31"/>
      <c r="V485" s="31"/>
      <c r="W485" s="31"/>
      <c r="X485" s="60"/>
      <c r="Y485" s="60"/>
      <c r="Z485" s="60"/>
      <c r="AA485" s="60"/>
      <c r="AB485" s="60"/>
      <c r="AC485" s="60"/>
    </row>
    <row r="486" spans="1:29" ht="30" customHeight="1" x14ac:dyDescent="0.25">
      <c r="A486" s="177"/>
      <c r="B486" s="71">
        <v>530</v>
      </c>
      <c r="C486" s="169"/>
      <c r="D486" s="75" t="s">
        <v>522</v>
      </c>
      <c r="E486" s="72" t="s">
        <v>817</v>
      </c>
      <c r="F486" s="72" t="s">
        <v>38</v>
      </c>
      <c r="G486" s="72" t="s">
        <v>44</v>
      </c>
      <c r="H486" s="56">
        <v>17.010000000000002</v>
      </c>
      <c r="I486" s="32">
        <v>1</v>
      </c>
      <c r="J486" s="41">
        <f t="shared" si="14"/>
        <v>1</v>
      </c>
      <c r="K486" s="42" t="str">
        <f t="shared" si="15"/>
        <v>OK</v>
      </c>
      <c r="L486" s="31"/>
      <c r="M486" s="31"/>
      <c r="N486" s="31"/>
      <c r="O486" s="31"/>
      <c r="P486" s="31"/>
      <c r="Q486" s="31"/>
      <c r="R486" s="31"/>
      <c r="S486" s="31"/>
      <c r="T486" s="31"/>
      <c r="U486" s="31"/>
      <c r="V486" s="31"/>
      <c r="W486" s="31"/>
      <c r="X486" s="60"/>
      <c r="Y486" s="60"/>
      <c r="Z486" s="60"/>
      <c r="AA486" s="60"/>
      <c r="AB486" s="60"/>
      <c r="AC486" s="60"/>
    </row>
    <row r="487" spans="1:29" ht="30" customHeight="1" x14ac:dyDescent="0.25">
      <c r="A487" s="177"/>
      <c r="B487" s="71">
        <v>531</v>
      </c>
      <c r="C487" s="169"/>
      <c r="D487" s="75" t="s">
        <v>524</v>
      </c>
      <c r="E487" s="72" t="s">
        <v>210</v>
      </c>
      <c r="F487" s="72" t="s">
        <v>38</v>
      </c>
      <c r="G487" s="72" t="s">
        <v>44</v>
      </c>
      <c r="H487" s="56">
        <v>7.1</v>
      </c>
      <c r="I487" s="32">
        <v>2</v>
      </c>
      <c r="J487" s="41">
        <f t="shared" si="14"/>
        <v>2</v>
      </c>
      <c r="K487" s="42" t="str">
        <f t="shared" si="15"/>
        <v>OK</v>
      </c>
      <c r="L487" s="31"/>
      <c r="M487" s="31"/>
      <c r="N487" s="31"/>
      <c r="O487" s="31"/>
      <c r="P487" s="31"/>
      <c r="Q487" s="31"/>
      <c r="R487" s="31"/>
      <c r="S487" s="31"/>
      <c r="T487" s="31"/>
      <c r="U487" s="31"/>
      <c r="V487" s="31"/>
      <c r="W487" s="31"/>
      <c r="X487" s="60"/>
      <c r="Y487" s="60"/>
      <c r="Z487" s="60"/>
      <c r="AA487" s="60"/>
      <c r="AB487" s="60"/>
      <c r="AC487" s="60"/>
    </row>
    <row r="488" spans="1:29" ht="30" customHeight="1" x14ac:dyDescent="0.25">
      <c r="A488" s="177"/>
      <c r="B488" s="71">
        <v>532</v>
      </c>
      <c r="C488" s="169"/>
      <c r="D488" s="75" t="s">
        <v>526</v>
      </c>
      <c r="E488" s="72" t="s">
        <v>726</v>
      </c>
      <c r="F488" s="72" t="s">
        <v>38</v>
      </c>
      <c r="G488" s="72" t="s">
        <v>44</v>
      </c>
      <c r="H488" s="56">
        <v>10.83</v>
      </c>
      <c r="I488" s="32">
        <v>2</v>
      </c>
      <c r="J488" s="41">
        <f t="shared" si="14"/>
        <v>2</v>
      </c>
      <c r="K488" s="42" t="str">
        <f t="shared" si="15"/>
        <v>OK</v>
      </c>
      <c r="L488" s="31"/>
      <c r="M488" s="31"/>
      <c r="N488" s="31"/>
      <c r="O488" s="31"/>
      <c r="P488" s="31"/>
      <c r="Q488" s="31"/>
      <c r="R488" s="31"/>
      <c r="S488" s="31"/>
      <c r="T488" s="31"/>
      <c r="U488" s="31"/>
      <c r="V488" s="31"/>
      <c r="W488" s="31"/>
      <c r="X488" s="60"/>
      <c r="Y488" s="60"/>
      <c r="Z488" s="60"/>
      <c r="AA488" s="60"/>
      <c r="AB488" s="60"/>
      <c r="AC488" s="60"/>
    </row>
    <row r="489" spans="1:29" ht="30" customHeight="1" x14ac:dyDescent="0.25">
      <c r="A489" s="177"/>
      <c r="B489" s="71">
        <v>533</v>
      </c>
      <c r="C489" s="169"/>
      <c r="D489" s="75" t="s">
        <v>527</v>
      </c>
      <c r="E489" s="72" t="s">
        <v>818</v>
      </c>
      <c r="F489" s="72" t="s">
        <v>38</v>
      </c>
      <c r="G489" s="72" t="s">
        <v>44</v>
      </c>
      <c r="H489" s="56">
        <v>13.49</v>
      </c>
      <c r="I489" s="32">
        <v>1</v>
      </c>
      <c r="J489" s="41">
        <f t="shared" si="14"/>
        <v>1</v>
      </c>
      <c r="K489" s="42" t="str">
        <f t="shared" si="15"/>
        <v>OK</v>
      </c>
      <c r="L489" s="31"/>
      <c r="M489" s="31"/>
      <c r="N489" s="31"/>
      <c r="O489" s="31"/>
      <c r="P489" s="31"/>
      <c r="Q489" s="31"/>
      <c r="R489" s="31"/>
      <c r="S489" s="31"/>
      <c r="T489" s="31"/>
      <c r="U489" s="31"/>
      <c r="V489" s="31"/>
      <c r="W489" s="31"/>
      <c r="X489" s="60"/>
      <c r="Y489" s="60"/>
      <c r="Z489" s="60"/>
      <c r="AA489" s="60"/>
      <c r="AB489" s="60"/>
      <c r="AC489" s="60"/>
    </row>
    <row r="490" spans="1:29" ht="30" customHeight="1" x14ac:dyDescent="0.25">
      <c r="A490" s="177"/>
      <c r="B490" s="72">
        <v>534</v>
      </c>
      <c r="C490" s="169"/>
      <c r="D490" s="75" t="s">
        <v>528</v>
      </c>
      <c r="E490" s="72" t="s">
        <v>726</v>
      </c>
      <c r="F490" s="72" t="s">
        <v>530</v>
      </c>
      <c r="G490" s="72" t="s">
        <v>531</v>
      </c>
      <c r="H490" s="56">
        <v>41.91</v>
      </c>
      <c r="I490" s="32"/>
      <c r="J490" s="41">
        <f t="shared" si="14"/>
        <v>0</v>
      </c>
      <c r="K490" s="42" t="str">
        <f t="shared" si="15"/>
        <v>OK</v>
      </c>
      <c r="L490" s="31"/>
      <c r="M490" s="31"/>
      <c r="N490" s="31"/>
      <c r="O490" s="31"/>
      <c r="P490" s="31"/>
      <c r="Q490" s="31"/>
      <c r="R490" s="31"/>
      <c r="S490" s="31"/>
      <c r="T490" s="31"/>
      <c r="U490" s="31"/>
      <c r="V490" s="31"/>
      <c r="W490" s="31"/>
      <c r="X490" s="60"/>
      <c r="Y490" s="60"/>
      <c r="Z490" s="60"/>
      <c r="AA490" s="60"/>
      <c r="AB490" s="60"/>
      <c r="AC490" s="60"/>
    </row>
    <row r="491" spans="1:29" ht="30" customHeight="1" x14ac:dyDescent="0.25">
      <c r="A491" s="177"/>
      <c r="B491" s="71">
        <v>535</v>
      </c>
      <c r="C491" s="169"/>
      <c r="D491" s="75" t="s">
        <v>532</v>
      </c>
      <c r="E491" s="72" t="s">
        <v>210</v>
      </c>
      <c r="F491" s="72" t="s">
        <v>38</v>
      </c>
      <c r="G491" s="72" t="s">
        <v>44</v>
      </c>
      <c r="H491" s="56">
        <v>17.5</v>
      </c>
      <c r="I491" s="32">
        <v>2</v>
      </c>
      <c r="J491" s="41">
        <f t="shared" si="14"/>
        <v>2</v>
      </c>
      <c r="K491" s="42" t="str">
        <f t="shared" si="15"/>
        <v>OK</v>
      </c>
      <c r="L491" s="31"/>
      <c r="M491" s="31"/>
      <c r="N491" s="31"/>
      <c r="O491" s="31"/>
      <c r="P491" s="31"/>
      <c r="Q491" s="31"/>
      <c r="R491" s="31"/>
      <c r="S491" s="31"/>
      <c r="T491" s="31"/>
      <c r="U491" s="31"/>
      <c r="V491" s="31"/>
      <c r="W491" s="31"/>
      <c r="X491" s="60"/>
      <c r="Y491" s="60"/>
      <c r="Z491" s="60"/>
      <c r="AA491" s="60"/>
      <c r="AB491" s="60"/>
      <c r="AC491" s="60"/>
    </row>
    <row r="492" spans="1:29" ht="30" customHeight="1" x14ac:dyDescent="0.25">
      <c r="A492" s="177"/>
      <c r="B492" s="72">
        <v>536</v>
      </c>
      <c r="C492" s="170"/>
      <c r="D492" s="75" t="s">
        <v>534</v>
      </c>
      <c r="E492" s="72" t="s">
        <v>726</v>
      </c>
      <c r="F492" s="72" t="s">
        <v>343</v>
      </c>
      <c r="G492" s="72" t="s">
        <v>44</v>
      </c>
      <c r="H492" s="56">
        <v>19.34</v>
      </c>
      <c r="I492" s="32"/>
      <c r="J492" s="41">
        <f t="shared" si="14"/>
        <v>0</v>
      </c>
      <c r="K492" s="42" t="str">
        <f t="shared" si="15"/>
        <v>OK</v>
      </c>
      <c r="L492" s="31"/>
      <c r="M492" s="31"/>
      <c r="N492" s="31"/>
      <c r="O492" s="31"/>
      <c r="P492" s="31"/>
      <c r="Q492" s="31"/>
      <c r="R492" s="31"/>
      <c r="S492" s="31"/>
      <c r="T492" s="31"/>
      <c r="U492" s="31"/>
      <c r="V492" s="31"/>
      <c r="W492" s="31"/>
      <c r="X492" s="60"/>
      <c r="Y492" s="60"/>
      <c r="Z492" s="60"/>
      <c r="AA492" s="60"/>
      <c r="AB492" s="60"/>
      <c r="AC492" s="60"/>
    </row>
    <row r="493" spans="1:29" ht="30" customHeight="1" x14ac:dyDescent="0.25">
      <c r="A493" s="171">
        <v>10</v>
      </c>
      <c r="B493" s="76">
        <v>537</v>
      </c>
      <c r="C493" s="174" t="s">
        <v>819</v>
      </c>
      <c r="D493" s="80" t="s">
        <v>536</v>
      </c>
      <c r="E493" s="69" t="s">
        <v>820</v>
      </c>
      <c r="F493" s="69" t="s">
        <v>38</v>
      </c>
      <c r="G493" s="69" t="s">
        <v>39</v>
      </c>
      <c r="H493" s="54">
        <v>14</v>
      </c>
      <c r="I493" s="32"/>
      <c r="J493" s="41">
        <f t="shared" si="14"/>
        <v>0</v>
      </c>
      <c r="K493" s="42" t="str">
        <f t="shared" si="15"/>
        <v>OK</v>
      </c>
      <c r="L493" s="31"/>
      <c r="M493" s="31"/>
      <c r="N493" s="31"/>
      <c r="O493" s="31"/>
      <c r="P493" s="31"/>
      <c r="Q493" s="31"/>
      <c r="R493" s="31"/>
      <c r="S493" s="31"/>
      <c r="T493" s="31"/>
      <c r="U493" s="31"/>
      <c r="V493" s="31"/>
      <c r="W493" s="31"/>
      <c r="X493" s="60"/>
      <c r="Y493" s="60"/>
      <c r="Z493" s="60"/>
      <c r="AA493" s="60"/>
      <c r="AB493" s="60"/>
      <c r="AC493" s="60"/>
    </row>
    <row r="494" spans="1:29" ht="30" customHeight="1" x14ac:dyDescent="0.25">
      <c r="A494" s="172"/>
      <c r="B494" s="76">
        <v>538</v>
      </c>
      <c r="C494" s="175"/>
      <c r="D494" s="80" t="s">
        <v>538</v>
      </c>
      <c r="E494" s="69" t="s">
        <v>820</v>
      </c>
      <c r="F494" s="69" t="s">
        <v>38</v>
      </c>
      <c r="G494" s="69" t="s">
        <v>39</v>
      </c>
      <c r="H494" s="54">
        <v>18.72</v>
      </c>
      <c r="I494" s="32"/>
      <c r="J494" s="41">
        <f t="shared" si="14"/>
        <v>0</v>
      </c>
      <c r="K494" s="42" t="str">
        <f t="shared" si="15"/>
        <v>OK</v>
      </c>
      <c r="L494" s="31"/>
      <c r="M494" s="31"/>
      <c r="N494" s="31"/>
      <c r="O494" s="31"/>
      <c r="P494" s="31"/>
      <c r="Q494" s="31"/>
      <c r="R494" s="31"/>
      <c r="S494" s="31"/>
      <c r="T494" s="31"/>
      <c r="U494" s="31"/>
      <c r="V494" s="31"/>
      <c r="W494" s="31"/>
      <c r="X494" s="60"/>
      <c r="Y494" s="60"/>
      <c r="Z494" s="60"/>
      <c r="AA494" s="60"/>
      <c r="AB494" s="60"/>
      <c r="AC494" s="60"/>
    </row>
    <row r="495" spans="1:29" ht="30" customHeight="1" x14ac:dyDescent="0.25">
      <c r="A495" s="172"/>
      <c r="B495" s="70">
        <v>539</v>
      </c>
      <c r="C495" s="175"/>
      <c r="D495" s="80" t="s">
        <v>539</v>
      </c>
      <c r="E495" s="69" t="s">
        <v>820</v>
      </c>
      <c r="F495" s="69" t="s">
        <v>38</v>
      </c>
      <c r="G495" s="69" t="s">
        <v>39</v>
      </c>
      <c r="H495" s="54">
        <v>25.5</v>
      </c>
      <c r="I495" s="32">
        <v>3</v>
      </c>
      <c r="J495" s="41">
        <f t="shared" si="14"/>
        <v>3</v>
      </c>
      <c r="K495" s="42" t="str">
        <f t="shared" si="15"/>
        <v>OK</v>
      </c>
      <c r="L495" s="31"/>
      <c r="M495" s="31"/>
      <c r="N495" s="31"/>
      <c r="O495" s="31"/>
      <c r="P495" s="31"/>
      <c r="Q495" s="31"/>
      <c r="R495" s="31"/>
      <c r="S495" s="31"/>
      <c r="T495" s="31"/>
      <c r="U495" s="31"/>
      <c r="V495" s="31"/>
      <c r="W495" s="31"/>
      <c r="X495" s="60"/>
      <c r="Y495" s="60"/>
      <c r="Z495" s="60"/>
      <c r="AA495" s="60"/>
      <c r="AB495" s="60"/>
      <c r="AC495" s="60"/>
    </row>
    <row r="496" spans="1:29" ht="30" customHeight="1" x14ac:dyDescent="0.25">
      <c r="A496" s="172"/>
      <c r="B496" s="76">
        <v>540</v>
      </c>
      <c r="C496" s="175"/>
      <c r="D496" s="80" t="s">
        <v>540</v>
      </c>
      <c r="E496" s="69" t="s">
        <v>821</v>
      </c>
      <c r="F496" s="69" t="s">
        <v>38</v>
      </c>
      <c r="G496" s="69" t="s">
        <v>39</v>
      </c>
      <c r="H496" s="54">
        <v>9</v>
      </c>
      <c r="I496" s="32">
        <v>3</v>
      </c>
      <c r="J496" s="41">
        <f t="shared" si="14"/>
        <v>0</v>
      </c>
      <c r="K496" s="42" t="str">
        <f t="shared" si="15"/>
        <v>OK</v>
      </c>
      <c r="L496" s="31"/>
      <c r="M496" s="31"/>
      <c r="N496" s="31">
        <v>3</v>
      </c>
      <c r="O496" s="31"/>
      <c r="P496" s="31"/>
      <c r="Q496" s="31"/>
      <c r="R496" s="31"/>
      <c r="S496" s="31"/>
      <c r="T496" s="31"/>
      <c r="U496" s="31"/>
      <c r="V496" s="31"/>
      <c r="W496" s="31"/>
      <c r="X496" s="60"/>
      <c r="Y496" s="60"/>
      <c r="Z496" s="60"/>
      <c r="AA496" s="60"/>
      <c r="AB496" s="60"/>
      <c r="AC496" s="60"/>
    </row>
    <row r="497" spans="1:29" ht="30" customHeight="1" x14ac:dyDescent="0.25">
      <c r="A497" s="172"/>
      <c r="B497" s="76">
        <v>541</v>
      </c>
      <c r="C497" s="175"/>
      <c r="D497" s="80" t="s">
        <v>541</v>
      </c>
      <c r="E497" s="69" t="s">
        <v>822</v>
      </c>
      <c r="F497" s="69" t="s">
        <v>38</v>
      </c>
      <c r="G497" s="69" t="s">
        <v>39</v>
      </c>
      <c r="H497" s="54">
        <v>10</v>
      </c>
      <c r="I497" s="32"/>
      <c r="J497" s="41">
        <f t="shared" si="14"/>
        <v>0</v>
      </c>
      <c r="K497" s="42" t="str">
        <f t="shared" si="15"/>
        <v>OK</v>
      </c>
      <c r="L497" s="31"/>
      <c r="M497" s="31"/>
      <c r="N497" s="31"/>
      <c r="O497" s="31"/>
      <c r="P497" s="31"/>
      <c r="Q497" s="31"/>
      <c r="R497" s="31"/>
      <c r="S497" s="31"/>
      <c r="T497" s="31"/>
      <c r="U497" s="31"/>
      <c r="V497" s="31"/>
      <c r="W497" s="31"/>
      <c r="X497" s="60"/>
      <c r="Y497" s="60"/>
      <c r="Z497" s="60"/>
      <c r="AA497" s="60"/>
      <c r="AB497" s="60"/>
      <c r="AC497" s="60"/>
    </row>
    <row r="498" spans="1:29" ht="30" customHeight="1" x14ac:dyDescent="0.25">
      <c r="A498" s="172"/>
      <c r="B498" s="76">
        <v>542</v>
      </c>
      <c r="C498" s="175"/>
      <c r="D498" s="80" t="s">
        <v>542</v>
      </c>
      <c r="E498" s="69" t="s">
        <v>822</v>
      </c>
      <c r="F498" s="69" t="s">
        <v>38</v>
      </c>
      <c r="G498" s="69" t="s">
        <v>39</v>
      </c>
      <c r="H498" s="54">
        <v>17.5</v>
      </c>
      <c r="I498" s="32">
        <v>2</v>
      </c>
      <c r="J498" s="41">
        <f t="shared" si="14"/>
        <v>2</v>
      </c>
      <c r="K498" s="42" t="str">
        <f t="shared" si="15"/>
        <v>OK</v>
      </c>
      <c r="L498" s="31"/>
      <c r="M498" s="31"/>
      <c r="N498" s="31"/>
      <c r="O498" s="31"/>
      <c r="P498" s="31"/>
      <c r="Q498" s="31"/>
      <c r="R498" s="31"/>
      <c r="S498" s="31"/>
      <c r="T498" s="31"/>
      <c r="U498" s="31"/>
      <c r="V498" s="31"/>
      <c r="W498" s="31"/>
      <c r="X498" s="60"/>
      <c r="Y498" s="60"/>
      <c r="Z498" s="60"/>
      <c r="AA498" s="60"/>
      <c r="AB498" s="60"/>
      <c r="AC498" s="60"/>
    </row>
    <row r="499" spans="1:29" ht="30" customHeight="1" x14ac:dyDescent="0.25">
      <c r="A499" s="172"/>
      <c r="B499" s="76">
        <v>543</v>
      </c>
      <c r="C499" s="175"/>
      <c r="D499" s="81" t="s">
        <v>543</v>
      </c>
      <c r="E499" s="66" t="s">
        <v>292</v>
      </c>
      <c r="F499" s="69" t="s">
        <v>38</v>
      </c>
      <c r="G499" s="69" t="s">
        <v>39</v>
      </c>
      <c r="H499" s="54">
        <v>41.22</v>
      </c>
      <c r="I499" s="32"/>
      <c r="J499" s="41">
        <f t="shared" si="14"/>
        <v>0</v>
      </c>
      <c r="K499" s="42" t="str">
        <f t="shared" si="15"/>
        <v>OK</v>
      </c>
      <c r="L499" s="31"/>
      <c r="M499" s="31"/>
      <c r="N499" s="31"/>
      <c r="O499" s="31"/>
      <c r="P499" s="31"/>
      <c r="Q499" s="31"/>
      <c r="R499" s="31"/>
      <c r="S499" s="31"/>
      <c r="T499" s="31"/>
      <c r="U499" s="31"/>
      <c r="V499" s="31"/>
      <c r="W499" s="31"/>
      <c r="X499" s="60"/>
      <c r="Y499" s="60"/>
      <c r="Z499" s="60"/>
      <c r="AA499" s="60"/>
      <c r="AB499" s="60"/>
      <c r="AC499" s="60"/>
    </row>
    <row r="500" spans="1:29" ht="30" customHeight="1" x14ac:dyDescent="0.25">
      <c r="A500" s="172"/>
      <c r="B500" s="76">
        <v>544</v>
      </c>
      <c r="C500" s="175"/>
      <c r="D500" s="80" t="s">
        <v>544</v>
      </c>
      <c r="E500" s="69" t="s">
        <v>823</v>
      </c>
      <c r="F500" s="69" t="s">
        <v>545</v>
      </c>
      <c r="G500" s="69" t="s">
        <v>39</v>
      </c>
      <c r="H500" s="54">
        <v>123.58</v>
      </c>
      <c r="I500" s="32"/>
      <c r="J500" s="41">
        <f t="shared" si="14"/>
        <v>0</v>
      </c>
      <c r="K500" s="42" t="str">
        <f t="shared" si="15"/>
        <v>OK</v>
      </c>
      <c r="L500" s="31"/>
      <c r="M500" s="31"/>
      <c r="N500" s="31"/>
      <c r="O500" s="31"/>
      <c r="P500" s="31"/>
      <c r="Q500" s="31"/>
      <c r="R500" s="31"/>
      <c r="S500" s="31"/>
      <c r="T500" s="31"/>
      <c r="U500" s="31"/>
      <c r="V500" s="31"/>
      <c r="W500" s="31"/>
      <c r="X500" s="60"/>
      <c r="Y500" s="60"/>
      <c r="Z500" s="60"/>
      <c r="AA500" s="60"/>
      <c r="AB500" s="60"/>
      <c r="AC500" s="60"/>
    </row>
    <row r="501" spans="1:29" ht="30" customHeight="1" x14ac:dyDescent="0.25">
      <c r="A501" s="172"/>
      <c r="B501" s="76">
        <v>545</v>
      </c>
      <c r="C501" s="175"/>
      <c r="D501" s="80" t="s">
        <v>546</v>
      </c>
      <c r="E501" s="69" t="s">
        <v>824</v>
      </c>
      <c r="F501" s="69" t="s">
        <v>547</v>
      </c>
      <c r="G501" s="69" t="s">
        <v>39</v>
      </c>
      <c r="H501" s="54">
        <v>7.7</v>
      </c>
      <c r="I501" s="32">
        <v>1</v>
      </c>
      <c r="J501" s="41">
        <f t="shared" si="14"/>
        <v>1</v>
      </c>
      <c r="K501" s="42" t="str">
        <f t="shared" si="15"/>
        <v>OK</v>
      </c>
      <c r="L501" s="31"/>
      <c r="M501" s="31"/>
      <c r="N501" s="31"/>
      <c r="O501" s="31"/>
      <c r="P501" s="31"/>
      <c r="Q501" s="31"/>
      <c r="R501" s="31"/>
      <c r="S501" s="31"/>
      <c r="T501" s="31"/>
      <c r="U501" s="31"/>
      <c r="V501" s="31"/>
      <c r="W501" s="31"/>
      <c r="X501" s="60"/>
      <c r="Y501" s="60"/>
      <c r="Z501" s="60"/>
      <c r="AA501" s="60"/>
      <c r="AB501" s="60"/>
      <c r="AC501" s="60"/>
    </row>
    <row r="502" spans="1:29" ht="30" customHeight="1" x14ac:dyDescent="0.25">
      <c r="A502" s="172"/>
      <c r="B502" s="69">
        <v>546</v>
      </c>
      <c r="C502" s="175"/>
      <c r="D502" s="80" t="s">
        <v>548</v>
      </c>
      <c r="E502" s="69" t="s">
        <v>825</v>
      </c>
      <c r="F502" s="69" t="s">
        <v>123</v>
      </c>
      <c r="G502" s="69" t="s">
        <v>39</v>
      </c>
      <c r="H502" s="54">
        <v>172.66</v>
      </c>
      <c r="I502" s="32"/>
      <c r="J502" s="41">
        <f t="shared" si="14"/>
        <v>0</v>
      </c>
      <c r="K502" s="42" t="str">
        <f t="shared" si="15"/>
        <v>OK</v>
      </c>
      <c r="L502" s="31"/>
      <c r="M502" s="31"/>
      <c r="N502" s="31"/>
      <c r="O502" s="31"/>
      <c r="P502" s="31"/>
      <c r="Q502" s="31"/>
      <c r="R502" s="31"/>
      <c r="S502" s="31"/>
      <c r="T502" s="31"/>
      <c r="U502" s="31"/>
      <c r="V502" s="31"/>
      <c r="W502" s="31"/>
      <c r="X502" s="60"/>
      <c r="Y502" s="60"/>
      <c r="Z502" s="60"/>
      <c r="AA502" s="60"/>
      <c r="AB502" s="60"/>
      <c r="AC502" s="60"/>
    </row>
    <row r="503" spans="1:29" ht="30" customHeight="1" x14ac:dyDescent="0.25">
      <c r="A503" s="172"/>
      <c r="B503" s="70">
        <v>547</v>
      </c>
      <c r="C503" s="175"/>
      <c r="D503" s="80" t="s">
        <v>635</v>
      </c>
      <c r="E503" s="69" t="s">
        <v>824</v>
      </c>
      <c r="F503" s="69" t="s">
        <v>636</v>
      </c>
      <c r="G503" s="69" t="s">
        <v>44</v>
      </c>
      <c r="H503" s="54">
        <v>9.3000000000000007</v>
      </c>
      <c r="I503" s="32"/>
      <c r="J503" s="41">
        <f t="shared" si="14"/>
        <v>0</v>
      </c>
      <c r="K503" s="42" t="str">
        <f t="shared" si="15"/>
        <v>OK</v>
      </c>
      <c r="L503" s="31"/>
      <c r="M503" s="31"/>
      <c r="N503" s="31"/>
      <c r="O503" s="31"/>
      <c r="P503" s="31"/>
      <c r="Q503" s="31"/>
      <c r="R503" s="31"/>
      <c r="S503" s="31"/>
      <c r="T503" s="31"/>
      <c r="U503" s="31"/>
      <c r="V503" s="31"/>
      <c r="W503" s="31"/>
      <c r="X503" s="60"/>
      <c r="Y503" s="60"/>
      <c r="Z503" s="60"/>
      <c r="AA503" s="60"/>
      <c r="AB503" s="60"/>
      <c r="AC503" s="60"/>
    </row>
    <row r="504" spans="1:29" ht="30" customHeight="1" x14ac:dyDescent="0.25">
      <c r="A504" s="172"/>
      <c r="B504" s="70">
        <v>548</v>
      </c>
      <c r="C504" s="175"/>
      <c r="D504" s="80" t="s">
        <v>620</v>
      </c>
      <c r="E504" s="69" t="s">
        <v>821</v>
      </c>
      <c r="F504" s="69" t="s">
        <v>38</v>
      </c>
      <c r="G504" s="69" t="s">
        <v>39</v>
      </c>
      <c r="H504" s="54">
        <v>13.5</v>
      </c>
      <c r="I504" s="32">
        <v>2</v>
      </c>
      <c r="J504" s="41">
        <f t="shared" si="14"/>
        <v>1</v>
      </c>
      <c r="K504" s="42" t="str">
        <f t="shared" si="15"/>
        <v>OK</v>
      </c>
      <c r="L504" s="31"/>
      <c r="M504" s="31"/>
      <c r="N504" s="31">
        <v>1</v>
      </c>
      <c r="O504" s="31"/>
      <c r="P504" s="31"/>
      <c r="Q504" s="31"/>
      <c r="R504" s="31"/>
      <c r="S504" s="31"/>
      <c r="T504" s="31"/>
      <c r="U504" s="31"/>
      <c r="V504" s="31"/>
      <c r="W504" s="31"/>
      <c r="X504" s="60"/>
      <c r="Y504" s="60"/>
      <c r="Z504" s="60"/>
      <c r="AA504" s="60"/>
      <c r="AB504" s="60"/>
      <c r="AC504" s="60"/>
    </row>
    <row r="505" spans="1:29" ht="30" customHeight="1" x14ac:dyDescent="0.25">
      <c r="A505" s="172"/>
      <c r="B505" s="76">
        <v>549</v>
      </c>
      <c r="C505" s="175"/>
      <c r="D505" s="80" t="s">
        <v>549</v>
      </c>
      <c r="E505" s="69" t="s">
        <v>826</v>
      </c>
      <c r="F505" s="69" t="s">
        <v>38</v>
      </c>
      <c r="G505" s="69" t="s">
        <v>39</v>
      </c>
      <c r="H505" s="54">
        <v>8</v>
      </c>
      <c r="I505" s="32">
        <v>3</v>
      </c>
      <c r="J505" s="41">
        <f t="shared" si="14"/>
        <v>3</v>
      </c>
      <c r="K505" s="42" t="str">
        <f t="shared" si="15"/>
        <v>OK</v>
      </c>
      <c r="L505" s="31"/>
      <c r="M505" s="31"/>
      <c r="N505" s="31"/>
      <c r="O505" s="31"/>
      <c r="P505" s="31"/>
      <c r="Q505" s="31"/>
      <c r="R505" s="31"/>
      <c r="S505" s="31"/>
      <c r="T505" s="31"/>
      <c r="U505" s="31"/>
      <c r="V505" s="31"/>
      <c r="W505" s="31"/>
      <c r="X505" s="60"/>
      <c r="Y505" s="60"/>
      <c r="Z505" s="60"/>
      <c r="AA505" s="60"/>
      <c r="AB505" s="60"/>
      <c r="AC505" s="60"/>
    </row>
    <row r="506" spans="1:29" ht="30" customHeight="1" x14ac:dyDescent="0.25">
      <c r="A506" s="172"/>
      <c r="B506" s="70">
        <v>550</v>
      </c>
      <c r="C506" s="175"/>
      <c r="D506" s="81" t="s">
        <v>550</v>
      </c>
      <c r="E506" s="66" t="s">
        <v>822</v>
      </c>
      <c r="F506" s="69" t="s">
        <v>123</v>
      </c>
      <c r="G506" s="69" t="s">
        <v>39</v>
      </c>
      <c r="H506" s="54">
        <v>10</v>
      </c>
      <c r="I506" s="32"/>
      <c r="J506" s="41">
        <f t="shared" si="14"/>
        <v>0</v>
      </c>
      <c r="K506" s="42" t="str">
        <f t="shared" si="15"/>
        <v>OK</v>
      </c>
      <c r="L506" s="31"/>
      <c r="M506" s="31"/>
      <c r="N506" s="31"/>
      <c r="O506" s="31"/>
      <c r="P506" s="31"/>
      <c r="Q506" s="31"/>
      <c r="R506" s="31"/>
      <c r="S506" s="31"/>
      <c r="T506" s="31"/>
      <c r="U506" s="31"/>
      <c r="V506" s="31"/>
      <c r="W506" s="31"/>
      <c r="X506" s="60"/>
      <c r="Y506" s="60"/>
      <c r="Z506" s="60"/>
      <c r="AA506" s="60"/>
      <c r="AB506" s="60"/>
      <c r="AC506" s="60"/>
    </row>
    <row r="507" spans="1:29" ht="30" customHeight="1" x14ac:dyDescent="0.25">
      <c r="A507" s="172"/>
      <c r="B507" s="70">
        <v>551</v>
      </c>
      <c r="C507" s="175"/>
      <c r="D507" s="80" t="s">
        <v>551</v>
      </c>
      <c r="E507" s="69" t="s">
        <v>827</v>
      </c>
      <c r="F507" s="69" t="s">
        <v>553</v>
      </c>
      <c r="G507" s="69" t="s">
        <v>39</v>
      </c>
      <c r="H507" s="54">
        <v>34.299999999999997</v>
      </c>
      <c r="I507" s="32"/>
      <c r="J507" s="41">
        <f t="shared" si="14"/>
        <v>0</v>
      </c>
      <c r="K507" s="42" t="str">
        <f t="shared" si="15"/>
        <v>OK</v>
      </c>
      <c r="L507" s="31"/>
      <c r="M507" s="31"/>
      <c r="N507" s="31"/>
      <c r="O507" s="31"/>
      <c r="P507" s="31"/>
      <c r="Q507" s="31"/>
      <c r="R507" s="31"/>
      <c r="S507" s="31"/>
      <c r="T507" s="31"/>
      <c r="U507" s="31"/>
      <c r="V507" s="31"/>
      <c r="W507" s="31"/>
      <c r="X507" s="60"/>
      <c r="Y507" s="60"/>
      <c r="Z507" s="60"/>
      <c r="AA507" s="60"/>
      <c r="AB507" s="60"/>
      <c r="AC507" s="60"/>
    </row>
    <row r="508" spans="1:29" ht="30" customHeight="1" x14ac:dyDescent="0.25">
      <c r="A508" s="172"/>
      <c r="B508" s="70">
        <v>552</v>
      </c>
      <c r="C508" s="175"/>
      <c r="D508" s="80" t="s">
        <v>554</v>
      </c>
      <c r="E508" s="69" t="s">
        <v>827</v>
      </c>
      <c r="F508" s="69" t="s">
        <v>553</v>
      </c>
      <c r="G508" s="69" t="s">
        <v>39</v>
      </c>
      <c r="H508" s="54">
        <v>34.299999999999997</v>
      </c>
      <c r="I508" s="32"/>
      <c r="J508" s="41">
        <f t="shared" si="14"/>
        <v>0</v>
      </c>
      <c r="K508" s="42" t="str">
        <f t="shared" si="15"/>
        <v>OK</v>
      </c>
      <c r="L508" s="31"/>
      <c r="M508" s="31"/>
      <c r="N508" s="31"/>
      <c r="O508" s="31"/>
      <c r="P508" s="31"/>
      <c r="Q508" s="31"/>
      <c r="R508" s="31"/>
      <c r="S508" s="31"/>
      <c r="T508" s="31"/>
      <c r="U508" s="31"/>
      <c r="V508" s="31"/>
      <c r="W508" s="31"/>
      <c r="X508" s="60"/>
      <c r="Y508" s="60"/>
      <c r="Z508" s="60"/>
      <c r="AA508" s="60"/>
      <c r="AB508" s="60"/>
      <c r="AC508" s="60"/>
    </row>
    <row r="509" spans="1:29" ht="30" customHeight="1" x14ac:dyDescent="0.25">
      <c r="A509" s="172"/>
      <c r="B509" s="70">
        <v>553</v>
      </c>
      <c r="C509" s="175"/>
      <c r="D509" s="80" t="s">
        <v>555</v>
      </c>
      <c r="E509" s="69" t="s">
        <v>827</v>
      </c>
      <c r="F509" s="69" t="s">
        <v>553</v>
      </c>
      <c r="G509" s="69" t="s">
        <v>39</v>
      </c>
      <c r="H509" s="54">
        <v>34.299999999999997</v>
      </c>
      <c r="I509" s="32"/>
      <c r="J509" s="41">
        <f t="shared" si="14"/>
        <v>0</v>
      </c>
      <c r="K509" s="42" t="str">
        <f t="shared" si="15"/>
        <v>OK</v>
      </c>
      <c r="L509" s="31"/>
      <c r="M509" s="31"/>
      <c r="N509" s="31"/>
      <c r="O509" s="31"/>
      <c r="P509" s="31"/>
      <c r="Q509" s="31"/>
      <c r="R509" s="31"/>
      <c r="S509" s="31"/>
      <c r="T509" s="31"/>
      <c r="U509" s="31"/>
      <c r="V509" s="31"/>
      <c r="W509" s="31"/>
      <c r="X509" s="60"/>
      <c r="Y509" s="60"/>
      <c r="Z509" s="60"/>
      <c r="AA509" s="60"/>
      <c r="AB509" s="60"/>
      <c r="AC509" s="60"/>
    </row>
    <row r="510" spans="1:29" ht="30" customHeight="1" x14ac:dyDescent="0.25">
      <c r="A510" s="172"/>
      <c r="B510" s="70">
        <v>554</v>
      </c>
      <c r="C510" s="175"/>
      <c r="D510" s="80" t="s">
        <v>556</v>
      </c>
      <c r="E510" s="69" t="s">
        <v>827</v>
      </c>
      <c r="F510" s="69" t="s">
        <v>553</v>
      </c>
      <c r="G510" s="69" t="s">
        <v>39</v>
      </c>
      <c r="H510" s="54">
        <v>33.36</v>
      </c>
      <c r="I510" s="32"/>
      <c r="J510" s="41">
        <f t="shared" si="14"/>
        <v>0</v>
      </c>
      <c r="K510" s="42" t="str">
        <f t="shared" si="15"/>
        <v>OK</v>
      </c>
      <c r="L510" s="31"/>
      <c r="M510" s="31"/>
      <c r="N510" s="31"/>
      <c r="O510" s="31"/>
      <c r="P510" s="31"/>
      <c r="Q510" s="31"/>
      <c r="R510" s="31"/>
      <c r="S510" s="31"/>
      <c r="T510" s="31"/>
      <c r="U510" s="31"/>
      <c r="V510" s="31"/>
      <c r="W510" s="31"/>
      <c r="X510" s="60"/>
      <c r="Y510" s="60"/>
      <c r="Z510" s="60"/>
      <c r="AA510" s="60"/>
      <c r="AB510" s="60"/>
      <c r="AC510" s="60"/>
    </row>
    <row r="511" spans="1:29" ht="30" customHeight="1" x14ac:dyDescent="0.25">
      <c r="A511" s="172"/>
      <c r="B511" s="70">
        <v>555</v>
      </c>
      <c r="C511" s="175"/>
      <c r="D511" s="80" t="s">
        <v>557</v>
      </c>
      <c r="E511" s="69" t="s">
        <v>827</v>
      </c>
      <c r="F511" s="69" t="s">
        <v>553</v>
      </c>
      <c r="G511" s="69" t="s">
        <v>39</v>
      </c>
      <c r="H511" s="54">
        <v>34.299999999999997</v>
      </c>
      <c r="I511" s="32"/>
      <c r="J511" s="41">
        <f t="shared" si="14"/>
        <v>0</v>
      </c>
      <c r="K511" s="42" t="str">
        <f t="shared" si="15"/>
        <v>OK</v>
      </c>
      <c r="L511" s="31"/>
      <c r="M511" s="31"/>
      <c r="N511" s="31"/>
      <c r="O511" s="31"/>
      <c r="P511" s="31"/>
      <c r="Q511" s="31"/>
      <c r="R511" s="31"/>
      <c r="S511" s="31"/>
      <c r="T511" s="31"/>
      <c r="U511" s="31"/>
      <c r="V511" s="31"/>
      <c r="W511" s="31"/>
      <c r="X511" s="60"/>
      <c r="Y511" s="60"/>
      <c r="Z511" s="60"/>
      <c r="AA511" s="60"/>
      <c r="AB511" s="60"/>
      <c r="AC511" s="60"/>
    </row>
    <row r="512" spans="1:29" ht="30" customHeight="1" x14ac:dyDescent="0.25">
      <c r="A512" s="172"/>
      <c r="B512" s="70">
        <v>556</v>
      </c>
      <c r="C512" s="175"/>
      <c r="D512" s="80" t="s">
        <v>558</v>
      </c>
      <c r="E512" s="69" t="s">
        <v>827</v>
      </c>
      <c r="F512" s="69" t="s">
        <v>553</v>
      </c>
      <c r="G512" s="69" t="s">
        <v>39</v>
      </c>
      <c r="H512" s="54">
        <v>34.299999999999997</v>
      </c>
      <c r="I512" s="32"/>
      <c r="J512" s="41">
        <f t="shared" si="14"/>
        <v>0</v>
      </c>
      <c r="K512" s="42" t="str">
        <f t="shared" si="15"/>
        <v>OK</v>
      </c>
      <c r="L512" s="31"/>
      <c r="M512" s="31"/>
      <c r="N512" s="31"/>
      <c r="O512" s="31"/>
      <c r="P512" s="31"/>
      <c r="Q512" s="31"/>
      <c r="R512" s="31"/>
      <c r="S512" s="31"/>
      <c r="T512" s="31"/>
      <c r="U512" s="31"/>
      <c r="V512" s="31"/>
      <c r="W512" s="31"/>
      <c r="X512" s="60"/>
      <c r="Y512" s="60"/>
      <c r="Z512" s="60"/>
      <c r="AA512" s="60"/>
      <c r="AB512" s="60"/>
      <c r="AC512" s="60"/>
    </row>
    <row r="513" spans="1:29" ht="30" customHeight="1" x14ac:dyDescent="0.25">
      <c r="A513" s="172"/>
      <c r="B513" s="70">
        <v>557</v>
      </c>
      <c r="C513" s="175"/>
      <c r="D513" s="80" t="s">
        <v>559</v>
      </c>
      <c r="E513" s="69" t="s">
        <v>828</v>
      </c>
      <c r="F513" s="69" t="s">
        <v>561</v>
      </c>
      <c r="G513" s="69" t="s">
        <v>39</v>
      </c>
      <c r="H513" s="54">
        <v>15</v>
      </c>
      <c r="I513" s="32"/>
      <c r="J513" s="41">
        <f t="shared" si="14"/>
        <v>0</v>
      </c>
      <c r="K513" s="42" t="str">
        <f t="shared" si="15"/>
        <v>OK</v>
      </c>
      <c r="L513" s="31"/>
      <c r="M513" s="31"/>
      <c r="N513" s="31"/>
      <c r="O513" s="31"/>
      <c r="P513" s="31"/>
      <c r="Q513" s="31"/>
      <c r="R513" s="31"/>
      <c r="S513" s="31"/>
      <c r="T513" s="31"/>
      <c r="U513" s="31"/>
      <c r="V513" s="31"/>
      <c r="W513" s="31"/>
      <c r="X513" s="60"/>
      <c r="Y513" s="60"/>
      <c r="Z513" s="60"/>
      <c r="AA513" s="60"/>
      <c r="AB513" s="60"/>
      <c r="AC513" s="60"/>
    </row>
    <row r="514" spans="1:29" ht="30" customHeight="1" x14ac:dyDescent="0.25">
      <c r="A514" s="172"/>
      <c r="B514" s="70">
        <v>558</v>
      </c>
      <c r="C514" s="175"/>
      <c r="D514" s="80" t="s">
        <v>562</v>
      </c>
      <c r="E514" s="69" t="s">
        <v>829</v>
      </c>
      <c r="F514" s="69" t="s">
        <v>123</v>
      </c>
      <c r="G514" s="69" t="s">
        <v>39</v>
      </c>
      <c r="H514" s="54">
        <v>54.24</v>
      </c>
      <c r="I514" s="32"/>
      <c r="J514" s="41">
        <f t="shared" si="14"/>
        <v>0</v>
      </c>
      <c r="K514" s="42" t="str">
        <f t="shared" si="15"/>
        <v>OK</v>
      </c>
      <c r="L514" s="31"/>
      <c r="M514" s="31"/>
      <c r="N514" s="31"/>
      <c r="O514" s="31"/>
      <c r="P514" s="31"/>
      <c r="Q514" s="31"/>
      <c r="R514" s="31"/>
      <c r="S514" s="31"/>
      <c r="T514" s="31"/>
      <c r="U514" s="31"/>
      <c r="V514" s="31"/>
      <c r="W514" s="31"/>
      <c r="X514" s="60"/>
      <c r="Y514" s="60"/>
      <c r="Z514" s="60"/>
      <c r="AA514" s="60"/>
      <c r="AB514" s="60"/>
      <c r="AC514" s="60"/>
    </row>
    <row r="515" spans="1:29" ht="30" customHeight="1" x14ac:dyDescent="0.25">
      <c r="A515" s="172"/>
      <c r="B515" s="70">
        <v>559</v>
      </c>
      <c r="C515" s="175"/>
      <c r="D515" s="80" t="s">
        <v>566</v>
      </c>
      <c r="E515" s="69" t="s">
        <v>824</v>
      </c>
      <c r="F515" s="69" t="s">
        <v>123</v>
      </c>
      <c r="G515" s="69" t="s">
        <v>39</v>
      </c>
      <c r="H515" s="54">
        <v>290</v>
      </c>
      <c r="I515" s="32"/>
      <c r="J515" s="41">
        <f t="shared" si="14"/>
        <v>0</v>
      </c>
      <c r="K515" s="42" t="str">
        <f t="shared" si="15"/>
        <v>OK</v>
      </c>
      <c r="L515" s="31"/>
      <c r="M515" s="31"/>
      <c r="N515" s="31"/>
      <c r="O515" s="31"/>
      <c r="P515" s="31"/>
      <c r="Q515" s="31"/>
      <c r="R515" s="31"/>
      <c r="S515" s="31"/>
      <c r="T515" s="31"/>
      <c r="U515" s="31"/>
      <c r="V515" s="31"/>
      <c r="W515" s="31"/>
      <c r="X515" s="60"/>
      <c r="Y515" s="60"/>
      <c r="Z515" s="60"/>
      <c r="AA515" s="60"/>
      <c r="AB515" s="60"/>
      <c r="AC515" s="60"/>
    </row>
    <row r="516" spans="1:29" ht="30" customHeight="1" x14ac:dyDescent="0.25">
      <c r="A516" s="172"/>
      <c r="B516" s="70">
        <v>560</v>
      </c>
      <c r="C516" s="175"/>
      <c r="D516" s="80" t="s">
        <v>568</v>
      </c>
      <c r="E516" s="69" t="s">
        <v>824</v>
      </c>
      <c r="F516" s="69" t="s">
        <v>553</v>
      </c>
      <c r="G516" s="69" t="s">
        <v>39</v>
      </c>
      <c r="H516" s="54">
        <v>7.5</v>
      </c>
      <c r="I516" s="32">
        <v>8</v>
      </c>
      <c r="J516" s="41">
        <f t="shared" si="14"/>
        <v>8</v>
      </c>
      <c r="K516" s="42" t="str">
        <f t="shared" si="15"/>
        <v>OK</v>
      </c>
      <c r="L516" s="31"/>
      <c r="M516" s="31"/>
      <c r="N516" s="31"/>
      <c r="O516" s="31"/>
      <c r="P516" s="31"/>
      <c r="Q516" s="31"/>
      <c r="R516" s="31"/>
      <c r="S516" s="31"/>
      <c r="T516" s="31"/>
      <c r="U516" s="31"/>
      <c r="V516" s="31"/>
      <c r="W516" s="31"/>
      <c r="X516" s="60"/>
      <c r="Y516" s="60"/>
      <c r="Z516" s="60"/>
      <c r="AA516" s="60"/>
      <c r="AB516" s="60"/>
      <c r="AC516" s="60"/>
    </row>
    <row r="517" spans="1:29" ht="30" customHeight="1" x14ac:dyDescent="0.25">
      <c r="A517" s="172"/>
      <c r="B517" s="70">
        <v>561</v>
      </c>
      <c r="C517" s="175"/>
      <c r="D517" s="80" t="s">
        <v>569</v>
      </c>
      <c r="E517" s="69" t="s">
        <v>824</v>
      </c>
      <c r="F517" s="69" t="s">
        <v>553</v>
      </c>
      <c r="G517" s="69" t="s">
        <v>39</v>
      </c>
      <c r="H517" s="54">
        <v>7.5</v>
      </c>
      <c r="I517" s="32"/>
      <c r="J517" s="41">
        <f t="shared" ref="J517:J560" si="16">I517-(SUM(L517:AC517))</f>
        <v>0</v>
      </c>
      <c r="K517" s="42" t="str">
        <f t="shared" ref="K517:K560" si="17">IF(J517&lt;0,"ATENÇÃO","OK")</f>
        <v>OK</v>
      </c>
      <c r="L517" s="31"/>
      <c r="M517" s="31"/>
      <c r="N517" s="31"/>
      <c r="O517" s="31"/>
      <c r="P517" s="31"/>
      <c r="Q517" s="31"/>
      <c r="R517" s="31"/>
      <c r="S517" s="31"/>
      <c r="T517" s="31"/>
      <c r="U517" s="31"/>
      <c r="V517" s="31"/>
      <c r="W517" s="31"/>
      <c r="X517" s="60"/>
      <c r="Y517" s="60"/>
      <c r="Z517" s="60"/>
      <c r="AA517" s="60"/>
      <c r="AB517" s="60"/>
      <c r="AC517" s="60"/>
    </row>
    <row r="518" spans="1:29" ht="30" customHeight="1" x14ac:dyDescent="0.25">
      <c r="A518" s="172"/>
      <c r="B518" s="70">
        <v>562</v>
      </c>
      <c r="C518" s="175"/>
      <c r="D518" s="80" t="s">
        <v>570</v>
      </c>
      <c r="E518" s="69" t="s">
        <v>824</v>
      </c>
      <c r="F518" s="69" t="s">
        <v>553</v>
      </c>
      <c r="G518" s="69" t="s">
        <v>39</v>
      </c>
      <c r="H518" s="54">
        <v>3.68</v>
      </c>
      <c r="I518" s="32"/>
      <c r="J518" s="41">
        <f t="shared" si="16"/>
        <v>0</v>
      </c>
      <c r="K518" s="42" t="str">
        <f t="shared" si="17"/>
        <v>OK</v>
      </c>
      <c r="L518" s="31"/>
      <c r="M518" s="31"/>
      <c r="N518" s="31"/>
      <c r="O518" s="31"/>
      <c r="P518" s="31"/>
      <c r="Q518" s="31"/>
      <c r="R518" s="31"/>
      <c r="S518" s="31"/>
      <c r="T518" s="31"/>
      <c r="U518" s="31"/>
      <c r="V518" s="31"/>
      <c r="W518" s="31"/>
      <c r="X518" s="60"/>
      <c r="Y518" s="60"/>
      <c r="Z518" s="60"/>
      <c r="AA518" s="60"/>
      <c r="AB518" s="60"/>
      <c r="AC518" s="60"/>
    </row>
    <row r="519" spans="1:29" ht="30" customHeight="1" x14ac:dyDescent="0.25">
      <c r="A519" s="172"/>
      <c r="B519" s="70">
        <v>563</v>
      </c>
      <c r="C519" s="175"/>
      <c r="D519" s="80" t="s">
        <v>571</v>
      </c>
      <c r="E519" s="69" t="s">
        <v>572</v>
      </c>
      <c r="F519" s="69" t="s">
        <v>553</v>
      </c>
      <c r="G519" s="69" t="s">
        <v>39</v>
      </c>
      <c r="H519" s="54">
        <v>345.04</v>
      </c>
      <c r="I519" s="32"/>
      <c r="J519" s="41">
        <f t="shared" si="16"/>
        <v>0</v>
      </c>
      <c r="K519" s="42" t="str">
        <f t="shared" si="17"/>
        <v>OK</v>
      </c>
      <c r="L519" s="31"/>
      <c r="M519" s="31"/>
      <c r="N519" s="31"/>
      <c r="O519" s="31"/>
      <c r="P519" s="31"/>
      <c r="Q519" s="31"/>
      <c r="R519" s="31"/>
      <c r="S519" s="31"/>
      <c r="T519" s="31"/>
      <c r="U519" s="31"/>
      <c r="V519" s="31"/>
      <c r="W519" s="31"/>
      <c r="X519" s="60"/>
      <c r="Y519" s="60"/>
      <c r="Z519" s="60"/>
      <c r="AA519" s="60"/>
      <c r="AB519" s="60"/>
      <c r="AC519" s="60"/>
    </row>
    <row r="520" spans="1:29" ht="30" customHeight="1" x14ac:dyDescent="0.25">
      <c r="A520" s="172"/>
      <c r="B520" s="70">
        <v>564</v>
      </c>
      <c r="C520" s="175"/>
      <c r="D520" s="81" t="s">
        <v>573</v>
      </c>
      <c r="E520" s="66" t="s">
        <v>824</v>
      </c>
      <c r="F520" s="66" t="s">
        <v>574</v>
      </c>
      <c r="G520" s="69" t="s">
        <v>39</v>
      </c>
      <c r="H520" s="54">
        <v>24.17</v>
      </c>
      <c r="I520" s="32">
        <v>1</v>
      </c>
      <c r="J520" s="41">
        <f t="shared" si="16"/>
        <v>1</v>
      </c>
      <c r="K520" s="42" t="str">
        <f t="shared" si="17"/>
        <v>OK</v>
      </c>
      <c r="L520" s="31"/>
      <c r="M520" s="31"/>
      <c r="N520" s="31"/>
      <c r="O520" s="31"/>
      <c r="P520" s="31"/>
      <c r="Q520" s="31"/>
      <c r="R520" s="31"/>
      <c r="S520" s="31"/>
      <c r="T520" s="31"/>
      <c r="U520" s="31"/>
      <c r="V520" s="31"/>
      <c r="W520" s="31"/>
      <c r="X520" s="60"/>
      <c r="Y520" s="60"/>
      <c r="Z520" s="60"/>
      <c r="AA520" s="60"/>
      <c r="AB520" s="60"/>
      <c r="AC520" s="60"/>
    </row>
    <row r="521" spans="1:29" ht="30" customHeight="1" x14ac:dyDescent="0.25">
      <c r="A521" s="172"/>
      <c r="B521" s="70">
        <v>565</v>
      </c>
      <c r="C521" s="175"/>
      <c r="D521" s="80" t="s">
        <v>575</v>
      </c>
      <c r="E521" s="69" t="s">
        <v>824</v>
      </c>
      <c r="F521" s="69" t="s">
        <v>123</v>
      </c>
      <c r="G521" s="69" t="s">
        <v>39</v>
      </c>
      <c r="H521" s="54">
        <v>4.95</v>
      </c>
      <c r="I521" s="32"/>
      <c r="J521" s="41">
        <f t="shared" si="16"/>
        <v>0</v>
      </c>
      <c r="K521" s="42" t="str">
        <f t="shared" si="17"/>
        <v>OK</v>
      </c>
      <c r="L521" s="31"/>
      <c r="M521" s="31"/>
      <c r="N521" s="31"/>
      <c r="O521" s="31"/>
      <c r="P521" s="31"/>
      <c r="Q521" s="31"/>
      <c r="R521" s="31"/>
      <c r="S521" s="31"/>
      <c r="T521" s="31"/>
      <c r="U521" s="31"/>
      <c r="V521" s="31"/>
      <c r="W521" s="31"/>
      <c r="X521" s="60"/>
      <c r="Y521" s="60"/>
      <c r="Z521" s="60"/>
      <c r="AA521" s="60"/>
      <c r="AB521" s="60"/>
      <c r="AC521" s="60"/>
    </row>
    <row r="522" spans="1:29" ht="30" customHeight="1" x14ac:dyDescent="0.25">
      <c r="A522" s="172"/>
      <c r="B522" s="70">
        <v>566</v>
      </c>
      <c r="C522" s="175"/>
      <c r="D522" s="80" t="s">
        <v>576</v>
      </c>
      <c r="E522" s="69" t="s">
        <v>824</v>
      </c>
      <c r="F522" s="69" t="s">
        <v>123</v>
      </c>
      <c r="G522" s="69" t="s">
        <v>39</v>
      </c>
      <c r="H522" s="54">
        <v>4.95</v>
      </c>
      <c r="I522" s="32"/>
      <c r="J522" s="41">
        <f t="shared" si="16"/>
        <v>0</v>
      </c>
      <c r="K522" s="42" t="str">
        <f t="shared" si="17"/>
        <v>OK</v>
      </c>
      <c r="L522" s="31"/>
      <c r="M522" s="31"/>
      <c r="N522" s="31"/>
      <c r="O522" s="31"/>
      <c r="P522" s="31"/>
      <c r="Q522" s="31"/>
      <c r="R522" s="31"/>
      <c r="S522" s="31"/>
      <c r="T522" s="31"/>
      <c r="U522" s="31"/>
      <c r="V522" s="31"/>
      <c r="W522" s="31"/>
      <c r="X522" s="60"/>
      <c r="Y522" s="60"/>
      <c r="Z522" s="60"/>
      <c r="AA522" s="60"/>
      <c r="AB522" s="60"/>
      <c r="AC522" s="60"/>
    </row>
    <row r="523" spans="1:29" ht="30" customHeight="1" x14ac:dyDescent="0.25">
      <c r="A523" s="172"/>
      <c r="B523" s="70">
        <v>567</v>
      </c>
      <c r="C523" s="175"/>
      <c r="D523" s="80" t="s">
        <v>577</v>
      </c>
      <c r="E523" s="69" t="s">
        <v>824</v>
      </c>
      <c r="F523" s="69" t="s">
        <v>123</v>
      </c>
      <c r="G523" s="69" t="s">
        <v>39</v>
      </c>
      <c r="H523" s="54">
        <v>4.95</v>
      </c>
      <c r="I523" s="32"/>
      <c r="J523" s="41">
        <f t="shared" si="16"/>
        <v>0</v>
      </c>
      <c r="K523" s="42" t="str">
        <f t="shared" si="17"/>
        <v>OK</v>
      </c>
      <c r="L523" s="31"/>
      <c r="M523" s="31"/>
      <c r="N523" s="31"/>
      <c r="O523" s="31"/>
      <c r="P523" s="31"/>
      <c r="Q523" s="31"/>
      <c r="R523" s="31"/>
      <c r="S523" s="31"/>
      <c r="T523" s="31"/>
      <c r="U523" s="31"/>
      <c r="V523" s="31"/>
      <c r="W523" s="31"/>
      <c r="X523" s="60"/>
      <c r="Y523" s="60"/>
      <c r="Z523" s="60"/>
      <c r="AA523" s="60"/>
      <c r="AB523" s="60"/>
      <c r="AC523" s="60"/>
    </row>
    <row r="524" spans="1:29" ht="30" customHeight="1" x14ac:dyDescent="0.25">
      <c r="A524" s="172"/>
      <c r="B524" s="70">
        <v>568</v>
      </c>
      <c r="C524" s="175"/>
      <c r="D524" s="81" t="s">
        <v>578</v>
      </c>
      <c r="E524" s="66" t="s">
        <v>824</v>
      </c>
      <c r="F524" s="66" t="s">
        <v>574</v>
      </c>
      <c r="G524" s="69" t="s">
        <v>39</v>
      </c>
      <c r="H524" s="54">
        <v>22.5</v>
      </c>
      <c r="I524" s="32">
        <v>1</v>
      </c>
      <c r="J524" s="41">
        <f t="shared" si="16"/>
        <v>1</v>
      </c>
      <c r="K524" s="42" t="str">
        <f t="shared" si="17"/>
        <v>OK</v>
      </c>
      <c r="L524" s="31"/>
      <c r="M524" s="31"/>
      <c r="N524" s="31"/>
      <c r="O524" s="31"/>
      <c r="P524" s="31"/>
      <c r="Q524" s="31"/>
      <c r="R524" s="31"/>
      <c r="S524" s="31"/>
      <c r="T524" s="31"/>
      <c r="U524" s="31"/>
      <c r="V524" s="31"/>
      <c r="W524" s="31"/>
      <c r="X524" s="60"/>
      <c r="Y524" s="60"/>
      <c r="Z524" s="60"/>
      <c r="AA524" s="60"/>
      <c r="AB524" s="60"/>
      <c r="AC524" s="60"/>
    </row>
    <row r="525" spans="1:29" ht="30" customHeight="1" x14ac:dyDescent="0.25">
      <c r="A525" s="172"/>
      <c r="B525" s="70">
        <v>569</v>
      </c>
      <c r="C525" s="175"/>
      <c r="D525" s="81" t="s">
        <v>580</v>
      </c>
      <c r="E525" s="66" t="s">
        <v>824</v>
      </c>
      <c r="F525" s="66" t="s">
        <v>574</v>
      </c>
      <c r="G525" s="69" t="s">
        <v>39</v>
      </c>
      <c r="H525" s="54">
        <v>22.5</v>
      </c>
      <c r="I525" s="32">
        <v>1</v>
      </c>
      <c r="J525" s="41">
        <f t="shared" si="16"/>
        <v>0</v>
      </c>
      <c r="K525" s="42" t="str">
        <f t="shared" si="17"/>
        <v>OK</v>
      </c>
      <c r="L525" s="31"/>
      <c r="M525" s="31"/>
      <c r="N525" s="31">
        <v>1</v>
      </c>
      <c r="O525" s="31"/>
      <c r="P525" s="31"/>
      <c r="Q525" s="31"/>
      <c r="R525" s="31"/>
      <c r="S525" s="31"/>
      <c r="T525" s="31"/>
      <c r="U525" s="31"/>
      <c r="V525" s="31"/>
      <c r="W525" s="31"/>
      <c r="X525" s="60"/>
      <c r="Y525" s="60"/>
      <c r="Z525" s="60"/>
      <c r="AA525" s="60"/>
      <c r="AB525" s="60"/>
      <c r="AC525" s="60"/>
    </row>
    <row r="526" spans="1:29" ht="30" customHeight="1" x14ac:dyDescent="0.25">
      <c r="A526" s="172"/>
      <c r="B526" s="70">
        <v>570</v>
      </c>
      <c r="C526" s="175"/>
      <c r="D526" s="81" t="s">
        <v>581</v>
      </c>
      <c r="E526" s="66" t="s">
        <v>824</v>
      </c>
      <c r="F526" s="66" t="s">
        <v>574</v>
      </c>
      <c r="G526" s="69" t="s">
        <v>39</v>
      </c>
      <c r="H526" s="54">
        <v>22.5</v>
      </c>
      <c r="I526" s="32">
        <v>1</v>
      </c>
      <c r="J526" s="41">
        <f t="shared" si="16"/>
        <v>1</v>
      </c>
      <c r="K526" s="42" t="str">
        <f t="shared" si="17"/>
        <v>OK</v>
      </c>
      <c r="L526" s="31"/>
      <c r="M526" s="31"/>
      <c r="N526" s="31"/>
      <c r="O526" s="31"/>
      <c r="P526" s="31"/>
      <c r="Q526" s="31"/>
      <c r="R526" s="31"/>
      <c r="S526" s="31"/>
      <c r="T526" s="31"/>
      <c r="U526" s="31"/>
      <c r="V526" s="31"/>
      <c r="W526" s="31"/>
      <c r="X526" s="60"/>
      <c r="Y526" s="60"/>
      <c r="Z526" s="60"/>
      <c r="AA526" s="60"/>
      <c r="AB526" s="60"/>
      <c r="AC526" s="60"/>
    </row>
    <row r="527" spans="1:29" ht="30" customHeight="1" x14ac:dyDescent="0.25">
      <c r="A527" s="172"/>
      <c r="B527" s="70">
        <v>571</v>
      </c>
      <c r="C527" s="175"/>
      <c r="D527" s="81" t="s">
        <v>637</v>
      </c>
      <c r="E527" s="66" t="s">
        <v>824</v>
      </c>
      <c r="F527" s="69" t="s">
        <v>638</v>
      </c>
      <c r="G527" s="69" t="s">
        <v>44</v>
      </c>
      <c r="H527" s="54">
        <v>3.5</v>
      </c>
      <c r="I527" s="32"/>
      <c r="J527" s="41">
        <f t="shared" si="16"/>
        <v>0</v>
      </c>
      <c r="K527" s="42" t="str">
        <f t="shared" si="17"/>
        <v>OK</v>
      </c>
      <c r="L527" s="31"/>
      <c r="M527" s="31"/>
      <c r="N527" s="31"/>
      <c r="O527" s="31"/>
      <c r="P527" s="31"/>
      <c r="Q527" s="31"/>
      <c r="R527" s="31"/>
      <c r="S527" s="31"/>
      <c r="T527" s="31"/>
      <c r="U527" s="31"/>
      <c r="V527" s="31"/>
      <c r="W527" s="31"/>
      <c r="X527" s="60"/>
      <c r="Y527" s="60"/>
      <c r="Z527" s="60"/>
      <c r="AA527" s="60"/>
      <c r="AB527" s="60"/>
      <c r="AC527" s="60"/>
    </row>
    <row r="528" spans="1:29" ht="30" customHeight="1" x14ac:dyDescent="0.25">
      <c r="A528" s="172"/>
      <c r="B528" s="70">
        <v>572</v>
      </c>
      <c r="C528" s="175"/>
      <c r="D528" s="80" t="s">
        <v>582</v>
      </c>
      <c r="E528" s="69" t="s">
        <v>830</v>
      </c>
      <c r="F528" s="69" t="s">
        <v>123</v>
      </c>
      <c r="G528" s="69" t="s">
        <v>39</v>
      </c>
      <c r="H528" s="54">
        <v>561.89</v>
      </c>
      <c r="I528" s="32"/>
      <c r="J528" s="41">
        <f t="shared" si="16"/>
        <v>0</v>
      </c>
      <c r="K528" s="42" t="str">
        <f t="shared" si="17"/>
        <v>OK</v>
      </c>
      <c r="L528" s="31"/>
      <c r="M528" s="31"/>
      <c r="N528" s="31"/>
      <c r="O528" s="31"/>
      <c r="P528" s="31"/>
      <c r="Q528" s="31"/>
      <c r="R528" s="31"/>
      <c r="S528" s="31"/>
      <c r="T528" s="31"/>
      <c r="U528" s="31"/>
      <c r="V528" s="31"/>
      <c r="W528" s="31"/>
      <c r="X528" s="60"/>
      <c r="Y528" s="60"/>
      <c r="Z528" s="60"/>
      <c r="AA528" s="60"/>
      <c r="AB528" s="60"/>
      <c r="AC528" s="60"/>
    </row>
    <row r="529" spans="1:29" ht="30" customHeight="1" x14ac:dyDescent="0.25">
      <c r="A529" s="172"/>
      <c r="B529" s="70">
        <v>573</v>
      </c>
      <c r="C529" s="175"/>
      <c r="D529" s="81" t="s">
        <v>583</v>
      </c>
      <c r="E529" s="66" t="s">
        <v>824</v>
      </c>
      <c r="F529" s="66" t="s">
        <v>574</v>
      </c>
      <c r="G529" s="69" t="s">
        <v>39</v>
      </c>
      <c r="H529" s="54">
        <v>7.04</v>
      </c>
      <c r="I529" s="32">
        <v>1</v>
      </c>
      <c r="J529" s="41">
        <f t="shared" si="16"/>
        <v>0</v>
      </c>
      <c r="K529" s="42" t="str">
        <f t="shared" si="17"/>
        <v>OK</v>
      </c>
      <c r="L529" s="31"/>
      <c r="M529" s="31"/>
      <c r="N529" s="31">
        <v>1</v>
      </c>
      <c r="O529" s="31"/>
      <c r="P529" s="31"/>
      <c r="Q529" s="31"/>
      <c r="R529" s="31"/>
      <c r="S529" s="31"/>
      <c r="T529" s="31"/>
      <c r="U529" s="31"/>
      <c r="V529" s="31"/>
      <c r="W529" s="31"/>
      <c r="X529" s="60"/>
      <c r="Y529" s="60"/>
      <c r="Z529" s="60"/>
      <c r="AA529" s="60"/>
      <c r="AB529" s="60"/>
      <c r="AC529" s="60"/>
    </row>
    <row r="530" spans="1:29" ht="30" customHeight="1" x14ac:dyDescent="0.25">
      <c r="A530" s="172"/>
      <c r="B530" s="70">
        <v>574</v>
      </c>
      <c r="C530" s="175"/>
      <c r="D530" s="81" t="s">
        <v>585</v>
      </c>
      <c r="E530" s="66" t="s">
        <v>821</v>
      </c>
      <c r="F530" s="69" t="s">
        <v>123</v>
      </c>
      <c r="G530" s="69" t="s">
        <v>39</v>
      </c>
      <c r="H530" s="54">
        <v>3.52</v>
      </c>
      <c r="I530" s="32"/>
      <c r="J530" s="41">
        <f t="shared" si="16"/>
        <v>0</v>
      </c>
      <c r="K530" s="42" t="str">
        <f t="shared" si="17"/>
        <v>OK</v>
      </c>
      <c r="L530" s="31"/>
      <c r="M530" s="31"/>
      <c r="N530" s="31"/>
      <c r="O530" s="31"/>
      <c r="P530" s="31"/>
      <c r="Q530" s="31"/>
      <c r="R530" s="31"/>
      <c r="S530" s="31"/>
      <c r="T530" s="31"/>
      <c r="U530" s="31"/>
      <c r="V530" s="31"/>
      <c r="W530" s="31"/>
      <c r="X530" s="60"/>
      <c r="Y530" s="60"/>
      <c r="Z530" s="60"/>
      <c r="AA530" s="60"/>
      <c r="AB530" s="60"/>
      <c r="AC530" s="60"/>
    </row>
    <row r="531" spans="1:29" ht="30" customHeight="1" x14ac:dyDescent="0.25">
      <c r="A531" s="172"/>
      <c r="B531" s="70">
        <v>575</v>
      </c>
      <c r="C531" s="175"/>
      <c r="D531" s="80" t="s">
        <v>831</v>
      </c>
      <c r="E531" s="69" t="s">
        <v>832</v>
      </c>
      <c r="F531" s="69" t="s">
        <v>123</v>
      </c>
      <c r="G531" s="69" t="s">
        <v>39</v>
      </c>
      <c r="H531" s="54">
        <v>4.45</v>
      </c>
      <c r="I531" s="32"/>
      <c r="J531" s="41">
        <f t="shared" si="16"/>
        <v>0</v>
      </c>
      <c r="K531" s="42" t="str">
        <f t="shared" si="17"/>
        <v>OK</v>
      </c>
      <c r="L531" s="31"/>
      <c r="M531" s="31"/>
      <c r="N531" s="31"/>
      <c r="O531" s="31"/>
      <c r="P531" s="31"/>
      <c r="Q531" s="31"/>
      <c r="R531" s="31"/>
      <c r="S531" s="31"/>
      <c r="T531" s="31"/>
      <c r="U531" s="31"/>
      <c r="V531" s="31"/>
      <c r="W531" s="31"/>
      <c r="X531" s="60"/>
      <c r="Y531" s="60"/>
      <c r="Z531" s="60"/>
      <c r="AA531" s="60"/>
      <c r="AB531" s="60"/>
      <c r="AC531" s="60"/>
    </row>
    <row r="532" spans="1:29" ht="30" customHeight="1" x14ac:dyDescent="0.25">
      <c r="A532" s="172"/>
      <c r="B532" s="70">
        <v>576</v>
      </c>
      <c r="C532" s="175"/>
      <c r="D532" s="81" t="s">
        <v>586</v>
      </c>
      <c r="E532" s="66" t="s">
        <v>821</v>
      </c>
      <c r="F532" s="69" t="s">
        <v>123</v>
      </c>
      <c r="G532" s="69" t="s">
        <v>39</v>
      </c>
      <c r="H532" s="54">
        <v>73.84</v>
      </c>
      <c r="I532" s="32">
        <v>2</v>
      </c>
      <c r="J532" s="41">
        <f t="shared" si="16"/>
        <v>2</v>
      </c>
      <c r="K532" s="42" t="str">
        <f t="shared" si="17"/>
        <v>OK</v>
      </c>
      <c r="L532" s="31"/>
      <c r="M532" s="31"/>
      <c r="N532" s="31"/>
      <c r="O532" s="31"/>
      <c r="P532" s="31"/>
      <c r="Q532" s="31"/>
      <c r="R532" s="31"/>
      <c r="S532" s="31"/>
      <c r="T532" s="31"/>
      <c r="U532" s="31"/>
      <c r="V532" s="31"/>
      <c r="W532" s="31"/>
      <c r="X532" s="60"/>
      <c r="Y532" s="60"/>
      <c r="Z532" s="60"/>
      <c r="AA532" s="60"/>
      <c r="AB532" s="60"/>
      <c r="AC532" s="60"/>
    </row>
    <row r="533" spans="1:29" ht="30" customHeight="1" x14ac:dyDescent="0.25">
      <c r="A533" s="172"/>
      <c r="B533" s="70">
        <v>577</v>
      </c>
      <c r="C533" s="175"/>
      <c r="D533" s="80" t="s">
        <v>587</v>
      </c>
      <c r="E533" s="69" t="s">
        <v>833</v>
      </c>
      <c r="F533" s="69" t="s">
        <v>123</v>
      </c>
      <c r="G533" s="69" t="s">
        <v>39</v>
      </c>
      <c r="H533" s="54">
        <v>2.2599999999999998</v>
      </c>
      <c r="I533" s="32"/>
      <c r="J533" s="41">
        <f t="shared" si="16"/>
        <v>0</v>
      </c>
      <c r="K533" s="42" t="str">
        <f t="shared" si="17"/>
        <v>OK</v>
      </c>
      <c r="L533" s="31"/>
      <c r="M533" s="31"/>
      <c r="N533" s="31"/>
      <c r="O533" s="31"/>
      <c r="P533" s="31"/>
      <c r="Q533" s="31"/>
      <c r="R533" s="31"/>
      <c r="S533" s="31"/>
      <c r="T533" s="31"/>
      <c r="U533" s="31"/>
      <c r="V533" s="31"/>
      <c r="W533" s="31"/>
      <c r="X533" s="60"/>
      <c r="Y533" s="60"/>
      <c r="Z533" s="60"/>
      <c r="AA533" s="60"/>
      <c r="AB533" s="60"/>
      <c r="AC533" s="60"/>
    </row>
    <row r="534" spans="1:29" ht="30" customHeight="1" x14ac:dyDescent="0.25">
      <c r="A534" s="173"/>
      <c r="B534" s="70">
        <v>578</v>
      </c>
      <c r="C534" s="176"/>
      <c r="D534" s="80" t="s">
        <v>588</v>
      </c>
      <c r="E534" s="69" t="s">
        <v>824</v>
      </c>
      <c r="F534" s="66" t="s">
        <v>574</v>
      </c>
      <c r="G534" s="69" t="s">
        <v>39</v>
      </c>
      <c r="H534" s="54">
        <v>13.35</v>
      </c>
      <c r="I534" s="32">
        <v>1</v>
      </c>
      <c r="J534" s="41">
        <f t="shared" si="16"/>
        <v>1</v>
      </c>
      <c r="K534" s="42" t="str">
        <f t="shared" si="17"/>
        <v>OK</v>
      </c>
      <c r="L534" s="31"/>
      <c r="M534" s="31"/>
      <c r="N534" s="31"/>
      <c r="O534" s="31"/>
      <c r="P534" s="31"/>
      <c r="Q534" s="31"/>
      <c r="R534" s="31"/>
      <c r="S534" s="31"/>
      <c r="T534" s="31"/>
      <c r="U534" s="31"/>
      <c r="V534" s="31"/>
      <c r="W534" s="31"/>
      <c r="X534" s="60"/>
      <c r="Y534" s="60"/>
      <c r="Z534" s="60"/>
      <c r="AA534" s="60"/>
      <c r="AB534" s="60"/>
      <c r="AC534" s="60"/>
    </row>
    <row r="535" spans="1:29" ht="30" customHeight="1" x14ac:dyDescent="0.25">
      <c r="A535" s="165">
        <v>11</v>
      </c>
      <c r="B535" s="71">
        <v>579</v>
      </c>
      <c r="C535" s="168" t="s">
        <v>819</v>
      </c>
      <c r="D535" s="75" t="s">
        <v>589</v>
      </c>
      <c r="E535" s="72" t="s">
        <v>834</v>
      </c>
      <c r="F535" s="72" t="s">
        <v>38</v>
      </c>
      <c r="G535" s="72" t="s">
        <v>591</v>
      </c>
      <c r="H535" s="56">
        <v>800.54</v>
      </c>
      <c r="I535" s="32"/>
      <c r="J535" s="41">
        <f t="shared" si="16"/>
        <v>0</v>
      </c>
      <c r="K535" s="42" t="str">
        <f t="shared" si="17"/>
        <v>OK</v>
      </c>
      <c r="L535" s="31"/>
      <c r="M535" s="31"/>
      <c r="N535" s="31"/>
      <c r="O535" s="31"/>
      <c r="P535" s="31"/>
      <c r="Q535" s="31"/>
      <c r="R535" s="31"/>
      <c r="S535" s="31"/>
      <c r="T535" s="31"/>
      <c r="U535" s="31"/>
      <c r="V535" s="31"/>
      <c r="W535" s="31"/>
      <c r="X535" s="60"/>
      <c r="Y535" s="60"/>
      <c r="Z535" s="60"/>
      <c r="AA535" s="60"/>
      <c r="AB535" s="60"/>
      <c r="AC535" s="60"/>
    </row>
    <row r="536" spans="1:29" ht="30" customHeight="1" x14ac:dyDescent="0.25">
      <c r="A536" s="166"/>
      <c r="B536" s="73">
        <v>580</v>
      </c>
      <c r="C536" s="169"/>
      <c r="D536" s="75" t="s">
        <v>592</v>
      </c>
      <c r="E536" s="72" t="s">
        <v>835</v>
      </c>
      <c r="F536" s="72" t="s">
        <v>4</v>
      </c>
      <c r="G536" s="72" t="s">
        <v>591</v>
      </c>
      <c r="H536" s="56">
        <v>1227.56</v>
      </c>
      <c r="I536" s="32"/>
      <c r="J536" s="41">
        <f t="shared" si="16"/>
        <v>0</v>
      </c>
      <c r="K536" s="42" t="str">
        <f t="shared" si="17"/>
        <v>OK</v>
      </c>
      <c r="L536" s="31"/>
      <c r="M536" s="31"/>
      <c r="N536" s="31"/>
      <c r="O536" s="31"/>
      <c r="P536" s="31"/>
      <c r="Q536" s="31"/>
      <c r="R536" s="31"/>
      <c r="S536" s="31"/>
      <c r="T536" s="31"/>
      <c r="U536" s="31"/>
      <c r="V536" s="31"/>
      <c r="W536" s="31"/>
      <c r="X536" s="60"/>
      <c r="Y536" s="60"/>
      <c r="Z536" s="60"/>
      <c r="AA536" s="60"/>
      <c r="AB536" s="60"/>
      <c r="AC536" s="60"/>
    </row>
    <row r="537" spans="1:29" ht="30" customHeight="1" x14ac:dyDescent="0.25">
      <c r="A537" s="166"/>
      <c r="B537" s="73">
        <v>581</v>
      </c>
      <c r="C537" s="169"/>
      <c r="D537" s="75" t="s">
        <v>593</v>
      </c>
      <c r="E537" s="72" t="s">
        <v>834</v>
      </c>
      <c r="F537" s="72" t="s">
        <v>4</v>
      </c>
      <c r="G537" s="72" t="s">
        <v>591</v>
      </c>
      <c r="H537" s="56">
        <v>307.14</v>
      </c>
      <c r="I537" s="32"/>
      <c r="J537" s="41">
        <f t="shared" si="16"/>
        <v>0</v>
      </c>
      <c r="K537" s="42" t="str">
        <f t="shared" si="17"/>
        <v>OK</v>
      </c>
      <c r="L537" s="31"/>
      <c r="M537" s="31"/>
      <c r="N537" s="31"/>
      <c r="O537" s="31"/>
      <c r="P537" s="31"/>
      <c r="Q537" s="31"/>
      <c r="R537" s="31"/>
      <c r="S537" s="31"/>
      <c r="T537" s="31"/>
      <c r="U537" s="31"/>
      <c r="V537" s="31"/>
      <c r="W537" s="31"/>
      <c r="X537" s="60"/>
      <c r="Y537" s="60"/>
      <c r="Z537" s="60"/>
      <c r="AA537" s="60"/>
      <c r="AB537" s="60"/>
      <c r="AC537" s="60"/>
    </row>
    <row r="538" spans="1:29" ht="30" customHeight="1" x14ac:dyDescent="0.25">
      <c r="A538" s="166"/>
      <c r="B538" s="73">
        <v>582</v>
      </c>
      <c r="C538" s="169"/>
      <c r="D538" s="82" t="s">
        <v>594</v>
      </c>
      <c r="E538" s="34" t="s">
        <v>836</v>
      </c>
      <c r="F538" s="72" t="s">
        <v>4</v>
      </c>
      <c r="G538" s="72" t="s">
        <v>591</v>
      </c>
      <c r="H538" s="56">
        <v>187.03</v>
      </c>
      <c r="I538" s="32"/>
      <c r="J538" s="41">
        <f t="shared" si="16"/>
        <v>0</v>
      </c>
      <c r="K538" s="42" t="str">
        <f t="shared" si="17"/>
        <v>OK</v>
      </c>
      <c r="L538" s="31"/>
      <c r="M538" s="31"/>
      <c r="N538" s="31"/>
      <c r="O538" s="31"/>
      <c r="P538" s="31"/>
      <c r="Q538" s="31"/>
      <c r="R538" s="31"/>
      <c r="S538" s="31"/>
      <c r="T538" s="31"/>
      <c r="U538" s="31"/>
      <c r="V538" s="31"/>
      <c r="W538" s="31"/>
      <c r="X538" s="60"/>
      <c r="Y538" s="60"/>
      <c r="Z538" s="60"/>
      <c r="AA538" s="60"/>
      <c r="AB538" s="60"/>
      <c r="AC538" s="60"/>
    </row>
    <row r="539" spans="1:29" ht="30" customHeight="1" x14ac:dyDescent="0.25">
      <c r="A539" s="166"/>
      <c r="B539" s="72">
        <v>583</v>
      </c>
      <c r="C539" s="169"/>
      <c r="D539" s="75" t="s">
        <v>596</v>
      </c>
      <c r="E539" s="72" t="s">
        <v>837</v>
      </c>
      <c r="F539" s="72" t="s">
        <v>38</v>
      </c>
      <c r="G539" s="72" t="s">
        <v>598</v>
      </c>
      <c r="H539" s="56">
        <v>327</v>
      </c>
      <c r="I539" s="32"/>
      <c r="J539" s="41">
        <f t="shared" si="16"/>
        <v>0</v>
      </c>
      <c r="K539" s="42" t="str">
        <f t="shared" si="17"/>
        <v>OK</v>
      </c>
      <c r="L539" s="31"/>
      <c r="M539" s="31"/>
      <c r="N539" s="31"/>
      <c r="O539" s="31"/>
      <c r="P539" s="31"/>
      <c r="Q539" s="31"/>
      <c r="R539" s="31"/>
      <c r="S539" s="31"/>
      <c r="T539" s="31"/>
      <c r="U539" s="31"/>
      <c r="V539" s="31"/>
      <c r="W539" s="31"/>
      <c r="X539" s="60"/>
      <c r="Y539" s="60"/>
      <c r="Z539" s="60"/>
      <c r="AA539" s="60"/>
      <c r="AB539" s="60"/>
      <c r="AC539" s="60"/>
    </row>
    <row r="540" spans="1:29" ht="30" customHeight="1" x14ac:dyDescent="0.25">
      <c r="A540" s="166"/>
      <c r="B540" s="72">
        <v>584</v>
      </c>
      <c r="C540" s="169"/>
      <c r="D540" s="75" t="s">
        <v>599</v>
      </c>
      <c r="E540" s="72" t="s">
        <v>837</v>
      </c>
      <c r="F540" s="72" t="s">
        <v>38</v>
      </c>
      <c r="G540" s="72" t="s">
        <v>598</v>
      </c>
      <c r="H540" s="56">
        <v>327</v>
      </c>
      <c r="I540" s="32"/>
      <c r="J540" s="41">
        <f t="shared" si="16"/>
        <v>0</v>
      </c>
      <c r="K540" s="42" t="str">
        <f t="shared" si="17"/>
        <v>OK</v>
      </c>
      <c r="L540" s="31"/>
      <c r="M540" s="31"/>
      <c r="N540" s="31"/>
      <c r="O540" s="31"/>
      <c r="P540" s="31"/>
      <c r="Q540" s="31"/>
      <c r="R540" s="31"/>
      <c r="S540" s="31"/>
      <c r="T540" s="31"/>
      <c r="U540" s="31"/>
      <c r="V540" s="31"/>
      <c r="W540" s="31"/>
      <c r="X540" s="60"/>
      <c r="Y540" s="60"/>
      <c r="Z540" s="60"/>
      <c r="AA540" s="60"/>
      <c r="AB540" s="60"/>
      <c r="AC540" s="60"/>
    </row>
    <row r="541" spans="1:29" ht="30" customHeight="1" x14ac:dyDescent="0.25">
      <c r="A541" s="166"/>
      <c r="B541" s="71">
        <v>585</v>
      </c>
      <c r="C541" s="169"/>
      <c r="D541" s="74" t="s">
        <v>838</v>
      </c>
      <c r="E541" s="51" t="s">
        <v>288</v>
      </c>
      <c r="F541" s="72" t="s">
        <v>336</v>
      </c>
      <c r="G541" s="73"/>
      <c r="H541" s="56">
        <v>832.76</v>
      </c>
      <c r="I541" s="32"/>
      <c r="J541" s="41">
        <f t="shared" si="16"/>
        <v>0</v>
      </c>
      <c r="K541" s="42" t="str">
        <f t="shared" si="17"/>
        <v>OK</v>
      </c>
      <c r="L541" s="31"/>
      <c r="M541" s="31"/>
      <c r="N541" s="31"/>
      <c r="O541" s="31"/>
      <c r="P541" s="31"/>
      <c r="Q541" s="31"/>
      <c r="R541" s="31"/>
      <c r="S541" s="31"/>
      <c r="T541" s="31"/>
      <c r="U541" s="31"/>
      <c r="V541" s="31"/>
      <c r="W541" s="31"/>
      <c r="X541" s="60"/>
      <c r="Y541" s="60"/>
      <c r="Z541" s="60"/>
      <c r="AA541" s="60"/>
      <c r="AB541" s="60"/>
      <c r="AC541" s="60"/>
    </row>
    <row r="542" spans="1:29" ht="30" customHeight="1" x14ac:dyDescent="0.25">
      <c r="A542" s="166"/>
      <c r="B542" s="73">
        <v>586</v>
      </c>
      <c r="C542" s="169"/>
      <c r="D542" s="75" t="s">
        <v>663</v>
      </c>
      <c r="E542" s="72" t="s">
        <v>839</v>
      </c>
      <c r="F542" s="72" t="s">
        <v>336</v>
      </c>
      <c r="G542" s="72" t="s">
        <v>664</v>
      </c>
      <c r="H542" s="56">
        <v>358.59</v>
      </c>
      <c r="I542" s="32"/>
      <c r="J542" s="41">
        <f t="shared" si="16"/>
        <v>0</v>
      </c>
      <c r="K542" s="42" t="str">
        <f t="shared" si="17"/>
        <v>OK</v>
      </c>
      <c r="L542" s="31"/>
      <c r="M542" s="31"/>
      <c r="N542" s="31"/>
      <c r="O542" s="31"/>
      <c r="P542" s="31"/>
      <c r="Q542" s="31"/>
      <c r="R542" s="31"/>
      <c r="S542" s="31"/>
      <c r="T542" s="31"/>
      <c r="U542" s="31"/>
      <c r="V542" s="31"/>
      <c r="W542" s="31"/>
      <c r="X542" s="60"/>
      <c r="Y542" s="60"/>
      <c r="Z542" s="60"/>
      <c r="AA542" s="60"/>
      <c r="AB542" s="60"/>
      <c r="AC542" s="60"/>
    </row>
    <row r="543" spans="1:29" ht="30" customHeight="1" x14ac:dyDescent="0.25">
      <c r="A543" s="166"/>
      <c r="B543" s="71">
        <v>587</v>
      </c>
      <c r="C543" s="169"/>
      <c r="D543" s="74" t="s">
        <v>672</v>
      </c>
      <c r="E543" s="51" t="s">
        <v>288</v>
      </c>
      <c r="F543" s="72" t="s">
        <v>336</v>
      </c>
      <c r="G543" s="72" t="s">
        <v>512</v>
      </c>
      <c r="H543" s="56">
        <v>3554.82</v>
      </c>
      <c r="I543" s="32"/>
      <c r="J543" s="41">
        <f t="shared" si="16"/>
        <v>0</v>
      </c>
      <c r="K543" s="42" t="str">
        <f t="shared" si="17"/>
        <v>OK</v>
      </c>
      <c r="L543" s="31"/>
      <c r="M543" s="31"/>
      <c r="N543" s="31"/>
      <c r="O543" s="31"/>
      <c r="P543" s="31"/>
      <c r="Q543" s="31"/>
      <c r="R543" s="31"/>
      <c r="S543" s="31"/>
      <c r="T543" s="31"/>
      <c r="U543" s="31"/>
      <c r="V543" s="31"/>
      <c r="W543" s="31"/>
      <c r="X543" s="60"/>
      <c r="Y543" s="60"/>
      <c r="Z543" s="60"/>
      <c r="AA543" s="60"/>
      <c r="AB543" s="60"/>
      <c r="AC543" s="60"/>
    </row>
    <row r="544" spans="1:29" ht="30" customHeight="1" x14ac:dyDescent="0.25">
      <c r="A544" s="166"/>
      <c r="B544" s="71">
        <v>588</v>
      </c>
      <c r="C544" s="169"/>
      <c r="D544" s="74" t="s">
        <v>673</v>
      </c>
      <c r="E544" s="51" t="s">
        <v>840</v>
      </c>
      <c r="F544" s="72" t="s">
        <v>336</v>
      </c>
      <c r="G544" s="72" t="s">
        <v>512</v>
      </c>
      <c r="H544" s="56">
        <v>777</v>
      </c>
      <c r="I544" s="32"/>
      <c r="J544" s="41">
        <f t="shared" si="16"/>
        <v>0</v>
      </c>
      <c r="K544" s="42" t="str">
        <f t="shared" si="17"/>
        <v>OK</v>
      </c>
      <c r="L544" s="31"/>
      <c r="M544" s="31"/>
      <c r="N544" s="31"/>
      <c r="O544" s="31"/>
      <c r="P544" s="31"/>
      <c r="Q544" s="31"/>
      <c r="R544" s="31"/>
      <c r="S544" s="31"/>
      <c r="T544" s="31"/>
      <c r="U544" s="31"/>
      <c r="V544" s="31"/>
      <c r="W544" s="31"/>
      <c r="X544" s="60"/>
      <c r="Y544" s="60"/>
      <c r="Z544" s="60"/>
      <c r="AA544" s="60"/>
      <c r="AB544" s="60"/>
      <c r="AC544" s="60"/>
    </row>
    <row r="545" spans="1:29" ht="30" customHeight="1" x14ac:dyDescent="0.25">
      <c r="A545" s="166"/>
      <c r="B545" s="73">
        <v>589</v>
      </c>
      <c r="C545" s="169"/>
      <c r="D545" s="75" t="s">
        <v>841</v>
      </c>
      <c r="E545" s="72" t="s">
        <v>842</v>
      </c>
      <c r="F545" s="72" t="s">
        <v>38</v>
      </c>
      <c r="G545" s="72" t="s">
        <v>601</v>
      </c>
      <c r="H545" s="56">
        <v>147.63</v>
      </c>
      <c r="I545" s="32"/>
      <c r="J545" s="41">
        <f t="shared" si="16"/>
        <v>0</v>
      </c>
      <c r="K545" s="42" t="str">
        <f t="shared" si="17"/>
        <v>OK</v>
      </c>
      <c r="L545" s="31"/>
      <c r="M545" s="31"/>
      <c r="N545" s="31"/>
      <c r="O545" s="31"/>
      <c r="P545" s="31"/>
      <c r="Q545" s="31"/>
      <c r="R545" s="31"/>
      <c r="S545" s="31"/>
      <c r="T545" s="31"/>
      <c r="U545" s="31"/>
      <c r="V545" s="31"/>
      <c r="W545" s="31"/>
      <c r="X545" s="60"/>
      <c r="Y545" s="60"/>
      <c r="Z545" s="60"/>
      <c r="AA545" s="60"/>
      <c r="AB545" s="60"/>
      <c r="AC545" s="60"/>
    </row>
    <row r="546" spans="1:29" ht="30" customHeight="1" x14ac:dyDescent="0.25">
      <c r="A546" s="166"/>
      <c r="B546" s="73">
        <v>590</v>
      </c>
      <c r="C546" s="169"/>
      <c r="D546" s="75" t="s">
        <v>843</v>
      </c>
      <c r="E546" s="72" t="s">
        <v>288</v>
      </c>
      <c r="F546" s="72" t="s">
        <v>38</v>
      </c>
      <c r="G546" s="72" t="s">
        <v>601</v>
      </c>
      <c r="H546" s="56">
        <v>426.21</v>
      </c>
      <c r="I546" s="32"/>
      <c r="J546" s="41">
        <f t="shared" si="16"/>
        <v>0</v>
      </c>
      <c r="K546" s="42" t="str">
        <f t="shared" si="17"/>
        <v>OK</v>
      </c>
      <c r="L546" s="31"/>
      <c r="M546" s="31"/>
      <c r="N546" s="31"/>
      <c r="O546" s="31"/>
      <c r="P546" s="31"/>
      <c r="Q546" s="31"/>
      <c r="R546" s="31"/>
      <c r="S546" s="31"/>
      <c r="T546" s="31"/>
      <c r="U546" s="31"/>
      <c r="V546" s="31"/>
      <c r="W546" s="31"/>
      <c r="X546" s="60"/>
      <c r="Y546" s="60"/>
      <c r="Z546" s="60"/>
      <c r="AA546" s="60"/>
      <c r="AB546" s="60"/>
      <c r="AC546" s="60"/>
    </row>
    <row r="547" spans="1:29" ht="30" customHeight="1" x14ac:dyDescent="0.25">
      <c r="A547" s="166"/>
      <c r="B547" s="73">
        <v>591</v>
      </c>
      <c r="C547" s="169"/>
      <c r="D547" s="74" t="s">
        <v>844</v>
      </c>
      <c r="E547" s="51" t="s">
        <v>845</v>
      </c>
      <c r="F547" s="72" t="s">
        <v>38</v>
      </c>
      <c r="G547" s="72" t="s">
        <v>601</v>
      </c>
      <c r="H547" s="56">
        <v>27.25</v>
      </c>
      <c r="I547" s="32">
        <v>2</v>
      </c>
      <c r="J547" s="41">
        <f t="shared" si="16"/>
        <v>1</v>
      </c>
      <c r="K547" s="42" t="str">
        <f t="shared" si="17"/>
        <v>OK</v>
      </c>
      <c r="L547" s="31"/>
      <c r="M547" s="31"/>
      <c r="N547" s="31">
        <v>1</v>
      </c>
      <c r="O547" s="31"/>
      <c r="P547" s="31"/>
      <c r="Q547" s="31"/>
      <c r="R547" s="31"/>
      <c r="S547" s="31"/>
      <c r="T547" s="31"/>
      <c r="U547" s="31"/>
      <c r="V547" s="31"/>
      <c r="W547" s="31"/>
      <c r="X547" s="60"/>
      <c r="Y547" s="60"/>
      <c r="Z547" s="60"/>
      <c r="AA547" s="60"/>
      <c r="AB547" s="60"/>
      <c r="AC547" s="60"/>
    </row>
    <row r="548" spans="1:29" ht="30" customHeight="1" x14ac:dyDescent="0.25">
      <c r="A548" s="166"/>
      <c r="B548" s="73">
        <v>592</v>
      </c>
      <c r="C548" s="169"/>
      <c r="D548" s="75" t="s">
        <v>603</v>
      </c>
      <c r="E548" s="72" t="s">
        <v>231</v>
      </c>
      <c r="F548" s="72" t="s">
        <v>38</v>
      </c>
      <c r="G548" s="72" t="s">
        <v>601</v>
      </c>
      <c r="H548" s="56">
        <v>143.83000000000001</v>
      </c>
      <c r="I548" s="32">
        <v>1</v>
      </c>
      <c r="J548" s="41">
        <f t="shared" si="16"/>
        <v>1</v>
      </c>
      <c r="K548" s="42" t="str">
        <f t="shared" si="17"/>
        <v>OK</v>
      </c>
      <c r="L548" s="31"/>
      <c r="M548" s="31"/>
      <c r="N548" s="31"/>
      <c r="O548" s="31"/>
      <c r="P548" s="31"/>
      <c r="Q548" s="31"/>
      <c r="R548" s="31"/>
      <c r="S548" s="31"/>
      <c r="T548" s="31"/>
      <c r="U548" s="31"/>
      <c r="V548" s="31"/>
      <c r="W548" s="31"/>
      <c r="X548" s="60"/>
      <c r="Y548" s="60"/>
      <c r="Z548" s="60"/>
      <c r="AA548" s="60"/>
      <c r="AB548" s="60"/>
      <c r="AC548" s="60"/>
    </row>
    <row r="549" spans="1:29" ht="30" customHeight="1" x14ac:dyDescent="0.25">
      <c r="A549" s="166"/>
      <c r="B549" s="73">
        <v>593</v>
      </c>
      <c r="C549" s="169"/>
      <c r="D549" s="74" t="s">
        <v>604</v>
      </c>
      <c r="E549" s="51" t="s">
        <v>231</v>
      </c>
      <c r="F549" s="72" t="s">
        <v>38</v>
      </c>
      <c r="G549" s="72" t="s">
        <v>601</v>
      </c>
      <c r="H549" s="56">
        <v>228.43</v>
      </c>
      <c r="I549" s="32">
        <v>1</v>
      </c>
      <c r="J549" s="41">
        <f t="shared" si="16"/>
        <v>1</v>
      </c>
      <c r="K549" s="42" t="str">
        <f t="shared" si="17"/>
        <v>OK</v>
      </c>
      <c r="L549" s="31"/>
      <c r="M549" s="31"/>
      <c r="N549" s="31"/>
      <c r="O549" s="31"/>
      <c r="P549" s="31"/>
      <c r="Q549" s="31"/>
      <c r="R549" s="31"/>
      <c r="S549" s="31"/>
      <c r="T549" s="31"/>
      <c r="U549" s="31"/>
      <c r="V549" s="31"/>
      <c r="W549" s="31"/>
      <c r="X549" s="60"/>
      <c r="Y549" s="60"/>
      <c r="Z549" s="60"/>
      <c r="AA549" s="60"/>
      <c r="AB549" s="60"/>
      <c r="AC549" s="60"/>
    </row>
    <row r="550" spans="1:29" ht="30" customHeight="1" x14ac:dyDescent="0.25">
      <c r="A550" s="166"/>
      <c r="B550" s="73">
        <v>594</v>
      </c>
      <c r="C550" s="169"/>
      <c r="D550" s="74" t="s">
        <v>846</v>
      </c>
      <c r="E550" s="51" t="s">
        <v>847</v>
      </c>
      <c r="F550" s="72" t="s">
        <v>38</v>
      </c>
      <c r="G550" s="72" t="s">
        <v>531</v>
      </c>
      <c r="H550" s="56">
        <v>79</v>
      </c>
      <c r="I550" s="32"/>
      <c r="J550" s="41">
        <f t="shared" si="16"/>
        <v>0</v>
      </c>
      <c r="K550" s="42" t="str">
        <f t="shared" si="17"/>
        <v>OK</v>
      </c>
      <c r="L550" s="31"/>
      <c r="M550" s="31"/>
      <c r="N550" s="31"/>
      <c r="O550" s="31"/>
      <c r="P550" s="31"/>
      <c r="Q550" s="31"/>
      <c r="R550" s="31"/>
      <c r="S550" s="31"/>
      <c r="T550" s="31"/>
      <c r="U550" s="31"/>
      <c r="V550" s="31"/>
      <c r="W550" s="31"/>
      <c r="X550" s="60"/>
      <c r="Y550" s="60"/>
      <c r="Z550" s="60"/>
      <c r="AA550" s="60"/>
      <c r="AB550" s="60"/>
      <c r="AC550" s="60"/>
    </row>
    <row r="551" spans="1:29" ht="30" customHeight="1" x14ac:dyDescent="0.25">
      <c r="A551" s="166"/>
      <c r="B551" s="73">
        <v>595</v>
      </c>
      <c r="C551" s="169"/>
      <c r="D551" s="74" t="s">
        <v>848</v>
      </c>
      <c r="E551" s="51" t="s">
        <v>847</v>
      </c>
      <c r="F551" s="72" t="s">
        <v>38</v>
      </c>
      <c r="G551" s="72" t="s">
        <v>531</v>
      </c>
      <c r="H551" s="56">
        <v>83</v>
      </c>
      <c r="I551" s="32"/>
      <c r="J551" s="41">
        <f t="shared" si="16"/>
        <v>0</v>
      </c>
      <c r="K551" s="42" t="str">
        <f t="shared" si="17"/>
        <v>OK</v>
      </c>
      <c r="L551" s="31"/>
      <c r="M551" s="31"/>
      <c r="N551" s="31"/>
      <c r="O551" s="31"/>
      <c r="P551" s="31"/>
      <c r="Q551" s="31"/>
      <c r="R551" s="31"/>
      <c r="S551" s="31"/>
      <c r="T551" s="31"/>
      <c r="U551" s="31"/>
      <c r="V551" s="31"/>
      <c r="W551" s="31"/>
      <c r="X551" s="60"/>
      <c r="Y551" s="60"/>
      <c r="Z551" s="60"/>
      <c r="AA551" s="60"/>
      <c r="AB551" s="60"/>
      <c r="AC551" s="60"/>
    </row>
    <row r="552" spans="1:29" ht="30" customHeight="1" x14ac:dyDescent="0.25">
      <c r="A552" s="167"/>
      <c r="B552" s="73">
        <v>596</v>
      </c>
      <c r="C552" s="170"/>
      <c r="D552" s="74" t="s">
        <v>849</v>
      </c>
      <c r="E552" s="51" t="s">
        <v>847</v>
      </c>
      <c r="F552" s="72" t="s">
        <v>38</v>
      </c>
      <c r="G552" s="72" t="s">
        <v>531</v>
      </c>
      <c r="H552" s="56">
        <v>25</v>
      </c>
      <c r="I552" s="32"/>
      <c r="J552" s="41">
        <f t="shared" si="16"/>
        <v>0</v>
      </c>
      <c r="K552" s="42" t="str">
        <f t="shared" si="17"/>
        <v>OK</v>
      </c>
      <c r="L552" s="31"/>
      <c r="M552" s="31"/>
      <c r="N552" s="31"/>
      <c r="O552" s="31"/>
      <c r="P552" s="31"/>
      <c r="Q552" s="31"/>
      <c r="R552" s="31"/>
      <c r="S552" s="31"/>
      <c r="T552" s="31"/>
      <c r="U552" s="31"/>
      <c r="V552" s="31"/>
      <c r="W552" s="31"/>
      <c r="X552" s="60"/>
      <c r="Y552" s="60"/>
      <c r="Z552" s="60"/>
      <c r="AA552" s="60"/>
      <c r="AB552" s="60"/>
      <c r="AC552" s="60"/>
    </row>
    <row r="553" spans="1:29" ht="30" customHeight="1" x14ac:dyDescent="0.25">
      <c r="A553" s="178">
        <v>13</v>
      </c>
      <c r="B553" s="70">
        <v>609</v>
      </c>
      <c r="C553" s="174" t="s">
        <v>819</v>
      </c>
      <c r="D553" s="80" t="s">
        <v>607</v>
      </c>
      <c r="E553" s="69" t="s">
        <v>850</v>
      </c>
      <c r="F553" s="69" t="s">
        <v>123</v>
      </c>
      <c r="G553" s="69" t="s">
        <v>609</v>
      </c>
      <c r="H553" s="54">
        <v>79.5</v>
      </c>
      <c r="I553" s="32"/>
      <c r="J553" s="41">
        <f t="shared" si="16"/>
        <v>0</v>
      </c>
      <c r="K553" s="42" t="str">
        <f t="shared" si="17"/>
        <v>OK</v>
      </c>
      <c r="L553" s="31"/>
      <c r="M553" s="31"/>
      <c r="N553" s="31"/>
      <c r="O553" s="31"/>
      <c r="P553" s="31"/>
      <c r="Q553" s="31"/>
      <c r="R553" s="31"/>
      <c r="S553" s="31"/>
      <c r="T553" s="31"/>
      <c r="U553" s="31"/>
      <c r="V553" s="31"/>
      <c r="W553" s="31"/>
      <c r="X553" s="60"/>
      <c r="Y553" s="60"/>
      <c r="Z553" s="60"/>
      <c r="AA553" s="60"/>
      <c r="AB553" s="60"/>
      <c r="AC553" s="60"/>
    </row>
    <row r="554" spans="1:29" ht="30" customHeight="1" x14ac:dyDescent="0.25">
      <c r="A554" s="178"/>
      <c r="B554" s="70">
        <v>610</v>
      </c>
      <c r="C554" s="175"/>
      <c r="D554" s="80" t="s">
        <v>610</v>
      </c>
      <c r="E554" s="69" t="s">
        <v>850</v>
      </c>
      <c r="F554" s="69" t="s">
        <v>123</v>
      </c>
      <c r="G554" s="69" t="s">
        <v>609</v>
      </c>
      <c r="H554" s="54">
        <v>112.81</v>
      </c>
      <c r="I554" s="32">
        <v>8</v>
      </c>
      <c r="J554" s="41">
        <f t="shared" si="16"/>
        <v>7</v>
      </c>
      <c r="K554" s="42" t="str">
        <f t="shared" si="17"/>
        <v>OK</v>
      </c>
      <c r="L554" s="31"/>
      <c r="M554" s="31"/>
      <c r="N554" s="31">
        <v>1</v>
      </c>
      <c r="O554" s="31"/>
      <c r="P554" s="31"/>
      <c r="Q554" s="31"/>
      <c r="R554" s="31"/>
      <c r="S554" s="31"/>
      <c r="T554" s="31"/>
      <c r="U554" s="31"/>
      <c r="V554" s="31"/>
      <c r="W554" s="31"/>
      <c r="X554" s="60"/>
      <c r="Y554" s="60"/>
      <c r="Z554" s="60"/>
      <c r="AA554" s="60"/>
      <c r="AB554" s="60"/>
      <c r="AC554" s="60"/>
    </row>
    <row r="555" spans="1:29" ht="30" customHeight="1" x14ac:dyDescent="0.25">
      <c r="A555" s="178"/>
      <c r="B555" s="70">
        <v>611</v>
      </c>
      <c r="C555" s="175"/>
      <c r="D555" s="80" t="s">
        <v>611</v>
      </c>
      <c r="E555" s="69" t="s">
        <v>850</v>
      </c>
      <c r="F555" s="69" t="s">
        <v>123</v>
      </c>
      <c r="G555" s="69" t="s">
        <v>609</v>
      </c>
      <c r="H555" s="54">
        <v>78.8</v>
      </c>
      <c r="I555" s="32"/>
      <c r="J555" s="41">
        <f t="shared" si="16"/>
        <v>0</v>
      </c>
      <c r="K555" s="42" t="str">
        <f t="shared" si="17"/>
        <v>OK</v>
      </c>
      <c r="L555" s="31"/>
      <c r="M555" s="31"/>
      <c r="N555" s="31"/>
      <c r="O555" s="31"/>
      <c r="P555" s="31"/>
      <c r="Q555" s="31"/>
      <c r="R555" s="31"/>
      <c r="S555" s="31"/>
      <c r="T555" s="31"/>
      <c r="U555" s="31"/>
      <c r="V555" s="31"/>
      <c r="W555" s="31"/>
      <c r="X555" s="60"/>
      <c r="Y555" s="60"/>
      <c r="Z555" s="60"/>
      <c r="AA555" s="60"/>
      <c r="AB555" s="60"/>
      <c r="AC555" s="60"/>
    </row>
    <row r="556" spans="1:29" ht="30" customHeight="1" x14ac:dyDescent="0.25">
      <c r="A556" s="178"/>
      <c r="B556" s="70">
        <v>612</v>
      </c>
      <c r="C556" s="175"/>
      <c r="D556" s="80" t="s">
        <v>612</v>
      </c>
      <c r="E556" s="69" t="s">
        <v>616</v>
      </c>
      <c r="F556" s="69" t="s">
        <v>123</v>
      </c>
      <c r="G556" s="69" t="s">
        <v>614</v>
      </c>
      <c r="H556" s="54">
        <v>47.5</v>
      </c>
      <c r="I556" s="32"/>
      <c r="J556" s="41">
        <f t="shared" si="16"/>
        <v>0</v>
      </c>
      <c r="K556" s="42" t="str">
        <f t="shared" si="17"/>
        <v>OK</v>
      </c>
      <c r="L556" s="31"/>
      <c r="M556" s="31"/>
      <c r="N556" s="31"/>
      <c r="O556" s="31"/>
      <c r="P556" s="31"/>
      <c r="Q556" s="31"/>
      <c r="R556" s="31"/>
      <c r="S556" s="31"/>
      <c r="T556" s="31"/>
      <c r="U556" s="31"/>
      <c r="V556" s="31"/>
      <c r="W556" s="31"/>
      <c r="X556" s="60"/>
      <c r="Y556" s="60"/>
      <c r="Z556" s="60"/>
      <c r="AA556" s="60"/>
      <c r="AB556" s="60"/>
      <c r="AC556" s="60"/>
    </row>
    <row r="557" spans="1:29" ht="30" customHeight="1" x14ac:dyDescent="0.25">
      <c r="A557" s="178"/>
      <c r="B557" s="70">
        <v>613</v>
      </c>
      <c r="C557" s="175"/>
      <c r="D557" s="80" t="s">
        <v>615</v>
      </c>
      <c r="E557" s="69" t="s">
        <v>616</v>
      </c>
      <c r="F557" s="69" t="s">
        <v>123</v>
      </c>
      <c r="G557" s="69" t="s">
        <v>614</v>
      </c>
      <c r="H557" s="54">
        <v>48</v>
      </c>
      <c r="I557" s="32"/>
      <c r="J557" s="41">
        <f t="shared" si="16"/>
        <v>0</v>
      </c>
      <c r="K557" s="42" t="str">
        <f t="shared" si="17"/>
        <v>OK</v>
      </c>
      <c r="L557" s="31"/>
      <c r="M557" s="31"/>
      <c r="N557" s="31"/>
      <c r="O557" s="31"/>
      <c r="P557" s="31"/>
      <c r="Q557" s="31"/>
      <c r="R557" s="31"/>
      <c r="S557" s="31"/>
      <c r="T557" s="31"/>
      <c r="U557" s="31"/>
      <c r="V557" s="31"/>
      <c r="W557" s="31"/>
      <c r="X557" s="60"/>
      <c r="Y557" s="60"/>
      <c r="Z557" s="60"/>
      <c r="AA557" s="60"/>
      <c r="AB557" s="60"/>
      <c r="AC557" s="60"/>
    </row>
    <row r="558" spans="1:29" ht="30" customHeight="1" x14ac:dyDescent="0.25">
      <c r="A558" s="178"/>
      <c r="B558" s="70">
        <v>614</v>
      </c>
      <c r="C558" s="176"/>
      <c r="D558" s="80" t="s">
        <v>617</v>
      </c>
      <c r="E558" s="69" t="s">
        <v>851</v>
      </c>
      <c r="F558" s="69" t="s">
        <v>123</v>
      </c>
      <c r="G558" s="69" t="s">
        <v>609</v>
      </c>
      <c r="H558" s="54">
        <v>425.99</v>
      </c>
      <c r="I558" s="32"/>
      <c r="J558" s="41">
        <f t="shared" si="16"/>
        <v>0</v>
      </c>
      <c r="K558" s="42" t="str">
        <f t="shared" si="17"/>
        <v>OK</v>
      </c>
      <c r="L558" s="31"/>
      <c r="M558" s="31"/>
      <c r="N558" s="31"/>
      <c r="O558" s="31"/>
      <c r="P558" s="31"/>
      <c r="Q558" s="31"/>
      <c r="R558" s="31"/>
      <c r="S558" s="31"/>
      <c r="T558" s="31"/>
      <c r="U558" s="31"/>
      <c r="V558" s="31"/>
      <c r="W558" s="31"/>
      <c r="X558" s="60"/>
      <c r="Y558" s="60"/>
      <c r="Z558" s="60"/>
      <c r="AA558" s="60"/>
      <c r="AB558" s="60"/>
      <c r="AC558" s="60"/>
    </row>
    <row r="559" spans="1:29" ht="30" customHeight="1" x14ac:dyDescent="0.25">
      <c r="A559" s="177">
        <v>15</v>
      </c>
      <c r="B559" s="71">
        <v>618</v>
      </c>
      <c r="C559" s="168" t="s">
        <v>852</v>
      </c>
      <c r="D559" s="75" t="s">
        <v>853</v>
      </c>
      <c r="E559" s="72" t="s">
        <v>854</v>
      </c>
      <c r="F559" s="73" t="s">
        <v>38</v>
      </c>
      <c r="G559" s="73" t="s">
        <v>44</v>
      </c>
      <c r="H559" s="56">
        <v>10589</v>
      </c>
      <c r="I559" s="32"/>
      <c r="J559" s="41">
        <f t="shared" si="16"/>
        <v>0</v>
      </c>
      <c r="K559" s="42" t="str">
        <f t="shared" si="17"/>
        <v>OK</v>
      </c>
      <c r="L559" s="31"/>
      <c r="M559" s="31"/>
      <c r="N559" s="31"/>
      <c r="O559" s="31"/>
      <c r="P559" s="31"/>
      <c r="Q559" s="31"/>
      <c r="R559" s="31"/>
      <c r="S559" s="31"/>
      <c r="T559" s="31"/>
      <c r="U559" s="31"/>
      <c r="V559" s="31"/>
      <c r="W559" s="31"/>
      <c r="X559" s="60"/>
      <c r="Y559" s="60"/>
      <c r="Z559" s="60"/>
      <c r="AA559" s="60"/>
      <c r="AB559" s="60"/>
      <c r="AC559" s="60"/>
    </row>
    <row r="560" spans="1:29" ht="30" customHeight="1" x14ac:dyDescent="0.25">
      <c r="A560" s="177"/>
      <c r="B560" s="71">
        <v>619</v>
      </c>
      <c r="C560" s="170"/>
      <c r="D560" s="101" t="s">
        <v>855</v>
      </c>
      <c r="E560" s="102" t="s">
        <v>856</v>
      </c>
      <c r="F560" s="73" t="s">
        <v>38</v>
      </c>
      <c r="G560" s="73" t="s">
        <v>44</v>
      </c>
      <c r="H560" s="56">
        <v>49.9</v>
      </c>
      <c r="I560" s="32"/>
      <c r="J560" s="41">
        <f t="shared" si="16"/>
        <v>0</v>
      </c>
      <c r="K560" s="42" t="str">
        <f t="shared" si="17"/>
        <v>OK</v>
      </c>
      <c r="L560" s="31"/>
      <c r="M560" s="31"/>
      <c r="N560" s="31"/>
      <c r="O560" s="31"/>
      <c r="P560" s="31"/>
      <c r="Q560" s="31"/>
      <c r="R560" s="31"/>
      <c r="S560" s="31"/>
      <c r="T560" s="31"/>
      <c r="U560" s="31"/>
      <c r="V560" s="31"/>
      <c r="W560" s="31"/>
      <c r="X560" s="60"/>
      <c r="Y560" s="60"/>
      <c r="Z560" s="60"/>
      <c r="AA560" s="60"/>
      <c r="AB560" s="60"/>
      <c r="AC560" s="60"/>
    </row>
    <row r="561" spans="12:14" x14ac:dyDescent="0.25">
      <c r="L561" s="129">
        <f>SUMPRODUCT(H4:H560,L4:L560)</f>
        <v>1103.3599999999999</v>
      </c>
      <c r="M561" s="129">
        <f>SUMPRODUCT(H4:H560,M4:M560)</f>
        <v>84.8</v>
      </c>
      <c r="N561" s="129">
        <f>SUMPRODUCT(H4:H560,N4:N560)</f>
        <v>210.10000000000002</v>
      </c>
    </row>
    <row r="594" spans="9:9" x14ac:dyDescent="0.25">
      <c r="I594" s="17">
        <v>2</v>
      </c>
    </row>
    <row r="595" spans="9:9" x14ac:dyDescent="0.25">
      <c r="I595" s="17">
        <v>1</v>
      </c>
    </row>
    <row r="596" spans="9:9" x14ac:dyDescent="0.25">
      <c r="I596" s="17">
        <v>1</v>
      </c>
    </row>
    <row r="613" spans="9:9" x14ac:dyDescent="0.25">
      <c r="I613" s="17">
        <v>8</v>
      </c>
    </row>
  </sheetData>
  <mergeCells count="46">
    <mergeCell ref="A1:C1"/>
    <mergeCell ref="D1:H1"/>
    <mergeCell ref="I1:K1"/>
    <mergeCell ref="L1:L2"/>
    <mergeCell ref="M1:M2"/>
    <mergeCell ref="P1:P2"/>
    <mergeCell ref="Q1:Q2"/>
    <mergeCell ref="R1:R2"/>
    <mergeCell ref="S1:S2"/>
    <mergeCell ref="N1:N2"/>
    <mergeCell ref="AC1:AC2"/>
    <mergeCell ref="A4:A87"/>
    <mergeCell ref="C4:C87"/>
    <mergeCell ref="A88:A155"/>
    <mergeCell ref="C88:C155"/>
    <mergeCell ref="X1:X2"/>
    <mergeCell ref="Y1:Y2"/>
    <mergeCell ref="Z1:Z2"/>
    <mergeCell ref="AA1:AA2"/>
    <mergeCell ref="AB1:AB2"/>
    <mergeCell ref="T1:T2"/>
    <mergeCell ref="U1:U2"/>
    <mergeCell ref="V1:V2"/>
    <mergeCell ref="W1:W2"/>
    <mergeCell ref="A2:K2"/>
    <mergeCell ref="O1:O2"/>
    <mergeCell ref="C156:C188"/>
    <mergeCell ref="A189:A257"/>
    <mergeCell ref="C189:C257"/>
    <mergeCell ref="A258:A300"/>
    <mergeCell ref="C258:C300"/>
    <mergeCell ref="A156:A188"/>
    <mergeCell ref="C301:C434"/>
    <mergeCell ref="A435:A484"/>
    <mergeCell ref="C435:C484"/>
    <mergeCell ref="A485:A492"/>
    <mergeCell ref="C485:C492"/>
    <mergeCell ref="A301:A434"/>
    <mergeCell ref="C559:C560"/>
    <mergeCell ref="C493:C534"/>
    <mergeCell ref="A535:A552"/>
    <mergeCell ref="C535:C552"/>
    <mergeCell ref="A553:A558"/>
    <mergeCell ref="C553:C558"/>
    <mergeCell ref="A493:A534"/>
    <mergeCell ref="A559:A560"/>
  </mergeCells>
  <conditionalFormatting sqref="O4:W560">
    <cfRule type="cellIs" dxfId="84" priority="7" stopIfTrue="1" operator="greaterThan">
      <formula>0</formula>
    </cfRule>
    <cfRule type="cellIs" dxfId="83" priority="8" stopIfTrue="1" operator="greaterThan">
      <formula>0</formula>
    </cfRule>
    <cfRule type="cellIs" dxfId="82" priority="9" stopIfTrue="1" operator="greaterThan">
      <formula>0</formula>
    </cfRule>
  </conditionalFormatting>
  <conditionalFormatting sqref="L4:N560">
    <cfRule type="cellIs" dxfId="81" priority="1" stopIfTrue="1" operator="greaterThan">
      <formula>0</formula>
    </cfRule>
    <cfRule type="cellIs" dxfId="80" priority="2" stopIfTrue="1" operator="greaterThan">
      <formula>0</formula>
    </cfRule>
    <cfRule type="cellIs" dxfId="79"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60"/>
  <sheetViews>
    <sheetView topLeftCell="D1" zoomScale="80" zoomScaleNormal="80" workbookViewId="0">
      <selection activeCell="L1" sqref="L1:P1048576"/>
    </sheetView>
  </sheetViews>
  <sheetFormatPr defaultColWidth="9.7109375" defaultRowHeight="26.25" x14ac:dyDescent="0.25"/>
  <cols>
    <col min="1" max="1" width="9.85546875" style="98" customWidth="1"/>
    <col min="2" max="2" width="6.5703125" style="1" customWidth="1"/>
    <col min="3" max="3" width="30.42578125" style="78" customWidth="1"/>
    <col min="4" max="4" width="55.28515625" style="83" customWidth="1"/>
    <col min="5" max="6" width="12.42578125" style="1" customWidth="1"/>
    <col min="7" max="7" width="16.7109375" style="1" customWidth="1"/>
    <col min="8" max="8" width="12.7109375" style="57" bestFit="1" customWidth="1"/>
    <col min="9" max="9" width="13.85546875" style="17" customWidth="1"/>
    <col min="10" max="10" width="13.28515625" style="44" customWidth="1"/>
    <col min="11" max="11" width="12.5703125" style="18" customWidth="1"/>
    <col min="12" max="23" width="13.7109375" style="19" customWidth="1"/>
    <col min="24" max="29" width="13.7109375" style="15" customWidth="1"/>
    <col min="30" max="16384" width="9.7109375" style="15"/>
  </cols>
  <sheetData>
    <row r="1" spans="1:29" ht="30" customHeight="1" x14ac:dyDescent="0.25">
      <c r="A1" s="158" t="s">
        <v>677</v>
      </c>
      <c r="B1" s="158"/>
      <c r="C1" s="158"/>
      <c r="D1" s="158" t="s">
        <v>674</v>
      </c>
      <c r="E1" s="158"/>
      <c r="F1" s="158"/>
      <c r="G1" s="158"/>
      <c r="H1" s="158"/>
      <c r="I1" s="158" t="s">
        <v>679</v>
      </c>
      <c r="J1" s="158"/>
      <c r="K1" s="158"/>
      <c r="L1" s="179" t="s">
        <v>1037</v>
      </c>
      <c r="M1" s="179" t="s">
        <v>907</v>
      </c>
      <c r="N1" s="179" t="s">
        <v>967</v>
      </c>
      <c r="O1" s="179" t="s">
        <v>968</v>
      </c>
      <c r="P1" s="179" t="s">
        <v>969</v>
      </c>
      <c r="Q1" s="157" t="s">
        <v>676</v>
      </c>
      <c r="R1" s="157" t="s">
        <v>676</v>
      </c>
      <c r="S1" s="157" t="s">
        <v>676</v>
      </c>
      <c r="T1" s="157" t="s">
        <v>676</v>
      </c>
      <c r="U1" s="157" t="s">
        <v>676</v>
      </c>
      <c r="V1" s="157" t="s">
        <v>676</v>
      </c>
      <c r="W1" s="157" t="s">
        <v>676</v>
      </c>
      <c r="X1" s="157" t="s">
        <v>676</v>
      </c>
      <c r="Y1" s="157" t="s">
        <v>676</v>
      </c>
      <c r="Z1" s="157" t="s">
        <v>676</v>
      </c>
      <c r="AA1" s="157" t="s">
        <v>676</v>
      </c>
      <c r="AB1" s="157" t="s">
        <v>676</v>
      </c>
      <c r="AC1" s="157" t="s">
        <v>676</v>
      </c>
    </row>
    <row r="2" spans="1:29" ht="30" customHeight="1" x14ac:dyDescent="0.25">
      <c r="A2" s="158" t="s">
        <v>678</v>
      </c>
      <c r="B2" s="158"/>
      <c r="C2" s="158"/>
      <c r="D2" s="158"/>
      <c r="E2" s="158"/>
      <c r="F2" s="158"/>
      <c r="G2" s="158"/>
      <c r="H2" s="158"/>
      <c r="I2" s="158"/>
      <c r="J2" s="158"/>
      <c r="K2" s="158"/>
      <c r="L2" s="180"/>
      <c r="M2" s="180"/>
      <c r="N2" s="180"/>
      <c r="O2" s="180"/>
      <c r="P2" s="180"/>
      <c r="Q2" s="157"/>
      <c r="R2" s="157"/>
      <c r="S2" s="157"/>
      <c r="T2" s="157"/>
      <c r="U2" s="157"/>
      <c r="V2" s="157"/>
      <c r="W2" s="157"/>
      <c r="X2" s="157"/>
      <c r="Y2" s="157"/>
      <c r="Z2" s="157"/>
      <c r="AA2" s="157"/>
      <c r="AB2" s="157"/>
      <c r="AC2" s="157"/>
    </row>
    <row r="3" spans="1:29" s="16" customFormat="1" ht="30" x14ac:dyDescent="0.2">
      <c r="A3" s="97" t="s">
        <v>5</v>
      </c>
      <c r="B3" s="90" t="s">
        <v>3</v>
      </c>
      <c r="C3" s="91" t="s">
        <v>680</v>
      </c>
      <c r="D3" s="90" t="s">
        <v>681</v>
      </c>
      <c r="E3" s="90" t="s">
        <v>682</v>
      </c>
      <c r="F3" s="92" t="s">
        <v>4</v>
      </c>
      <c r="G3" s="92" t="s">
        <v>683</v>
      </c>
      <c r="H3" s="93" t="s">
        <v>857</v>
      </c>
      <c r="I3" s="94" t="s">
        <v>24</v>
      </c>
      <c r="J3" s="95" t="s">
        <v>0</v>
      </c>
      <c r="K3" s="96" t="s">
        <v>2</v>
      </c>
      <c r="L3" s="103">
        <v>43465</v>
      </c>
      <c r="M3" s="103">
        <v>43465</v>
      </c>
      <c r="N3" s="103">
        <v>43830</v>
      </c>
      <c r="O3" s="103">
        <v>43830</v>
      </c>
      <c r="P3" s="103">
        <v>43830</v>
      </c>
      <c r="Q3" s="40" t="s">
        <v>1</v>
      </c>
      <c r="R3" s="40" t="s">
        <v>1</v>
      </c>
      <c r="S3" s="40" t="s">
        <v>1</v>
      </c>
      <c r="T3" s="40" t="s">
        <v>1</v>
      </c>
      <c r="U3" s="40" t="s">
        <v>1</v>
      </c>
      <c r="V3" s="40" t="s">
        <v>1</v>
      </c>
      <c r="W3" s="40" t="s">
        <v>1</v>
      </c>
      <c r="X3" s="40" t="s">
        <v>1</v>
      </c>
      <c r="Y3" s="40" t="s">
        <v>1</v>
      </c>
      <c r="Z3" s="40" t="s">
        <v>1</v>
      </c>
      <c r="AA3" s="40" t="s">
        <v>1</v>
      </c>
      <c r="AB3" s="40" t="s">
        <v>1</v>
      </c>
      <c r="AC3" s="40" t="s">
        <v>1</v>
      </c>
    </row>
    <row r="4" spans="1:29" ht="30" customHeight="1" x14ac:dyDescent="0.25">
      <c r="A4" s="159">
        <v>1</v>
      </c>
      <c r="B4" s="67">
        <v>1</v>
      </c>
      <c r="C4" s="162" t="s">
        <v>684</v>
      </c>
      <c r="D4" s="79" t="s">
        <v>36</v>
      </c>
      <c r="E4" s="84" t="s">
        <v>231</v>
      </c>
      <c r="F4" s="68" t="s">
        <v>38</v>
      </c>
      <c r="G4" s="68" t="s">
        <v>39</v>
      </c>
      <c r="H4" s="53">
        <v>14.3</v>
      </c>
      <c r="I4" s="32">
        <v>8</v>
      </c>
      <c r="J4" s="41">
        <f>I4-(SUM(L4:AC4))</f>
        <v>8</v>
      </c>
      <c r="K4" s="42" t="str">
        <f>IF(J4&lt;0,"ATENÇÃO","OK")</f>
        <v>OK</v>
      </c>
      <c r="L4" s="31"/>
      <c r="M4" s="31"/>
      <c r="N4" s="31"/>
      <c r="O4" s="31"/>
      <c r="P4" s="31"/>
      <c r="Q4" s="31"/>
      <c r="R4" s="31"/>
      <c r="S4" s="31"/>
      <c r="T4" s="31"/>
      <c r="U4" s="31"/>
      <c r="V4" s="31"/>
      <c r="W4" s="31"/>
      <c r="X4" s="60"/>
      <c r="Y4" s="60"/>
      <c r="Z4" s="60"/>
      <c r="AA4" s="60"/>
      <c r="AB4" s="60"/>
      <c r="AC4" s="60"/>
    </row>
    <row r="5" spans="1:29" ht="30" customHeight="1" x14ac:dyDescent="0.25">
      <c r="A5" s="160"/>
      <c r="B5" s="67">
        <v>2</v>
      </c>
      <c r="C5" s="163"/>
      <c r="D5" s="79" t="s">
        <v>40</v>
      </c>
      <c r="E5" s="84" t="s">
        <v>231</v>
      </c>
      <c r="F5" s="68" t="s">
        <v>38</v>
      </c>
      <c r="G5" s="68" t="s">
        <v>39</v>
      </c>
      <c r="H5" s="53">
        <v>7.79</v>
      </c>
      <c r="I5" s="32">
        <v>8</v>
      </c>
      <c r="J5" s="41">
        <f t="shared" ref="J5:J68" si="0">I5-(SUM(L5:AC5))</f>
        <v>8</v>
      </c>
      <c r="K5" s="42" t="str">
        <f t="shared" ref="K5:K68" si="1">IF(J5&lt;0,"ATENÇÃO","OK")</f>
        <v>OK</v>
      </c>
      <c r="L5" s="31"/>
      <c r="M5" s="31"/>
      <c r="N5" s="31"/>
      <c r="O5" s="31"/>
      <c r="P5" s="31"/>
      <c r="Q5" s="31"/>
      <c r="R5" s="31"/>
      <c r="S5" s="31"/>
      <c r="T5" s="31"/>
      <c r="U5" s="31"/>
      <c r="V5" s="31"/>
      <c r="W5" s="31"/>
      <c r="X5" s="60"/>
      <c r="Y5" s="60"/>
      <c r="Z5" s="60"/>
      <c r="AA5" s="60"/>
      <c r="AB5" s="60"/>
      <c r="AC5" s="60"/>
    </row>
    <row r="6" spans="1:29" ht="30" customHeight="1" x14ac:dyDescent="0.25">
      <c r="A6" s="160"/>
      <c r="B6" s="67">
        <v>3</v>
      </c>
      <c r="C6" s="163"/>
      <c r="D6" s="79" t="s">
        <v>41</v>
      </c>
      <c r="E6" s="84" t="s">
        <v>231</v>
      </c>
      <c r="F6" s="68" t="s">
        <v>38</v>
      </c>
      <c r="G6" s="68" t="s">
        <v>39</v>
      </c>
      <c r="H6" s="53">
        <v>20.99</v>
      </c>
      <c r="I6" s="32">
        <v>8</v>
      </c>
      <c r="J6" s="41">
        <f t="shared" si="0"/>
        <v>8</v>
      </c>
      <c r="K6" s="42" t="str">
        <f t="shared" si="1"/>
        <v>OK</v>
      </c>
      <c r="L6" s="31"/>
      <c r="M6" s="31"/>
      <c r="N6" s="31"/>
      <c r="O6" s="31"/>
      <c r="P6" s="31"/>
      <c r="Q6" s="31"/>
      <c r="R6" s="31"/>
      <c r="S6" s="31"/>
      <c r="T6" s="31"/>
      <c r="U6" s="31"/>
      <c r="V6" s="31"/>
      <c r="W6" s="31"/>
      <c r="X6" s="60"/>
      <c r="Y6" s="60"/>
      <c r="Z6" s="60"/>
      <c r="AA6" s="60"/>
      <c r="AB6" s="60"/>
      <c r="AC6" s="60"/>
    </row>
    <row r="7" spans="1:29" ht="30" customHeight="1" x14ac:dyDescent="0.25">
      <c r="A7" s="160"/>
      <c r="B7" s="67">
        <v>4</v>
      </c>
      <c r="C7" s="163"/>
      <c r="D7" s="79" t="s">
        <v>42</v>
      </c>
      <c r="E7" s="84" t="s">
        <v>685</v>
      </c>
      <c r="F7" s="68" t="s">
        <v>38</v>
      </c>
      <c r="G7" s="68" t="s">
        <v>44</v>
      </c>
      <c r="H7" s="53">
        <v>0.62</v>
      </c>
      <c r="I7" s="32">
        <v>50</v>
      </c>
      <c r="J7" s="41">
        <f t="shared" si="0"/>
        <v>0</v>
      </c>
      <c r="K7" s="42" t="str">
        <f t="shared" si="1"/>
        <v>OK</v>
      </c>
      <c r="L7" s="31">
        <v>50</v>
      </c>
      <c r="M7" s="31"/>
      <c r="N7" s="31"/>
      <c r="O7" s="31"/>
      <c r="P7" s="31"/>
      <c r="Q7" s="31"/>
      <c r="R7" s="31"/>
      <c r="S7" s="31"/>
      <c r="T7" s="31"/>
      <c r="U7" s="31"/>
      <c r="V7" s="31"/>
      <c r="W7" s="31"/>
      <c r="X7" s="60"/>
      <c r="Y7" s="60"/>
      <c r="Z7" s="60"/>
      <c r="AA7" s="60"/>
      <c r="AB7" s="60"/>
      <c r="AC7" s="60"/>
    </row>
    <row r="8" spans="1:29" ht="30" customHeight="1" x14ac:dyDescent="0.25">
      <c r="A8" s="160"/>
      <c r="B8" s="67">
        <v>5</v>
      </c>
      <c r="C8" s="163"/>
      <c r="D8" s="79" t="s">
        <v>45</v>
      </c>
      <c r="E8" s="84" t="s">
        <v>685</v>
      </c>
      <c r="F8" s="68" t="s">
        <v>38</v>
      </c>
      <c r="G8" s="68" t="s">
        <v>44</v>
      </c>
      <c r="H8" s="53">
        <v>0.43</v>
      </c>
      <c r="I8" s="32">
        <v>50</v>
      </c>
      <c r="J8" s="41">
        <f t="shared" si="0"/>
        <v>0</v>
      </c>
      <c r="K8" s="42" t="str">
        <f t="shared" si="1"/>
        <v>OK</v>
      </c>
      <c r="L8" s="31">
        <v>50</v>
      </c>
      <c r="M8" s="31"/>
      <c r="N8" s="31"/>
      <c r="O8" s="31"/>
      <c r="P8" s="31"/>
      <c r="Q8" s="31"/>
      <c r="R8" s="31"/>
      <c r="S8" s="31"/>
      <c r="T8" s="31"/>
      <c r="U8" s="31"/>
      <c r="V8" s="31"/>
      <c r="W8" s="31"/>
      <c r="X8" s="60"/>
      <c r="Y8" s="60"/>
      <c r="Z8" s="60"/>
      <c r="AA8" s="60"/>
      <c r="AB8" s="60"/>
      <c r="AC8" s="60"/>
    </row>
    <row r="9" spans="1:29" ht="30" customHeight="1" x14ac:dyDescent="0.25">
      <c r="A9" s="160"/>
      <c r="B9" s="67">
        <v>6</v>
      </c>
      <c r="C9" s="163"/>
      <c r="D9" s="79" t="s">
        <v>46</v>
      </c>
      <c r="E9" s="84" t="s">
        <v>47</v>
      </c>
      <c r="F9" s="68" t="s">
        <v>38</v>
      </c>
      <c r="G9" s="68" t="s">
        <v>44</v>
      </c>
      <c r="H9" s="53">
        <v>43.44</v>
      </c>
      <c r="I9" s="32"/>
      <c r="J9" s="41">
        <f t="shared" si="0"/>
        <v>0</v>
      </c>
      <c r="K9" s="42" t="str">
        <f t="shared" si="1"/>
        <v>OK</v>
      </c>
      <c r="L9" s="31"/>
      <c r="M9" s="31"/>
      <c r="N9" s="31"/>
      <c r="O9" s="31"/>
      <c r="P9" s="31"/>
      <c r="Q9" s="31"/>
      <c r="R9" s="31"/>
      <c r="S9" s="31"/>
      <c r="T9" s="31"/>
      <c r="U9" s="31"/>
      <c r="V9" s="31"/>
      <c r="W9" s="31"/>
      <c r="X9" s="60"/>
      <c r="Y9" s="60"/>
      <c r="Z9" s="60"/>
      <c r="AA9" s="60"/>
      <c r="AB9" s="60"/>
      <c r="AC9" s="60"/>
    </row>
    <row r="10" spans="1:29" ht="30" customHeight="1" x14ac:dyDescent="0.25">
      <c r="A10" s="160"/>
      <c r="B10" s="67">
        <v>7</v>
      </c>
      <c r="C10" s="163"/>
      <c r="D10" s="79" t="s">
        <v>48</v>
      </c>
      <c r="E10" s="84" t="s">
        <v>686</v>
      </c>
      <c r="F10" s="68" t="s">
        <v>33</v>
      </c>
      <c r="G10" s="68" t="s">
        <v>44</v>
      </c>
      <c r="H10" s="53">
        <v>266.16000000000003</v>
      </c>
      <c r="I10" s="32"/>
      <c r="J10" s="41">
        <f t="shared" si="0"/>
        <v>0</v>
      </c>
      <c r="K10" s="42" t="str">
        <f t="shared" si="1"/>
        <v>OK</v>
      </c>
      <c r="L10" s="31"/>
      <c r="M10" s="31"/>
      <c r="N10" s="31"/>
      <c r="O10" s="31"/>
      <c r="P10" s="31"/>
      <c r="Q10" s="31"/>
      <c r="R10" s="31"/>
      <c r="S10" s="31"/>
      <c r="T10" s="31"/>
      <c r="U10" s="31"/>
      <c r="V10" s="31"/>
      <c r="W10" s="31"/>
      <c r="X10" s="60"/>
      <c r="Y10" s="60"/>
      <c r="Z10" s="60"/>
      <c r="AA10" s="60"/>
      <c r="AB10" s="60"/>
      <c r="AC10" s="60"/>
    </row>
    <row r="11" spans="1:29" ht="30" customHeight="1" x14ac:dyDescent="0.25">
      <c r="A11" s="160"/>
      <c r="B11" s="67">
        <v>8</v>
      </c>
      <c r="C11" s="163"/>
      <c r="D11" s="79" t="s">
        <v>49</v>
      </c>
      <c r="E11" s="84" t="s">
        <v>47</v>
      </c>
      <c r="F11" s="68" t="s">
        <v>50</v>
      </c>
      <c r="G11" s="68" t="s">
        <v>44</v>
      </c>
      <c r="H11" s="53">
        <v>12.5</v>
      </c>
      <c r="I11" s="32"/>
      <c r="J11" s="41">
        <f t="shared" si="0"/>
        <v>0</v>
      </c>
      <c r="K11" s="42" t="str">
        <f t="shared" si="1"/>
        <v>OK</v>
      </c>
      <c r="L11" s="31"/>
      <c r="M11" s="31"/>
      <c r="N11" s="31"/>
      <c r="O11" s="31"/>
      <c r="P11" s="31"/>
      <c r="Q11" s="31"/>
      <c r="R11" s="31"/>
      <c r="S11" s="31"/>
      <c r="T11" s="31"/>
      <c r="U11" s="31"/>
      <c r="V11" s="31"/>
      <c r="W11" s="31"/>
      <c r="X11" s="60"/>
      <c r="Y11" s="60"/>
      <c r="Z11" s="60"/>
      <c r="AA11" s="60"/>
      <c r="AB11" s="60"/>
      <c r="AC11" s="60"/>
    </row>
    <row r="12" spans="1:29" ht="30" customHeight="1" x14ac:dyDescent="0.25">
      <c r="A12" s="160"/>
      <c r="B12" s="69">
        <v>9</v>
      </c>
      <c r="C12" s="163"/>
      <c r="D12" s="80" t="s">
        <v>51</v>
      </c>
      <c r="E12" s="85" t="s">
        <v>47</v>
      </c>
      <c r="F12" s="69" t="s">
        <v>50</v>
      </c>
      <c r="G12" s="69" t="s">
        <v>44</v>
      </c>
      <c r="H12" s="54">
        <v>14.7</v>
      </c>
      <c r="I12" s="32"/>
      <c r="J12" s="41">
        <f t="shared" si="0"/>
        <v>0</v>
      </c>
      <c r="K12" s="42" t="str">
        <f t="shared" si="1"/>
        <v>OK</v>
      </c>
      <c r="L12" s="31"/>
      <c r="M12" s="31"/>
      <c r="N12" s="31"/>
      <c r="O12" s="31"/>
      <c r="P12" s="31"/>
      <c r="Q12" s="31"/>
      <c r="R12" s="31"/>
      <c r="S12" s="31"/>
      <c r="T12" s="31"/>
      <c r="U12" s="31"/>
      <c r="V12" s="31"/>
      <c r="W12" s="31"/>
      <c r="X12" s="60"/>
      <c r="Y12" s="60"/>
      <c r="Z12" s="60"/>
      <c r="AA12" s="60"/>
      <c r="AB12" s="60"/>
      <c r="AC12" s="60"/>
    </row>
    <row r="13" spans="1:29" ht="30" customHeight="1" x14ac:dyDescent="0.25">
      <c r="A13" s="160"/>
      <c r="B13" s="69">
        <v>10</v>
      </c>
      <c r="C13" s="163"/>
      <c r="D13" s="80" t="s">
        <v>52</v>
      </c>
      <c r="E13" s="85" t="s">
        <v>47</v>
      </c>
      <c r="F13" s="69" t="s">
        <v>50</v>
      </c>
      <c r="G13" s="69" t="s">
        <v>44</v>
      </c>
      <c r="H13" s="54">
        <v>12.41</v>
      </c>
      <c r="I13" s="32"/>
      <c r="J13" s="41">
        <f t="shared" si="0"/>
        <v>0</v>
      </c>
      <c r="K13" s="42" t="str">
        <f t="shared" si="1"/>
        <v>OK</v>
      </c>
      <c r="L13" s="31"/>
      <c r="M13" s="31"/>
      <c r="N13" s="31"/>
      <c r="O13" s="31"/>
      <c r="P13" s="31"/>
      <c r="Q13" s="31"/>
      <c r="R13" s="31"/>
      <c r="S13" s="31"/>
      <c r="T13" s="31"/>
      <c r="U13" s="31"/>
      <c r="V13" s="31"/>
      <c r="W13" s="31"/>
      <c r="X13" s="60"/>
      <c r="Y13" s="60"/>
      <c r="Z13" s="60"/>
      <c r="AA13" s="60"/>
      <c r="AB13" s="60"/>
      <c r="AC13" s="60"/>
    </row>
    <row r="14" spans="1:29" ht="30" customHeight="1" x14ac:dyDescent="0.25">
      <c r="A14" s="160"/>
      <c r="B14" s="67">
        <v>11</v>
      </c>
      <c r="C14" s="163"/>
      <c r="D14" s="79" t="s">
        <v>53</v>
      </c>
      <c r="E14" s="84" t="s">
        <v>54</v>
      </c>
      <c r="F14" s="68" t="s">
        <v>38</v>
      </c>
      <c r="G14" s="68" t="s">
        <v>44</v>
      </c>
      <c r="H14" s="53">
        <v>0.02</v>
      </c>
      <c r="I14" s="32">
        <v>200</v>
      </c>
      <c r="J14" s="41">
        <f t="shared" si="0"/>
        <v>0</v>
      </c>
      <c r="K14" s="42" t="str">
        <f t="shared" si="1"/>
        <v>OK</v>
      </c>
      <c r="L14" s="31"/>
      <c r="M14" s="31"/>
      <c r="N14" s="31">
        <v>200</v>
      </c>
      <c r="O14" s="31"/>
      <c r="P14" s="31"/>
      <c r="Q14" s="31"/>
      <c r="R14" s="31"/>
      <c r="S14" s="31"/>
      <c r="T14" s="31"/>
      <c r="U14" s="31"/>
      <c r="V14" s="31"/>
      <c r="W14" s="31"/>
      <c r="X14" s="60"/>
      <c r="Y14" s="60"/>
      <c r="Z14" s="60"/>
      <c r="AA14" s="60"/>
      <c r="AB14" s="60"/>
      <c r="AC14" s="60"/>
    </row>
    <row r="15" spans="1:29" ht="30" customHeight="1" x14ac:dyDescent="0.25">
      <c r="A15" s="160"/>
      <c r="B15" s="67">
        <v>12</v>
      </c>
      <c r="C15" s="163"/>
      <c r="D15" s="79" t="s">
        <v>55</v>
      </c>
      <c r="E15" s="84" t="s">
        <v>54</v>
      </c>
      <c r="F15" s="68" t="s">
        <v>38</v>
      </c>
      <c r="G15" s="68" t="s">
        <v>44</v>
      </c>
      <c r="H15" s="53">
        <v>0.02</v>
      </c>
      <c r="I15" s="32">
        <v>400</v>
      </c>
      <c r="J15" s="41">
        <f t="shared" si="0"/>
        <v>0</v>
      </c>
      <c r="K15" s="42" t="str">
        <f t="shared" si="1"/>
        <v>OK</v>
      </c>
      <c r="L15" s="31">
        <v>100</v>
      </c>
      <c r="M15" s="31"/>
      <c r="N15" s="31">
        <v>300</v>
      </c>
      <c r="O15" s="31"/>
      <c r="P15" s="31"/>
      <c r="Q15" s="31"/>
      <c r="R15" s="31"/>
      <c r="S15" s="31"/>
      <c r="T15" s="31"/>
      <c r="U15" s="31"/>
      <c r="V15" s="31"/>
      <c r="W15" s="31"/>
      <c r="X15" s="60"/>
      <c r="Y15" s="60"/>
      <c r="Z15" s="60"/>
      <c r="AA15" s="60"/>
      <c r="AB15" s="60"/>
      <c r="AC15" s="60"/>
    </row>
    <row r="16" spans="1:29" ht="30" customHeight="1" x14ac:dyDescent="0.25">
      <c r="A16" s="160"/>
      <c r="B16" s="67">
        <v>13</v>
      </c>
      <c r="C16" s="163"/>
      <c r="D16" s="79" t="s">
        <v>56</v>
      </c>
      <c r="E16" s="84" t="s">
        <v>54</v>
      </c>
      <c r="F16" s="68" t="s">
        <v>38</v>
      </c>
      <c r="G16" s="68" t="s">
        <v>44</v>
      </c>
      <c r="H16" s="53">
        <v>0.06</v>
      </c>
      <c r="I16" s="32">
        <v>200</v>
      </c>
      <c r="J16" s="41">
        <f t="shared" si="0"/>
        <v>0</v>
      </c>
      <c r="K16" s="42" t="str">
        <f t="shared" si="1"/>
        <v>OK</v>
      </c>
      <c r="L16" s="31"/>
      <c r="M16" s="31"/>
      <c r="N16" s="31">
        <v>200</v>
      </c>
      <c r="O16" s="31"/>
      <c r="P16" s="31"/>
      <c r="Q16" s="31"/>
      <c r="R16" s="31"/>
      <c r="S16" s="31"/>
      <c r="T16" s="31"/>
      <c r="U16" s="31"/>
      <c r="V16" s="31"/>
      <c r="W16" s="31"/>
      <c r="X16" s="60"/>
      <c r="Y16" s="60"/>
      <c r="Z16" s="60"/>
      <c r="AA16" s="60"/>
      <c r="AB16" s="60"/>
      <c r="AC16" s="60"/>
    </row>
    <row r="17" spans="1:29" ht="30" customHeight="1" x14ac:dyDescent="0.25">
      <c r="A17" s="160"/>
      <c r="B17" s="67">
        <v>14</v>
      </c>
      <c r="C17" s="163"/>
      <c r="D17" s="79" t="s">
        <v>58</v>
      </c>
      <c r="E17" s="84" t="s">
        <v>54</v>
      </c>
      <c r="F17" s="68" t="s">
        <v>38</v>
      </c>
      <c r="G17" s="68" t="s">
        <v>44</v>
      </c>
      <c r="H17" s="53">
        <v>0.02</v>
      </c>
      <c r="I17" s="32">
        <v>50</v>
      </c>
      <c r="J17" s="41">
        <f t="shared" si="0"/>
        <v>0</v>
      </c>
      <c r="K17" s="42" t="str">
        <f t="shared" si="1"/>
        <v>OK</v>
      </c>
      <c r="L17" s="31"/>
      <c r="M17" s="31"/>
      <c r="N17" s="31">
        <v>50</v>
      </c>
      <c r="O17" s="31"/>
      <c r="P17" s="31"/>
      <c r="Q17" s="31"/>
      <c r="R17" s="31"/>
      <c r="S17" s="31"/>
      <c r="T17" s="31"/>
      <c r="U17" s="31"/>
      <c r="V17" s="31"/>
      <c r="W17" s="31"/>
      <c r="X17" s="60"/>
      <c r="Y17" s="60"/>
      <c r="Z17" s="60"/>
      <c r="AA17" s="60"/>
      <c r="AB17" s="60"/>
      <c r="AC17" s="60"/>
    </row>
    <row r="18" spans="1:29" ht="30" customHeight="1" x14ac:dyDescent="0.25">
      <c r="A18" s="160"/>
      <c r="B18" s="67">
        <v>15</v>
      </c>
      <c r="C18" s="163"/>
      <c r="D18" s="79" t="s">
        <v>687</v>
      </c>
      <c r="E18" s="84" t="s">
        <v>54</v>
      </c>
      <c r="F18" s="68" t="s">
        <v>38</v>
      </c>
      <c r="G18" s="68" t="s">
        <v>44</v>
      </c>
      <c r="H18" s="53">
        <v>0.1</v>
      </c>
      <c r="I18" s="32">
        <v>100</v>
      </c>
      <c r="J18" s="41">
        <f t="shared" si="0"/>
        <v>100</v>
      </c>
      <c r="K18" s="42" t="str">
        <f t="shared" si="1"/>
        <v>OK</v>
      </c>
      <c r="L18" s="31"/>
      <c r="M18" s="31"/>
      <c r="N18" s="31"/>
      <c r="O18" s="31"/>
      <c r="P18" s="31"/>
      <c r="Q18" s="31"/>
      <c r="R18" s="31"/>
      <c r="S18" s="31"/>
      <c r="T18" s="31"/>
      <c r="U18" s="31"/>
      <c r="V18" s="31"/>
      <c r="W18" s="31"/>
      <c r="X18" s="60"/>
      <c r="Y18" s="60"/>
      <c r="Z18" s="60"/>
      <c r="AA18" s="60"/>
      <c r="AB18" s="60"/>
      <c r="AC18" s="60"/>
    </row>
    <row r="19" spans="1:29" ht="30" customHeight="1" x14ac:dyDescent="0.25">
      <c r="A19" s="160"/>
      <c r="B19" s="67">
        <v>16</v>
      </c>
      <c r="C19" s="163"/>
      <c r="D19" s="79" t="s">
        <v>59</v>
      </c>
      <c r="E19" s="84" t="s">
        <v>54</v>
      </c>
      <c r="F19" s="68" t="s">
        <v>38</v>
      </c>
      <c r="G19" s="68" t="s">
        <v>44</v>
      </c>
      <c r="H19" s="53">
        <v>0.13</v>
      </c>
      <c r="I19" s="32">
        <v>50</v>
      </c>
      <c r="J19" s="41">
        <f t="shared" si="0"/>
        <v>50</v>
      </c>
      <c r="K19" s="42" t="str">
        <f t="shared" si="1"/>
        <v>OK</v>
      </c>
      <c r="L19" s="31"/>
      <c r="M19" s="31"/>
      <c r="N19" s="31"/>
      <c r="O19" s="31"/>
      <c r="P19" s="31"/>
      <c r="Q19" s="31"/>
      <c r="R19" s="31"/>
      <c r="S19" s="31"/>
      <c r="T19" s="31"/>
      <c r="U19" s="31"/>
      <c r="V19" s="31"/>
      <c r="W19" s="31"/>
      <c r="X19" s="60"/>
      <c r="Y19" s="60"/>
      <c r="Z19" s="60"/>
      <c r="AA19" s="60"/>
      <c r="AB19" s="60"/>
      <c r="AC19" s="60"/>
    </row>
    <row r="20" spans="1:29" ht="30" customHeight="1" x14ac:dyDescent="0.25">
      <c r="A20" s="160"/>
      <c r="B20" s="67">
        <v>17</v>
      </c>
      <c r="C20" s="163"/>
      <c r="D20" s="79" t="s">
        <v>60</v>
      </c>
      <c r="E20" s="84" t="s">
        <v>54</v>
      </c>
      <c r="F20" s="68" t="s">
        <v>38</v>
      </c>
      <c r="G20" s="68" t="s">
        <v>44</v>
      </c>
      <c r="H20" s="53">
        <v>0.04</v>
      </c>
      <c r="I20" s="32">
        <v>200</v>
      </c>
      <c r="J20" s="41">
        <f t="shared" si="0"/>
        <v>0</v>
      </c>
      <c r="K20" s="42" t="str">
        <f t="shared" si="1"/>
        <v>OK</v>
      </c>
      <c r="L20" s="31">
        <v>100</v>
      </c>
      <c r="M20" s="31"/>
      <c r="N20" s="31">
        <v>100</v>
      </c>
      <c r="O20" s="31"/>
      <c r="P20" s="31"/>
      <c r="Q20" s="31"/>
      <c r="R20" s="31"/>
      <c r="S20" s="31"/>
      <c r="T20" s="31"/>
      <c r="U20" s="31"/>
      <c r="V20" s="31"/>
      <c r="W20" s="31"/>
      <c r="X20" s="60"/>
      <c r="Y20" s="60"/>
      <c r="Z20" s="60"/>
      <c r="AA20" s="60"/>
      <c r="AB20" s="60"/>
      <c r="AC20" s="60"/>
    </row>
    <row r="21" spans="1:29" ht="30" customHeight="1" x14ac:dyDescent="0.25">
      <c r="A21" s="160"/>
      <c r="B21" s="67">
        <v>18</v>
      </c>
      <c r="C21" s="163"/>
      <c r="D21" s="79" t="s">
        <v>61</v>
      </c>
      <c r="E21" s="84" t="s">
        <v>54</v>
      </c>
      <c r="F21" s="68" t="s">
        <v>38</v>
      </c>
      <c r="G21" s="68" t="s">
        <v>44</v>
      </c>
      <c r="H21" s="53">
        <v>7.0000000000000007E-2</v>
      </c>
      <c r="I21" s="32"/>
      <c r="J21" s="41">
        <f t="shared" si="0"/>
        <v>0</v>
      </c>
      <c r="K21" s="42" t="str">
        <f t="shared" si="1"/>
        <v>OK</v>
      </c>
      <c r="L21" s="31"/>
      <c r="M21" s="31"/>
      <c r="N21" s="31"/>
      <c r="O21" s="31"/>
      <c r="P21" s="31"/>
      <c r="Q21" s="31"/>
      <c r="R21" s="31"/>
      <c r="S21" s="31"/>
      <c r="T21" s="31"/>
      <c r="U21" s="31"/>
      <c r="V21" s="31"/>
      <c r="W21" s="31"/>
      <c r="X21" s="60"/>
      <c r="Y21" s="60"/>
      <c r="Z21" s="60"/>
      <c r="AA21" s="60"/>
      <c r="AB21" s="60"/>
      <c r="AC21" s="60"/>
    </row>
    <row r="22" spans="1:29" ht="30" customHeight="1" x14ac:dyDescent="0.25">
      <c r="A22" s="160"/>
      <c r="B22" s="67">
        <v>19</v>
      </c>
      <c r="C22" s="163"/>
      <c r="D22" s="79" t="s">
        <v>62</v>
      </c>
      <c r="E22" s="84" t="s">
        <v>54</v>
      </c>
      <c r="F22" s="68" t="s">
        <v>38</v>
      </c>
      <c r="G22" s="68" t="s">
        <v>44</v>
      </c>
      <c r="H22" s="53">
        <v>0.15</v>
      </c>
      <c r="I22" s="32">
        <v>50</v>
      </c>
      <c r="J22" s="41">
        <f t="shared" si="0"/>
        <v>50</v>
      </c>
      <c r="K22" s="42" t="str">
        <f t="shared" si="1"/>
        <v>OK</v>
      </c>
      <c r="L22" s="31"/>
      <c r="M22" s="31"/>
      <c r="N22" s="31"/>
      <c r="O22" s="31"/>
      <c r="P22" s="31"/>
      <c r="Q22" s="31"/>
      <c r="R22" s="31"/>
      <c r="S22" s="31"/>
      <c r="T22" s="31"/>
      <c r="U22" s="31"/>
      <c r="V22" s="31"/>
      <c r="W22" s="31"/>
      <c r="X22" s="60"/>
      <c r="Y22" s="60"/>
      <c r="Z22" s="60"/>
      <c r="AA22" s="60"/>
      <c r="AB22" s="60"/>
      <c r="AC22" s="60"/>
    </row>
    <row r="23" spans="1:29" ht="30" customHeight="1" x14ac:dyDescent="0.25">
      <c r="A23" s="160"/>
      <c r="B23" s="67">
        <v>20</v>
      </c>
      <c r="C23" s="163"/>
      <c r="D23" s="80" t="s">
        <v>63</v>
      </c>
      <c r="E23" s="85" t="s">
        <v>688</v>
      </c>
      <c r="F23" s="68" t="s">
        <v>38</v>
      </c>
      <c r="G23" s="68" t="s">
        <v>44</v>
      </c>
      <c r="H23" s="53">
        <v>0.5</v>
      </c>
      <c r="I23" s="32">
        <v>50</v>
      </c>
      <c r="J23" s="41">
        <f t="shared" si="0"/>
        <v>50</v>
      </c>
      <c r="K23" s="42" t="str">
        <f t="shared" si="1"/>
        <v>OK</v>
      </c>
      <c r="L23" s="31"/>
      <c r="M23" s="31"/>
      <c r="N23" s="31"/>
      <c r="O23" s="31"/>
      <c r="P23" s="31"/>
      <c r="Q23" s="31"/>
      <c r="R23" s="31"/>
      <c r="S23" s="31"/>
      <c r="T23" s="31"/>
      <c r="U23" s="31"/>
      <c r="V23" s="31"/>
      <c r="W23" s="31"/>
      <c r="X23" s="60"/>
      <c r="Y23" s="60"/>
      <c r="Z23" s="60"/>
      <c r="AA23" s="60"/>
      <c r="AB23" s="60"/>
      <c r="AC23" s="60"/>
    </row>
    <row r="24" spans="1:29" ht="30" customHeight="1" x14ac:dyDescent="0.25">
      <c r="A24" s="160"/>
      <c r="B24" s="67">
        <v>21</v>
      </c>
      <c r="C24" s="163"/>
      <c r="D24" s="80" t="s">
        <v>65</v>
      </c>
      <c r="E24" s="85" t="s">
        <v>688</v>
      </c>
      <c r="F24" s="68" t="s">
        <v>38</v>
      </c>
      <c r="G24" s="68" t="s">
        <v>44</v>
      </c>
      <c r="H24" s="53">
        <v>0.25</v>
      </c>
      <c r="I24" s="32">
        <v>50</v>
      </c>
      <c r="J24" s="41">
        <f t="shared" si="0"/>
        <v>50</v>
      </c>
      <c r="K24" s="42" t="str">
        <f t="shared" si="1"/>
        <v>OK</v>
      </c>
      <c r="L24" s="31"/>
      <c r="M24" s="31"/>
      <c r="N24" s="31"/>
      <c r="O24" s="31"/>
      <c r="P24" s="31"/>
      <c r="Q24" s="31"/>
      <c r="R24" s="31"/>
      <c r="S24" s="31"/>
      <c r="T24" s="31"/>
      <c r="U24" s="31"/>
      <c r="V24" s="31"/>
      <c r="W24" s="31"/>
      <c r="X24" s="60"/>
      <c r="Y24" s="60"/>
      <c r="Z24" s="60"/>
      <c r="AA24" s="60"/>
      <c r="AB24" s="60"/>
      <c r="AC24" s="60"/>
    </row>
    <row r="25" spans="1:29" ht="30" customHeight="1" x14ac:dyDescent="0.25">
      <c r="A25" s="160"/>
      <c r="B25" s="67">
        <v>22</v>
      </c>
      <c r="C25" s="163"/>
      <c r="D25" s="80" t="s">
        <v>66</v>
      </c>
      <c r="E25" s="85" t="s">
        <v>688</v>
      </c>
      <c r="F25" s="68" t="s">
        <v>38</v>
      </c>
      <c r="G25" s="68" t="s">
        <v>44</v>
      </c>
      <c r="H25" s="53">
        <v>0.3</v>
      </c>
      <c r="I25" s="32">
        <v>50</v>
      </c>
      <c r="J25" s="41">
        <f t="shared" si="0"/>
        <v>50</v>
      </c>
      <c r="K25" s="42" t="str">
        <f t="shared" si="1"/>
        <v>OK</v>
      </c>
      <c r="L25" s="31"/>
      <c r="M25" s="31"/>
      <c r="N25" s="31"/>
      <c r="O25" s="31"/>
      <c r="P25" s="31"/>
      <c r="Q25" s="31"/>
      <c r="R25" s="31"/>
      <c r="S25" s="31"/>
      <c r="T25" s="31"/>
      <c r="U25" s="31"/>
      <c r="V25" s="31"/>
      <c r="W25" s="31"/>
      <c r="X25" s="60"/>
      <c r="Y25" s="60"/>
      <c r="Z25" s="60"/>
      <c r="AA25" s="60"/>
      <c r="AB25" s="60"/>
      <c r="AC25" s="60"/>
    </row>
    <row r="26" spans="1:29" ht="30" customHeight="1" x14ac:dyDescent="0.25">
      <c r="A26" s="160"/>
      <c r="B26" s="67">
        <v>23</v>
      </c>
      <c r="C26" s="163"/>
      <c r="D26" s="80" t="s">
        <v>67</v>
      </c>
      <c r="E26" s="85" t="s">
        <v>688</v>
      </c>
      <c r="F26" s="68" t="s">
        <v>38</v>
      </c>
      <c r="G26" s="68" t="s">
        <v>44</v>
      </c>
      <c r="H26" s="53">
        <v>0.45</v>
      </c>
      <c r="I26" s="32">
        <v>50</v>
      </c>
      <c r="J26" s="41">
        <f t="shared" si="0"/>
        <v>50</v>
      </c>
      <c r="K26" s="42" t="str">
        <f t="shared" si="1"/>
        <v>OK</v>
      </c>
      <c r="L26" s="31"/>
      <c r="M26" s="31"/>
      <c r="N26" s="31"/>
      <c r="O26" s="31"/>
      <c r="P26" s="31"/>
      <c r="Q26" s="31"/>
      <c r="R26" s="31"/>
      <c r="S26" s="31"/>
      <c r="T26" s="31"/>
      <c r="U26" s="31"/>
      <c r="V26" s="31"/>
      <c r="W26" s="31"/>
      <c r="X26" s="60"/>
      <c r="Y26" s="60"/>
      <c r="Z26" s="60"/>
      <c r="AA26" s="60"/>
      <c r="AB26" s="60"/>
      <c r="AC26" s="60"/>
    </row>
    <row r="27" spans="1:29" ht="30" customHeight="1" x14ac:dyDescent="0.25">
      <c r="A27" s="160"/>
      <c r="B27" s="67">
        <v>24</v>
      </c>
      <c r="C27" s="163"/>
      <c r="D27" s="80" t="s">
        <v>68</v>
      </c>
      <c r="E27" s="85" t="s">
        <v>688</v>
      </c>
      <c r="F27" s="68" t="s">
        <v>38</v>
      </c>
      <c r="G27" s="68" t="s">
        <v>44</v>
      </c>
      <c r="H27" s="53">
        <v>0.8</v>
      </c>
      <c r="I27" s="32">
        <v>50</v>
      </c>
      <c r="J27" s="41">
        <f t="shared" si="0"/>
        <v>50</v>
      </c>
      <c r="K27" s="42" t="str">
        <f t="shared" si="1"/>
        <v>OK</v>
      </c>
      <c r="L27" s="31"/>
      <c r="M27" s="31"/>
      <c r="N27" s="31"/>
      <c r="O27" s="31"/>
      <c r="P27" s="31"/>
      <c r="Q27" s="31"/>
      <c r="R27" s="31"/>
      <c r="S27" s="31"/>
      <c r="T27" s="31"/>
      <c r="U27" s="31"/>
      <c r="V27" s="31"/>
      <c r="W27" s="31"/>
      <c r="X27" s="60"/>
      <c r="Y27" s="60"/>
      <c r="Z27" s="60"/>
      <c r="AA27" s="60"/>
      <c r="AB27" s="60"/>
      <c r="AC27" s="60"/>
    </row>
    <row r="28" spans="1:29" ht="30" customHeight="1" x14ac:dyDescent="0.25">
      <c r="A28" s="160"/>
      <c r="B28" s="67">
        <v>25</v>
      </c>
      <c r="C28" s="163"/>
      <c r="D28" s="80" t="s">
        <v>69</v>
      </c>
      <c r="E28" s="85" t="s">
        <v>688</v>
      </c>
      <c r="F28" s="68" t="s">
        <v>38</v>
      </c>
      <c r="G28" s="68" t="s">
        <v>44</v>
      </c>
      <c r="H28" s="53">
        <v>0.35</v>
      </c>
      <c r="I28" s="32">
        <v>50</v>
      </c>
      <c r="J28" s="41">
        <f t="shared" si="0"/>
        <v>50</v>
      </c>
      <c r="K28" s="42" t="str">
        <f t="shared" si="1"/>
        <v>OK</v>
      </c>
      <c r="L28" s="31"/>
      <c r="M28" s="31"/>
      <c r="N28" s="31"/>
      <c r="O28" s="31"/>
      <c r="P28" s="31"/>
      <c r="Q28" s="31"/>
      <c r="R28" s="31"/>
      <c r="S28" s="31"/>
      <c r="T28" s="31"/>
      <c r="U28" s="31"/>
      <c r="V28" s="31"/>
      <c r="W28" s="31"/>
      <c r="X28" s="60"/>
      <c r="Y28" s="60"/>
      <c r="Z28" s="60"/>
      <c r="AA28" s="60"/>
      <c r="AB28" s="60"/>
      <c r="AC28" s="60"/>
    </row>
    <row r="29" spans="1:29" ht="30" customHeight="1" x14ac:dyDescent="0.25">
      <c r="A29" s="160"/>
      <c r="B29" s="67">
        <v>26</v>
      </c>
      <c r="C29" s="163"/>
      <c r="D29" s="80" t="s">
        <v>70</v>
      </c>
      <c r="E29" s="85" t="s">
        <v>688</v>
      </c>
      <c r="F29" s="68" t="s">
        <v>38</v>
      </c>
      <c r="G29" s="68" t="s">
        <v>44</v>
      </c>
      <c r="H29" s="53">
        <v>0.2</v>
      </c>
      <c r="I29" s="32">
        <v>50</v>
      </c>
      <c r="J29" s="41">
        <f t="shared" si="0"/>
        <v>50</v>
      </c>
      <c r="K29" s="42" t="str">
        <f t="shared" si="1"/>
        <v>OK</v>
      </c>
      <c r="L29" s="31"/>
      <c r="M29" s="31"/>
      <c r="N29" s="31"/>
      <c r="O29" s="31"/>
      <c r="P29" s="31"/>
      <c r="Q29" s="31"/>
      <c r="R29" s="31"/>
      <c r="S29" s="31"/>
      <c r="T29" s="31"/>
      <c r="U29" s="31"/>
      <c r="V29" s="31"/>
      <c r="W29" s="31"/>
      <c r="X29" s="60"/>
      <c r="Y29" s="60"/>
      <c r="Z29" s="60"/>
      <c r="AA29" s="60"/>
      <c r="AB29" s="60"/>
      <c r="AC29" s="60"/>
    </row>
    <row r="30" spans="1:29" ht="30" customHeight="1" x14ac:dyDescent="0.25">
      <c r="A30" s="160"/>
      <c r="B30" s="67">
        <v>27</v>
      </c>
      <c r="C30" s="163"/>
      <c r="D30" s="80" t="s">
        <v>71</v>
      </c>
      <c r="E30" s="85" t="s">
        <v>688</v>
      </c>
      <c r="F30" s="68" t="s">
        <v>38</v>
      </c>
      <c r="G30" s="68" t="s">
        <v>44</v>
      </c>
      <c r="H30" s="53">
        <v>0.5</v>
      </c>
      <c r="I30" s="32">
        <v>50</v>
      </c>
      <c r="J30" s="41">
        <f t="shared" si="0"/>
        <v>50</v>
      </c>
      <c r="K30" s="42" t="str">
        <f t="shared" si="1"/>
        <v>OK</v>
      </c>
      <c r="L30" s="31"/>
      <c r="M30" s="31"/>
      <c r="N30" s="31"/>
      <c r="O30" s="31"/>
      <c r="P30" s="31"/>
      <c r="Q30" s="31"/>
      <c r="R30" s="31"/>
      <c r="S30" s="31"/>
      <c r="T30" s="31"/>
      <c r="U30" s="31"/>
      <c r="V30" s="31"/>
      <c r="W30" s="31"/>
      <c r="X30" s="60"/>
      <c r="Y30" s="60"/>
      <c r="Z30" s="60"/>
      <c r="AA30" s="60"/>
      <c r="AB30" s="60"/>
      <c r="AC30" s="60"/>
    </row>
    <row r="31" spans="1:29" ht="30" customHeight="1" x14ac:dyDescent="0.25">
      <c r="A31" s="160"/>
      <c r="B31" s="67">
        <v>28</v>
      </c>
      <c r="C31" s="163"/>
      <c r="D31" s="80" t="s">
        <v>72</v>
      </c>
      <c r="E31" s="85" t="s">
        <v>688</v>
      </c>
      <c r="F31" s="68" t="s">
        <v>38</v>
      </c>
      <c r="G31" s="68" t="s">
        <v>44</v>
      </c>
      <c r="H31" s="53">
        <v>0.7</v>
      </c>
      <c r="I31" s="32">
        <v>50</v>
      </c>
      <c r="J31" s="41">
        <f t="shared" si="0"/>
        <v>50</v>
      </c>
      <c r="K31" s="42" t="str">
        <f t="shared" si="1"/>
        <v>OK</v>
      </c>
      <c r="L31" s="31"/>
      <c r="M31" s="31"/>
      <c r="N31" s="31"/>
      <c r="O31" s="31"/>
      <c r="P31" s="31"/>
      <c r="Q31" s="31"/>
      <c r="R31" s="31"/>
      <c r="S31" s="31"/>
      <c r="T31" s="31"/>
      <c r="U31" s="31"/>
      <c r="V31" s="31"/>
      <c r="W31" s="31"/>
      <c r="X31" s="60"/>
      <c r="Y31" s="60"/>
      <c r="Z31" s="60"/>
      <c r="AA31" s="60"/>
      <c r="AB31" s="60"/>
      <c r="AC31" s="60"/>
    </row>
    <row r="32" spans="1:29" ht="30" customHeight="1" x14ac:dyDescent="0.25">
      <c r="A32" s="160"/>
      <c r="B32" s="67">
        <v>29</v>
      </c>
      <c r="C32" s="163"/>
      <c r="D32" s="80" t="s">
        <v>73</v>
      </c>
      <c r="E32" s="85" t="s">
        <v>688</v>
      </c>
      <c r="F32" s="68" t="s">
        <v>38</v>
      </c>
      <c r="G32" s="68" t="s">
        <v>44</v>
      </c>
      <c r="H32" s="53">
        <v>0.5</v>
      </c>
      <c r="I32" s="32">
        <v>50</v>
      </c>
      <c r="J32" s="41">
        <f t="shared" si="0"/>
        <v>50</v>
      </c>
      <c r="K32" s="42" t="str">
        <f t="shared" si="1"/>
        <v>OK</v>
      </c>
      <c r="L32" s="31"/>
      <c r="M32" s="31"/>
      <c r="N32" s="31"/>
      <c r="O32" s="31"/>
      <c r="P32" s="31"/>
      <c r="Q32" s="31"/>
      <c r="R32" s="31"/>
      <c r="S32" s="31"/>
      <c r="T32" s="31"/>
      <c r="U32" s="31"/>
      <c r="V32" s="31"/>
      <c r="W32" s="31"/>
      <c r="X32" s="60"/>
      <c r="Y32" s="60"/>
      <c r="Z32" s="60"/>
      <c r="AA32" s="60"/>
      <c r="AB32" s="60"/>
      <c r="AC32" s="60"/>
    </row>
    <row r="33" spans="1:29" ht="30" customHeight="1" x14ac:dyDescent="0.25">
      <c r="A33" s="160"/>
      <c r="B33" s="67">
        <v>30</v>
      </c>
      <c r="C33" s="163"/>
      <c r="D33" s="80" t="s">
        <v>74</v>
      </c>
      <c r="E33" s="85" t="s">
        <v>688</v>
      </c>
      <c r="F33" s="68" t="s">
        <v>38</v>
      </c>
      <c r="G33" s="68" t="s">
        <v>44</v>
      </c>
      <c r="H33" s="53">
        <v>0.7</v>
      </c>
      <c r="I33" s="32">
        <v>50</v>
      </c>
      <c r="J33" s="41">
        <f t="shared" si="0"/>
        <v>50</v>
      </c>
      <c r="K33" s="42" t="str">
        <f t="shared" si="1"/>
        <v>OK</v>
      </c>
      <c r="L33" s="31"/>
      <c r="M33" s="31"/>
      <c r="N33" s="31"/>
      <c r="O33" s="31"/>
      <c r="P33" s="31"/>
      <c r="Q33" s="31"/>
      <c r="R33" s="31"/>
      <c r="S33" s="31"/>
      <c r="T33" s="31"/>
      <c r="U33" s="31"/>
      <c r="V33" s="31"/>
      <c r="W33" s="31"/>
      <c r="X33" s="60"/>
      <c r="Y33" s="60"/>
      <c r="Z33" s="60"/>
      <c r="AA33" s="60"/>
      <c r="AB33" s="60"/>
      <c r="AC33" s="60"/>
    </row>
    <row r="34" spans="1:29" ht="30" customHeight="1" x14ac:dyDescent="0.25">
      <c r="A34" s="160"/>
      <c r="B34" s="67">
        <v>31</v>
      </c>
      <c r="C34" s="163"/>
      <c r="D34" s="80" t="s">
        <v>75</v>
      </c>
      <c r="E34" s="85" t="s">
        <v>688</v>
      </c>
      <c r="F34" s="68" t="s">
        <v>38</v>
      </c>
      <c r="G34" s="68" t="s">
        <v>44</v>
      </c>
      <c r="H34" s="53">
        <v>1.1000000000000001</v>
      </c>
      <c r="I34" s="32">
        <v>50</v>
      </c>
      <c r="J34" s="41">
        <f t="shared" si="0"/>
        <v>50</v>
      </c>
      <c r="K34" s="42" t="str">
        <f t="shared" si="1"/>
        <v>OK</v>
      </c>
      <c r="L34" s="31"/>
      <c r="M34" s="31"/>
      <c r="N34" s="31"/>
      <c r="O34" s="31"/>
      <c r="P34" s="31"/>
      <c r="Q34" s="31"/>
      <c r="R34" s="31"/>
      <c r="S34" s="31"/>
      <c r="T34" s="31"/>
      <c r="U34" s="31"/>
      <c r="V34" s="31"/>
      <c r="W34" s="31"/>
      <c r="X34" s="60"/>
      <c r="Y34" s="60"/>
      <c r="Z34" s="60"/>
      <c r="AA34" s="60"/>
      <c r="AB34" s="60"/>
      <c r="AC34" s="60"/>
    </row>
    <row r="35" spans="1:29" ht="30" customHeight="1" x14ac:dyDescent="0.25">
      <c r="A35" s="160"/>
      <c r="B35" s="67">
        <v>32</v>
      </c>
      <c r="C35" s="163"/>
      <c r="D35" s="80" t="s">
        <v>76</v>
      </c>
      <c r="E35" s="85" t="s">
        <v>688</v>
      </c>
      <c r="F35" s="68" t="s">
        <v>38</v>
      </c>
      <c r="G35" s="68" t="s">
        <v>44</v>
      </c>
      <c r="H35" s="53">
        <v>0.25</v>
      </c>
      <c r="I35" s="32">
        <v>50</v>
      </c>
      <c r="J35" s="41">
        <f t="shared" si="0"/>
        <v>50</v>
      </c>
      <c r="K35" s="42" t="str">
        <f t="shared" si="1"/>
        <v>OK</v>
      </c>
      <c r="L35" s="31"/>
      <c r="M35" s="31"/>
      <c r="N35" s="31"/>
      <c r="O35" s="31"/>
      <c r="P35" s="31"/>
      <c r="Q35" s="31"/>
      <c r="R35" s="31"/>
      <c r="S35" s="31"/>
      <c r="T35" s="31"/>
      <c r="U35" s="31"/>
      <c r="V35" s="31"/>
      <c r="W35" s="31"/>
      <c r="X35" s="60"/>
      <c r="Y35" s="60"/>
      <c r="Z35" s="60"/>
      <c r="AA35" s="60"/>
      <c r="AB35" s="60"/>
      <c r="AC35" s="60"/>
    </row>
    <row r="36" spans="1:29" ht="30" customHeight="1" x14ac:dyDescent="0.25">
      <c r="A36" s="160"/>
      <c r="B36" s="67">
        <v>33</v>
      </c>
      <c r="C36" s="163"/>
      <c r="D36" s="80" t="s">
        <v>77</v>
      </c>
      <c r="E36" s="85" t="s">
        <v>688</v>
      </c>
      <c r="F36" s="68" t="s">
        <v>38</v>
      </c>
      <c r="G36" s="68" t="s">
        <v>44</v>
      </c>
      <c r="H36" s="53">
        <v>0.45</v>
      </c>
      <c r="I36" s="32">
        <v>50</v>
      </c>
      <c r="J36" s="41">
        <f t="shared" si="0"/>
        <v>0</v>
      </c>
      <c r="K36" s="42" t="str">
        <f t="shared" si="1"/>
        <v>OK</v>
      </c>
      <c r="L36" s="31"/>
      <c r="M36" s="31"/>
      <c r="N36" s="31">
        <v>50</v>
      </c>
      <c r="O36" s="31"/>
      <c r="P36" s="31"/>
      <c r="Q36" s="31"/>
      <c r="R36" s="31"/>
      <c r="S36" s="31"/>
      <c r="T36" s="31"/>
      <c r="U36" s="31"/>
      <c r="V36" s="31"/>
      <c r="W36" s="31"/>
      <c r="X36" s="60"/>
      <c r="Y36" s="60"/>
      <c r="Z36" s="60"/>
      <c r="AA36" s="60"/>
      <c r="AB36" s="60"/>
      <c r="AC36" s="60"/>
    </row>
    <row r="37" spans="1:29" ht="30" customHeight="1" x14ac:dyDescent="0.25">
      <c r="A37" s="160"/>
      <c r="B37" s="67">
        <v>34</v>
      </c>
      <c r="C37" s="163"/>
      <c r="D37" s="80" t="s">
        <v>78</v>
      </c>
      <c r="E37" s="85" t="s">
        <v>688</v>
      </c>
      <c r="F37" s="68" t="s">
        <v>38</v>
      </c>
      <c r="G37" s="68" t="s">
        <v>44</v>
      </c>
      <c r="H37" s="53">
        <v>0.4</v>
      </c>
      <c r="I37" s="32">
        <v>50</v>
      </c>
      <c r="J37" s="41">
        <f t="shared" si="0"/>
        <v>50</v>
      </c>
      <c r="K37" s="42" t="str">
        <f t="shared" si="1"/>
        <v>OK</v>
      </c>
      <c r="L37" s="31"/>
      <c r="M37" s="31"/>
      <c r="N37" s="31"/>
      <c r="O37" s="31"/>
      <c r="P37" s="31"/>
      <c r="Q37" s="31"/>
      <c r="R37" s="31"/>
      <c r="S37" s="31"/>
      <c r="T37" s="31"/>
      <c r="U37" s="31"/>
      <c r="V37" s="31"/>
      <c r="W37" s="31"/>
      <c r="X37" s="60"/>
      <c r="Y37" s="60"/>
      <c r="Z37" s="60"/>
      <c r="AA37" s="60"/>
      <c r="AB37" s="60"/>
      <c r="AC37" s="60"/>
    </row>
    <row r="38" spans="1:29" ht="30" customHeight="1" x14ac:dyDescent="0.25">
      <c r="A38" s="160"/>
      <c r="B38" s="67">
        <v>35</v>
      </c>
      <c r="C38" s="163"/>
      <c r="D38" s="80" t="s">
        <v>79</v>
      </c>
      <c r="E38" s="85" t="s">
        <v>688</v>
      </c>
      <c r="F38" s="68" t="s">
        <v>38</v>
      </c>
      <c r="G38" s="68" t="s">
        <v>44</v>
      </c>
      <c r="H38" s="53">
        <v>0.05</v>
      </c>
      <c r="I38" s="32"/>
      <c r="J38" s="41">
        <f t="shared" si="0"/>
        <v>0</v>
      </c>
      <c r="K38" s="42" t="str">
        <f t="shared" si="1"/>
        <v>OK</v>
      </c>
      <c r="L38" s="31"/>
      <c r="M38" s="31"/>
      <c r="N38" s="31"/>
      <c r="O38" s="31"/>
      <c r="P38" s="31"/>
      <c r="Q38" s="31"/>
      <c r="R38" s="31"/>
      <c r="S38" s="31"/>
      <c r="T38" s="31"/>
      <c r="U38" s="31"/>
      <c r="V38" s="31"/>
      <c r="W38" s="31"/>
      <c r="X38" s="60"/>
      <c r="Y38" s="60"/>
      <c r="Z38" s="60"/>
      <c r="AA38" s="60"/>
      <c r="AB38" s="60"/>
      <c r="AC38" s="60"/>
    </row>
    <row r="39" spans="1:29" ht="30" customHeight="1" x14ac:dyDescent="0.25">
      <c r="A39" s="160"/>
      <c r="B39" s="67">
        <v>36</v>
      </c>
      <c r="C39" s="163"/>
      <c r="D39" s="80" t="s">
        <v>80</v>
      </c>
      <c r="E39" s="85" t="s">
        <v>688</v>
      </c>
      <c r="F39" s="68" t="s">
        <v>38</v>
      </c>
      <c r="G39" s="68" t="s">
        <v>44</v>
      </c>
      <c r="H39" s="53">
        <v>0.6</v>
      </c>
      <c r="I39" s="32"/>
      <c r="J39" s="41">
        <f t="shared" si="0"/>
        <v>0</v>
      </c>
      <c r="K39" s="42" t="str">
        <f t="shared" si="1"/>
        <v>OK</v>
      </c>
      <c r="L39" s="31"/>
      <c r="M39" s="31"/>
      <c r="N39" s="31"/>
      <c r="O39" s="31"/>
      <c r="P39" s="31"/>
      <c r="Q39" s="31"/>
      <c r="R39" s="31"/>
      <c r="S39" s="31"/>
      <c r="T39" s="31"/>
      <c r="U39" s="31"/>
      <c r="V39" s="31"/>
      <c r="W39" s="31"/>
      <c r="X39" s="60"/>
      <c r="Y39" s="60"/>
      <c r="Z39" s="60"/>
      <c r="AA39" s="60"/>
      <c r="AB39" s="60"/>
      <c r="AC39" s="60"/>
    </row>
    <row r="40" spans="1:29" ht="30" customHeight="1" x14ac:dyDescent="0.25">
      <c r="A40" s="160"/>
      <c r="B40" s="67">
        <v>37</v>
      </c>
      <c r="C40" s="163"/>
      <c r="D40" s="80" t="s">
        <v>82</v>
      </c>
      <c r="E40" s="85" t="s">
        <v>688</v>
      </c>
      <c r="F40" s="68" t="s">
        <v>38</v>
      </c>
      <c r="G40" s="68" t="s">
        <v>44</v>
      </c>
      <c r="H40" s="53">
        <v>0.7</v>
      </c>
      <c r="I40" s="32"/>
      <c r="J40" s="41">
        <f t="shared" si="0"/>
        <v>0</v>
      </c>
      <c r="K40" s="42" t="str">
        <f t="shared" si="1"/>
        <v>OK</v>
      </c>
      <c r="L40" s="31"/>
      <c r="M40" s="31"/>
      <c r="N40" s="31"/>
      <c r="O40" s="31"/>
      <c r="P40" s="31"/>
      <c r="Q40" s="31"/>
      <c r="R40" s="31"/>
      <c r="S40" s="31"/>
      <c r="T40" s="31"/>
      <c r="U40" s="31"/>
      <c r="V40" s="31"/>
      <c r="W40" s="31"/>
      <c r="X40" s="60"/>
      <c r="Y40" s="60"/>
      <c r="Z40" s="60"/>
      <c r="AA40" s="60"/>
      <c r="AB40" s="60"/>
      <c r="AC40" s="60"/>
    </row>
    <row r="41" spans="1:29" ht="30" customHeight="1" x14ac:dyDescent="0.25">
      <c r="A41" s="160"/>
      <c r="B41" s="67">
        <v>38</v>
      </c>
      <c r="C41" s="163"/>
      <c r="D41" s="80" t="s">
        <v>83</v>
      </c>
      <c r="E41" s="85" t="s">
        <v>688</v>
      </c>
      <c r="F41" s="68" t="s">
        <v>38</v>
      </c>
      <c r="G41" s="68" t="s">
        <v>44</v>
      </c>
      <c r="H41" s="53">
        <v>0.7</v>
      </c>
      <c r="I41" s="32"/>
      <c r="J41" s="41">
        <f t="shared" si="0"/>
        <v>0</v>
      </c>
      <c r="K41" s="42" t="str">
        <f t="shared" si="1"/>
        <v>OK</v>
      </c>
      <c r="L41" s="31"/>
      <c r="M41" s="31"/>
      <c r="N41" s="31"/>
      <c r="O41" s="31"/>
      <c r="P41" s="31"/>
      <c r="Q41" s="31"/>
      <c r="R41" s="31"/>
      <c r="S41" s="31"/>
      <c r="T41" s="31"/>
      <c r="U41" s="31"/>
      <c r="V41" s="31"/>
      <c r="W41" s="31"/>
      <c r="X41" s="60"/>
      <c r="Y41" s="60"/>
      <c r="Z41" s="60"/>
      <c r="AA41" s="60"/>
      <c r="AB41" s="60"/>
      <c r="AC41" s="60"/>
    </row>
    <row r="42" spans="1:29" ht="30" customHeight="1" x14ac:dyDescent="0.25">
      <c r="A42" s="160"/>
      <c r="B42" s="67">
        <v>39</v>
      </c>
      <c r="C42" s="163"/>
      <c r="D42" s="80" t="s">
        <v>84</v>
      </c>
      <c r="E42" s="85" t="s">
        <v>688</v>
      </c>
      <c r="F42" s="68" t="s">
        <v>38</v>
      </c>
      <c r="G42" s="68" t="s">
        <v>44</v>
      </c>
      <c r="H42" s="53">
        <v>0.74</v>
      </c>
      <c r="I42" s="32"/>
      <c r="J42" s="41">
        <f t="shared" si="0"/>
        <v>0</v>
      </c>
      <c r="K42" s="42" t="str">
        <f t="shared" si="1"/>
        <v>OK</v>
      </c>
      <c r="L42" s="31"/>
      <c r="M42" s="31"/>
      <c r="N42" s="31"/>
      <c r="O42" s="31"/>
      <c r="P42" s="31"/>
      <c r="Q42" s="31"/>
      <c r="R42" s="31"/>
      <c r="S42" s="31"/>
      <c r="T42" s="31"/>
      <c r="U42" s="31"/>
      <c r="V42" s="31"/>
      <c r="W42" s="31"/>
      <c r="X42" s="60"/>
      <c r="Y42" s="60"/>
      <c r="Z42" s="60"/>
      <c r="AA42" s="60"/>
      <c r="AB42" s="60"/>
      <c r="AC42" s="60"/>
    </row>
    <row r="43" spans="1:29" ht="30" customHeight="1" x14ac:dyDescent="0.25">
      <c r="A43" s="160"/>
      <c r="B43" s="67">
        <v>40</v>
      </c>
      <c r="C43" s="163"/>
      <c r="D43" s="80" t="s">
        <v>85</v>
      </c>
      <c r="E43" s="85" t="s">
        <v>688</v>
      </c>
      <c r="F43" s="68" t="s">
        <v>38</v>
      </c>
      <c r="G43" s="68" t="s">
        <v>44</v>
      </c>
      <c r="H43" s="53">
        <v>0.05</v>
      </c>
      <c r="I43" s="32"/>
      <c r="J43" s="41">
        <f t="shared" si="0"/>
        <v>0</v>
      </c>
      <c r="K43" s="42" t="str">
        <f t="shared" si="1"/>
        <v>OK</v>
      </c>
      <c r="L43" s="31"/>
      <c r="M43" s="31"/>
      <c r="N43" s="31"/>
      <c r="O43" s="31"/>
      <c r="P43" s="31"/>
      <c r="Q43" s="31"/>
      <c r="R43" s="31"/>
      <c r="S43" s="31"/>
      <c r="T43" s="31"/>
      <c r="U43" s="31"/>
      <c r="V43" s="31"/>
      <c r="W43" s="31"/>
      <c r="X43" s="60"/>
      <c r="Y43" s="60"/>
      <c r="Z43" s="60"/>
      <c r="AA43" s="60"/>
      <c r="AB43" s="60"/>
      <c r="AC43" s="60"/>
    </row>
    <row r="44" spans="1:29" ht="30" customHeight="1" x14ac:dyDescent="0.25">
      <c r="A44" s="160"/>
      <c r="B44" s="67">
        <v>41</v>
      </c>
      <c r="C44" s="163"/>
      <c r="D44" s="80" t="s">
        <v>86</v>
      </c>
      <c r="E44" s="85" t="s">
        <v>688</v>
      </c>
      <c r="F44" s="68" t="s">
        <v>38</v>
      </c>
      <c r="G44" s="68" t="s">
        <v>44</v>
      </c>
      <c r="H44" s="53">
        <v>0.06</v>
      </c>
      <c r="I44" s="32">
        <v>50</v>
      </c>
      <c r="J44" s="41">
        <f t="shared" si="0"/>
        <v>50</v>
      </c>
      <c r="K44" s="42" t="str">
        <f t="shared" si="1"/>
        <v>OK</v>
      </c>
      <c r="L44" s="31"/>
      <c r="M44" s="31"/>
      <c r="N44" s="31"/>
      <c r="O44" s="31"/>
      <c r="P44" s="31"/>
      <c r="Q44" s="31"/>
      <c r="R44" s="31"/>
      <c r="S44" s="31"/>
      <c r="T44" s="31"/>
      <c r="U44" s="31"/>
      <c r="V44" s="31"/>
      <c r="W44" s="31"/>
      <c r="X44" s="60"/>
      <c r="Y44" s="60"/>
      <c r="Z44" s="60"/>
      <c r="AA44" s="60"/>
      <c r="AB44" s="60"/>
      <c r="AC44" s="60"/>
    </row>
    <row r="45" spans="1:29" ht="30" customHeight="1" x14ac:dyDescent="0.25">
      <c r="A45" s="160"/>
      <c r="B45" s="67">
        <v>42</v>
      </c>
      <c r="C45" s="163"/>
      <c r="D45" s="80" t="s">
        <v>87</v>
      </c>
      <c r="E45" s="85" t="s">
        <v>688</v>
      </c>
      <c r="F45" s="68" t="s">
        <v>38</v>
      </c>
      <c r="G45" s="68" t="s">
        <v>44</v>
      </c>
      <c r="H45" s="53">
        <v>0.06</v>
      </c>
      <c r="I45" s="32">
        <v>50</v>
      </c>
      <c r="J45" s="41">
        <f t="shared" si="0"/>
        <v>50</v>
      </c>
      <c r="K45" s="42" t="str">
        <f t="shared" si="1"/>
        <v>OK</v>
      </c>
      <c r="L45" s="31"/>
      <c r="M45" s="31"/>
      <c r="N45" s="31"/>
      <c r="O45" s="31"/>
      <c r="P45" s="31"/>
      <c r="Q45" s="31"/>
      <c r="R45" s="31"/>
      <c r="S45" s="31"/>
      <c r="T45" s="31"/>
      <c r="U45" s="31"/>
      <c r="V45" s="31"/>
      <c r="W45" s="31"/>
      <c r="X45" s="60"/>
      <c r="Y45" s="60"/>
      <c r="Z45" s="60"/>
      <c r="AA45" s="60"/>
      <c r="AB45" s="60"/>
      <c r="AC45" s="60"/>
    </row>
    <row r="46" spans="1:29" ht="30" customHeight="1" x14ac:dyDescent="0.25">
      <c r="A46" s="160"/>
      <c r="B46" s="67">
        <v>43</v>
      </c>
      <c r="C46" s="163"/>
      <c r="D46" s="80" t="s">
        <v>88</v>
      </c>
      <c r="E46" s="85" t="s">
        <v>688</v>
      </c>
      <c r="F46" s="68" t="s">
        <v>38</v>
      </c>
      <c r="G46" s="68" t="s">
        <v>44</v>
      </c>
      <c r="H46" s="53">
        <v>0.65</v>
      </c>
      <c r="I46" s="32">
        <v>50</v>
      </c>
      <c r="J46" s="41">
        <f t="shared" si="0"/>
        <v>0</v>
      </c>
      <c r="K46" s="42" t="str">
        <f t="shared" si="1"/>
        <v>OK</v>
      </c>
      <c r="L46" s="31"/>
      <c r="M46" s="31"/>
      <c r="N46" s="31">
        <v>50</v>
      </c>
      <c r="O46" s="31"/>
      <c r="P46" s="31"/>
      <c r="Q46" s="31"/>
      <c r="R46" s="31"/>
      <c r="S46" s="31"/>
      <c r="T46" s="31"/>
      <c r="U46" s="31"/>
      <c r="V46" s="31"/>
      <c r="W46" s="31"/>
      <c r="X46" s="60"/>
      <c r="Y46" s="60"/>
      <c r="Z46" s="60"/>
      <c r="AA46" s="60"/>
      <c r="AB46" s="60"/>
      <c r="AC46" s="60"/>
    </row>
    <row r="47" spans="1:29" ht="30" customHeight="1" x14ac:dyDescent="0.25">
      <c r="A47" s="160"/>
      <c r="B47" s="67">
        <v>44</v>
      </c>
      <c r="C47" s="163"/>
      <c r="D47" s="80" t="s">
        <v>89</v>
      </c>
      <c r="E47" s="85" t="s">
        <v>688</v>
      </c>
      <c r="F47" s="68" t="s">
        <v>38</v>
      </c>
      <c r="G47" s="68" t="s">
        <v>44</v>
      </c>
      <c r="H47" s="53">
        <v>0.3</v>
      </c>
      <c r="I47" s="32">
        <v>50</v>
      </c>
      <c r="J47" s="41">
        <f t="shared" si="0"/>
        <v>0</v>
      </c>
      <c r="K47" s="42" t="str">
        <f t="shared" si="1"/>
        <v>OK</v>
      </c>
      <c r="L47" s="31"/>
      <c r="M47" s="31"/>
      <c r="N47" s="31">
        <v>50</v>
      </c>
      <c r="O47" s="31"/>
      <c r="P47" s="31"/>
      <c r="Q47" s="31"/>
      <c r="R47" s="31"/>
      <c r="S47" s="31"/>
      <c r="T47" s="31"/>
      <c r="U47" s="31"/>
      <c r="V47" s="31"/>
      <c r="W47" s="31"/>
      <c r="X47" s="60"/>
      <c r="Y47" s="60"/>
      <c r="Z47" s="60"/>
      <c r="AA47" s="60"/>
      <c r="AB47" s="60"/>
      <c r="AC47" s="60"/>
    </row>
    <row r="48" spans="1:29" ht="30" customHeight="1" x14ac:dyDescent="0.25">
      <c r="A48" s="160"/>
      <c r="B48" s="67">
        <v>45</v>
      </c>
      <c r="C48" s="163"/>
      <c r="D48" s="80" t="s">
        <v>90</v>
      </c>
      <c r="E48" s="85" t="s">
        <v>688</v>
      </c>
      <c r="F48" s="68" t="s">
        <v>38</v>
      </c>
      <c r="G48" s="68" t="s">
        <v>44</v>
      </c>
      <c r="H48" s="53">
        <v>0.7</v>
      </c>
      <c r="I48" s="32">
        <v>50</v>
      </c>
      <c r="J48" s="41">
        <f t="shared" si="0"/>
        <v>0</v>
      </c>
      <c r="K48" s="42" t="str">
        <f t="shared" si="1"/>
        <v>OK</v>
      </c>
      <c r="L48" s="31"/>
      <c r="M48" s="31"/>
      <c r="N48" s="31">
        <v>50</v>
      </c>
      <c r="O48" s="31"/>
      <c r="P48" s="31"/>
      <c r="Q48" s="31"/>
      <c r="R48" s="31"/>
      <c r="S48" s="31"/>
      <c r="T48" s="31"/>
      <c r="U48" s="31"/>
      <c r="V48" s="31"/>
      <c r="W48" s="31"/>
      <c r="X48" s="60"/>
      <c r="Y48" s="60"/>
      <c r="Z48" s="60"/>
      <c r="AA48" s="60"/>
      <c r="AB48" s="60"/>
      <c r="AC48" s="60"/>
    </row>
    <row r="49" spans="1:29" ht="30" customHeight="1" x14ac:dyDescent="0.25">
      <c r="A49" s="160"/>
      <c r="B49" s="67">
        <v>46</v>
      </c>
      <c r="C49" s="163"/>
      <c r="D49" s="80" t="s">
        <v>91</v>
      </c>
      <c r="E49" s="85" t="s">
        <v>688</v>
      </c>
      <c r="F49" s="68" t="s">
        <v>38</v>
      </c>
      <c r="G49" s="68" t="s">
        <v>44</v>
      </c>
      <c r="H49" s="53">
        <v>0.05</v>
      </c>
      <c r="I49" s="32">
        <v>50</v>
      </c>
      <c r="J49" s="41">
        <f t="shared" si="0"/>
        <v>0</v>
      </c>
      <c r="K49" s="42" t="str">
        <f t="shared" si="1"/>
        <v>OK</v>
      </c>
      <c r="L49" s="31"/>
      <c r="M49" s="31"/>
      <c r="N49" s="31">
        <v>50</v>
      </c>
      <c r="O49" s="31"/>
      <c r="P49" s="31"/>
      <c r="Q49" s="31"/>
      <c r="R49" s="31"/>
      <c r="S49" s="31"/>
      <c r="T49" s="31"/>
      <c r="U49" s="31"/>
      <c r="V49" s="31"/>
      <c r="W49" s="31"/>
      <c r="X49" s="60"/>
      <c r="Y49" s="60"/>
      <c r="Z49" s="60"/>
      <c r="AA49" s="60"/>
      <c r="AB49" s="60"/>
      <c r="AC49" s="60"/>
    </row>
    <row r="50" spans="1:29" ht="30" customHeight="1" x14ac:dyDescent="0.25">
      <c r="A50" s="160"/>
      <c r="B50" s="67">
        <v>47</v>
      </c>
      <c r="C50" s="163"/>
      <c r="D50" s="80" t="s">
        <v>92</v>
      </c>
      <c r="E50" s="85" t="s">
        <v>688</v>
      </c>
      <c r="F50" s="68" t="s">
        <v>38</v>
      </c>
      <c r="G50" s="68" t="s">
        <v>44</v>
      </c>
      <c r="H50" s="53">
        <v>0.05</v>
      </c>
      <c r="I50" s="32">
        <v>50</v>
      </c>
      <c r="J50" s="41">
        <f t="shared" si="0"/>
        <v>0</v>
      </c>
      <c r="K50" s="42" t="str">
        <f t="shared" si="1"/>
        <v>OK</v>
      </c>
      <c r="L50" s="31"/>
      <c r="M50" s="31"/>
      <c r="N50" s="31">
        <v>50</v>
      </c>
      <c r="O50" s="31"/>
      <c r="P50" s="31"/>
      <c r="Q50" s="31"/>
      <c r="R50" s="31"/>
      <c r="S50" s="31"/>
      <c r="T50" s="31"/>
      <c r="U50" s="31"/>
      <c r="V50" s="31"/>
      <c r="W50" s="31"/>
      <c r="X50" s="60"/>
      <c r="Y50" s="60"/>
      <c r="Z50" s="60"/>
      <c r="AA50" s="60"/>
      <c r="AB50" s="60"/>
      <c r="AC50" s="60"/>
    </row>
    <row r="51" spans="1:29" ht="30" customHeight="1" x14ac:dyDescent="0.25">
      <c r="A51" s="160"/>
      <c r="B51" s="67">
        <v>48</v>
      </c>
      <c r="C51" s="163"/>
      <c r="D51" s="80" t="s">
        <v>93</v>
      </c>
      <c r="E51" s="85" t="s">
        <v>688</v>
      </c>
      <c r="F51" s="68" t="s">
        <v>38</v>
      </c>
      <c r="G51" s="68" t="s">
        <v>44</v>
      </c>
      <c r="H51" s="53">
        <v>0.05</v>
      </c>
      <c r="I51" s="32">
        <v>50</v>
      </c>
      <c r="J51" s="41">
        <f t="shared" si="0"/>
        <v>50</v>
      </c>
      <c r="K51" s="42" t="str">
        <f t="shared" si="1"/>
        <v>OK</v>
      </c>
      <c r="L51" s="31"/>
      <c r="M51" s="31"/>
      <c r="N51" s="31"/>
      <c r="O51" s="31"/>
      <c r="P51" s="31"/>
      <c r="Q51" s="31"/>
      <c r="R51" s="31"/>
      <c r="S51" s="31"/>
      <c r="T51" s="31"/>
      <c r="U51" s="31"/>
      <c r="V51" s="31"/>
      <c r="W51" s="31"/>
      <c r="X51" s="60"/>
      <c r="Y51" s="60"/>
      <c r="Z51" s="60"/>
      <c r="AA51" s="60"/>
      <c r="AB51" s="60"/>
      <c r="AC51" s="60"/>
    </row>
    <row r="52" spans="1:29" ht="30" customHeight="1" x14ac:dyDescent="0.25">
      <c r="A52" s="160"/>
      <c r="B52" s="67">
        <v>49</v>
      </c>
      <c r="C52" s="163"/>
      <c r="D52" s="80" t="s">
        <v>94</v>
      </c>
      <c r="E52" s="85" t="s">
        <v>688</v>
      </c>
      <c r="F52" s="68" t="s">
        <v>38</v>
      </c>
      <c r="G52" s="68" t="s">
        <v>44</v>
      </c>
      <c r="H52" s="53">
        <v>0.05</v>
      </c>
      <c r="I52" s="32">
        <v>50</v>
      </c>
      <c r="J52" s="41">
        <f t="shared" si="0"/>
        <v>50</v>
      </c>
      <c r="K52" s="42" t="str">
        <f t="shared" si="1"/>
        <v>OK</v>
      </c>
      <c r="L52" s="31"/>
      <c r="M52" s="31"/>
      <c r="N52" s="31"/>
      <c r="O52" s="31"/>
      <c r="P52" s="31"/>
      <c r="Q52" s="31"/>
      <c r="R52" s="31"/>
      <c r="S52" s="31"/>
      <c r="T52" s="31"/>
      <c r="U52" s="31"/>
      <c r="V52" s="31"/>
      <c r="W52" s="31"/>
      <c r="X52" s="60"/>
      <c r="Y52" s="60"/>
      <c r="Z52" s="60"/>
      <c r="AA52" s="60"/>
      <c r="AB52" s="60"/>
      <c r="AC52" s="60"/>
    </row>
    <row r="53" spans="1:29" ht="30" customHeight="1" x14ac:dyDescent="0.25">
      <c r="A53" s="160"/>
      <c r="B53" s="67">
        <v>50</v>
      </c>
      <c r="C53" s="163"/>
      <c r="D53" s="80" t="s">
        <v>95</v>
      </c>
      <c r="E53" s="85" t="s">
        <v>688</v>
      </c>
      <c r="F53" s="68" t="s">
        <v>38</v>
      </c>
      <c r="G53" s="68" t="s">
        <v>44</v>
      </c>
      <c r="H53" s="53">
        <v>0.05</v>
      </c>
      <c r="I53" s="32">
        <v>50</v>
      </c>
      <c r="J53" s="41">
        <f t="shared" si="0"/>
        <v>50</v>
      </c>
      <c r="K53" s="42" t="str">
        <f t="shared" si="1"/>
        <v>OK</v>
      </c>
      <c r="L53" s="31"/>
      <c r="M53" s="31"/>
      <c r="N53" s="31"/>
      <c r="O53" s="31"/>
      <c r="P53" s="31"/>
      <c r="Q53" s="31"/>
      <c r="R53" s="31"/>
      <c r="S53" s="31"/>
      <c r="T53" s="31"/>
      <c r="U53" s="31"/>
      <c r="V53" s="31"/>
      <c r="W53" s="31"/>
      <c r="X53" s="60"/>
      <c r="Y53" s="60"/>
      <c r="Z53" s="60"/>
      <c r="AA53" s="60"/>
      <c r="AB53" s="60"/>
      <c r="AC53" s="60"/>
    </row>
    <row r="54" spans="1:29" ht="30" customHeight="1" x14ac:dyDescent="0.25">
      <c r="A54" s="160"/>
      <c r="B54" s="67">
        <v>51</v>
      </c>
      <c r="C54" s="163"/>
      <c r="D54" s="80" t="s">
        <v>96</v>
      </c>
      <c r="E54" s="85" t="s">
        <v>688</v>
      </c>
      <c r="F54" s="68" t="s">
        <v>38</v>
      </c>
      <c r="G54" s="68" t="s">
        <v>44</v>
      </c>
      <c r="H54" s="53">
        <v>0.05</v>
      </c>
      <c r="I54" s="32">
        <v>50</v>
      </c>
      <c r="J54" s="41">
        <f t="shared" si="0"/>
        <v>0</v>
      </c>
      <c r="K54" s="42" t="str">
        <f t="shared" si="1"/>
        <v>OK</v>
      </c>
      <c r="L54" s="31"/>
      <c r="M54" s="31"/>
      <c r="N54" s="31">
        <v>50</v>
      </c>
      <c r="O54" s="31"/>
      <c r="P54" s="31"/>
      <c r="Q54" s="31"/>
      <c r="R54" s="31"/>
      <c r="S54" s="31"/>
      <c r="T54" s="31"/>
      <c r="U54" s="31"/>
      <c r="V54" s="31"/>
      <c r="W54" s="31"/>
      <c r="X54" s="60"/>
      <c r="Y54" s="60"/>
      <c r="Z54" s="60"/>
      <c r="AA54" s="60"/>
      <c r="AB54" s="60"/>
      <c r="AC54" s="60"/>
    </row>
    <row r="55" spans="1:29" ht="30" customHeight="1" x14ac:dyDescent="0.25">
      <c r="A55" s="160"/>
      <c r="B55" s="67">
        <v>52</v>
      </c>
      <c r="C55" s="163"/>
      <c r="D55" s="80" t="s">
        <v>97</v>
      </c>
      <c r="E55" s="85" t="s">
        <v>688</v>
      </c>
      <c r="F55" s="68" t="s">
        <v>38</v>
      </c>
      <c r="G55" s="68" t="s">
        <v>44</v>
      </c>
      <c r="H55" s="53">
        <v>0.1</v>
      </c>
      <c r="I55" s="32">
        <v>50</v>
      </c>
      <c r="J55" s="41">
        <f t="shared" si="0"/>
        <v>50</v>
      </c>
      <c r="K55" s="42" t="str">
        <f t="shared" si="1"/>
        <v>OK</v>
      </c>
      <c r="L55" s="31"/>
      <c r="M55" s="31"/>
      <c r="N55" s="31"/>
      <c r="O55" s="31"/>
      <c r="P55" s="31"/>
      <c r="Q55" s="31"/>
      <c r="R55" s="31"/>
      <c r="S55" s="31"/>
      <c r="T55" s="31"/>
      <c r="U55" s="31"/>
      <c r="V55" s="31"/>
      <c r="W55" s="31"/>
      <c r="X55" s="60"/>
      <c r="Y55" s="60"/>
      <c r="Z55" s="60"/>
      <c r="AA55" s="60"/>
      <c r="AB55" s="60"/>
      <c r="AC55" s="60"/>
    </row>
    <row r="56" spans="1:29" ht="30" customHeight="1" x14ac:dyDescent="0.25">
      <c r="A56" s="160"/>
      <c r="B56" s="67">
        <v>53</v>
      </c>
      <c r="C56" s="163"/>
      <c r="D56" s="80" t="s">
        <v>98</v>
      </c>
      <c r="E56" s="85" t="s">
        <v>688</v>
      </c>
      <c r="F56" s="68" t="s">
        <v>38</v>
      </c>
      <c r="G56" s="68" t="s">
        <v>44</v>
      </c>
      <c r="H56" s="53">
        <v>0.1</v>
      </c>
      <c r="I56" s="32">
        <v>50</v>
      </c>
      <c r="J56" s="41">
        <f t="shared" si="0"/>
        <v>50</v>
      </c>
      <c r="K56" s="42" t="str">
        <f t="shared" si="1"/>
        <v>OK</v>
      </c>
      <c r="L56" s="31"/>
      <c r="M56" s="31"/>
      <c r="N56" s="31"/>
      <c r="O56" s="31"/>
      <c r="P56" s="31"/>
      <c r="Q56" s="31"/>
      <c r="R56" s="31"/>
      <c r="S56" s="31"/>
      <c r="T56" s="31"/>
      <c r="U56" s="31"/>
      <c r="V56" s="31"/>
      <c r="W56" s="31"/>
      <c r="X56" s="60"/>
      <c r="Y56" s="60"/>
      <c r="Z56" s="60"/>
      <c r="AA56" s="60"/>
      <c r="AB56" s="60"/>
      <c r="AC56" s="60"/>
    </row>
    <row r="57" spans="1:29" ht="30" customHeight="1" x14ac:dyDescent="0.25">
      <c r="A57" s="160"/>
      <c r="B57" s="67">
        <v>54</v>
      </c>
      <c r="C57" s="163"/>
      <c r="D57" s="80" t="s">
        <v>99</v>
      </c>
      <c r="E57" s="85" t="s">
        <v>688</v>
      </c>
      <c r="F57" s="68" t="s">
        <v>38</v>
      </c>
      <c r="G57" s="68" t="s">
        <v>44</v>
      </c>
      <c r="H57" s="53">
        <v>0.15</v>
      </c>
      <c r="I57" s="32">
        <v>50</v>
      </c>
      <c r="J57" s="41">
        <f t="shared" si="0"/>
        <v>50</v>
      </c>
      <c r="K57" s="42" t="str">
        <f t="shared" si="1"/>
        <v>OK</v>
      </c>
      <c r="L57" s="31"/>
      <c r="M57" s="31"/>
      <c r="N57" s="31"/>
      <c r="O57" s="31"/>
      <c r="P57" s="31"/>
      <c r="Q57" s="31"/>
      <c r="R57" s="31"/>
      <c r="S57" s="31"/>
      <c r="T57" s="31"/>
      <c r="U57" s="31"/>
      <c r="V57" s="31"/>
      <c r="W57" s="31"/>
      <c r="X57" s="60"/>
      <c r="Y57" s="60"/>
      <c r="Z57" s="60"/>
      <c r="AA57" s="60"/>
      <c r="AB57" s="60"/>
      <c r="AC57" s="60"/>
    </row>
    <row r="58" spans="1:29" ht="30" customHeight="1" x14ac:dyDescent="0.25">
      <c r="A58" s="160"/>
      <c r="B58" s="67">
        <v>55</v>
      </c>
      <c r="C58" s="163"/>
      <c r="D58" s="80" t="s">
        <v>100</v>
      </c>
      <c r="E58" s="85" t="s">
        <v>688</v>
      </c>
      <c r="F58" s="68" t="s">
        <v>38</v>
      </c>
      <c r="G58" s="68" t="s">
        <v>44</v>
      </c>
      <c r="H58" s="53">
        <v>0.05</v>
      </c>
      <c r="I58" s="32">
        <v>50</v>
      </c>
      <c r="J58" s="41">
        <f t="shared" si="0"/>
        <v>0</v>
      </c>
      <c r="K58" s="42" t="str">
        <f t="shared" si="1"/>
        <v>OK</v>
      </c>
      <c r="L58" s="31"/>
      <c r="M58" s="31"/>
      <c r="N58" s="31">
        <v>50</v>
      </c>
      <c r="O58" s="31"/>
      <c r="P58" s="31"/>
      <c r="Q58" s="31"/>
      <c r="R58" s="31"/>
      <c r="S58" s="31"/>
      <c r="T58" s="31"/>
      <c r="U58" s="31"/>
      <c r="V58" s="31"/>
      <c r="W58" s="31"/>
      <c r="X58" s="60"/>
      <c r="Y58" s="60"/>
      <c r="Z58" s="60"/>
      <c r="AA58" s="60"/>
      <c r="AB58" s="60"/>
      <c r="AC58" s="60"/>
    </row>
    <row r="59" spans="1:29" ht="30" customHeight="1" x14ac:dyDescent="0.25">
      <c r="A59" s="160"/>
      <c r="B59" s="67">
        <v>56</v>
      </c>
      <c r="C59" s="163"/>
      <c r="D59" s="80" t="s">
        <v>101</v>
      </c>
      <c r="E59" s="85" t="s">
        <v>688</v>
      </c>
      <c r="F59" s="68" t="s">
        <v>38</v>
      </c>
      <c r="G59" s="68" t="s">
        <v>44</v>
      </c>
      <c r="H59" s="53">
        <v>0.05</v>
      </c>
      <c r="I59" s="32">
        <v>50</v>
      </c>
      <c r="J59" s="41">
        <f t="shared" si="0"/>
        <v>0</v>
      </c>
      <c r="K59" s="42" t="str">
        <f t="shared" si="1"/>
        <v>OK</v>
      </c>
      <c r="L59" s="31"/>
      <c r="M59" s="31"/>
      <c r="N59" s="31">
        <v>50</v>
      </c>
      <c r="O59" s="31"/>
      <c r="P59" s="31"/>
      <c r="Q59" s="31"/>
      <c r="R59" s="31"/>
      <c r="S59" s="31"/>
      <c r="T59" s="31"/>
      <c r="U59" s="31"/>
      <c r="V59" s="31"/>
      <c r="W59" s="31"/>
      <c r="X59" s="60"/>
      <c r="Y59" s="60"/>
      <c r="Z59" s="60"/>
      <c r="AA59" s="60"/>
      <c r="AB59" s="60"/>
      <c r="AC59" s="60"/>
    </row>
    <row r="60" spans="1:29" ht="30" customHeight="1" x14ac:dyDescent="0.25">
      <c r="A60" s="160"/>
      <c r="B60" s="67">
        <v>57</v>
      </c>
      <c r="C60" s="163"/>
      <c r="D60" s="80" t="s">
        <v>102</v>
      </c>
      <c r="E60" s="85" t="s">
        <v>688</v>
      </c>
      <c r="F60" s="68" t="s">
        <v>38</v>
      </c>
      <c r="G60" s="68" t="s">
        <v>44</v>
      </c>
      <c r="H60" s="53">
        <v>0.05</v>
      </c>
      <c r="I60" s="32"/>
      <c r="J60" s="41">
        <f t="shared" si="0"/>
        <v>0</v>
      </c>
      <c r="K60" s="42" t="str">
        <f t="shared" si="1"/>
        <v>OK</v>
      </c>
      <c r="L60" s="31"/>
      <c r="M60" s="31"/>
      <c r="N60" s="31"/>
      <c r="O60" s="31"/>
      <c r="P60" s="31"/>
      <c r="Q60" s="31"/>
      <c r="R60" s="31"/>
      <c r="S60" s="31"/>
      <c r="T60" s="31"/>
      <c r="U60" s="31"/>
      <c r="V60" s="31"/>
      <c r="W60" s="31"/>
      <c r="X60" s="60"/>
      <c r="Y60" s="60"/>
      <c r="Z60" s="60"/>
      <c r="AA60" s="60"/>
      <c r="AB60" s="60"/>
      <c r="AC60" s="60"/>
    </row>
    <row r="61" spans="1:29" ht="30" customHeight="1" x14ac:dyDescent="0.25">
      <c r="A61" s="160"/>
      <c r="B61" s="67">
        <v>58</v>
      </c>
      <c r="C61" s="163"/>
      <c r="D61" s="81" t="s">
        <v>689</v>
      </c>
      <c r="E61" s="85" t="s">
        <v>37</v>
      </c>
      <c r="F61" s="68" t="s">
        <v>38</v>
      </c>
      <c r="G61" s="68" t="s">
        <v>44</v>
      </c>
      <c r="H61" s="55">
        <v>0.8</v>
      </c>
      <c r="I61" s="32">
        <v>50</v>
      </c>
      <c r="J61" s="41">
        <f t="shared" si="0"/>
        <v>0</v>
      </c>
      <c r="K61" s="42" t="str">
        <f t="shared" si="1"/>
        <v>OK</v>
      </c>
      <c r="L61" s="31"/>
      <c r="M61" s="31"/>
      <c r="N61" s="31">
        <v>50</v>
      </c>
      <c r="O61" s="31"/>
      <c r="P61" s="31"/>
      <c r="Q61" s="31"/>
      <c r="R61" s="31"/>
      <c r="S61" s="31"/>
      <c r="T61" s="31"/>
      <c r="U61" s="31"/>
      <c r="V61" s="31"/>
      <c r="W61" s="31"/>
      <c r="X61" s="60"/>
      <c r="Y61" s="60"/>
      <c r="Z61" s="60"/>
      <c r="AA61" s="60"/>
      <c r="AB61" s="60"/>
      <c r="AC61" s="60"/>
    </row>
    <row r="62" spans="1:29" ht="30" customHeight="1" x14ac:dyDescent="0.25">
      <c r="A62" s="160"/>
      <c r="B62" s="67">
        <v>59</v>
      </c>
      <c r="C62" s="163"/>
      <c r="D62" s="80" t="s">
        <v>103</v>
      </c>
      <c r="E62" s="85" t="s">
        <v>47</v>
      </c>
      <c r="F62" s="68" t="s">
        <v>50</v>
      </c>
      <c r="G62" s="68" t="s">
        <v>44</v>
      </c>
      <c r="H62" s="53">
        <v>16.64</v>
      </c>
      <c r="I62" s="32">
        <v>1</v>
      </c>
      <c r="J62" s="41">
        <f t="shared" si="0"/>
        <v>1</v>
      </c>
      <c r="K62" s="42" t="str">
        <f t="shared" si="1"/>
        <v>OK</v>
      </c>
      <c r="L62" s="31"/>
      <c r="M62" s="31"/>
      <c r="N62" s="31"/>
      <c r="O62" s="31"/>
      <c r="P62" s="31"/>
      <c r="Q62" s="31"/>
      <c r="R62" s="31"/>
      <c r="S62" s="31"/>
      <c r="T62" s="31"/>
      <c r="U62" s="31"/>
      <c r="V62" s="31"/>
      <c r="W62" s="31"/>
      <c r="X62" s="60"/>
      <c r="Y62" s="60"/>
      <c r="Z62" s="60"/>
      <c r="AA62" s="60"/>
      <c r="AB62" s="60"/>
      <c r="AC62" s="60"/>
    </row>
    <row r="63" spans="1:29" ht="30" customHeight="1" x14ac:dyDescent="0.25">
      <c r="A63" s="160"/>
      <c r="B63" s="67">
        <v>60</v>
      </c>
      <c r="C63" s="163"/>
      <c r="D63" s="80" t="s">
        <v>104</v>
      </c>
      <c r="E63" s="85" t="s">
        <v>47</v>
      </c>
      <c r="F63" s="68" t="s">
        <v>50</v>
      </c>
      <c r="G63" s="68" t="s">
        <v>44</v>
      </c>
      <c r="H63" s="53">
        <v>17.41</v>
      </c>
      <c r="I63" s="32"/>
      <c r="J63" s="41">
        <f t="shared" si="0"/>
        <v>0</v>
      </c>
      <c r="K63" s="42" t="str">
        <f t="shared" si="1"/>
        <v>OK</v>
      </c>
      <c r="L63" s="31"/>
      <c r="M63" s="31"/>
      <c r="N63" s="31"/>
      <c r="O63" s="31"/>
      <c r="P63" s="31"/>
      <c r="Q63" s="31"/>
      <c r="R63" s="31"/>
      <c r="S63" s="31"/>
      <c r="T63" s="31"/>
      <c r="U63" s="31"/>
      <c r="V63" s="31"/>
      <c r="W63" s="31"/>
      <c r="X63" s="60"/>
      <c r="Y63" s="60"/>
      <c r="Z63" s="60"/>
      <c r="AA63" s="60"/>
      <c r="AB63" s="60"/>
      <c r="AC63" s="60"/>
    </row>
    <row r="64" spans="1:29" ht="30" customHeight="1" x14ac:dyDescent="0.25">
      <c r="A64" s="160"/>
      <c r="B64" s="67">
        <v>61</v>
      </c>
      <c r="C64" s="163"/>
      <c r="D64" s="80" t="s">
        <v>105</v>
      </c>
      <c r="E64" s="85" t="s">
        <v>47</v>
      </c>
      <c r="F64" s="68" t="s">
        <v>50</v>
      </c>
      <c r="G64" s="68" t="s">
        <v>44</v>
      </c>
      <c r="H64" s="53">
        <v>15.05</v>
      </c>
      <c r="I64" s="32">
        <v>1</v>
      </c>
      <c r="J64" s="41">
        <f t="shared" si="0"/>
        <v>1</v>
      </c>
      <c r="K64" s="42" t="str">
        <f t="shared" si="1"/>
        <v>OK</v>
      </c>
      <c r="L64" s="31"/>
      <c r="M64" s="31"/>
      <c r="N64" s="31"/>
      <c r="O64" s="31"/>
      <c r="P64" s="31"/>
      <c r="Q64" s="31"/>
      <c r="R64" s="31"/>
      <c r="S64" s="31"/>
      <c r="T64" s="31"/>
      <c r="U64" s="31"/>
      <c r="V64" s="31"/>
      <c r="W64" s="31"/>
      <c r="X64" s="60"/>
      <c r="Y64" s="60"/>
      <c r="Z64" s="60"/>
      <c r="AA64" s="60"/>
      <c r="AB64" s="60"/>
      <c r="AC64" s="60"/>
    </row>
    <row r="65" spans="1:29" ht="30" customHeight="1" x14ac:dyDescent="0.25">
      <c r="A65" s="160"/>
      <c r="B65" s="67">
        <v>62</v>
      </c>
      <c r="C65" s="163"/>
      <c r="D65" s="80" t="s">
        <v>106</v>
      </c>
      <c r="E65" s="85" t="s">
        <v>47</v>
      </c>
      <c r="F65" s="68" t="s">
        <v>50</v>
      </c>
      <c r="G65" s="68" t="s">
        <v>44</v>
      </c>
      <c r="H65" s="53">
        <v>11.58</v>
      </c>
      <c r="I65" s="32">
        <v>1</v>
      </c>
      <c r="J65" s="41">
        <f t="shared" si="0"/>
        <v>1</v>
      </c>
      <c r="K65" s="42" t="str">
        <f t="shared" si="1"/>
        <v>OK</v>
      </c>
      <c r="L65" s="31"/>
      <c r="M65" s="31"/>
      <c r="N65" s="31"/>
      <c r="O65" s="31"/>
      <c r="P65" s="31"/>
      <c r="Q65" s="31"/>
      <c r="R65" s="31"/>
      <c r="S65" s="31"/>
      <c r="T65" s="31"/>
      <c r="U65" s="31"/>
      <c r="V65" s="31"/>
      <c r="W65" s="31"/>
      <c r="X65" s="60"/>
      <c r="Y65" s="60"/>
      <c r="Z65" s="60"/>
      <c r="AA65" s="60"/>
      <c r="AB65" s="60"/>
      <c r="AC65" s="60"/>
    </row>
    <row r="66" spans="1:29" ht="30" customHeight="1" x14ac:dyDescent="0.25">
      <c r="A66" s="160"/>
      <c r="B66" s="67">
        <v>63</v>
      </c>
      <c r="C66" s="163"/>
      <c r="D66" s="80" t="s">
        <v>107</v>
      </c>
      <c r="E66" s="85" t="s">
        <v>47</v>
      </c>
      <c r="F66" s="68" t="s">
        <v>50</v>
      </c>
      <c r="G66" s="68" t="s">
        <v>44</v>
      </c>
      <c r="H66" s="53">
        <v>12.28</v>
      </c>
      <c r="I66" s="32">
        <v>1</v>
      </c>
      <c r="J66" s="41">
        <f t="shared" si="0"/>
        <v>1</v>
      </c>
      <c r="K66" s="42" t="str">
        <f t="shared" si="1"/>
        <v>OK</v>
      </c>
      <c r="L66" s="31"/>
      <c r="M66" s="31"/>
      <c r="N66" s="31"/>
      <c r="O66" s="31"/>
      <c r="P66" s="31"/>
      <c r="Q66" s="31"/>
      <c r="R66" s="31"/>
      <c r="S66" s="31"/>
      <c r="T66" s="31"/>
      <c r="U66" s="31"/>
      <c r="V66" s="31"/>
      <c r="W66" s="31"/>
      <c r="X66" s="60"/>
      <c r="Y66" s="60"/>
      <c r="Z66" s="60"/>
      <c r="AA66" s="60"/>
      <c r="AB66" s="60"/>
      <c r="AC66" s="60"/>
    </row>
    <row r="67" spans="1:29" ht="30" customHeight="1" x14ac:dyDescent="0.25">
      <c r="A67" s="160"/>
      <c r="B67" s="67">
        <v>64</v>
      </c>
      <c r="C67" s="163"/>
      <c r="D67" s="80" t="s">
        <v>108</v>
      </c>
      <c r="E67" s="85" t="s">
        <v>47</v>
      </c>
      <c r="F67" s="68" t="s">
        <v>50</v>
      </c>
      <c r="G67" s="68" t="s">
        <v>44</v>
      </c>
      <c r="H67" s="53">
        <v>14.86</v>
      </c>
      <c r="I67" s="32"/>
      <c r="J67" s="41">
        <f t="shared" si="0"/>
        <v>0</v>
      </c>
      <c r="K67" s="42" t="str">
        <f t="shared" si="1"/>
        <v>OK</v>
      </c>
      <c r="L67" s="31"/>
      <c r="M67" s="31"/>
      <c r="N67" s="31"/>
      <c r="O67" s="31"/>
      <c r="P67" s="31"/>
      <c r="Q67" s="31"/>
      <c r="R67" s="31"/>
      <c r="S67" s="31"/>
      <c r="T67" s="31"/>
      <c r="U67" s="31"/>
      <c r="V67" s="31"/>
      <c r="W67" s="31"/>
      <c r="X67" s="60"/>
      <c r="Y67" s="60"/>
      <c r="Z67" s="60"/>
      <c r="AA67" s="60"/>
      <c r="AB67" s="60"/>
      <c r="AC67" s="60"/>
    </row>
    <row r="68" spans="1:29" ht="30" customHeight="1" x14ac:dyDescent="0.25">
      <c r="A68" s="160"/>
      <c r="B68" s="67">
        <v>65</v>
      </c>
      <c r="C68" s="163"/>
      <c r="D68" s="80" t="s">
        <v>109</v>
      </c>
      <c r="E68" s="85" t="s">
        <v>47</v>
      </c>
      <c r="F68" s="68" t="s">
        <v>50</v>
      </c>
      <c r="G68" s="68" t="s">
        <v>44</v>
      </c>
      <c r="H68" s="53">
        <v>11.93</v>
      </c>
      <c r="I68" s="32">
        <v>1</v>
      </c>
      <c r="J68" s="41">
        <f t="shared" si="0"/>
        <v>1</v>
      </c>
      <c r="K68" s="42" t="str">
        <f t="shared" si="1"/>
        <v>OK</v>
      </c>
      <c r="L68" s="31"/>
      <c r="M68" s="31"/>
      <c r="N68" s="31"/>
      <c r="O68" s="31"/>
      <c r="P68" s="31"/>
      <c r="Q68" s="31"/>
      <c r="R68" s="31"/>
      <c r="S68" s="31"/>
      <c r="T68" s="31"/>
      <c r="U68" s="31"/>
      <c r="V68" s="31"/>
      <c r="W68" s="31"/>
      <c r="X68" s="60"/>
      <c r="Y68" s="60"/>
      <c r="Z68" s="60"/>
      <c r="AA68" s="60"/>
      <c r="AB68" s="60"/>
      <c r="AC68" s="60"/>
    </row>
    <row r="69" spans="1:29" ht="30" customHeight="1" x14ac:dyDescent="0.25">
      <c r="A69" s="160"/>
      <c r="B69" s="67">
        <v>66</v>
      </c>
      <c r="C69" s="163"/>
      <c r="D69" s="81" t="s">
        <v>110</v>
      </c>
      <c r="E69" s="85" t="s">
        <v>47</v>
      </c>
      <c r="F69" s="68" t="s">
        <v>50</v>
      </c>
      <c r="G69" s="68" t="s">
        <v>44</v>
      </c>
      <c r="H69" s="53">
        <v>12.52</v>
      </c>
      <c r="I69" s="32"/>
      <c r="J69" s="41">
        <f t="shared" ref="J69:J132" si="2">I69-(SUM(L69:AC69))</f>
        <v>0</v>
      </c>
      <c r="K69" s="42" t="str">
        <f t="shared" ref="K69:K132" si="3">IF(J69&lt;0,"ATENÇÃO","OK")</f>
        <v>OK</v>
      </c>
      <c r="L69" s="31"/>
      <c r="M69" s="31"/>
      <c r="N69" s="31"/>
      <c r="O69" s="31"/>
      <c r="P69" s="31"/>
      <c r="Q69" s="31"/>
      <c r="R69" s="31"/>
      <c r="S69" s="31"/>
      <c r="T69" s="31"/>
      <c r="U69" s="31"/>
      <c r="V69" s="31"/>
      <c r="W69" s="31"/>
      <c r="X69" s="60"/>
      <c r="Y69" s="60"/>
      <c r="Z69" s="60"/>
      <c r="AA69" s="60"/>
      <c r="AB69" s="60"/>
      <c r="AC69" s="60"/>
    </row>
    <row r="70" spans="1:29" ht="30" customHeight="1" x14ac:dyDescent="0.25">
      <c r="A70" s="160"/>
      <c r="B70" s="67">
        <v>67</v>
      </c>
      <c r="C70" s="163"/>
      <c r="D70" s="80" t="s">
        <v>111</v>
      </c>
      <c r="E70" s="85" t="s">
        <v>47</v>
      </c>
      <c r="F70" s="68" t="s">
        <v>50</v>
      </c>
      <c r="G70" s="68" t="s">
        <v>44</v>
      </c>
      <c r="H70" s="53">
        <v>11.51</v>
      </c>
      <c r="I70" s="32"/>
      <c r="J70" s="41">
        <f t="shared" si="2"/>
        <v>0</v>
      </c>
      <c r="K70" s="42" t="str">
        <f t="shared" si="3"/>
        <v>OK</v>
      </c>
      <c r="L70" s="31"/>
      <c r="M70" s="31"/>
      <c r="N70" s="31"/>
      <c r="O70" s="31"/>
      <c r="P70" s="31"/>
      <c r="Q70" s="31"/>
      <c r="R70" s="31"/>
      <c r="S70" s="31"/>
      <c r="T70" s="31"/>
      <c r="U70" s="31"/>
      <c r="V70" s="31"/>
      <c r="W70" s="31"/>
      <c r="X70" s="60"/>
      <c r="Y70" s="60"/>
      <c r="Z70" s="60"/>
      <c r="AA70" s="60"/>
      <c r="AB70" s="60"/>
      <c r="AC70" s="60"/>
    </row>
    <row r="71" spans="1:29" ht="30" customHeight="1" x14ac:dyDescent="0.25">
      <c r="A71" s="160"/>
      <c r="B71" s="67">
        <v>68</v>
      </c>
      <c r="C71" s="163"/>
      <c r="D71" s="80" t="s">
        <v>112</v>
      </c>
      <c r="E71" s="85" t="s">
        <v>47</v>
      </c>
      <c r="F71" s="68" t="s">
        <v>50</v>
      </c>
      <c r="G71" s="68" t="s">
        <v>44</v>
      </c>
      <c r="H71" s="53">
        <v>12.97</v>
      </c>
      <c r="I71" s="32">
        <v>1</v>
      </c>
      <c r="J71" s="41">
        <f t="shared" si="2"/>
        <v>1</v>
      </c>
      <c r="K71" s="42" t="str">
        <f t="shared" si="3"/>
        <v>OK</v>
      </c>
      <c r="L71" s="31"/>
      <c r="M71" s="31"/>
      <c r="N71" s="31"/>
      <c r="O71" s="31"/>
      <c r="P71" s="31"/>
      <c r="Q71" s="31"/>
      <c r="R71" s="31"/>
      <c r="S71" s="31"/>
      <c r="T71" s="31"/>
      <c r="U71" s="31"/>
      <c r="V71" s="31"/>
      <c r="W71" s="31"/>
      <c r="X71" s="60"/>
      <c r="Y71" s="60"/>
      <c r="Z71" s="60"/>
      <c r="AA71" s="60"/>
      <c r="AB71" s="60"/>
      <c r="AC71" s="60"/>
    </row>
    <row r="72" spans="1:29" ht="30" customHeight="1" x14ac:dyDescent="0.25">
      <c r="A72" s="160"/>
      <c r="B72" s="67">
        <v>69</v>
      </c>
      <c r="C72" s="163"/>
      <c r="D72" s="79" t="s">
        <v>113</v>
      </c>
      <c r="E72" s="85" t="s">
        <v>47</v>
      </c>
      <c r="F72" s="68" t="s">
        <v>50</v>
      </c>
      <c r="G72" s="68" t="s">
        <v>44</v>
      </c>
      <c r="H72" s="53">
        <v>16.37</v>
      </c>
      <c r="I72" s="32">
        <v>1</v>
      </c>
      <c r="J72" s="41">
        <f t="shared" si="2"/>
        <v>1</v>
      </c>
      <c r="K72" s="42" t="str">
        <f t="shared" si="3"/>
        <v>OK</v>
      </c>
      <c r="L72" s="31"/>
      <c r="M72" s="31"/>
      <c r="N72" s="31"/>
      <c r="O72" s="31"/>
      <c r="P72" s="31"/>
      <c r="Q72" s="31"/>
      <c r="R72" s="31"/>
      <c r="S72" s="31"/>
      <c r="T72" s="31"/>
      <c r="U72" s="31"/>
      <c r="V72" s="31"/>
      <c r="W72" s="31"/>
      <c r="X72" s="60"/>
      <c r="Y72" s="60"/>
      <c r="Z72" s="60"/>
      <c r="AA72" s="60"/>
      <c r="AB72" s="60"/>
      <c r="AC72" s="60"/>
    </row>
    <row r="73" spans="1:29" ht="30" customHeight="1" x14ac:dyDescent="0.25">
      <c r="A73" s="160"/>
      <c r="B73" s="67">
        <v>70</v>
      </c>
      <c r="C73" s="163"/>
      <c r="D73" s="79" t="s">
        <v>690</v>
      </c>
      <c r="E73" s="85" t="s">
        <v>47</v>
      </c>
      <c r="F73" s="68" t="s">
        <v>50</v>
      </c>
      <c r="G73" s="68" t="s">
        <v>44</v>
      </c>
      <c r="H73" s="54">
        <v>19.2</v>
      </c>
      <c r="I73" s="32">
        <v>1</v>
      </c>
      <c r="J73" s="41">
        <f t="shared" si="2"/>
        <v>1</v>
      </c>
      <c r="K73" s="42" t="str">
        <f t="shared" si="3"/>
        <v>OK</v>
      </c>
      <c r="L73" s="31"/>
      <c r="M73" s="31"/>
      <c r="N73" s="31"/>
      <c r="O73" s="31"/>
      <c r="P73" s="31"/>
      <c r="Q73" s="31"/>
      <c r="R73" s="31"/>
      <c r="S73" s="31"/>
      <c r="T73" s="31"/>
      <c r="U73" s="31"/>
      <c r="V73" s="31"/>
      <c r="W73" s="31"/>
      <c r="X73" s="60"/>
      <c r="Y73" s="60"/>
      <c r="Z73" s="60"/>
      <c r="AA73" s="60"/>
      <c r="AB73" s="60"/>
      <c r="AC73" s="60"/>
    </row>
    <row r="74" spans="1:29" ht="30" customHeight="1" x14ac:dyDescent="0.25">
      <c r="A74" s="160"/>
      <c r="B74" s="67">
        <v>71</v>
      </c>
      <c r="C74" s="163"/>
      <c r="D74" s="79" t="s">
        <v>691</v>
      </c>
      <c r="E74" s="85" t="s">
        <v>47</v>
      </c>
      <c r="F74" s="68" t="s">
        <v>50</v>
      </c>
      <c r="G74" s="68" t="s">
        <v>44</v>
      </c>
      <c r="H74" s="54">
        <v>19.170000000000002</v>
      </c>
      <c r="I74" s="32">
        <v>1</v>
      </c>
      <c r="J74" s="41">
        <f t="shared" si="2"/>
        <v>1</v>
      </c>
      <c r="K74" s="42" t="str">
        <f t="shared" si="3"/>
        <v>OK</v>
      </c>
      <c r="L74" s="31"/>
      <c r="M74" s="31"/>
      <c r="N74" s="31"/>
      <c r="O74" s="31"/>
      <c r="P74" s="31"/>
      <c r="Q74" s="31"/>
      <c r="R74" s="31"/>
      <c r="S74" s="31"/>
      <c r="T74" s="31"/>
      <c r="U74" s="31"/>
      <c r="V74" s="31"/>
      <c r="W74" s="31"/>
      <c r="X74" s="60"/>
      <c r="Y74" s="60"/>
      <c r="Z74" s="60"/>
      <c r="AA74" s="60"/>
      <c r="AB74" s="60"/>
      <c r="AC74" s="60"/>
    </row>
    <row r="75" spans="1:29" ht="30" customHeight="1" x14ac:dyDescent="0.25">
      <c r="A75" s="160"/>
      <c r="B75" s="70">
        <v>72</v>
      </c>
      <c r="C75" s="163"/>
      <c r="D75" s="80" t="s">
        <v>626</v>
      </c>
      <c r="E75" s="85" t="s">
        <v>47</v>
      </c>
      <c r="F75" s="69" t="s">
        <v>627</v>
      </c>
      <c r="G75" s="69" t="s">
        <v>44</v>
      </c>
      <c r="H75" s="54">
        <v>10.27</v>
      </c>
      <c r="I75" s="32"/>
      <c r="J75" s="41">
        <f t="shared" si="2"/>
        <v>0</v>
      </c>
      <c r="K75" s="42" t="str">
        <f t="shared" si="3"/>
        <v>OK</v>
      </c>
      <c r="L75" s="31"/>
      <c r="M75" s="31"/>
      <c r="N75" s="31"/>
      <c r="O75" s="31"/>
      <c r="P75" s="31"/>
      <c r="Q75" s="31"/>
      <c r="R75" s="31"/>
      <c r="S75" s="31"/>
      <c r="T75" s="31"/>
      <c r="U75" s="31"/>
      <c r="V75" s="31"/>
      <c r="W75" s="31"/>
      <c r="X75" s="60"/>
      <c r="Y75" s="60"/>
      <c r="Z75" s="60"/>
      <c r="AA75" s="60"/>
      <c r="AB75" s="60"/>
      <c r="AC75" s="60"/>
    </row>
    <row r="76" spans="1:29" ht="30" customHeight="1" x14ac:dyDescent="0.25">
      <c r="A76" s="160"/>
      <c r="B76" s="70">
        <v>73</v>
      </c>
      <c r="C76" s="163"/>
      <c r="D76" s="80" t="s">
        <v>657</v>
      </c>
      <c r="E76" s="85" t="s">
        <v>47</v>
      </c>
      <c r="F76" s="69" t="s">
        <v>627</v>
      </c>
      <c r="G76" s="69" t="s">
        <v>44</v>
      </c>
      <c r="H76" s="54">
        <v>19.5</v>
      </c>
      <c r="I76" s="32"/>
      <c r="J76" s="41">
        <f t="shared" si="2"/>
        <v>0</v>
      </c>
      <c r="K76" s="42" t="str">
        <f t="shared" si="3"/>
        <v>OK</v>
      </c>
      <c r="L76" s="31"/>
      <c r="M76" s="31"/>
      <c r="N76" s="31"/>
      <c r="O76" s="31"/>
      <c r="P76" s="31"/>
      <c r="Q76" s="31"/>
      <c r="R76" s="31"/>
      <c r="S76" s="31"/>
      <c r="T76" s="31"/>
      <c r="U76" s="31"/>
      <c r="V76" s="31"/>
      <c r="W76" s="31"/>
      <c r="X76" s="60"/>
      <c r="Y76" s="60"/>
      <c r="Z76" s="60"/>
      <c r="AA76" s="60"/>
      <c r="AB76" s="60"/>
      <c r="AC76" s="60"/>
    </row>
    <row r="77" spans="1:29" ht="30" customHeight="1" x14ac:dyDescent="0.25">
      <c r="A77" s="160"/>
      <c r="B77" s="70">
        <v>74</v>
      </c>
      <c r="C77" s="163"/>
      <c r="D77" s="80" t="s">
        <v>665</v>
      </c>
      <c r="E77" s="85" t="s">
        <v>692</v>
      </c>
      <c r="F77" s="69" t="s">
        <v>636</v>
      </c>
      <c r="G77" s="69" t="s">
        <v>44</v>
      </c>
      <c r="H77" s="53">
        <v>7.44</v>
      </c>
      <c r="I77" s="32"/>
      <c r="J77" s="41">
        <f t="shared" si="2"/>
        <v>0</v>
      </c>
      <c r="K77" s="42" t="str">
        <f t="shared" si="3"/>
        <v>OK</v>
      </c>
      <c r="L77" s="31"/>
      <c r="M77" s="31"/>
      <c r="N77" s="31"/>
      <c r="O77" s="31"/>
      <c r="P77" s="31"/>
      <c r="Q77" s="31"/>
      <c r="R77" s="31"/>
      <c r="S77" s="31"/>
      <c r="T77" s="31"/>
      <c r="U77" s="31"/>
      <c r="V77" s="31"/>
      <c r="W77" s="31"/>
      <c r="X77" s="60"/>
      <c r="Y77" s="60"/>
      <c r="Z77" s="60"/>
      <c r="AA77" s="60"/>
      <c r="AB77" s="60"/>
      <c r="AC77" s="60"/>
    </row>
    <row r="78" spans="1:29" ht="30" customHeight="1" x14ac:dyDescent="0.25">
      <c r="A78" s="160"/>
      <c r="B78" s="67">
        <v>75</v>
      </c>
      <c r="C78" s="163"/>
      <c r="D78" s="79" t="s">
        <v>115</v>
      </c>
      <c r="E78" s="84" t="s">
        <v>693</v>
      </c>
      <c r="F78" s="68" t="s">
        <v>116</v>
      </c>
      <c r="G78" s="68" t="s">
        <v>44</v>
      </c>
      <c r="H78" s="53">
        <v>34.200000000000003</v>
      </c>
      <c r="I78" s="32"/>
      <c r="J78" s="41">
        <f t="shared" si="2"/>
        <v>0</v>
      </c>
      <c r="K78" s="42" t="str">
        <f t="shared" si="3"/>
        <v>OK</v>
      </c>
      <c r="L78" s="31"/>
      <c r="M78" s="31"/>
      <c r="N78" s="31"/>
      <c r="O78" s="31"/>
      <c r="P78" s="31"/>
      <c r="Q78" s="31"/>
      <c r="R78" s="31"/>
      <c r="S78" s="31"/>
      <c r="T78" s="31"/>
      <c r="U78" s="31"/>
      <c r="V78" s="31"/>
      <c r="W78" s="31"/>
      <c r="X78" s="60"/>
      <c r="Y78" s="60"/>
      <c r="Z78" s="60"/>
      <c r="AA78" s="60"/>
      <c r="AB78" s="60"/>
      <c r="AC78" s="60"/>
    </row>
    <row r="79" spans="1:29" ht="30" customHeight="1" x14ac:dyDescent="0.25">
      <c r="A79" s="160"/>
      <c r="B79" s="67">
        <v>76</v>
      </c>
      <c r="C79" s="163"/>
      <c r="D79" s="79" t="s">
        <v>694</v>
      </c>
      <c r="E79" s="84" t="s">
        <v>693</v>
      </c>
      <c r="F79" s="68" t="s">
        <v>116</v>
      </c>
      <c r="G79" s="68" t="s">
        <v>44</v>
      </c>
      <c r="H79" s="53">
        <v>99.06</v>
      </c>
      <c r="I79" s="32"/>
      <c r="J79" s="41">
        <f t="shared" si="2"/>
        <v>0</v>
      </c>
      <c r="K79" s="42" t="str">
        <f t="shared" si="3"/>
        <v>OK</v>
      </c>
      <c r="L79" s="31"/>
      <c r="M79" s="31"/>
      <c r="N79" s="31"/>
      <c r="O79" s="31"/>
      <c r="P79" s="31"/>
      <c r="Q79" s="31"/>
      <c r="R79" s="31"/>
      <c r="S79" s="31"/>
      <c r="T79" s="31"/>
      <c r="U79" s="31"/>
      <c r="V79" s="31"/>
      <c r="W79" s="31"/>
      <c r="X79" s="60"/>
      <c r="Y79" s="60"/>
      <c r="Z79" s="60"/>
      <c r="AA79" s="60"/>
      <c r="AB79" s="60"/>
      <c r="AC79" s="60"/>
    </row>
    <row r="80" spans="1:29" ht="30" customHeight="1" x14ac:dyDescent="0.25">
      <c r="A80" s="160"/>
      <c r="B80" s="67">
        <v>77</v>
      </c>
      <c r="C80" s="163"/>
      <c r="D80" s="79" t="s">
        <v>117</v>
      </c>
      <c r="E80" s="84" t="s">
        <v>693</v>
      </c>
      <c r="F80" s="68" t="s">
        <v>116</v>
      </c>
      <c r="G80" s="68" t="s">
        <v>44</v>
      </c>
      <c r="H80" s="53">
        <v>33</v>
      </c>
      <c r="I80" s="32"/>
      <c r="J80" s="41">
        <f t="shared" si="2"/>
        <v>0</v>
      </c>
      <c r="K80" s="42" t="str">
        <f t="shared" si="3"/>
        <v>OK</v>
      </c>
      <c r="L80" s="31"/>
      <c r="M80" s="31"/>
      <c r="N80" s="31"/>
      <c r="O80" s="31"/>
      <c r="P80" s="31"/>
      <c r="Q80" s="31"/>
      <c r="R80" s="31"/>
      <c r="S80" s="31"/>
      <c r="T80" s="31"/>
      <c r="U80" s="31"/>
      <c r="V80" s="31"/>
      <c r="W80" s="31"/>
      <c r="X80" s="60"/>
      <c r="Y80" s="60"/>
      <c r="Z80" s="60"/>
      <c r="AA80" s="60"/>
      <c r="AB80" s="60"/>
      <c r="AC80" s="60"/>
    </row>
    <row r="81" spans="1:29" ht="30" customHeight="1" x14ac:dyDescent="0.25">
      <c r="A81" s="160"/>
      <c r="B81" s="67">
        <v>78</v>
      </c>
      <c r="C81" s="163"/>
      <c r="D81" s="79" t="s">
        <v>118</v>
      </c>
      <c r="E81" s="84" t="s">
        <v>693</v>
      </c>
      <c r="F81" s="68" t="s">
        <v>116</v>
      </c>
      <c r="G81" s="68" t="s">
        <v>44</v>
      </c>
      <c r="H81" s="53">
        <v>24</v>
      </c>
      <c r="I81" s="32">
        <v>1</v>
      </c>
      <c r="J81" s="41">
        <f t="shared" si="2"/>
        <v>1</v>
      </c>
      <c r="K81" s="42" t="str">
        <f t="shared" si="3"/>
        <v>OK</v>
      </c>
      <c r="L81" s="31"/>
      <c r="M81" s="31"/>
      <c r="N81" s="31"/>
      <c r="O81" s="31"/>
      <c r="P81" s="31"/>
      <c r="Q81" s="31"/>
      <c r="R81" s="31"/>
      <c r="S81" s="31"/>
      <c r="T81" s="31"/>
      <c r="U81" s="31"/>
      <c r="V81" s="31"/>
      <c r="W81" s="31"/>
      <c r="X81" s="60"/>
      <c r="Y81" s="60"/>
      <c r="Z81" s="60"/>
      <c r="AA81" s="60"/>
      <c r="AB81" s="60"/>
      <c r="AC81" s="60"/>
    </row>
    <row r="82" spans="1:29" ht="30" customHeight="1" x14ac:dyDescent="0.25">
      <c r="A82" s="160"/>
      <c r="B82" s="67">
        <v>79</v>
      </c>
      <c r="C82" s="163"/>
      <c r="D82" s="79" t="s">
        <v>119</v>
      </c>
      <c r="E82" s="84" t="s">
        <v>693</v>
      </c>
      <c r="F82" s="68" t="s">
        <v>116</v>
      </c>
      <c r="G82" s="68" t="s">
        <v>44</v>
      </c>
      <c r="H82" s="54">
        <v>25</v>
      </c>
      <c r="I82" s="32"/>
      <c r="J82" s="41">
        <f t="shared" si="2"/>
        <v>0</v>
      </c>
      <c r="K82" s="42" t="str">
        <f t="shared" si="3"/>
        <v>OK</v>
      </c>
      <c r="L82" s="31"/>
      <c r="M82" s="31"/>
      <c r="N82" s="31"/>
      <c r="O82" s="31"/>
      <c r="P82" s="31"/>
      <c r="Q82" s="31"/>
      <c r="R82" s="31"/>
      <c r="S82" s="31"/>
      <c r="T82" s="31"/>
      <c r="U82" s="31"/>
      <c r="V82" s="31"/>
      <c r="W82" s="31"/>
      <c r="X82" s="60"/>
      <c r="Y82" s="60"/>
      <c r="Z82" s="60"/>
      <c r="AA82" s="60"/>
      <c r="AB82" s="60"/>
      <c r="AC82" s="60"/>
    </row>
    <row r="83" spans="1:29" ht="30" customHeight="1" x14ac:dyDescent="0.25">
      <c r="A83" s="160"/>
      <c r="B83" s="67">
        <v>80</v>
      </c>
      <c r="C83" s="163"/>
      <c r="D83" s="79" t="s">
        <v>120</v>
      </c>
      <c r="E83" s="84" t="s">
        <v>693</v>
      </c>
      <c r="F83" s="68" t="s">
        <v>116</v>
      </c>
      <c r="G83" s="68" t="s">
        <v>44</v>
      </c>
      <c r="H83" s="54">
        <v>39</v>
      </c>
      <c r="I83" s="32">
        <v>1</v>
      </c>
      <c r="J83" s="41">
        <f t="shared" si="2"/>
        <v>1</v>
      </c>
      <c r="K83" s="42" t="str">
        <f t="shared" si="3"/>
        <v>OK</v>
      </c>
      <c r="L83" s="31"/>
      <c r="M83" s="31"/>
      <c r="N83" s="31"/>
      <c r="O83" s="31"/>
      <c r="P83" s="31"/>
      <c r="Q83" s="31"/>
      <c r="R83" s="31"/>
      <c r="S83" s="31"/>
      <c r="T83" s="31"/>
      <c r="U83" s="31"/>
      <c r="V83" s="31"/>
      <c r="W83" s="31"/>
      <c r="X83" s="60"/>
      <c r="Y83" s="60"/>
      <c r="Z83" s="60"/>
      <c r="AA83" s="60"/>
      <c r="AB83" s="60"/>
      <c r="AC83" s="60"/>
    </row>
    <row r="84" spans="1:29" ht="30" customHeight="1" x14ac:dyDescent="0.25">
      <c r="A84" s="160"/>
      <c r="B84" s="67">
        <v>81</v>
      </c>
      <c r="C84" s="163"/>
      <c r="D84" s="79" t="s">
        <v>121</v>
      </c>
      <c r="E84" s="84" t="s">
        <v>693</v>
      </c>
      <c r="F84" s="68" t="s">
        <v>116</v>
      </c>
      <c r="G84" s="68" t="s">
        <v>44</v>
      </c>
      <c r="H84" s="54">
        <v>57</v>
      </c>
      <c r="I84" s="32"/>
      <c r="J84" s="41">
        <f t="shared" si="2"/>
        <v>0</v>
      </c>
      <c r="K84" s="42" t="str">
        <f t="shared" si="3"/>
        <v>OK</v>
      </c>
      <c r="L84" s="31"/>
      <c r="M84" s="31"/>
      <c r="N84" s="31"/>
      <c r="O84" s="31"/>
      <c r="P84" s="31"/>
      <c r="Q84" s="31"/>
      <c r="R84" s="31"/>
      <c r="S84" s="31"/>
      <c r="T84" s="31"/>
      <c r="U84" s="31"/>
      <c r="V84" s="31"/>
      <c r="W84" s="31"/>
      <c r="X84" s="60"/>
      <c r="Y84" s="60"/>
      <c r="Z84" s="60"/>
      <c r="AA84" s="60"/>
      <c r="AB84" s="60"/>
      <c r="AC84" s="60"/>
    </row>
    <row r="85" spans="1:29" ht="30" customHeight="1" x14ac:dyDescent="0.25">
      <c r="A85" s="160"/>
      <c r="B85" s="69">
        <v>82</v>
      </c>
      <c r="C85" s="163"/>
      <c r="D85" s="80" t="s">
        <v>122</v>
      </c>
      <c r="E85" s="84" t="s">
        <v>688</v>
      </c>
      <c r="F85" s="69" t="s">
        <v>123</v>
      </c>
      <c r="G85" s="69" t="s">
        <v>44</v>
      </c>
      <c r="H85" s="54">
        <v>4.12</v>
      </c>
      <c r="I85" s="32"/>
      <c r="J85" s="41">
        <f t="shared" si="2"/>
        <v>0</v>
      </c>
      <c r="K85" s="42" t="str">
        <f t="shared" si="3"/>
        <v>OK</v>
      </c>
      <c r="L85" s="31"/>
      <c r="M85" s="31"/>
      <c r="N85" s="31"/>
      <c r="O85" s="31"/>
      <c r="P85" s="31"/>
      <c r="Q85" s="31"/>
      <c r="R85" s="31"/>
      <c r="S85" s="31"/>
      <c r="T85" s="31"/>
      <c r="U85" s="31"/>
      <c r="V85" s="31"/>
      <c r="W85" s="31"/>
      <c r="X85" s="60"/>
      <c r="Y85" s="60"/>
      <c r="Z85" s="60"/>
      <c r="AA85" s="60"/>
      <c r="AB85" s="60"/>
      <c r="AC85" s="60"/>
    </row>
    <row r="86" spans="1:29" ht="30" customHeight="1" x14ac:dyDescent="0.25">
      <c r="A86" s="160"/>
      <c r="B86" s="69">
        <v>83</v>
      </c>
      <c r="C86" s="163"/>
      <c r="D86" s="80" t="s">
        <v>124</v>
      </c>
      <c r="E86" s="85" t="s">
        <v>688</v>
      </c>
      <c r="F86" s="69" t="s">
        <v>123</v>
      </c>
      <c r="G86" s="69" t="s">
        <v>44</v>
      </c>
      <c r="H86" s="54">
        <v>0.09</v>
      </c>
      <c r="I86" s="32"/>
      <c r="J86" s="41">
        <f t="shared" si="2"/>
        <v>0</v>
      </c>
      <c r="K86" s="42" t="str">
        <f t="shared" si="3"/>
        <v>OK</v>
      </c>
      <c r="L86" s="31"/>
      <c r="M86" s="31"/>
      <c r="N86" s="31"/>
      <c r="O86" s="31"/>
      <c r="P86" s="31"/>
      <c r="Q86" s="31"/>
      <c r="R86" s="31"/>
      <c r="S86" s="31"/>
      <c r="T86" s="31"/>
      <c r="U86" s="31"/>
      <c r="V86" s="31"/>
      <c r="W86" s="31"/>
      <c r="X86" s="60"/>
      <c r="Y86" s="60"/>
      <c r="Z86" s="60"/>
      <c r="AA86" s="60"/>
      <c r="AB86" s="60"/>
      <c r="AC86" s="60"/>
    </row>
    <row r="87" spans="1:29" ht="30" customHeight="1" x14ac:dyDescent="0.25">
      <c r="A87" s="161"/>
      <c r="B87" s="69">
        <v>84</v>
      </c>
      <c r="C87" s="164"/>
      <c r="D87" s="80" t="s">
        <v>125</v>
      </c>
      <c r="E87" s="85" t="s">
        <v>688</v>
      </c>
      <c r="F87" s="69" t="s">
        <v>123</v>
      </c>
      <c r="G87" s="69" t="s">
        <v>44</v>
      </c>
      <c r="H87" s="54">
        <v>0.05</v>
      </c>
      <c r="I87" s="32"/>
      <c r="J87" s="41">
        <f t="shared" si="2"/>
        <v>0</v>
      </c>
      <c r="K87" s="42" t="str">
        <f t="shared" si="3"/>
        <v>OK</v>
      </c>
      <c r="L87" s="31"/>
      <c r="M87" s="31"/>
      <c r="N87" s="31"/>
      <c r="O87" s="31"/>
      <c r="P87" s="31"/>
      <c r="Q87" s="31"/>
      <c r="R87" s="31"/>
      <c r="S87" s="31"/>
      <c r="T87" s="31"/>
      <c r="U87" s="31"/>
      <c r="V87" s="31"/>
      <c r="W87" s="31"/>
      <c r="X87" s="60"/>
      <c r="Y87" s="60"/>
      <c r="Z87" s="60"/>
      <c r="AA87" s="60"/>
      <c r="AB87" s="60"/>
      <c r="AC87" s="60"/>
    </row>
    <row r="88" spans="1:29" ht="30" customHeight="1" x14ac:dyDescent="0.25">
      <c r="A88" s="165">
        <v>2</v>
      </c>
      <c r="B88" s="71">
        <v>85</v>
      </c>
      <c r="C88" s="168" t="s">
        <v>695</v>
      </c>
      <c r="D88" s="75" t="s">
        <v>126</v>
      </c>
      <c r="E88" s="72" t="s">
        <v>37</v>
      </c>
      <c r="F88" s="72" t="s">
        <v>38</v>
      </c>
      <c r="G88" s="72" t="s">
        <v>44</v>
      </c>
      <c r="H88" s="56">
        <v>0.85</v>
      </c>
      <c r="I88" s="32">
        <v>10</v>
      </c>
      <c r="J88" s="41">
        <f t="shared" si="2"/>
        <v>10</v>
      </c>
      <c r="K88" s="42" t="str">
        <f t="shared" si="3"/>
        <v>OK</v>
      </c>
      <c r="L88" s="31"/>
      <c r="M88" s="31"/>
      <c r="N88" s="31"/>
      <c r="O88" s="31"/>
      <c r="P88" s="31"/>
      <c r="Q88" s="31"/>
      <c r="R88" s="31"/>
      <c r="S88" s="31"/>
      <c r="T88" s="31"/>
      <c r="U88" s="31"/>
      <c r="V88" s="31"/>
      <c r="W88" s="31"/>
      <c r="X88" s="60"/>
      <c r="Y88" s="60"/>
      <c r="Z88" s="60"/>
      <c r="AA88" s="60"/>
      <c r="AB88" s="60"/>
      <c r="AC88" s="60"/>
    </row>
    <row r="89" spans="1:29" ht="30" customHeight="1" x14ac:dyDescent="0.25">
      <c r="A89" s="166"/>
      <c r="B89" s="71">
        <v>86</v>
      </c>
      <c r="C89" s="169"/>
      <c r="D89" s="75" t="s">
        <v>127</v>
      </c>
      <c r="E89" s="72" t="s">
        <v>37</v>
      </c>
      <c r="F89" s="72" t="s">
        <v>38</v>
      </c>
      <c r="G89" s="72" t="s">
        <v>44</v>
      </c>
      <c r="H89" s="56">
        <v>1.4</v>
      </c>
      <c r="I89" s="32">
        <v>10</v>
      </c>
      <c r="J89" s="41">
        <f t="shared" si="2"/>
        <v>10</v>
      </c>
      <c r="K89" s="42" t="str">
        <f t="shared" si="3"/>
        <v>OK</v>
      </c>
      <c r="L89" s="31"/>
      <c r="M89" s="31"/>
      <c r="N89" s="31"/>
      <c r="O89" s="31"/>
      <c r="P89" s="31"/>
      <c r="Q89" s="31"/>
      <c r="R89" s="31"/>
      <c r="S89" s="31"/>
      <c r="T89" s="31"/>
      <c r="U89" s="31"/>
      <c r="V89" s="31"/>
      <c r="W89" s="31"/>
      <c r="X89" s="60"/>
      <c r="Y89" s="60"/>
      <c r="Z89" s="60"/>
      <c r="AA89" s="60"/>
      <c r="AB89" s="60"/>
      <c r="AC89" s="60"/>
    </row>
    <row r="90" spans="1:29" ht="30" customHeight="1" x14ac:dyDescent="0.25">
      <c r="A90" s="166"/>
      <c r="B90" s="71">
        <v>87</v>
      </c>
      <c r="C90" s="169"/>
      <c r="D90" s="75" t="s">
        <v>128</v>
      </c>
      <c r="E90" s="72" t="s">
        <v>37</v>
      </c>
      <c r="F90" s="72" t="s">
        <v>38</v>
      </c>
      <c r="G90" s="72" t="s">
        <v>44</v>
      </c>
      <c r="H90" s="56">
        <v>1.4</v>
      </c>
      <c r="I90" s="32">
        <v>10</v>
      </c>
      <c r="J90" s="41">
        <f t="shared" si="2"/>
        <v>0</v>
      </c>
      <c r="K90" s="42" t="str">
        <f t="shared" si="3"/>
        <v>OK</v>
      </c>
      <c r="L90" s="31"/>
      <c r="M90" s="31">
        <v>10</v>
      </c>
      <c r="N90" s="31"/>
      <c r="O90" s="31"/>
      <c r="P90" s="31"/>
      <c r="Q90" s="31"/>
      <c r="R90" s="31"/>
      <c r="S90" s="31"/>
      <c r="T90" s="31"/>
      <c r="U90" s="31"/>
      <c r="V90" s="31"/>
      <c r="W90" s="31"/>
      <c r="X90" s="60"/>
      <c r="Y90" s="60"/>
      <c r="Z90" s="60"/>
      <c r="AA90" s="60"/>
      <c r="AB90" s="60"/>
      <c r="AC90" s="60"/>
    </row>
    <row r="91" spans="1:29" ht="30" customHeight="1" x14ac:dyDescent="0.25">
      <c r="A91" s="166"/>
      <c r="B91" s="71">
        <v>88</v>
      </c>
      <c r="C91" s="169"/>
      <c r="D91" s="75" t="s">
        <v>129</v>
      </c>
      <c r="E91" s="72" t="s">
        <v>37</v>
      </c>
      <c r="F91" s="72" t="s">
        <v>38</v>
      </c>
      <c r="G91" s="72" t="s">
        <v>44</v>
      </c>
      <c r="H91" s="56">
        <v>1.4</v>
      </c>
      <c r="I91" s="32">
        <v>10</v>
      </c>
      <c r="J91" s="41">
        <f t="shared" si="2"/>
        <v>0</v>
      </c>
      <c r="K91" s="42" t="str">
        <f t="shared" si="3"/>
        <v>OK</v>
      </c>
      <c r="L91" s="31"/>
      <c r="M91" s="31">
        <v>10</v>
      </c>
      <c r="N91" s="31"/>
      <c r="O91" s="31"/>
      <c r="P91" s="31"/>
      <c r="Q91" s="31"/>
      <c r="R91" s="31"/>
      <c r="S91" s="31"/>
      <c r="T91" s="31"/>
      <c r="U91" s="31"/>
      <c r="V91" s="31"/>
      <c r="W91" s="31"/>
      <c r="X91" s="60"/>
      <c r="Y91" s="60"/>
      <c r="Z91" s="60"/>
      <c r="AA91" s="60"/>
      <c r="AB91" s="60"/>
      <c r="AC91" s="60"/>
    </row>
    <row r="92" spans="1:29" ht="30" customHeight="1" x14ac:dyDescent="0.25">
      <c r="A92" s="166"/>
      <c r="B92" s="71">
        <v>89</v>
      </c>
      <c r="C92" s="169"/>
      <c r="D92" s="75" t="s">
        <v>130</v>
      </c>
      <c r="E92" s="72" t="s">
        <v>37</v>
      </c>
      <c r="F92" s="72" t="s">
        <v>38</v>
      </c>
      <c r="G92" s="72" t="s">
        <v>44</v>
      </c>
      <c r="H92" s="56">
        <v>1.4</v>
      </c>
      <c r="I92" s="32">
        <v>10</v>
      </c>
      <c r="J92" s="41">
        <f t="shared" si="2"/>
        <v>10</v>
      </c>
      <c r="K92" s="42" t="str">
        <f t="shared" si="3"/>
        <v>OK</v>
      </c>
      <c r="L92" s="31"/>
      <c r="M92" s="31"/>
      <c r="N92" s="31"/>
      <c r="O92" s="31"/>
      <c r="P92" s="31"/>
      <c r="Q92" s="31"/>
      <c r="R92" s="31"/>
      <c r="S92" s="31"/>
      <c r="T92" s="31"/>
      <c r="U92" s="31"/>
      <c r="V92" s="31"/>
      <c r="W92" s="31"/>
      <c r="X92" s="60"/>
      <c r="Y92" s="60"/>
      <c r="Z92" s="60"/>
      <c r="AA92" s="60"/>
      <c r="AB92" s="60"/>
      <c r="AC92" s="60"/>
    </row>
    <row r="93" spans="1:29" ht="30" customHeight="1" x14ac:dyDescent="0.25">
      <c r="A93" s="166"/>
      <c r="B93" s="71">
        <v>90</v>
      </c>
      <c r="C93" s="169"/>
      <c r="D93" s="75" t="s">
        <v>131</v>
      </c>
      <c r="E93" s="72" t="s">
        <v>37</v>
      </c>
      <c r="F93" s="72" t="s">
        <v>38</v>
      </c>
      <c r="G93" s="72" t="s">
        <v>44</v>
      </c>
      <c r="H93" s="56">
        <v>0.85</v>
      </c>
      <c r="I93" s="32">
        <v>10</v>
      </c>
      <c r="J93" s="41">
        <f t="shared" si="2"/>
        <v>10</v>
      </c>
      <c r="K93" s="42" t="str">
        <f t="shared" si="3"/>
        <v>OK</v>
      </c>
      <c r="L93" s="31"/>
      <c r="M93" s="31"/>
      <c r="N93" s="31"/>
      <c r="O93" s="31"/>
      <c r="P93" s="31"/>
      <c r="Q93" s="31"/>
      <c r="R93" s="31"/>
      <c r="S93" s="31"/>
      <c r="T93" s="31"/>
      <c r="U93" s="31"/>
      <c r="V93" s="31"/>
      <c r="W93" s="31"/>
      <c r="X93" s="60"/>
      <c r="Y93" s="60"/>
      <c r="Z93" s="60"/>
      <c r="AA93" s="60"/>
      <c r="AB93" s="60"/>
      <c r="AC93" s="60"/>
    </row>
    <row r="94" spans="1:29" ht="30" customHeight="1" x14ac:dyDescent="0.25">
      <c r="A94" s="166"/>
      <c r="B94" s="71">
        <v>91</v>
      </c>
      <c r="C94" s="169"/>
      <c r="D94" s="75" t="s">
        <v>132</v>
      </c>
      <c r="E94" s="72" t="s">
        <v>37</v>
      </c>
      <c r="F94" s="72" t="s">
        <v>38</v>
      </c>
      <c r="G94" s="72" t="s">
        <v>44</v>
      </c>
      <c r="H94" s="56">
        <v>0.85</v>
      </c>
      <c r="I94" s="32">
        <v>10</v>
      </c>
      <c r="J94" s="41">
        <f t="shared" si="2"/>
        <v>10</v>
      </c>
      <c r="K94" s="42" t="str">
        <f t="shared" si="3"/>
        <v>OK</v>
      </c>
      <c r="L94" s="31"/>
      <c r="M94" s="31"/>
      <c r="N94" s="31"/>
      <c r="O94" s="31"/>
      <c r="P94" s="31"/>
      <c r="Q94" s="31"/>
      <c r="R94" s="31"/>
      <c r="S94" s="31"/>
      <c r="T94" s="31"/>
      <c r="U94" s="31"/>
      <c r="V94" s="31"/>
      <c r="W94" s="31"/>
      <c r="X94" s="60"/>
      <c r="Y94" s="60"/>
      <c r="Z94" s="60"/>
      <c r="AA94" s="60"/>
      <c r="AB94" s="60"/>
      <c r="AC94" s="60"/>
    </row>
    <row r="95" spans="1:29" ht="30" customHeight="1" x14ac:dyDescent="0.25">
      <c r="A95" s="166"/>
      <c r="B95" s="71">
        <v>92</v>
      </c>
      <c r="C95" s="169"/>
      <c r="D95" s="75" t="s">
        <v>133</v>
      </c>
      <c r="E95" s="72" t="s">
        <v>37</v>
      </c>
      <c r="F95" s="72" t="s">
        <v>38</v>
      </c>
      <c r="G95" s="72" t="s">
        <v>44</v>
      </c>
      <c r="H95" s="56">
        <v>0.74</v>
      </c>
      <c r="I95" s="32">
        <v>10</v>
      </c>
      <c r="J95" s="41">
        <f t="shared" si="2"/>
        <v>10</v>
      </c>
      <c r="K95" s="42" t="str">
        <f t="shared" si="3"/>
        <v>OK</v>
      </c>
      <c r="L95" s="31"/>
      <c r="M95" s="31"/>
      <c r="N95" s="31"/>
      <c r="O95" s="31"/>
      <c r="P95" s="31"/>
      <c r="Q95" s="31"/>
      <c r="R95" s="31"/>
      <c r="S95" s="31"/>
      <c r="T95" s="31"/>
      <c r="U95" s="31"/>
      <c r="V95" s="31"/>
      <c r="W95" s="31"/>
      <c r="X95" s="60"/>
      <c r="Y95" s="60"/>
      <c r="Z95" s="60"/>
      <c r="AA95" s="60"/>
      <c r="AB95" s="60"/>
      <c r="AC95" s="60"/>
    </row>
    <row r="96" spans="1:29" ht="30" customHeight="1" x14ac:dyDescent="0.25">
      <c r="A96" s="166"/>
      <c r="B96" s="71">
        <v>93</v>
      </c>
      <c r="C96" s="169"/>
      <c r="D96" s="75" t="s">
        <v>134</v>
      </c>
      <c r="E96" s="72" t="s">
        <v>37</v>
      </c>
      <c r="F96" s="72" t="s">
        <v>38</v>
      </c>
      <c r="G96" s="72" t="s">
        <v>44</v>
      </c>
      <c r="H96" s="56">
        <v>0.85</v>
      </c>
      <c r="I96" s="32">
        <v>10</v>
      </c>
      <c r="J96" s="41">
        <f t="shared" si="2"/>
        <v>10</v>
      </c>
      <c r="K96" s="42" t="str">
        <f t="shared" si="3"/>
        <v>OK</v>
      </c>
      <c r="L96" s="31"/>
      <c r="M96" s="31"/>
      <c r="N96" s="31"/>
      <c r="O96" s="31"/>
      <c r="P96" s="31"/>
      <c r="Q96" s="31"/>
      <c r="R96" s="31"/>
      <c r="S96" s="31"/>
      <c r="T96" s="31"/>
      <c r="U96" s="31"/>
      <c r="V96" s="31"/>
      <c r="W96" s="31"/>
      <c r="X96" s="60"/>
      <c r="Y96" s="60"/>
      <c r="Z96" s="60"/>
      <c r="AA96" s="60"/>
      <c r="AB96" s="60"/>
      <c r="AC96" s="60"/>
    </row>
    <row r="97" spans="1:29" ht="30" customHeight="1" x14ac:dyDescent="0.25">
      <c r="A97" s="166"/>
      <c r="B97" s="71">
        <v>94</v>
      </c>
      <c r="C97" s="169"/>
      <c r="D97" s="75" t="s">
        <v>135</v>
      </c>
      <c r="E97" s="72" t="s">
        <v>37</v>
      </c>
      <c r="F97" s="72" t="s">
        <v>38</v>
      </c>
      <c r="G97" s="72" t="s">
        <v>44</v>
      </c>
      <c r="H97" s="56">
        <v>0.85</v>
      </c>
      <c r="I97" s="32">
        <v>10</v>
      </c>
      <c r="J97" s="41">
        <f t="shared" si="2"/>
        <v>10</v>
      </c>
      <c r="K97" s="42" t="str">
        <f t="shared" si="3"/>
        <v>OK</v>
      </c>
      <c r="L97" s="31"/>
      <c r="M97" s="31"/>
      <c r="N97" s="31"/>
      <c r="O97" s="31"/>
      <c r="P97" s="31"/>
      <c r="Q97" s="31"/>
      <c r="R97" s="31"/>
      <c r="S97" s="31"/>
      <c r="T97" s="31"/>
      <c r="U97" s="31"/>
      <c r="V97" s="31"/>
      <c r="W97" s="31"/>
      <c r="X97" s="60"/>
      <c r="Y97" s="60"/>
      <c r="Z97" s="60"/>
      <c r="AA97" s="60"/>
      <c r="AB97" s="60"/>
      <c r="AC97" s="60"/>
    </row>
    <row r="98" spans="1:29" ht="30" customHeight="1" x14ac:dyDescent="0.25">
      <c r="A98" s="166"/>
      <c r="B98" s="71">
        <v>95</v>
      </c>
      <c r="C98" s="169"/>
      <c r="D98" s="75" t="s">
        <v>136</v>
      </c>
      <c r="E98" s="72" t="s">
        <v>37</v>
      </c>
      <c r="F98" s="72" t="s">
        <v>38</v>
      </c>
      <c r="G98" s="72" t="s">
        <v>44</v>
      </c>
      <c r="H98" s="56">
        <v>1.4</v>
      </c>
      <c r="I98" s="32">
        <v>10</v>
      </c>
      <c r="J98" s="41">
        <f t="shared" si="2"/>
        <v>10</v>
      </c>
      <c r="K98" s="42" t="str">
        <f t="shared" si="3"/>
        <v>OK</v>
      </c>
      <c r="L98" s="31"/>
      <c r="M98" s="31"/>
      <c r="N98" s="31"/>
      <c r="O98" s="31"/>
      <c r="P98" s="31"/>
      <c r="Q98" s="31"/>
      <c r="R98" s="31"/>
      <c r="S98" s="31"/>
      <c r="T98" s="31"/>
      <c r="U98" s="31"/>
      <c r="V98" s="31"/>
      <c r="W98" s="31"/>
      <c r="X98" s="60"/>
      <c r="Y98" s="60"/>
      <c r="Z98" s="60"/>
      <c r="AA98" s="60"/>
      <c r="AB98" s="60"/>
      <c r="AC98" s="60"/>
    </row>
    <row r="99" spans="1:29" ht="30" customHeight="1" x14ac:dyDescent="0.25">
      <c r="A99" s="166"/>
      <c r="B99" s="71">
        <v>96</v>
      </c>
      <c r="C99" s="169"/>
      <c r="D99" s="75" t="s">
        <v>137</v>
      </c>
      <c r="E99" s="72" t="s">
        <v>37</v>
      </c>
      <c r="F99" s="72" t="s">
        <v>38</v>
      </c>
      <c r="G99" s="72" t="s">
        <v>44</v>
      </c>
      <c r="H99" s="56">
        <v>0.65</v>
      </c>
      <c r="I99" s="32">
        <v>10</v>
      </c>
      <c r="J99" s="41">
        <f t="shared" si="2"/>
        <v>0</v>
      </c>
      <c r="K99" s="42" t="str">
        <f t="shared" si="3"/>
        <v>OK</v>
      </c>
      <c r="L99" s="31"/>
      <c r="M99" s="31">
        <v>10</v>
      </c>
      <c r="N99" s="31"/>
      <c r="O99" s="31"/>
      <c r="P99" s="31"/>
      <c r="Q99" s="31"/>
      <c r="R99" s="31"/>
      <c r="S99" s="31"/>
      <c r="T99" s="31"/>
      <c r="U99" s="31"/>
      <c r="V99" s="31"/>
      <c r="W99" s="31"/>
      <c r="X99" s="60"/>
      <c r="Y99" s="60"/>
      <c r="Z99" s="60"/>
      <c r="AA99" s="60"/>
      <c r="AB99" s="60"/>
      <c r="AC99" s="60"/>
    </row>
    <row r="100" spans="1:29" ht="30" customHeight="1" x14ac:dyDescent="0.25">
      <c r="A100" s="166"/>
      <c r="B100" s="71">
        <v>97</v>
      </c>
      <c r="C100" s="169"/>
      <c r="D100" s="75" t="s">
        <v>138</v>
      </c>
      <c r="E100" s="72" t="s">
        <v>37</v>
      </c>
      <c r="F100" s="72" t="s">
        <v>38</v>
      </c>
      <c r="G100" s="72" t="s">
        <v>44</v>
      </c>
      <c r="H100" s="56">
        <v>0.65</v>
      </c>
      <c r="I100" s="32">
        <v>10</v>
      </c>
      <c r="J100" s="41">
        <f t="shared" si="2"/>
        <v>0</v>
      </c>
      <c r="K100" s="42" t="str">
        <f t="shared" si="3"/>
        <v>OK</v>
      </c>
      <c r="L100" s="31"/>
      <c r="M100" s="31">
        <v>10</v>
      </c>
      <c r="N100" s="31"/>
      <c r="O100" s="31"/>
      <c r="P100" s="31"/>
      <c r="Q100" s="31"/>
      <c r="R100" s="31"/>
      <c r="S100" s="31"/>
      <c r="T100" s="31"/>
      <c r="U100" s="31"/>
      <c r="V100" s="31"/>
      <c r="W100" s="31"/>
      <c r="X100" s="60"/>
      <c r="Y100" s="60"/>
      <c r="Z100" s="60"/>
      <c r="AA100" s="60"/>
      <c r="AB100" s="60"/>
      <c r="AC100" s="60"/>
    </row>
    <row r="101" spans="1:29" ht="30" customHeight="1" x14ac:dyDescent="0.25">
      <c r="A101" s="166"/>
      <c r="B101" s="71">
        <v>98</v>
      </c>
      <c r="C101" s="169"/>
      <c r="D101" s="75" t="s">
        <v>139</v>
      </c>
      <c r="E101" s="72" t="s">
        <v>194</v>
      </c>
      <c r="F101" s="72" t="s">
        <v>38</v>
      </c>
      <c r="G101" s="72" t="s">
        <v>44</v>
      </c>
      <c r="H101" s="56">
        <v>3.14</v>
      </c>
      <c r="I101" s="32">
        <v>10</v>
      </c>
      <c r="J101" s="41">
        <f t="shared" si="2"/>
        <v>4</v>
      </c>
      <c r="K101" s="42" t="str">
        <f t="shared" si="3"/>
        <v>OK</v>
      </c>
      <c r="L101" s="31"/>
      <c r="M101" s="31">
        <v>2</v>
      </c>
      <c r="N101" s="31"/>
      <c r="O101" s="31">
        <v>4</v>
      </c>
      <c r="P101" s="31"/>
      <c r="Q101" s="31"/>
      <c r="R101" s="31"/>
      <c r="S101" s="31"/>
      <c r="T101" s="31"/>
      <c r="U101" s="31"/>
      <c r="V101" s="31"/>
      <c r="W101" s="31"/>
      <c r="X101" s="60"/>
      <c r="Y101" s="60"/>
      <c r="Z101" s="60"/>
      <c r="AA101" s="60"/>
      <c r="AB101" s="60"/>
      <c r="AC101" s="60"/>
    </row>
    <row r="102" spans="1:29" ht="30" customHeight="1" x14ac:dyDescent="0.25">
      <c r="A102" s="166"/>
      <c r="B102" s="71">
        <v>99</v>
      </c>
      <c r="C102" s="169"/>
      <c r="D102" s="75" t="s">
        <v>141</v>
      </c>
      <c r="E102" s="72" t="s">
        <v>194</v>
      </c>
      <c r="F102" s="72" t="s">
        <v>38</v>
      </c>
      <c r="G102" s="72" t="s">
        <v>44</v>
      </c>
      <c r="H102" s="56">
        <v>5</v>
      </c>
      <c r="I102" s="32"/>
      <c r="J102" s="41">
        <f t="shared" si="2"/>
        <v>0</v>
      </c>
      <c r="K102" s="42" t="str">
        <f t="shared" si="3"/>
        <v>OK</v>
      </c>
      <c r="L102" s="31"/>
      <c r="M102" s="31"/>
      <c r="N102" s="31"/>
      <c r="O102" s="31"/>
      <c r="P102" s="31"/>
      <c r="Q102" s="31"/>
      <c r="R102" s="31"/>
      <c r="S102" s="31"/>
      <c r="T102" s="31"/>
      <c r="U102" s="31"/>
      <c r="V102" s="31"/>
      <c r="W102" s="31"/>
      <c r="X102" s="60"/>
      <c r="Y102" s="60"/>
      <c r="Z102" s="60"/>
      <c r="AA102" s="60"/>
      <c r="AB102" s="60"/>
      <c r="AC102" s="60"/>
    </row>
    <row r="103" spans="1:29" ht="30" customHeight="1" x14ac:dyDescent="0.25">
      <c r="A103" s="166"/>
      <c r="B103" s="71">
        <v>100</v>
      </c>
      <c r="C103" s="169"/>
      <c r="D103" s="75" t="s">
        <v>142</v>
      </c>
      <c r="E103" s="72" t="s">
        <v>143</v>
      </c>
      <c r="F103" s="72" t="s">
        <v>144</v>
      </c>
      <c r="G103" s="72" t="s">
        <v>44</v>
      </c>
      <c r="H103" s="56">
        <v>20</v>
      </c>
      <c r="I103" s="32">
        <v>5</v>
      </c>
      <c r="J103" s="41">
        <f t="shared" si="2"/>
        <v>4</v>
      </c>
      <c r="K103" s="42" t="str">
        <f t="shared" si="3"/>
        <v>OK</v>
      </c>
      <c r="L103" s="31"/>
      <c r="M103" s="31">
        <v>1</v>
      </c>
      <c r="N103" s="31"/>
      <c r="O103" s="31"/>
      <c r="P103" s="31"/>
      <c r="Q103" s="31"/>
      <c r="R103" s="31"/>
      <c r="S103" s="31"/>
      <c r="T103" s="31"/>
      <c r="U103" s="31"/>
      <c r="V103" s="31"/>
      <c r="W103" s="31"/>
      <c r="X103" s="60"/>
      <c r="Y103" s="60"/>
      <c r="Z103" s="60"/>
      <c r="AA103" s="60"/>
      <c r="AB103" s="60"/>
      <c r="AC103" s="60"/>
    </row>
    <row r="104" spans="1:29" ht="30" customHeight="1" x14ac:dyDescent="0.25">
      <c r="A104" s="166"/>
      <c r="B104" s="71">
        <v>101</v>
      </c>
      <c r="C104" s="169"/>
      <c r="D104" s="75" t="s">
        <v>145</v>
      </c>
      <c r="E104" s="72" t="s">
        <v>143</v>
      </c>
      <c r="F104" s="72" t="s">
        <v>38</v>
      </c>
      <c r="G104" s="72" t="s">
        <v>44</v>
      </c>
      <c r="H104" s="56">
        <v>60</v>
      </c>
      <c r="I104" s="32">
        <v>1</v>
      </c>
      <c r="J104" s="41">
        <f t="shared" si="2"/>
        <v>1</v>
      </c>
      <c r="K104" s="42" t="str">
        <f t="shared" si="3"/>
        <v>OK</v>
      </c>
      <c r="L104" s="31"/>
      <c r="M104" s="31"/>
      <c r="N104" s="31"/>
      <c r="O104" s="31"/>
      <c r="P104" s="31"/>
      <c r="Q104" s="31"/>
      <c r="R104" s="31"/>
      <c r="S104" s="31"/>
      <c r="T104" s="31"/>
      <c r="U104" s="31"/>
      <c r="V104" s="31"/>
      <c r="W104" s="31"/>
      <c r="X104" s="60"/>
      <c r="Y104" s="60"/>
      <c r="Z104" s="60"/>
      <c r="AA104" s="60"/>
      <c r="AB104" s="60"/>
      <c r="AC104" s="60"/>
    </row>
    <row r="105" spans="1:29" ht="30" customHeight="1" x14ac:dyDescent="0.25">
      <c r="A105" s="166"/>
      <c r="B105" s="71">
        <v>102</v>
      </c>
      <c r="C105" s="169"/>
      <c r="D105" s="75" t="s">
        <v>146</v>
      </c>
      <c r="E105" s="72" t="s">
        <v>237</v>
      </c>
      <c r="F105" s="72" t="s">
        <v>38</v>
      </c>
      <c r="G105" s="72" t="s">
        <v>44</v>
      </c>
      <c r="H105" s="56">
        <v>6</v>
      </c>
      <c r="I105" s="32">
        <v>5</v>
      </c>
      <c r="J105" s="41">
        <f t="shared" si="2"/>
        <v>5</v>
      </c>
      <c r="K105" s="42" t="str">
        <f t="shared" si="3"/>
        <v>OK</v>
      </c>
      <c r="L105" s="31"/>
      <c r="M105" s="31"/>
      <c r="N105" s="31"/>
      <c r="O105" s="31"/>
      <c r="P105" s="31"/>
      <c r="Q105" s="31"/>
      <c r="R105" s="31"/>
      <c r="S105" s="31"/>
      <c r="T105" s="31"/>
      <c r="U105" s="31"/>
      <c r="V105" s="31"/>
      <c r="W105" s="31"/>
      <c r="X105" s="60"/>
      <c r="Y105" s="60"/>
      <c r="Z105" s="60"/>
      <c r="AA105" s="60"/>
      <c r="AB105" s="60"/>
      <c r="AC105" s="60"/>
    </row>
    <row r="106" spans="1:29" ht="30" customHeight="1" x14ac:dyDescent="0.25">
      <c r="A106" s="166"/>
      <c r="B106" s="71">
        <v>103</v>
      </c>
      <c r="C106" s="169"/>
      <c r="D106" s="75" t="s">
        <v>147</v>
      </c>
      <c r="E106" s="72" t="s">
        <v>194</v>
      </c>
      <c r="F106" s="72" t="s">
        <v>38</v>
      </c>
      <c r="G106" s="72" t="s">
        <v>44</v>
      </c>
      <c r="H106" s="56">
        <v>1.7</v>
      </c>
      <c r="I106" s="32">
        <v>10</v>
      </c>
      <c r="J106" s="41">
        <f t="shared" si="2"/>
        <v>0</v>
      </c>
      <c r="K106" s="42" t="str">
        <f t="shared" si="3"/>
        <v>OK</v>
      </c>
      <c r="L106" s="31"/>
      <c r="M106" s="31">
        <v>10</v>
      </c>
      <c r="N106" s="31"/>
      <c r="O106" s="31"/>
      <c r="P106" s="31"/>
      <c r="Q106" s="31"/>
      <c r="R106" s="31"/>
      <c r="S106" s="31"/>
      <c r="T106" s="31"/>
      <c r="U106" s="31"/>
      <c r="V106" s="31"/>
      <c r="W106" s="31"/>
      <c r="X106" s="60"/>
      <c r="Y106" s="60"/>
      <c r="Z106" s="60"/>
      <c r="AA106" s="60"/>
      <c r="AB106" s="60"/>
      <c r="AC106" s="60"/>
    </row>
    <row r="107" spans="1:29" ht="30" customHeight="1" x14ac:dyDescent="0.25">
      <c r="A107" s="166"/>
      <c r="B107" s="71">
        <v>104</v>
      </c>
      <c r="C107" s="169"/>
      <c r="D107" s="75" t="s">
        <v>148</v>
      </c>
      <c r="E107" s="72" t="s">
        <v>194</v>
      </c>
      <c r="F107" s="72" t="s">
        <v>38</v>
      </c>
      <c r="G107" s="72" t="s">
        <v>44</v>
      </c>
      <c r="H107" s="56">
        <v>3.5</v>
      </c>
      <c r="I107" s="32">
        <v>10</v>
      </c>
      <c r="J107" s="41">
        <f t="shared" si="2"/>
        <v>0</v>
      </c>
      <c r="K107" s="42" t="str">
        <f t="shared" si="3"/>
        <v>OK</v>
      </c>
      <c r="L107" s="31"/>
      <c r="M107" s="31">
        <v>10</v>
      </c>
      <c r="N107" s="31"/>
      <c r="O107" s="31"/>
      <c r="P107" s="31"/>
      <c r="Q107" s="31"/>
      <c r="R107" s="31"/>
      <c r="S107" s="31"/>
      <c r="T107" s="31"/>
      <c r="U107" s="31"/>
      <c r="V107" s="31"/>
      <c r="W107" s="31"/>
      <c r="X107" s="60"/>
      <c r="Y107" s="60"/>
      <c r="Z107" s="60"/>
      <c r="AA107" s="60"/>
      <c r="AB107" s="60"/>
      <c r="AC107" s="60"/>
    </row>
    <row r="108" spans="1:29" ht="30" customHeight="1" x14ac:dyDescent="0.25">
      <c r="A108" s="166"/>
      <c r="B108" s="71">
        <v>105</v>
      </c>
      <c r="C108" s="169"/>
      <c r="D108" s="75" t="s">
        <v>149</v>
      </c>
      <c r="E108" s="72" t="s">
        <v>194</v>
      </c>
      <c r="F108" s="72" t="s">
        <v>38</v>
      </c>
      <c r="G108" s="72" t="s">
        <v>44</v>
      </c>
      <c r="H108" s="56">
        <v>5.8</v>
      </c>
      <c r="I108" s="32">
        <v>20</v>
      </c>
      <c r="J108" s="41">
        <f t="shared" si="2"/>
        <v>0</v>
      </c>
      <c r="K108" s="42" t="str">
        <f t="shared" si="3"/>
        <v>OK</v>
      </c>
      <c r="L108" s="31"/>
      <c r="M108" s="31">
        <v>10</v>
      </c>
      <c r="N108" s="31"/>
      <c r="O108" s="31">
        <v>10</v>
      </c>
      <c r="P108" s="31"/>
      <c r="Q108" s="31"/>
      <c r="R108" s="31"/>
      <c r="S108" s="31"/>
      <c r="T108" s="31"/>
      <c r="U108" s="31"/>
      <c r="V108" s="31"/>
      <c r="W108" s="31"/>
      <c r="X108" s="60"/>
      <c r="Y108" s="60"/>
      <c r="Z108" s="60"/>
      <c r="AA108" s="60"/>
      <c r="AB108" s="60"/>
      <c r="AC108" s="60"/>
    </row>
    <row r="109" spans="1:29" ht="30" customHeight="1" x14ac:dyDescent="0.25">
      <c r="A109" s="166"/>
      <c r="B109" s="71">
        <v>106</v>
      </c>
      <c r="C109" s="169"/>
      <c r="D109" s="75" t="s">
        <v>150</v>
      </c>
      <c r="E109" s="72" t="s">
        <v>194</v>
      </c>
      <c r="F109" s="72" t="s">
        <v>38</v>
      </c>
      <c r="G109" s="72" t="s">
        <v>44</v>
      </c>
      <c r="H109" s="56">
        <v>2.5</v>
      </c>
      <c r="I109" s="32"/>
      <c r="J109" s="41">
        <f t="shared" si="2"/>
        <v>0</v>
      </c>
      <c r="K109" s="42" t="str">
        <f t="shared" si="3"/>
        <v>OK</v>
      </c>
      <c r="L109" s="31"/>
      <c r="M109" s="31"/>
      <c r="N109" s="31"/>
      <c r="O109" s="31"/>
      <c r="P109" s="31"/>
      <c r="Q109" s="31"/>
      <c r="R109" s="31"/>
      <c r="S109" s="31"/>
      <c r="T109" s="31"/>
      <c r="U109" s="31"/>
      <c r="V109" s="31"/>
      <c r="W109" s="31"/>
      <c r="X109" s="60"/>
      <c r="Y109" s="60"/>
      <c r="Z109" s="60"/>
      <c r="AA109" s="60"/>
      <c r="AB109" s="60"/>
      <c r="AC109" s="60"/>
    </row>
    <row r="110" spans="1:29" ht="30" customHeight="1" x14ac:dyDescent="0.25">
      <c r="A110" s="166"/>
      <c r="B110" s="71">
        <v>107</v>
      </c>
      <c r="C110" s="169"/>
      <c r="D110" s="75" t="s">
        <v>151</v>
      </c>
      <c r="E110" s="72" t="s">
        <v>194</v>
      </c>
      <c r="F110" s="72" t="s">
        <v>38</v>
      </c>
      <c r="G110" s="72" t="s">
        <v>44</v>
      </c>
      <c r="H110" s="56">
        <v>2.34</v>
      </c>
      <c r="I110" s="32"/>
      <c r="J110" s="41">
        <f t="shared" si="2"/>
        <v>0</v>
      </c>
      <c r="K110" s="42" t="str">
        <f t="shared" si="3"/>
        <v>OK</v>
      </c>
      <c r="L110" s="31"/>
      <c r="M110" s="31"/>
      <c r="N110" s="31"/>
      <c r="O110" s="31"/>
      <c r="P110" s="31"/>
      <c r="Q110" s="31"/>
      <c r="R110" s="31"/>
      <c r="S110" s="31"/>
      <c r="T110" s="31"/>
      <c r="U110" s="31"/>
      <c r="V110" s="31"/>
      <c r="W110" s="31"/>
      <c r="X110" s="60"/>
      <c r="Y110" s="60"/>
      <c r="Z110" s="60"/>
      <c r="AA110" s="60"/>
      <c r="AB110" s="60"/>
      <c r="AC110" s="60"/>
    </row>
    <row r="111" spans="1:29" ht="30" customHeight="1" x14ac:dyDescent="0.25">
      <c r="A111" s="166"/>
      <c r="B111" s="71">
        <v>108</v>
      </c>
      <c r="C111" s="169"/>
      <c r="D111" s="75" t="s">
        <v>152</v>
      </c>
      <c r="E111" s="72" t="s">
        <v>194</v>
      </c>
      <c r="F111" s="72" t="s">
        <v>38</v>
      </c>
      <c r="G111" s="72" t="s">
        <v>44</v>
      </c>
      <c r="H111" s="56">
        <v>6.98</v>
      </c>
      <c r="I111" s="32">
        <v>5</v>
      </c>
      <c r="J111" s="41">
        <f t="shared" si="2"/>
        <v>5</v>
      </c>
      <c r="K111" s="42" t="str">
        <f t="shared" si="3"/>
        <v>OK</v>
      </c>
      <c r="L111" s="31"/>
      <c r="M111" s="31"/>
      <c r="N111" s="31"/>
      <c r="O111" s="31"/>
      <c r="P111" s="31"/>
      <c r="Q111" s="31"/>
      <c r="R111" s="31"/>
      <c r="S111" s="31"/>
      <c r="T111" s="31"/>
      <c r="U111" s="31"/>
      <c r="V111" s="31"/>
      <c r="W111" s="31"/>
      <c r="X111" s="60"/>
      <c r="Y111" s="60"/>
      <c r="Z111" s="60"/>
      <c r="AA111" s="60"/>
      <c r="AB111" s="60"/>
      <c r="AC111" s="60"/>
    </row>
    <row r="112" spans="1:29" ht="30" customHeight="1" x14ac:dyDescent="0.25">
      <c r="A112" s="166"/>
      <c r="B112" s="71">
        <v>109</v>
      </c>
      <c r="C112" s="169"/>
      <c r="D112" s="75" t="s">
        <v>153</v>
      </c>
      <c r="E112" s="72" t="s">
        <v>194</v>
      </c>
      <c r="F112" s="72" t="s">
        <v>38</v>
      </c>
      <c r="G112" s="72" t="s">
        <v>44</v>
      </c>
      <c r="H112" s="56">
        <v>7.74</v>
      </c>
      <c r="I112" s="32">
        <v>5</v>
      </c>
      <c r="J112" s="41">
        <f t="shared" si="2"/>
        <v>0</v>
      </c>
      <c r="K112" s="42" t="str">
        <f t="shared" si="3"/>
        <v>OK</v>
      </c>
      <c r="L112" s="31"/>
      <c r="M112" s="31">
        <v>5</v>
      </c>
      <c r="N112" s="31"/>
      <c r="O112" s="31"/>
      <c r="P112" s="31"/>
      <c r="Q112" s="31"/>
      <c r="R112" s="31"/>
      <c r="S112" s="31"/>
      <c r="T112" s="31"/>
      <c r="U112" s="31"/>
      <c r="V112" s="31"/>
      <c r="W112" s="31"/>
      <c r="X112" s="60"/>
      <c r="Y112" s="60"/>
      <c r="Z112" s="60"/>
      <c r="AA112" s="60"/>
      <c r="AB112" s="60"/>
      <c r="AC112" s="60"/>
    </row>
    <row r="113" spans="1:29" ht="30" customHeight="1" x14ac:dyDescent="0.25">
      <c r="A113" s="166"/>
      <c r="B113" s="71">
        <v>110</v>
      </c>
      <c r="C113" s="169"/>
      <c r="D113" s="75" t="s">
        <v>696</v>
      </c>
      <c r="E113" s="72" t="s">
        <v>194</v>
      </c>
      <c r="F113" s="72" t="s">
        <v>38</v>
      </c>
      <c r="G113" s="72" t="s">
        <v>44</v>
      </c>
      <c r="H113" s="56">
        <v>2.65</v>
      </c>
      <c r="I113" s="32">
        <v>5</v>
      </c>
      <c r="J113" s="41">
        <f t="shared" si="2"/>
        <v>0</v>
      </c>
      <c r="K113" s="42" t="str">
        <f t="shared" si="3"/>
        <v>OK</v>
      </c>
      <c r="L113" s="31"/>
      <c r="M113" s="31">
        <v>5</v>
      </c>
      <c r="N113" s="31"/>
      <c r="O113" s="31"/>
      <c r="P113" s="31"/>
      <c r="Q113" s="31"/>
      <c r="R113" s="31"/>
      <c r="S113" s="31"/>
      <c r="T113" s="31"/>
      <c r="U113" s="31"/>
      <c r="V113" s="31"/>
      <c r="W113" s="31"/>
      <c r="X113" s="60"/>
      <c r="Y113" s="60"/>
      <c r="Z113" s="60"/>
      <c r="AA113" s="60"/>
      <c r="AB113" s="60"/>
      <c r="AC113" s="60"/>
    </row>
    <row r="114" spans="1:29" ht="30" customHeight="1" x14ac:dyDescent="0.25">
      <c r="A114" s="166"/>
      <c r="B114" s="71">
        <v>111</v>
      </c>
      <c r="C114" s="169"/>
      <c r="D114" s="75" t="s">
        <v>154</v>
      </c>
      <c r="E114" s="72" t="s">
        <v>143</v>
      </c>
      <c r="F114" s="72" t="s">
        <v>155</v>
      </c>
      <c r="G114" s="72" t="s">
        <v>44</v>
      </c>
      <c r="H114" s="56">
        <v>9.5</v>
      </c>
      <c r="I114" s="32">
        <v>20</v>
      </c>
      <c r="J114" s="41">
        <f t="shared" si="2"/>
        <v>8</v>
      </c>
      <c r="K114" s="42" t="str">
        <f t="shared" si="3"/>
        <v>OK</v>
      </c>
      <c r="L114" s="31"/>
      <c r="M114" s="31">
        <v>10</v>
      </c>
      <c r="N114" s="31"/>
      <c r="O114" s="31">
        <v>2</v>
      </c>
      <c r="P114" s="31"/>
      <c r="Q114" s="31"/>
      <c r="R114" s="31"/>
      <c r="S114" s="31"/>
      <c r="T114" s="31"/>
      <c r="U114" s="31"/>
      <c r="V114" s="31"/>
      <c r="W114" s="31"/>
      <c r="X114" s="60"/>
      <c r="Y114" s="60"/>
      <c r="Z114" s="60"/>
      <c r="AA114" s="60"/>
      <c r="AB114" s="60"/>
      <c r="AC114" s="60"/>
    </row>
    <row r="115" spans="1:29" ht="30" customHeight="1" x14ac:dyDescent="0.25">
      <c r="A115" s="166"/>
      <c r="B115" s="71">
        <v>112</v>
      </c>
      <c r="C115" s="169"/>
      <c r="D115" s="75" t="s">
        <v>156</v>
      </c>
      <c r="E115" s="72" t="s">
        <v>143</v>
      </c>
      <c r="F115" s="72" t="s">
        <v>38</v>
      </c>
      <c r="G115" s="72" t="s">
        <v>44</v>
      </c>
      <c r="H115" s="56">
        <v>9.5</v>
      </c>
      <c r="I115" s="32"/>
      <c r="J115" s="41">
        <f t="shared" si="2"/>
        <v>0</v>
      </c>
      <c r="K115" s="42" t="str">
        <f t="shared" si="3"/>
        <v>OK</v>
      </c>
      <c r="L115" s="31"/>
      <c r="M115" s="31"/>
      <c r="N115" s="31"/>
      <c r="O115" s="31"/>
      <c r="P115" s="31"/>
      <c r="Q115" s="31"/>
      <c r="R115" s="31"/>
      <c r="S115" s="31"/>
      <c r="T115" s="31"/>
      <c r="U115" s="31"/>
      <c r="V115" s="31"/>
      <c r="W115" s="31"/>
      <c r="X115" s="60"/>
      <c r="Y115" s="60"/>
      <c r="Z115" s="60"/>
      <c r="AA115" s="60"/>
      <c r="AB115" s="60"/>
      <c r="AC115" s="60"/>
    </row>
    <row r="116" spans="1:29" ht="30" customHeight="1" x14ac:dyDescent="0.25">
      <c r="A116" s="166"/>
      <c r="B116" s="71">
        <v>113</v>
      </c>
      <c r="C116" s="169"/>
      <c r="D116" s="75" t="s">
        <v>157</v>
      </c>
      <c r="E116" s="72" t="s">
        <v>188</v>
      </c>
      <c r="F116" s="72" t="s">
        <v>38</v>
      </c>
      <c r="G116" s="72" t="s">
        <v>44</v>
      </c>
      <c r="H116" s="56">
        <v>49</v>
      </c>
      <c r="I116" s="32"/>
      <c r="J116" s="41">
        <f t="shared" si="2"/>
        <v>0</v>
      </c>
      <c r="K116" s="42" t="str">
        <f t="shared" si="3"/>
        <v>OK</v>
      </c>
      <c r="L116" s="31"/>
      <c r="M116" s="31"/>
      <c r="N116" s="31"/>
      <c r="O116" s="31"/>
      <c r="P116" s="31"/>
      <c r="Q116" s="31"/>
      <c r="R116" s="31"/>
      <c r="S116" s="31"/>
      <c r="T116" s="31"/>
      <c r="U116" s="31"/>
      <c r="V116" s="31"/>
      <c r="W116" s="31"/>
      <c r="X116" s="60"/>
      <c r="Y116" s="60"/>
      <c r="Z116" s="60"/>
      <c r="AA116" s="60"/>
      <c r="AB116" s="60"/>
      <c r="AC116" s="60"/>
    </row>
    <row r="117" spans="1:29" ht="30" customHeight="1" x14ac:dyDescent="0.25">
      <c r="A117" s="166"/>
      <c r="B117" s="71">
        <v>114</v>
      </c>
      <c r="C117" s="169"/>
      <c r="D117" s="75" t="s">
        <v>159</v>
      </c>
      <c r="E117" s="72" t="s">
        <v>188</v>
      </c>
      <c r="F117" s="72" t="s">
        <v>38</v>
      </c>
      <c r="G117" s="72" t="s">
        <v>44</v>
      </c>
      <c r="H117" s="56">
        <v>10</v>
      </c>
      <c r="I117" s="32">
        <v>20</v>
      </c>
      <c r="J117" s="41">
        <f t="shared" si="2"/>
        <v>8</v>
      </c>
      <c r="K117" s="42" t="str">
        <f t="shared" si="3"/>
        <v>OK</v>
      </c>
      <c r="L117" s="31"/>
      <c r="M117" s="31">
        <v>10</v>
      </c>
      <c r="N117" s="31"/>
      <c r="O117" s="31">
        <v>2</v>
      </c>
      <c r="P117" s="31"/>
      <c r="Q117" s="31"/>
      <c r="R117" s="31"/>
      <c r="S117" s="31"/>
      <c r="T117" s="31"/>
      <c r="U117" s="31"/>
      <c r="V117" s="31"/>
      <c r="W117" s="31"/>
      <c r="X117" s="60"/>
      <c r="Y117" s="60"/>
      <c r="Z117" s="60"/>
      <c r="AA117" s="60"/>
      <c r="AB117" s="60"/>
      <c r="AC117" s="60"/>
    </row>
    <row r="118" spans="1:29" ht="30" customHeight="1" x14ac:dyDescent="0.25">
      <c r="A118" s="166"/>
      <c r="B118" s="73">
        <v>115</v>
      </c>
      <c r="C118" s="169"/>
      <c r="D118" s="75" t="s">
        <v>622</v>
      </c>
      <c r="E118" s="72" t="s">
        <v>697</v>
      </c>
      <c r="F118" s="72" t="s">
        <v>623</v>
      </c>
      <c r="G118" s="72" t="s">
        <v>44</v>
      </c>
      <c r="H118" s="56">
        <v>4</v>
      </c>
      <c r="I118" s="32"/>
      <c r="J118" s="41">
        <f t="shared" si="2"/>
        <v>0</v>
      </c>
      <c r="K118" s="42" t="str">
        <f t="shared" si="3"/>
        <v>OK</v>
      </c>
      <c r="L118" s="31"/>
      <c r="M118" s="31"/>
      <c r="N118" s="31"/>
      <c r="O118" s="31"/>
      <c r="P118" s="31"/>
      <c r="Q118" s="31"/>
      <c r="R118" s="31"/>
      <c r="S118" s="31"/>
      <c r="T118" s="31"/>
      <c r="U118" s="31"/>
      <c r="V118" s="31"/>
      <c r="W118" s="31"/>
      <c r="X118" s="60"/>
      <c r="Y118" s="60"/>
      <c r="Z118" s="60"/>
      <c r="AA118" s="60"/>
      <c r="AB118" s="60"/>
      <c r="AC118" s="60"/>
    </row>
    <row r="119" spans="1:29" ht="30" customHeight="1" x14ac:dyDescent="0.25">
      <c r="A119" s="166"/>
      <c r="B119" s="71">
        <v>116</v>
      </c>
      <c r="C119" s="169"/>
      <c r="D119" s="75" t="s">
        <v>160</v>
      </c>
      <c r="E119" s="72" t="s">
        <v>143</v>
      </c>
      <c r="F119" s="72" t="s">
        <v>144</v>
      </c>
      <c r="G119" s="72" t="s">
        <v>44</v>
      </c>
      <c r="H119" s="56">
        <v>39.9</v>
      </c>
      <c r="I119" s="32">
        <v>4</v>
      </c>
      <c r="J119" s="41">
        <f t="shared" si="2"/>
        <v>0</v>
      </c>
      <c r="K119" s="42" t="str">
        <f t="shared" si="3"/>
        <v>OK</v>
      </c>
      <c r="L119" s="31"/>
      <c r="M119" s="31">
        <v>4</v>
      </c>
      <c r="N119" s="31"/>
      <c r="O119" s="31"/>
      <c r="P119" s="31"/>
      <c r="Q119" s="31"/>
      <c r="R119" s="31"/>
      <c r="S119" s="31"/>
      <c r="T119" s="31"/>
      <c r="U119" s="31"/>
      <c r="V119" s="31"/>
      <c r="W119" s="31"/>
      <c r="X119" s="60"/>
      <c r="Y119" s="60"/>
      <c r="Z119" s="60"/>
      <c r="AA119" s="60"/>
      <c r="AB119" s="60"/>
      <c r="AC119" s="60"/>
    </row>
    <row r="120" spans="1:29" ht="30" customHeight="1" x14ac:dyDescent="0.25">
      <c r="A120" s="166"/>
      <c r="B120" s="71">
        <v>117</v>
      </c>
      <c r="C120" s="169"/>
      <c r="D120" s="75" t="s">
        <v>162</v>
      </c>
      <c r="E120" s="72" t="s">
        <v>166</v>
      </c>
      <c r="F120" s="72" t="s">
        <v>164</v>
      </c>
      <c r="G120" s="72" t="s">
        <v>44</v>
      </c>
      <c r="H120" s="56">
        <v>260</v>
      </c>
      <c r="I120" s="32">
        <v>5</v>
      </c>
      <c r="J120" s="41">
        <f t="shared" si="2"/>
        <v>0</v>
      </c>
      <c r="K120" s="42" t="str">
        <f t="shared" si="3"/>
        <v>OK</v>
      </c>
      <c r="L120" s="31"/>
      <c r="M120" s="31">
        <v>3</v>
      </c>
      <c r="N120" s="31"/>
      <c r="O120" s="31">
        <v>2</v>
      </c>
      <c r="P120" s="31"/>
      <c r="Q120" s="31"/>
      <c r="R120" s="31"/>
      <c r="S120" s="31"/>
      <c r="T120" s="31"/>
      <c r="U120" s="31"/>
      <c r="V120" s="31"/>
      <c r="W120" s="31"/>
      <c r="X120" s="60"/>
      <c r="Y120" s="60"/>
      <c r="Z120" s="60"/>
      <c r="AA120" s="60"/>
      <c r="AB120" s="60"/>
      <c r="AC120" s="60"/>
    </row>
    <row r="121" spans="1:29" ht="30" customHeight="1" x14ac:dyDescent="0.25">
      <c r="A121" s="166"/>
      <c r="B121" s="71">
        <v>118</v>
      </c>
      <c r="C121" s="169"/>
      <c r="D121" s="75" t="s">
        <v>165</v>
      </c>
      <c r="E121" s="72" t="s">
        <v>166</v>
      </c>
      <c r="F121" s="72" t="s">
        <v>164</v>
      </c>
      <c r="G121" s="72" t="s">
        <v>44</v>
      </c>
      <c r="H121" s="56">
        <v>236</v>
      </c>
      <c r="I121" s="32">
        <v>5</v>
      </c>
      <c r="J121" s="41">
        <f t="shared" si="2"/>
        <v>1</v>
      </c>
      <c r="K121" s="42" t="str">
        <f t="shared" si="3"/>
        <v>OK</v>
      </c>
      <c r="L121" s="31"/>
      <c r="M121" s="31">
        <v>2</v>
      </c>
      <c r="N121" s="31"/>
      <c r="O121" s="31">
        <v>2</v>
      </c>
      <c r="P121" s="31"/>
      <c r="Q121" s="31"/>
      <c r="R121" s="31"/>
      <c r="S121" s="31"/>
      <c r="T121" s="31"/>
      <c r="U121" s="31"/>
      <c r="V121" s="31"/>
      <c r="W121" s="31"/>
      <c r="X121" s="60"/>
      <c r="Y121" s="60"/>
      <c r="Z121" s="60"/>
      <c r="AA121" s="60"/>
      <c r="AB121" s="60"/>
      <c r="AC121" s="60"/>
    </row>
    <row r="122" spans="1:29" ht="30" customHeight="1" x14ac:dyDescent="0.25">
      <c r="A122" s="166"/>
      <c r="B122" s="71">
        <v>119</v>
      </c>
      <c r="C122" s="169"/>
      <c r="D122" s="75" t="s">
        <v>167</v>
      </c>
      <c r="E122" s="72" t="s">
        <v>166</v>
      </c>
      <c r="F122" s="72" t="s">
        <v>164</v>
      </c>
      <c r="G122" s="72" t="s">
        <v>44</v>
      </c>
      <c r="H122" s="56">
        <v>253</v>
      </c>
      <c r="I122" s="32">
        <v>3</v>
      </c>
      <c r="J122" s="41">
        <f t="shared" si="2"/>
        <v>1</v>
      </c>
      <c r="K122" s="42" t="str">
        <f t="shared" si="3"/>
        <v>OK</v>
      </c>
      <c r="L122" s="31"/>
      <c r="M122" s="31">
        <v>2</v>
      </c>
      <c r="N122" s="31"/>
      <c r="O122" s="31"/>
      <c r="P122" s="31"/>
      <c r="Q122" s="31"/>
      <c r="R122" s="31"/>
      <c r="S122" s="31"/>
      <c r="T122" s="31"/>
      <c r="U122" s="31"/>
      <c r="V122" s="31"/>
      <c r="W122" s="31"/>
      <c r="X122" s="60"/>
      <c r="Y122" s="60"/>
      <c r="Z122" s="60"/>
      <c r="AA122" s="60"/>
      <c r="AB122" s="60"/>
      <c r="AC122" s="60"/>
    </row>
    <row r="123" spans="1:29" ht="30" customHeight="1" x14ac:dyDescent="0.25">
      <c r="A123" s="166"/>
      <c r="B123" s="71">
        <v>120</v>
      </c>
      <c r="C123" s="169"/>
      <c r="D123" s="75" t="s">
        <v>168</v>
      </c>
      <c r="E123" s="72" t="s">
        <v>698</v>
      </c>
      <c r="F123" s="72" t="s">
        <v>164</v>
      </c>
      <c r="G123" s="72" t="s">
        <v>44</v>
      </c>
      <c r="H123" s="56">
        <v>265</v>
      </c>
      <c r="I123" s="32"/>
      <c r="J123" s="41">
        <f t="shared" si="2"/>
        <v>0</v>
      </c>
      <c r="K123" s="42" t="str">
        <f t="shared" si="3"/>
        <v>OK</v>
      </c>
      <c r="L123" s="31"/>
      <c r="M123" s="31"/>
      <c r="N123" s="31"/>
      <c r="O123" s="31"/>
      <c r="P123" s="31"/>
      <c r="Q123" s="31"/>
      <c r="R123" s="31"/>
      <c r="S123" s="31"/>
      <c r="T123" s="31"/>
      <c r="U123" s="31"/>
      <c r="V123" s="31"/>
      <c r="W123" s="31"/>
      <c r="X123" s="60"/>
      <c r="Y123" s="60"/>
      <c r="Z123" s="60"/>
      <c r="AA123" s="60"/>
      <c r="AB123" s="60"/>
      <c r="AC123" s="60"/>
    </row>
    <row r="124" spans="1:29" ht="30" customHeight="1" x14ac:dyDescent="0.25">
      <c r="A124" s="166"/>
      <c r="B124" s="71">
        <v>121</v>
      </c>
      <c r="C124" s="169"/>
      <c r="D124" s="75" t="s">
        <v>170</v>
      </c>
      <c r="E124" s="72" t="s">
        <v>143</v>
      </c>
      <c r="F124" s="72" t="s">
        <v>164</v>
      </c>
      <c r="G124" s="72" t="s">
        <v>44</v>
      </c>
      <c r="H124" s="56">
        <v>49</v>
      </c>
      <c r="I124" s="32">
        <v>4</v>
      </c>
      <c r="J124" s="41">
        <f t="shared" si="2"/>
        <v>2</v>
      </c>
      <c r="K124" s="42" t="str">
        <f t="shared" si="3"/>
        <v>OK</v>
      </c>
      <c r="L124" s="31"/>
      <c r="M124" s="31">
        <v>2</v>
      </c>
      <c r="N124" s="31"/>
      <c r="O124" s="31"/>
      <c r="P124" s="31"/>
      <c r="Q124" s="31"/>
      <c r="R124" s="31"/>
      <c r="S124" s="31"/>
      <c r="T124" s="31"/>
      <c r="U124" s="31"/>
      <c r="V124" s="31"/>
      <c r="W124" s="31"/>
      <c r="X124" s="60"/>
      <c r="Y124" s="60"/>
      <c r="Z124" s="60"/>
      <c r="AA124" s="60"/>
      <c r="AB124" s="60"/>
      <c r="AC124" s="60"/>
    </row>
    <row r="125" spans="1:29" ht="30" customHeight="1" x14ac:dyDescent="0.25">
      <c r="A125" s="166"/>
      <c r="B125" s="71">
        <v>122</v>
      </c>
      <c r="C125" s="169"/>
      <c r="D125" s="75" t="s">
        <v>171</v>
      </c>
      <c r="E125" s="72" t="s">
        <v>699</v>
      </c>
      <c r="F125" s="72" t="s">
        <v>164</v>
      </c>
      <c r="G125" s="72" t="s">
        <v>44</v>
      </c>
      <c r="H125" s="56">
        <v>195</v>
      </c>
      <c r="I125" s="32">
        <v>10</v>
      </c>
      <c r="J125" s="41">
        <f t="shared" si="2"/>
        <v>5</v>
      </c>
      <c r="K125" s="42" t="str">
        <f t="shared" si="3"/>
        <v>OK</v>
      </c>
      <c r="L125" s="31"/>
      <c r="M125" s="31">
        <v>5</v>
      </c>
      <c r="N125" s="31"/>
      <c r="O125" s="31"/>
      <c r="P125" s="31"/>
      <c r="Q125" s="31"/>
      <c r="R125" s="31"/>
      <c r="S125" s="31"/>
      <c r="T125" s="31"/>
      <c r="U125" s="31"/>
      <c r="V125" s="31"/>
      <c r="W125" s="31"/>
      <c r="X125" s="60"/>
      <c r="Y125" s="60"/>
      <c r="Z125" s="60"/>
      <c r="AA125" s="60"/>
      <c r="AB125" s="60"/>
      <c r="AC125" s="60"/>
    </row>
    <row r="126" spans="1:29" ht="30" customHeight="1" x14ac:dyDescent="0.25">
      <c r="A126" s="166"/>
      <c r="B126" s="71">
        <v>123</v>
      </c>
      <c r="C126" s="169"/>
      <c r="D126" s="75" t="s">
        <v>173</v>
      </c>
      <c r="E126" s="72" t="s">
        <v>699</v>
      </c>
      <c r="F126" s="72" t="s">
        <v>164</v>
      </c>
      <c r="G126" s="72" t="s">
        <v>44</v>
      </c>
      <c r="H126" s="56">
        <v>250</v>
      </c>
      <c r="I126" s="32">
        <v>5</v>
      </c>
      <c r="J126" s="41">
        <f t="shared" si="2"/>
        <v>2</v>
      </c>
      <c r="K126" s="42" t="str">
        <f t="shared" si="3"/>
        <v>OK</v>
      </c>
      <c r="L126" s="31"/>
      <c r="M126" s="31">
        <v>3</v>
      </c>
      <c r="N126" s="31"/>
      <c r="O126" s="31"/>
      <c r="P126" s="31"/>
      <c r="Q126" s="31"/>
      <c r="R126" s="31"/>
      <c r="S126" s="31"/>
      <c r="T126" s="31"/>
      <c r="U126" s="31"/>
      <c r="V126" s="31"/>
      <c r="W126" s="31"/>
      <c r="X126" s="60"/>
      <c r="Y126" s="60"/>
      <c r="Z126" s="60"/>
      <c r="AA126" s="60"/>
      <c r="AB126" s="60"/>
      <c r="AC126" s="60"/>
    </row>
    <row r="127" spans="1:29" ht="30" customHeight="1" x14ac:dyDescent="0.25">
      <c r="A127" s="166"/>
      <c r="B127" s="71">
        <v>124</v>
      </c>
      <c r="C127" s="169"/>
      <c r="D127" s="75" t="s">
        <v>174</v>
      </c>
      <c r="E127" s="72" t="s">
        <v>143</v>
      </c>
      <c r="F127" s="72" t="s">
        <v>176</v>
      </c>
      <c r="G127" s="72" t="s">
        <v>44</v>
      </c>
      <c r="H127" s="56">
        <v>15</v>
      </c>
      <c r="I127" s="32"/>
      <c r="J127" s="41">
        <f t="shared" si="2"/>
        <v>0</v>
      </c>
      <c r="K127" s="42" t="str">
        <f t="shared" si="3"/>
        <v>OK</v>
      </c>
      <c r="L127" s="31"/>
      <c r="M127" s="31"/>
      <c r="N127" s="31"/>
      <c r="O127" s="31"/>
      <c r="P127" s="31"/>
      <c r="Q127" s="31"/>
      <c r="R127" s="31"/>
      <c r="S127" s="31"/>
      <c r="T127" s="31"/>
      <c r="U127" s="31"/>
      <c r="V127" s="31"/>
      <c r="W127" s="31"/>
      <c r="X127" s="60"/>
      <c r="Y127" s="60"/>
      <c r="Z127" s="60"/>
      <c r="AA127" s="60"/>
      <c r="AB127" s="60"/>
      <c r="AC127" s="60"/>
    </row>
    <row r="128" spans="1:29" ht="30" customHeight="1" x14ac:dyDescent="0.25">
      <c r="A128" s="166"/>
      <c r="B128" s="71">
        <v>125</v>
      </c>
      <c r="C128" s="169"/>
      <c r="D128" s="75" t="s">
        <v>177</v>
      </c>
      <c r="E128" s="72" t="s">
        <v>699</v>
      </c>
      <c r="F128" s="72" t="s">
        <v>164</v>
      </c>
      <c r="G128" s="72" t="s">
        <v>44</v>
      </c>
      <c r="H128" s="56">
        <v>220</v>
      </c>
      <c r="I128" s="32">
        <v>3</v>
      </c>
      <c r="J128" s="41">
        <f t="shared" si="2"/>
        <v>1</v>
      </c>
      <c r="K128" s="42" t="str">
        <f t="shared" si="3"/>
        <v>OK</v>
      </c>
      <c r="L128" s="31"/>
      <c r="M128" s="31">
        <v>2</v>
      </c>
      <c r="N128" s="31"/>
      <c r="O128" s="31"/>
      <c r="P128" s="31"/>
      <c r="Q128" s="31"/>
      <c r="R128" s="31"/>
      <c r="S128" s="31"/>
      <c r="T128" s="31"/>
      <c r="U128" s="31"/>
      <c r="V128" s="31"/>
      <c r="W128" s="31"/>
      <c r="X128" s="60"/>
      <c r="Y128" s="60"/>
      <c r="Z128" s="60"/>
      <c r="AA128" s="60"/>
      <c r="AB128" s="60"/>
      <c r="AC128" s="60"/>
    </row>
    <row r="129" spans="1:29" ht="30" customHeight="1" x14ac:dyDescent="0.25">
      <c r="A129" s="166"/>
      <c r="B129" s="71">
        <v>126</v>
      </c>
      <c r="C129" s="169"/>
      <c r="D129" s="75" t="s">
        <v>178</v>
      </c>
      <c r="E129" s="72" t="s">
        <v>699</v>
      </c>
      <c r="F129" s="72" t="s">
        <v>164</v>
      </c>
      <c r="G129" s="72" t="s">
        <v>44</v>
      </c>
      <c r="H129" s="56">
        <v>195</v>
      </c>
      <c r="I129" s="32"/>
      <c r="J129" s="41">
        <f t="shared" si="2"/>
        <v>0</v>
      </c>
      <c r="K129" s="42" t="str">
        <f t="shared" si="3"/>
        <v>OK</v>
      </c>
      <c r="L129" s="31"/>
      <c r="M129" s="31"/>
      <c r="N129" s="31"/>
      <c r="O129" s="31"/>
      <c r="P129" s="31"/>
      <c r="Q129" s="31"/>
      <c r="R129" s="31"/>
      <c r="S129" s="31"/>
      <c r="T129" s="31"/>
      <c r="U129" s="31"/>
      <c r="V129" s="31"/>
      <c r="W129" s="31"/>
      <c r="X129" s="60"/>
      <c r="Y129" s="60"/>
      <c r="Z129" s="60"/>
      <c r="AA129" s="60"/>
      <c r="AB129" s="60"/>
      <c r="AC129" s="60"/>
    </row>
    <row r="130" spans="1:29" ht="30" customHeight="1" x14ac:dyDescent="0.25">
      <c r="A130" s="166"/>
      <c r="B130" s="71">
        <v>127</v>
      </c>
      <c r="C130" s="169"/>
      <c r="D130" s="75" t="s">
        <v>179</v>
      </c>
      <c r="E130" s="72" t="s">
        <v>143</v>
      </c>
      <c r="F130" s="72" t="s">
        <v>164</v>
      </c>
      <c r="G130" s="72" t="s">
        <v>44</v>
      </c>
      <c r="H130" s="56">
        <v>170</v>
      </c>
      <c r="I130" s="32"/>
      <c r="J130" s="41">
        <f t="shared" si="2"/>
        <v>0</v>
      </c>
      <c r="K130" s="42" t="str">
        <f t="shared" si="3"/>
        <v>OK</v>
      </c>
      <c r="L130" s="31"/>
      <c r="M130" s="31"/>
      <c r="N130" s="31"/>
      <c r="O130" s="31"/>
      <c r="P130" s="31"/>
      <c r="Q130" s="31"/>
      <c r="R130" s="31"/>
      <c r="S130" s="31"/>
      <c r="T130" s="31"/>
      <c r="U130" s="31"/>
      <c r="V130" s="31"/>
      <c r="W130" s="31"/>
      <c r="X130" s="60"/>
      <c r="Y130" s="60"/>
      <c r="Z130" s="60"/>
      <c r="AA130" s="60"/>
      <c r="AB130" s="60"/>
      <c r="AC130" s="60"/>
    </row>
    <row r="131" spans="1:29" ht="30" customHeight="1" x14ac:dyDescent="0.25">
      <c r="A131" s="166"/>
      <c r="B131" s="71">
        <v>128</v>
      </c>
      <c r="C131" s="169"/>
      <c r="D131" s="75" t="s">
        <v>180</v>
      </c>
      <c r="E131" s="72" t="s">
        <v>143</v>
      </c>
      <c r="F131" s="72" t="s">
        <v>144</v>
      </c>
      <c r="G131" s="72" t="s">
        <v>44</v>
      </c>
      <c r="H131" s="56">
        <v>35</v>
      </c>
      <c r="I131" s="32"/>
      <c r="J131" s="41">
        <f t="shared" si="2"/>
        <v>0</v>
      </c>
      <c r="K131" s="42" t="str">
        <f t="shared" si="3"/>
        <v>OK</v>
      </c>
      <c r="L131" s="31"/>
      <c r="M131" s="31"/>
      <c r="N131" s="31"/>
      <c r="O131" s="31"/>
      <c r="P131" s="31"/>
      <c r="Q131" s="31"/>
      <c r="R131" s="31"/>
      <c r="S131" s="31"/>
      <c r="T131" s="31"/>
      <c r="U131" s="31"/>
      <c r="V131" s="31"/>
      <c r="W131" s="31"/>
      <c r="X131" s="60"/>
      <c r="Y131" s="60"/>
      <c r="Z131" s="60"/>
      <c r="AA131" s="60"/>
      <c r="AB131" s="60"/>
      <c r="AC131" s="60"/>
    </row>
    <row r="132" spans="1:29" ht="30" customHeight="1" x14ac:dyDescent="0.25">
      <c r="A132" s="166"/>
      <c r="B132" s="71">
        <v>129</v>
      </c>
      <c r="C132" s="169"/>
      <c r="D132" s="75" t="s">
        <v>181</v>
      </c>
      <c r="E132" s="72" t="s">
        <v>699</v>
      </c>
      <c r="F132" s="72" t="s">
        <v>144</v>
      </c>
      <c r="G132" s="72" t="s">
        <v>44</v>
      </c>
      <c r="H132" s="56">
        <v>58</v>
      </c>
      <c r="I132" s="32"/>
      <c r="J132" s="41">
        <f t="shared" si="2"/>
        <v>0</v>
      </c>
      <c r="K132" s="42" t="str">
        <f t="shared" si="3"/>
        <v>OK</v>
      </c>
      <c r="L132" s="31"/>
      <c r="M132" s="31"/>
      <c r="N132" s="31"/>
      <c r="O132" s="31"/>
      <c r="P132" s="31"/>
      <c r="Q132" s="31"/>
      <c r="R132" s="31"/>
      <c r="S132" s="31"/>
      <c r="T132" s="31"/>
      <c r="U132" s="31"/>
      <c r="V132" s="31"/>
      <c r="W132" s="31"/>
      <c r="X132" s="60"/>
      <c r="Y132" s="60"/>
      <c r="Z132" s="60"/>
      <c r="AA132" s="60"/>
      <c r="AB132" s="60"/>
      <c r="AC132" s="60"/>
    </row>
    <row r="133" spans="1:29" ht="30" customHeight="1" x14ac:dyDescent="0.25">
      <c r="A133" s="166"/>
      <c r="B133" s="71">
        <v>130</v>
      </c>
      <c r="C133" s="169"/>
      <c r="D133" s="75" t="s">
        <v>182</v>
      </c>
      <c r="E133" s="72" t="s">
        <v>172</v>
      </c>
      <c r="F133" s="72" t="s">
        <v>144</v>
      </c>
      <c r="G133" s="72" t="s">
        <v>44</v>
      </c>
      <c r="H133" s="56">
        <v>49.9</v>
      </c>
      <c r="I133" s="32">
        <v>10</v>
      </c>
      <c r="J133" s="41">
        <f t="shared" ref="J133:J196" si="4">I133-(SUM(L133:AC133))</f>
        <v>0</v>
      </c>
      <c r="K133" s="42" t="str">
        <f t="shared" ref="K133:K196" si="5">IF(J133&lt;0,"ATENÇÃO","OK")</f>
        <v>OK</v>
      </c>
      <c r="L133" s="31"/>
      <c r="M133" s="31">
        <v>10</v>
      </c>
      <c r="N133" s="31"/>
      <c r="O133" s="31"/>
      <c r="P133" s="31"/>
      <c r="Q133" s="31"/>
      <c r="R133" s="31"/>
      <c r="S133" s="31"/>
      <c r="T133" s="31"/>
      <c r="U133" s="31"/>
      <c r="V133" s="31"/>
      <c r="W133" s="31"/>
      <c r="X133" s="60"/>
      <c r="Y133" s="60"/>
      <c r="Z133" s="60"/>
      <c r="AA133" s="60"/>
      <c r="AB133" s="60"/>
      <c r="AC133" s="60"/>
    </row>
    <row r="134" spans="1:29" ht="30" customHeight="1" x14ac:dyDescent="0.25">
      <c r="A134" s="166"/>
      <c r="B134" s="71">
        <v>131</v>
      </c>
      <c r="C134" s="169"/>
      <c r="D134" s="75" t="s">
        <v>183</v>
      </c>
      <c r="E134" s="72" t="s">
        <v>143</v>
      </c>
      <c r="F134" s="72" t="s">
        <v>144</v>
      </c>
      <c r="G134" s="72" t="s">
        <v>44</v>
      </c>
      <c r="H134" s="56">
        <v>59</v>
      </c>
      <c r="I134" s="32"/>
      <c r="J134" s="41">
        <f t="shared" si="4"/>
        <v>0</v>
      </c>
      <c r="K134" s="42" t="str">
        <f t="shared" si="5"/>
        <v>OK</v>
      </c>
      <c r="L134" s="31"/>
      <c r="M134" s="31"/>
      <c r="N134" s="31"/>
      <c r="O134" s="31"/>
      <c r="P134" s="31"/>
      <c r="Q134" s="31"/>
      <c r="R134" s="31"/>
      <c r="S134" s="31"/>
      <c r="T134" s="31"/>
      <c r="U134" s="31"/>
      <c r="V134" s="31"/>
      <c r="W134" s="31"/>
      <c r="X134" s="60"/>
      <c r="Y134" s="60"/>
      <c r="Z134" s="60"/>
      <c r="AA134" s="60"/>
      <c r="AB134" s="60"/>
      <c r="AC134" s="60"/>
    </row>
    <row r="135" spans="1:29" ht="30" customHeight="1" x14ac:dyDescent="0.25">
      <c r="A135" s="166"/>
      <c r="B135" s="71">
        <v>132</v>
      </c>
      <c r="C135" s="169"/>
      <c r="D135" s="75" t="s">
        <v>184</v>
      </c>
      <c r="E135" s="72" t="s">
        <v>172</v>
      </c>
      <c r="F135" s="72" t="s">
        <v>144</v>
      </c>
      <c r="G135" s="72" t="s">
        <v>44</v>
      </c>
      <c r="H135" s="56">
        <v>49.9</v>
      </c>
      <c r="I135" s="32"/>
      <c r="J135" s="41">
        <f t="shared" si="4"/>
        <v>0</v>
      </c>
      <c r="K135" s="42" t="str">
        <f t="shared" si="5"/>
        <v>OK</v>
      </c>
      <c r="L135" s="31"/>
      <c r="M135" s="31"/>
      <c r="N135" s="31"/>
      <c r="O135" s="31"/>
      <c r="P135" s="31"/>
      <c r="Q135" s="31"/>
      <c r="R135" s="31"/>
      <c r="S135" s="31"/>
      <c r="T135" s="31"/>
      <c r="U135" s="31"/>
      <c r="V135" s="31"/>
      <c r="W135" s="31"/>
      <c r="X135" s="60"/>
      <c r="Y135" s="60"/>
      <c r="Z135" s="60"/>
      <c r="AA135" s="60"/>
      <c r="AB135" s="60"/>
      <c r="AC135" s="60"/>
    </row>
    <row r="136" spans="1:29" ht="30" customHeight="1" x14ac:dyDescent="0.25">
      <c r="A136" s="166"/>
      <c r="B136" s="71">
        <v>133</v>
      </c>
      <c r="C136" s="169"/>
      <c r="D136" s="75" t="s">
        <v>185</v>
      </c>
      <c r="E136" s="72" t="s">
        <v>172</v>
      </c>
      <c r="F136" s="72" t="s">
        <v>176</v>
      </c>
      <c r="G136" s="72" t="s">
        <v>44</v>
      </c>
      <c r="H136" s="56">
        <v>199</v>
      </c>
      <c r="I136" s="32">
        <v>1</v>
      </c>
      <c r="J136" s="41">
        <f t="shared" si="4"/>
        <v>0</v>
      </c>
      <c r="K136" s="42" t="str">
        <f t="shared" si="5"/>
        <v>OK</v>
      </c>
      <c r="L136" s="31"/>
      <c r="M136" s="31">
        <v>1</v>
      </c>
      <c r="N136" s="31"/>
      <c r="O136" s="31"/>
      <c r="P136" s="31"/>
      <c r="Q136" s="31"/>
      <c r="R136" s="31"/>
      <c r="S136" s="31"/>
      <c r="T136" s="31"/>
      <c r="U136" s="31"/>
      <c r="V136" s="31"/>
      <c r="W136" s="31"/>
      <c r="X136" s="60"/>
      <c r="Y136" s="60"/>
      <c r="Z136" s="60"/>
      <c r="AA136" s="60"/>
      <c r="AB136" s="60"/>
      <c r="AC136" s="60"/>
    </row>
    <row r="137" spans="1:29" ht="30" customHeight="1" x14ac:dyDescent="0.25">
      <c r="A137" s="166"/>
      <c r="B137" s="71">
        <v>134</v>
      </c>
      <c r="C137" s="169"/>
      <c r="D137" s="75" t="s">
        <v>186</v>
      </c>
      <c r="E137" s="72" t="s">
        <v>143</v>
      </c>
      <c r="F137" s="72" t="s">
        <v>38</v>
      </c>
      <c r="G137" s="72" t="s">
        <v>44</v>
      </c>
      <c r="H137" s="56">
        <v>12</v>
      </c>
      <c r="I137" s="32"/>
      <c r="J137" s="41">
        <f t="shared" si="4"/>
        <v>0</v>
      </c>
      <c r="K137" s="42" t="str">
        <f t="shared" si="5"/>
        <v>OK</v>
      </c>
      <c r="L137" s="31"/>
      <c r="M137" s="31"/>
      <c r="N137" s="31"/>
      <c r="O137" s="31"/>
      <c r="P137" s="31"/>
      <c r="Q137" s="31"/>
      <c r="R137" s="31"/>
      <c r="S137" s="31"/>
      <c r="T137" s="31"/>
      <c r="U137" s="31"/>
      <c r="V137" s="31"/>
      <c r="W137" s="31"/>
      <c r="X137" s="60"/>
      <c r="Y137" s="60"/>
      <c r="Z137" s="60"/>
      <c r="AA137" s="60"/>
      <c r="AB137" s="60"/>
      <c r="AC137" s="60"/>
    </row>
    <row r="138" spans="1:29" ht="30" customHeight="1" x14ac:dyDescent="0.25">
      <c r="A138" s="166"/>
      <c r="B138" s="73">
        <v>135</v>
      </c>
      <c r="C138" s="169"/>
      <c r="D138" s="75" t="s">
        <v>187</v>
      </c>
      <c r="E138" s="72" t="s">
        <v>239</v>
      </c>
      <c r="F138" s="72" t="s">
        <v>38</v>
      </c>
      <c r="G138" s="72" t="s">
        <v>44</v>
      </c>
      <c r="H138" s="56">
        <v>15</v>
      </c>
      <c r="I138" s="32"/>
      <c r="J138" s="41">
        <f t="shared" si="4"/>
        <v>0</v>
      </c>
      <c r="K138" s="42" t="str">
        <f t="shared" si="5"/>
        <v>OK</v>
      </c>
      <c r="L138" s="31"/>
      <c r="M138" s="31"/>
      <c r="N138" s="31"/>
      <c r="O138" s="31"/>
      <c r="P138" s="31"/>
      <c r="Q138" s="31"/>
      <c r="R138" s="31"/>
      <c r="S138" s="31"/>
      <c r="T138" s="31"/>
      <c r="U138" s="31"/>
      <c r="V138" s="31"/>
      <c r="W138" s="31"/>
      <c r="X138" s="60"/>
      <c r="Y138" s="60"/>
      <c r="Z138" s="60"/>
      <c r="AA138" s="60"/>
      <c r="AB138" s="60"/>
      <c r="AC138" s="60"/>
    </row>
    <row r="139" spans="1:29" ht="30" customHeight="1" x14ac:dyDescent="0.25">
      <c r="A139" s="166"/>
      <c r="B139" s="71">
        <v>136</v>
      </c>
      <c r="C139" s="169"/>
      <c r="D139" s="74" t="s">
        <v>700</v>
      </c>
      <c r="E139" s="86" t="s">
        <v>188</v>
      </c>
      <c r="F139" s="72" t="s">
        <v>123</v>
      </c>
      <c r="G139" s="73"/>
      <c r="H139" s="56">
        <v>220</v>
      </c>
      <c r="I139" s="32"/>
      <c r="J139" s="41">
        <f t="shared" si="4"/>
        <v>0</v>
      </c>
      <c r="K139" s="42" t="str">
        <f t="shared" si="5"/>
        <v>OK</v>
      </c>
      <c r="L139" s="31"/>
      <c r="M139" s="31"/>
      <c r="N139" s="31"/>
      <c r="O139" s="31"/>
      <c r="P139" s="31"/>
      <c r="Q139" s="31"/>
      <c r="R139" s="31"/>
      <c r="S139" s="31"/>
      <c r="T139" s="31"/>
      <c r="U139" s="31"/>
      <c r="V139" s="31"/>
      <c r="W139" s="31"/>
      <c r="X139" s="60"/>
      <c r="Y139" s="60"/>
      <c r="Z139" s="60"/>
      <c r="AA139" s="60"/>
      <c r="AB139" s="60"/>
      <c r="AC139" s="60"/>
    </row>
    <row r="140" spans="1:29" ht="30" customHeight="1" x14ac:dyDescent="0.25">
      <c r="A140" s="166"/>
      <c r="B140" s="71">
        <v>137</v>
      </c>
      <c r="C140" s="169"/>
      <c r="D140" s="75" t="s">
        <v>701</v>
      </c>
      <c r="E140" s="86" t="s">
        <v>188</v>
      </c>
      <c r="F140" s="72" t="s">
        <v>123</v>
      </c>
      <c r="G140" s="73"/>
      <c r="H140" s="56">
        <v>220</v>
      </c>
      <c r="I140" s="32"/>
      <c r="J140" s="41">
        <f t="shared" si="4"/>
        <v>0</v>
      </c>
      <c r="K140" s="42" t="str">
        <f t="shared" si="5"/>
        <v>OK</v>
      </c>
      <c r="L140" s="31"/>
      <c r="M140" s="31"/>
      <c r="N140" s="31"/>
      <c r="O140" s="31"/>
      <c r="P140" s="31"/>
      <c r="Q140" s="31"/>
      <c r="R140" s="31"/>
      <c r="S140" s="31"/>
      <c r="T140" s="31"/>
      <c r="U140" s="31"/>
      <c r="V140" s="31"/>
      <c r="W140" s="31"/>
      <c r="X140" s="60"/>
      <c r="Y140" s="60"/>
      <c r="Z140" s="60"/>
      <c r="AA140" s="60"/>
      <c r="AB140" s="60"/>
      <c r="AC140" s="60"/>
    </row>
    <row r="141" spans="1:29" ht="30" customHeight="1" x14ac:dyDescent="0.25">
      <c r="A141" s="166"/>
      <c r="B141" s="71">
        <v>138</v>
      </c>
      <c r="C141" s="169"/>
      <c r="D141" s="75" t="s">
        <v>702</v>
      </c>
      <c r="E141" s="86" t="s">
        <v>188</v>
      </c>
      <c r="F141" s="72" t="s">
        <v>123</v>
      </c>
      <c r="G141" s="73"/>
      <c r="H141" s="56">
        <v>220</v>
      </c>
      <c r="I141" s="32"/>
      <c r="J141" s="41">
        <f t="shared" si="4"/>
        <v>0</v>
      </c>
      <c r="K141" s="42" t="str">
        <f t="shared" si="5"/>
        <v>OK</v>
      </c>
      <c r="L141" s="31"/>
      <c r="M141" s="31"/>
      <c r="N141" s="31"/>
      <c r="O141" s="31"/>
      <c r="P141" s="31"/>
      <c r="Q141" s="31"/>
      <c r="R141" s="31"/>
      <c r="S141" s="31"/>
      <c r="T141" s="31"/>
      <c r="U141" s="31"/>
      <c r="V141" s="31"/>
      <c r="W141" s="31"/>
      <c r="X141" s="60"/>
      <c r="Y141" s="60"/>
      <c r="Z141" s="60"/>
      <c r="AA141" s="60"/>
      <c r="AB141" s="60"/>
      <c r="AC141" s="60"/>
    </row>
    <row r="142" spans="1:29" ht="30" customHeight="1" x14ac:dyDescent="0.25">
      <c r="A142" s="166"/>
      <c r="B142" s="71">
        <v>139</v>
      </c>
      <c r="C142" s="169"/>
      <c r="D142" s="75" t="s">
        <v>703</v>
      </c>
      <c r="E142" s="86" t="s">
        <v>188</v>
      </c>
      <c r="F142" s="72" t="s">
        <v>123</v>
      </c>
      <c r="G142" s="73"/>
      <c r="H142" s="56">
        <v>210</v>
      </c>
      <c r="I142" s="32"/>
      <c r="J142" s="41">
        <f t="shared" si="4"/>
        <v>0</v>
      </c>
      <c r="K142" s="42" t="str">
        <f t="shared" si="5"/>
        <v>OK</v>
      </c>
      <c r="L142" s="31"/>
      <c r="M142" s="31"/>
      <c r="N142" s="31"/>
      <c r="O142" s="31"/>
      <c r="P142" s="31"/>
      <c r="Q142" s="31"/>
      <c r="R142" s="31"/>
      <c r="S142" s="31"/>
      <c r="T142" s="31"/>
      <c r="U142" s="31"/>
      <c r="V142" s="31"/>
      <c r="W142" s="31"/>
      <c r="X142" s="60"/>
      <c r="Y142" s="60"/>
      <c r="Z142" s="60"/>
      <c r="AA142" s="60"/>
      <c r="AB142" s="60"/>
      <c r="AC142" s="60"/>
    </row>
    <row r="143" spans="1:29" ht="30" customHeight="1" x14ac:dyDescent="0.25">
      <c r="A143" s="166"/>
      <c r="B143" s="71">
        <v>140</v>
      </c>
      <c r="C143" s="169"/>
      <c r="D143" s="75" t="s">
        <v>704</v>
      </c>
      <c r="E143" s="86" t="s">
        <v>188</v>
      </c>
      <c r="F143" s="72" t="s">
        <v>123</v>
      </c>
      <c r="G143" s="73"/>
      <c r="H143" s="56">
        <v>180</v>
      </c>
      <c r="I143" s="32"/>
      <c r="J143" s="41">
        <f t="shared" si="4"/>
        <v>0</v>
      </c>
      <c r="K143" s="42" t="str">
        <f t="shared" si="5"/>
        <v>OK</v>
      </c>
      <c r="L143" s="31"/>
      <c r="M143" s="31"/>
      <c r="N143" s="31"/>
      <c r="O143" s="31"/>
      <c r="P143" s="31"/>
      <c r="Q143" s="31"/>
      <c r="R143" s="31"/>
      <c r="S143" s="31"/>
      <c r="T143" s="31"/>
      <c r="U143" s="31"/>
      <c r="V143" s="31"/>
      <c r="W143" s="31"/>
      <c r="X143" s="60"/>
      <c r="Y143" s="60"/>
      <c r="Z143" s="60"/>
      <c r="AA143" s="60"/>
      <c r="AB143" s="60"/>
      <c r="AC143" s="60"/>
    </row>
    <row r="144" spans="1:29" ht="30" customHeight="1" x14ac:dyDescent="0.25">
      <c r="A144" s="166"/>
      <c r="B144" s="71">
        <v>141</v>
      </c>
      <c r="C144" s="169"/>
      <c r="D144" s="75" t="s">
        <v>705</v>
      </c>
      <c r="E144" s="86" t="s">
        <v>188</v>
      </c>
      <c r="F144" s="72" t="s">
        <v>123</v>
      </c>
      <c r="G144" s="73"/>
      <c r="H144" s="56">
        <v>250</v>
      </c>
      <c r="I144" s="32"/>
      <c r="J144" s="41">
        <f t="shared" si="4"/>
        <v>0</v>
      </c>
      <c r="K144" s="42" t="str">
        <f t="shared" si="5"/>
        <v>OK</v>
      </c>
      <c r="L144" s="31"/>
      <c r="M144" s="31"/>
      <c r="N144" s="31"/>
      <c r="O144" s="31"/>
      <c r="P144" s="31"/>
      <c r="Q144" s="31"/>
      <c r="R144" s="31"/>
      <c r="S144" s="31"/>
      <c r="T144" s="31"/>
      <c r="U144" s="31"/>
      <c r="V144" s="31"/>
      <c r="W144" s="31"/>
      <c r="X144" s="60"/>
      <c r="Y144" s="60"/>
      <c r="Z144" s="60"/>
      <c r="AA144" s="60"/>
      <c r="AB144" s="60"/>
      <c r="AC144" s="60"/>
    </row>
    <row r="145" spans="1:29" ht="30" customHeight="1" x14ac:dyDescent="0.25">
      <c r="A145" s="166"/>
      <c r="B145" s="73">
        <v>142</v>
      </c>
      <c r="C145" s="169"/>
      <c r="D145" s="75" t="s">
        <v>628</v>
      </c>
      <c r="E145" s="72" t="s">
        <v>172</v>
      </c>
      <c r="F145" s="72" t="s">
        <v>629</v>
      </c>
      <c r="G145" s="72" t="s">
        <v>44</v>
      </c>
      <c r="H145" s="56">
        <v>120</v>
      </c>
      <c r="I145" s="32"/>
      <c r="J145" s="41">
        <f t="shared" si="4"/>
        <v>0</v>
      </c>
      <c r="K145" s="42" t="str">
        <f t="shared" si="5"/>
        <v>OK</v>
      </c>
      <c r="L145" s="31"/>
      <c r="M145" s="31"/>
      <c r="N145" s="31"/>
      <c r="O145" s="31"/>
      <c r="P145" s="31"/>
      <c r="Q145" s="31"/>
      <c r="R145" s="31"/>
      <c r="S145" s="31"/>
      <c r="T145" s="31"/>
      <c r="U145" s="31"/>
      <c r="V145" s="31"/>
      <c r="W145" s="31"/>
      <c r="X145" s="60"/>
      <c r="Y145" s="60"/>
      <c r="Z145" s="60"/>
      <c r="AA145" s="60"/>
      <c r="AB145" s="60"/>
      <c r="AC145" s="60"/>
    </row>
    <row r="146" spans="1:29" ht="30" customHeight="1" x14ac:dyDescent="0.25">
      <c r="A146" s="166"/>
      <c r="B146" s="73">
        <v>143</v>
      </c>
      <c r="C146" s="169"/>
      <c r="D146" s="75" t="s">
        <v>630</v>
      </c>
      <c r="E146" s="72" t="s">
        <v>143</v>
      </c>
      <c r="F146" s="72" t="s">
        <v>631</v>
      </c>
      <c r="G146" s="72" t="s">
        <v>44</v>
      </c>
      <c r="H146" s="56">
        <v>12</v>
      </c>
      <c r="I146" s="32"/>
      <c r="J146" s="41">
        <f t="shared" si="4"/>
        <v>0</v>
      </c>
      <c r="K146" s="42" t="str">
        <f t="shared" si="5"/>
        <v>OK</v>
      </c>
      <c r="L146" s="31"/>
      <c r="M146" s="31"/>
      <c r="N146" s="31"/>
      <c r="O146" s="31"/>
      <c r="P146" s="31"/>
      <c r="Q146" s="31"/>
      <c r="R146" s="31"/>
      <c r="S146" s="31"/>
      <c r="T146" s="31"/>
      <c r="U146" s="31"/>
      <c r="V146" s="31"/>
      <c r="W146" s="31"/>
      <c r="X146" s="60"/>
      <c r="Y146" s="60"/>
      <c r="Z146" s="60"/>
      <c r="AA146" s="60"/>
      <c r="AB146" s="60"/>
      <c r="AC146" s="60"/>
    </row>
    <row r="147" spans="1:29" ht="30" customHeight="1" x14ac:dyDescent="0.25">
      <c r="A147" s="166"/>
      <c r="B147" s="73">
        <v>144</v>
      </c>
      <c r="C147" s="169"/>
      <c r="D147" s="75" t="s">
        <v>632</v>
      </c>
      <c r="E147" s="72" t="s">
        <v>143</v>
      </c>
      <c r="F147" s="72" t="s">
        <v>629</v>
      </c>
      <c r="G147" s="72" t="s">
        <v>44</v>
      </c>
      <c r="H147" s="56">
        <v>49</v>
      </c>
      <c r="I147" s="32">
        <v>1</v>
      </c>
      <c r="J147" s="41">
        <f t="shared" si="4"/>
        <v>0</v>
      </c>
      <c r="K147" s="42" t="str">
        <f t="shared" si="5"/>
        <v>OK</v>
      </c>
      <c r="L147" s="31"/>
      <c r="M147" s="31">
        <v>1</v>
      </c>
      <c r="N147" s="31"/>
      <c r="O147" s="31"/>
      <c r="P147" s="31"/>
      <c r="Q147" s="31"/>
      <c r="R147" s="31"/>
      <c r="S147" s="31"/>
      <c r="T147" s="31"/>
      <c r="U147" s="31"/>
      <c r="V147" s="31"/>
      <c r="W147" s="31"/>
      <c r="X147" s="60"/>
      <c r="Y147" s="60"/>
      <c r="Z147" s="60"/>
      <c r="AA147" s="60"/>
      <c r="AB147" s="60"/>
      <c r="AC147" s="60"/>
    </row>
    <row r="148" spans="1:29" ht="30" customHeight="1" x14ac:dyDescent="0.25">
      <c r="A148" s="166"/>
      <c r="B148" s="73">
        <v>145</v>
      </c>
      <c r="C148" s="169"/>
      <c r="D148" s="75" t="s">
        <v>633</v>
      </c>
      <c r="E148" s="72" t="s">
        <v>194</v>
      </c>
      <c r="F148" s="72" t="s">
        <v>336</v>
      </c>
      <c r="G148" s="72" t="s">
        <v>44</v>
      </c>
      <c r="H148" s="56">
        <v>4.1900000000000004</v>
      </c>
      <c r="I148" s="32"/>
      <c r="J148" s="41">
        <f t="shared" si="4"/>
        <v>0</v>
      </c>
      <c r="K148" s="42" t="str">
        <f t="shared" si="5"/>
        <v>OK</v>
      </c>
      <c r="L148" s="31"/>
      <c r="M148" s="31"/>
      <c r="N148" s="31"/>
      <c r="O148" s="31"/>
      <c r="P148" s="31"/>
      <c r="Q148" s="31"/>
      <c r="R148" s="31"/>
      <c r="S148" s="31"/>
      <c r="T148" s="31"/>
      <c r="U148" s="31"/>
      <c r="V148" s="31"/>
      <c r="W148" s="31"/>
      <c r="X148" s="60"/>
      <c r="Y148" s="60"/>
      <c r="Z148" s="60"/>
      <c r="AA148" s="60"/>
      <c r="AB148" s="60"/>
      <c r="AC148" s="60"/>
    </row>
    <row r="149" spans="1:29" ht="30" customHeight="1" x14ac:dyDescent="0.25">
      <c r="A149" s="166"/>
      <c r="B149" s="73">
        <v>146</v>
      </c>
      <c r="C149" s="169"/>
      <c r="D149" s="75" t="s">
        <v>189</v>
      </c>
      <c r="E149" s="72" t="s">
        <v>706</v>
      </c>
      <c r="F149" s="72" t="s">
        <v>38</v>
      </c>
      <c r="G149" s="72" t="s">
        <v>44</v>
      </c>
      <c r="H149" s="56">
        <v>11</v>
      </c>
      <c r="I149" s="32">
        <f>3</f>
        <v>3</v>
      </c>
      <c r="J149" s="41">
        <f t="shared" si="4"/>
        <v>0</v>
      </c>
      <c r="K149" s="42" t="str">
        <f t="shared" si="5"/>
        <v>OK</v>
      </c>
      <c r="L149" s="31"/>
      <c r="M149" s="31">
        <v>3</v>
      </c>
      <c r="N149" s="31"/>
      <c r="O149" s="31"/>
      <c r="P149" s="31"/>
      <c r="Q149" s="31"/>
      <c r="R149" s="31"/>
      <c r="S149" s="31"/>
      <c r="T149" s="31"/>
      <c r="U149" s="31"/>
      <c r="V149" s="31"/>
      <c r="W149" s="31"/>
      <c r="X149" s="60"/>
      <c r="Y149" s="60"/>
      <c r="Z149" s="60"/>
      <c r="AA149" s="60"/>
      <c r="AB149" s="60"/>
      <c r="AC149" s="60"/>
    </row>
    <row r="150" spans="1:29" ht="30" customHeight="1" x14ac:dyDescent="0.25">
      <c r="A150" s="166"/>
      <c r="B150" s="73">
        <v>147</v>
      </c>
      <c r="C150" s="169"/>
      <c r="D150" s="75" t="s">
        <v>191</v>
      </c>
      <c r="E150" s="72" t="s">
        <v>707</v>
      </c>
      <c r="F150" s="72" t="s">
        <v>38</v>
      </c>
      <c r="G150" s="72" t="s">
        <v>44</v>
      </c>
      <c r="H150" s="56">
        <v>430.92</v>
      </c>
      <c r="I150" s="32"/>
      <c r="J150" s="41">
        <f t="shared" si="4"/>
        <v>0</v>
      </c>
      <c r="K150" s="42" t="str">
        <f t="shared" si="5"/>
        <v>OK</v>
      </c>
      <c r="L150" s="31"/>
      <c r="M150" s="31"/>
      <c r="N150" s="31"/>
      <c r="O150" s="31"/>
      <c r="P150" s="31"/>
      <c r="Q150" s="31"/>
      <c r="R150" s="31"/>
      <c r="S150" s="31"/>
      <c r="T150" s="31"/>
      <c r="U150" s="31"/>
      <c r="V150" s="31"/>
      <c r="W150" s="31"/>
      <c r="X150" s="60"/>
      <c r="Y150" s="60"/>
      <c r="Z150" s="60"/>
      <c r="AA150" s="60"/>
      <c r="AB150" s="60"/>
      <c r="AC150" s="60"/>
    </row>
    <row r="151" spans="1:29" ht="30" customHeight="1" x14ac:dyDescent="0.25">
      <c r="A151" s="166"/>
      <c r="B151" s="71">
        <v>148</v>
      </c>
      <c r="C151" s="169"/>
      <c r="D151" s="75" t="s">
        <v>193</v>
      </c>
      <c r="E151" s="72" t="s">
        <v>194</v>
      </c>
      <c r="F151" s="72" t="s">
        <v>38</v>
      </c>
      <c r="G151" s="72" t="s">
        <v>44</v>
      </c>
      <c r="H151" s="56">
        <v>0.84</v>
      </c>
      <c r="I151" s="32">
        <f>4-4</f>
        <v>0</v>
      </c>
      <c r="J151" s="41">
        <f t="shared" si="4"/>
        <v>0</v>
      </c>
      <c r="K151" s="42" t="str">
        <f t="shared" si="5"/>
        <v>OK</v>
      </c>
      <c r="L151" s="31"/>
      <c r="M151" s="31"/>
      <c r="N151" s="31"/>
      <c r="O151" s="31"/>
      <c r="P151" s="31"/>
      <c r="Q151" s="31"/>
      <c r="R151" s="31"/>
      <c r="S151" s="31"/>
      <c r="T151" s="31"/>
      <c r="U151" s="31"/>
      <c r="V151" s="31"/>
      <c r="W151" s="31"/>
      <c r="X151" s="60"/>
      <c r="Y151" s="60"/>
      <c r="Z151" s="60"/>
      <c r="AA151" s="60"/>
      <c r="AB151" s="60"/>
      <c r="AC151" s="60"/>
    </row>
    <row r="152" spans="1:29" ht="30" customHeight="1" x14ac:dyDescent="0.25">
      <c r="A152" s="166"/>
      <c r="B152" s="71">
        <v>149</v>
      </c>
      <c r="C152" s="169"/>
      <c r="D152" s="75" t="s">
        <v>195</v>
      </c>
      <c r="E152" s="72" t="s">
        <v>194</v>
      </c>
      <c r="F152" s="72" t="s">
        <v>38</v>
      </c>
      <c r="G152" s="72" t="s">
        <v>44</v>
      </c>
      <c r="H152" s="56">
        <v>1.8</v>
      </c>
      <c r="I152" s="32">
        <v>4</v>
      </c>
      <c r="J152" s="41">
        <f t="shared" si="4"/>
        <v>0</v>
      </c>
      <c r="K152" s="42" t="str">
        <f t="shared" si="5"/>
        <v>OK</v>
      </c>
      <c r="L152" s="31"/>
      <c r="M152" s="31"/>
      <c r="N152" s="31"/>
      <c r="O152" s="31">
        <v>4</v>
      </c>
      <c r="P152" s="31"/>
      <c r="Q152" s="31"/>
      <c r="R152" s="31"/>
      <c r="S152" s="31"/>
      <c r="T152" s="31"/>
      <c r="U152" s="31"/>
      <c r="V152" s="31"/>
      <c r="W152" s="31"/>
      <c r="X152" s="60"/>
      <c r="Y152" s="60"/>
      <c r="Z152" s="60"/>
      <c r="AA152" s="60"/>
      <c r="AB152" s="60"/>
      <c r="AC152" s="60"/>
    </row>
    <row r="153" spans="1:29" ht="30" customHeight="1" x14ac:dyDescent="0.25">
      <c r="A153" s="166"/>
      <c r="B153" s="71">
        <v>150</v>
      </c>
      <c r="C153" s="169"/>
      <c r="D153" s="75" t="s">
        <v>196</v>
      </c>
      <c r="E153" s="72" t="s">
        <v>194</v>
      </c>
      <c r="F153" s="72" t="s">
        <v>38</v>
      </c>
      <c r="G153" s="72" t="s">
        <v>44</v>
      </c>
      <c r="H153" s="56">
        <v>3.38</v>
      </c>
      <c r="I153" s="32"/>
      <c r="J153" s="41">
        <f t="shared" si="4"/>
        <v>0</v>
      </c>
      <c r="K153" s="42" t="str">
        <f t="shared" si="5"/>
        <v>OK</v>
      </c>
      <c r="L153" s="31"/>
      <c r="M153" s="31"/>
      <c r="N153" s="31"/>
      <c r="O153" s="31"/>
      <c r="P153" s="31"/>
      <c r="Q153" s="31"/>
      <c r="R153" s="31"/>
      <c r="S153" s="31"/>
      <c r="T153" s="31"/>
      <c r="U153" s="31"/>
      <c r="V153" s="31"/>
      <c r="W153" s="31"/>
      <c r="X153" s="60"/>
      <c r="Y153" s="60"/>
      <c r="Z153" s="60"/>
      <c r="AA153" s="60"/>
      <c r="AB153" s="60"/>
      <c r="AC153" s="60"/>
    </row>
    <row r="154" spans="1:29" ht="30" customHeight="1" x14ac:dyDescent="0.25">
      <c r="A154" s="166"/>
      <c r="B154" s="71">
        <v>151</v>
      </c>
      <c r="C154" s="169"/>
      <c r="D154" s="75" t="s">
        <v>197</v>
      </c>
      <c r="E154" s="72" t="s">
        <v>143</v>
      </c>
      <c r="F154" s="72" t="s">
        <v>176</v>
      </c>
      <c r="G154" s="72" t="s">
        <v>44</v>
      </c>
      <c r="H154" s="56">
        <v>11</v>
      </c>
      <c r="I154" s="32"/>
      <c r="J154" s="41">
        <f t="shared" si="4"/>
        <v>0</v>
      </c>
      <c r="K154" s="42" t="str">
        <f t="shared" si="5"/>
        <v>OK</v>
      </c>
      <c r="L154" s="31"/>
      <c r="M154" s="31"/>
      <c r="N154" s="31"/>
      <c r="O154" s="31"/>
      <c r="P154" s="31"/>
      <c r="Q154" s="31"/>
      <c r="R154" s="31"/>
      <c r="S154" s="31"/>
      <c r="T154" s="31"/>
      <c r="U154" s="31"/>
      <c r="V154" s="31"/>
      <c r="W154" s="31"/>
      <c r="X154" s="60"/>
      <c r="Y154" s="60"/>
      <c r="Z154" s="60"/>
      <c r="AA154" s="60"/>
      <c r="AB154" s="60"/>
      <c r="AC154" s="60"/>
    </row>
    <row r="155" spans="1:29" ht="30" customHeight="1" x14ac:dyDescent="0.25">
      <c r="A155" s="167"/>
      <c r="B155" s="71">
        <v>152</v>
      </c>
      <c r="C155" s="170"/>
      <c r="D155" s="82" t="s">
        <v>199</v>
      </c>
      <c r="E155" s="34" t="s">
        <v>143</v>
      </c>
      <c r="F155" s="72" t="s">
        <v>155</v>
      </c>
      <c r="G155" s="72" t="s">
        <v>44</v>
      </c>
      <c r="H155" s="56">
        <v>15.99</v>
      </c>
      <c r="I155" s="32">
        <v>10</v>
      </c>
      <c r="J155" s="41">
        <f t="shared" si="4"/>
        <v>0</v>
      </c>
      <c r="K155" s="42" t="str">
        <f t="shared" si="5"/>
        <v>OK</v>
      </c>
      <c r="L155" s="31"/>
      <c r="M155" s="31">
        <v>10</v>
      </c>
      <c r="N155" s="31"/>
      <c r="O155" s="31"/>
      <c r="P155" s="31"/>
      <c r="Q155" s="31"/>
      <c r="R155" s="31"/>
      <c r="S155" s="31"/>
      <c r="T155" s="31"/>
      <c r="U155" s="31"/>
      <c r="V155" s="31"/>
      <c r="W155" s="31"/>
      <c r="X155" s="60"/>
      <c r="Y155" s="60"/>
      <c r="Z155" s="60"/>
      <c r="AA155" s="60"/>
      <c r="AB155" s="60"/>
      <c r="AC155" s="60"/>
    </row>
    <row r="156" spans="1:29" ht="30" customHeight="1" x14ac:dyDescent="0.25">
      <c r="A156" s="171">
        <v>3</v>
      </c>
      <c r="B156" s="76">
        <v>153</v>
      </c>
      <c r="C156" s="174" t="s">
        <v>684</v>
      </c>
      <c r="D156" s="80" t="s">
        <v>200</v>
      </c>
      <c r="E156" s="87" t="s">
        <v>37</v>
      </c>
      <c r="F156" s="69" t="s">
        <v>201</v>
      </c>
      <c r="G156" s="69" t="s">
        <v>44</v>
      </c>
      <c r="H156" s="54">
        <v>15.98</v>
      </c>
      <c r="I156" s="32"/>
      <c r="J156" s="41">
        <f t="shared" si="4"/>
        <v>0</v>
      </c>
      <c r="K156" s="42" t="str">
        <f t="shared" si="5"/>
        <v>OK</v>
      </c>
      <c r="L156" s="31"/>
      <c r="M156" s="31"/>
      <c r="N156" s="31"/>
      <c r="O156" s="31"/>
      <c r="P156" s="31"/>
      <c r="Q156" s="31"/>
      <c r="R156" s="31"/>
      <c r="S156" s="31"/>
      <c r="T156" s="31"/>
      <c r="U156" s="31"/>
      <c r="V156" s="31"/>
      <c r="W156" s="31"/>
      <c r="X156" s="60"/>
      <c r="Y156" s="60"/>
      <c r="Z156" s="60"/>
      <c r="AA156" s="60"/>
      <c r="AB156" s="60"/>
      <c r="AC156" s="60"/>
    </row>
    <row r="157" spans="1:29" ht="30" customHeight="1" x14ac:dyDescent="0.25">
      <c r="A157" s="172"/>
      <c r="B157" s="70">
        <v>154</v>
      </c>
      <c r="C157" s="175"/>
      <c r="D157" s="80" t="s">
        <v>662</v>
      </c>
      <c r="E157" s="87" t="s">
        <v>37</v>
      </c>
      <c r="F157" s="69" t="s">
        <v>627</v>
      </c>
      <c r="G157" s="69" t="s">
        <v>44</v>
      </c>
      <c r="H157" s="54">
        <v>17.559999999999999</v>
      </c>
      <c r="I157" s="32"/>
      <c r="J157" s="41">
        <f t="shared" si="4"/>
        <v>0</v>
      </c>
      <c r="K157" s="42" t="str">
        <f t="shared" si="5"/>
        <v>OK</v>
      </c>
      <c r="L157" s="31"/>
      <c r="M157" s="31"/>
      <c r="N157" s="31"/>
      <c r="O157" s="31"/>
      <c r="P157" s="31"/>
      <c r="Q157" s="31"/>
      <c r="R157" s="31"/>
      <c r="S157" s="31"/>
      <c r="T157" s="31"/>
      <c r="U157" s="31"/>
      <c r="V157" s="31"/>
      <c r="W157" s="31"/>
      <c r="X157" s="60"/>
      <c r="Y157" s="60"/>
      <c r="Z157" s="60"/>
      <c r="AA157" s="60"/>
      <c r="AB157" s="60"/>
      <c r="AC157" s="60"/>
    </row>
    <row r="158" spans="1:29" ht="30" customHeight="1" x14ac:dyDescent="0.25">
      <c r="A158" s="172"/>
      <c r="B158" s="70">
        <v>155</v>
      </c>
      <c r="C158" s="175"/>
      <c r="D158" s="80" t="s">
        <v>666</v>
      </c>
      <c r="E158" s="87" t="s">
        <v>37</v>
      </c>
      <c r="F158" s="69" t="s">
        <v>336</v>
      </c>
      <c r="G158" s="69" t="s">
        <v>44</v>
      </c>
      <c r="H158" s="54">
        <v>5.84</v>
      </c>
      <c r="I158" s="32"/>
      <c r="J158" s="41">
        <f t="shared" si="4"/>
        <v>0</v>
      </c>
      <c r="K158" s="42" t="str">
        <f t="shared" si="5"/>
        <v>OK</v>
      </c>
      <c r="L158" s="31"/>
      <c r="M158" s="31"/>
      <c r="N158" s="31"/>
      <c r="O158" s="31"/>
      <c r="P158" s="31"/>
      <c r="Q158" s="31"/>
      <c r="R158" s="31"/>
      <c r="S158" s="31"/>
      <c r="T158" s="31"/>
      <c r="U158" s="31"/>
      <c r="V158" s="31"/>
      <c r="W158" s="31"/>
      <c r="X158" s="60"/>
      <c r="Y158" s="60"/>
      <c r="Z158" s="60"/>
      <c r="AA158" s="60"/>
      <c r="AB158" s="60"/>
      <c r="AC158" s="60"/>
    </row>
    <row r="159" spans="1:29" ht="30" customHeight="1" x14ac:dyDescent="0.25">
      <c r="A159" s="172"/>
      <c r="B159" s="70">
        <v>156</v>
      </c>
      <c r="C159" s="175"/>
      <c r="D159" s="80" t="s">
        <v>659</v>
      </c>
      <c r="E159" s="87" t="s">
        <v>37</v>
      </c>
      <c r="F159" s="69" t="s">
        <v>623</v>
      </c>
      <c r="G159" s="69" t="s">
        <v>44</v>
      </c>
      <c r="H159" s="54">
        <v>12.08</v>
      </c>
      <c r="I159" s="32"/>
      <c r="J159" s="41">
        <f t="shared" si="4"/>
        <v>0</v>
      </c>
      <c r="K159" s="42" t="str">
        <f t="shared" si="5"/>
        <v>OK</v>
      </c>
      <c r="L159" s="31"/>
      <c r="M159" s="31"/>
      <c r="N159" s="31"/>
      <c r="O159" s="31"/>
      <c r="P159" s="31"/>
      <c r="Q159" s="31"/>
      <c r="R159" s="31"/>
      <c r="S159" s="31"/>
      <c r="T159" s="31"/>
      <c r="U159" s="31"/>
      <c r="V159" s="31"/>
      <c r="W159" s="31"/>
      <c r="X159" s="60"/>
      <c r="Y159" s="60"/>
      <c r="Z159" s="60"/>
      <c r="AA159" s="60"/>
      <c r="AB159" s="60"/>
      <c r="AC159" s="60"/>
    </row>
    <row r="160" spans="1:29" ht="30" customHeight="1" x14ac:dyDescent="0.25">
      <c r="A160" s="172"/>
      <c r="B160" s="76">
        <v>157</v>
      </c>
      <c r="C160" s="175"/>
      <c r="D160" s="80" t="s">
        <v>202</v>
      </c>
      <c r="E160" s="87" t="s">
        <v>37</v>
      </c>
      <c r="F160" s="69" t="s">
        <v>38</v>
      </c>
      <c r="G160" s="69" t="s">
        <v>44</v>
      </c>
      <c r="H160" s="54">
        <v>17.63</v>
      </c>
      <c r="I160" s="32"/>
      <c r="J160" s="41">
        <f t="shared" si="4"/>
        <v>0</v>
      </c>
      <c r="K160" s="42" t="str">
        <f t="shared" si="5"/>
        <v>OK</v>
      </c>
      <c r="L160" s="31"/>
      <c r="M160" s="31"/>
      <c r="N160" s="31"/>
      <c r="O160" s="31"/>
      <c r="P160" s="31"/>
      <c r="Q160" s="31"/>
      <c r="R160" s="31"/>
      <c r="S160" s="31"/>
      <c r="T160" s="31"/>
      <c r="U160" s="31"/>
      <c r="V160" s="31"/>
      <c r="W160" s="31"/>
      <c r="X160" s="60"/>
      <c r="Y160" s="60"/>
      <c r="Z160" s="60"/>
      <c r="AA160" s="60"/>
      <c r="AB160" s="60"/>
      <c r="AC160" s="60"/>
    </row>
    <row r="161" spans="1:29" ht="30" customHeight="1" x14ac:dyDescent="0.25">
      <c r="A161" s="172"/>
      <c r="B161" s="76">
        <v>158</v>
      </c>
      <c r="C161" s="175"/>
      <c r="D161" s="80" t="s">
        <v>204</v>
      </c>
      <c r="E161" s="87" t="s">
        <v>114</v>
      </c>
      <c r="F161" s="69" t="s">
        <v>38</v>
      </c>
      <c r="G161" s="69" t="s">
        <v>44</v>
      </c>
      <c r="H161" s="54">
        <v>71.14</v>
      </c>
      <c r="I161" s="32"/>
      <c r="J161" s="41">
        <f t="shared" si="4"/>
        <v>0</v>
      </c>
      <c r="K161" s="42" t="str">
        <f t="shared" si="5"/>
        <v>OK</v>
      </c>
      <c r="L161" s="31"/>
      <c r="M161" s="31"/>
      <c r="N161" s="31"/>
      <c r="O161" s="31"/>
      <c r="P161" s="31"/>
      <c r="Q161" s="31"/>
      <c r="R161" s="31"/>
      <c r="S161" s="31"/>
      <c r="T161" s="31"/>
      <c r="U161" s="31"/>
      <c r="V161" s="31"/>
      <c r="W161" s="31"/>
      <c r="X161" s="60"/>
      <c r="Y161" s="60"/>
      <c r="Z161" s="60"/>
      <c r="AA161" s="60"/>
      <c r="AB161" s="60"/>
      <c r="AC161" s="60"/>
    </row>
    <row r="162" spans="1:29" ht="30" customHeight="1" x14ac:dyDescent="0.25">
      <c r="A162" s="172"/>
      <c r="B162" s="76">
        <v>159</v>
      </c>
      <c r="C162" s="175"/>
      <c r="D162" s="80" t="s">
        <v>205</v>
      </c>
      <c r="E162" s="87" t="s">
        <v>37</v>
      </c>
      <c r="F162" s="69" t="s">
        <v>33</v>
      </c>
      <c r="G162" s="69" t="s">
        <v>44</v>
      </c>
      <c r="H162" s="54">
        <v>11.14</v>
      </c>
      <c r="I162" s="32">
        <v>10</v>
      </c>
      <c r="J162" s="41">
        <f t="shared" si="4"/>
        <v>0</v>
      </c>
      <c r="K162" s="42" t="str">
        <f t="shared" si="5"/>
        <v>OK</v>
      </c>
      <c r="L162" s="31">
        <v>10</v>
      </c>
      <c r="M162" s="31"/>
      <c r="N162" s="31"/>
      <c r="O162" s="31"/>
      <c r="P162" s="31"/>
      <c r="Q162" s="31"/>
      <c r="R162" s="31"/>
      <c r="S162" s="31"/>
      <c r="T162" s="31"/>
      <c r="U162" s="31"/>
      <c r="V162" s="31"/>
      <c r="W162" s="31"/>
      <c r="X162" s="60"/>
      <c r="Y162" s="60"/>
      <c r="Z162" s="60"/>
      <c r="AA162" s="60"/>
      <c r="AB162" s="60"/>
      <c r="AC162" s="60"/>
    </row>
    <row r="163" spans="1:29" ht="30" customHeight="1" x14ac:dyDescent="0.25">
      <c r="A163" s="172"/>
      <c r="B163" s="70">
        <v>160</v>
      </c>
      <c r="C163" s="175"/>
      <c r="D163" s="80" t="s">
        <v>634</v>
      </c>
      <c r="E163" s="87" t="s">
        <v>708</v>
      </c>
      <c r="F163" s="69" t="s">
        <v>336</v>
      </c>
      <c r="G163" s="69" t="s">
        <v>44</v>
      </c>
      <c r="H163" s="54">
        <v>3.78</v>
      </c>
      <c r="I163" s="32"/>
      <c r="J163" s="41">
        <f t="shared" si="4"/>
        <v>0</v>
      </c>
      <c r="K163" s="42" t="str">
        <f t="shared" si="5"/>
        <v>OK</v>
      </c>
      <c r="L163" s="31"/>
      <c r="M163" s="31"/>
      <c r="N163" s="31"/>
      <c r="O163" s="31"/>
      <c r="P163" s="31"/>
      <c r="Q163" s="31"/>
      <c r="R163" s="31"/>
      <c r="S163" s="31"/>
      <c r="T163" s="31"/>
      <c r="U163" s="31"/>
      <c r="V163" s="31"/>
      <c r="W163" s="31"/>
      <c r="X163" s="60"/>
      <c r="Y163" s="60"/>
      <c r="Z163" s="60"/>
      <c r="AA163" s="60"/>
      <c r="AB163" s="60"/>
      <c r="AC163" s="60"/>
    </row>
    <row r="164" spans="1:29" ht="30" customHeight="1" x14ac:dyDescent="0.25">
      <c r="A164" s="172"/>
      <c r="B164" s="76">
        <v>161</v>
      </c>
      <c r="C164" s="175"/>
      <c r="D164" s="80" t="s">
        <v>206</v>
      </c>
      <c r="E164" s="87" t="s">
        <v>37</v>
      </c>
      <c r="F164" s="69" t="s">
        <v>38</v>
      </c>
      <c r="G164" s="69" t="s">
        <v>44</v>
      </c>
      <c r="H164" s="54">
        <v>1.35</v>
      </c>
      <c r="I164" s="32"/>
      <c r="J164" s="41">
        <f t="shared" si="4"/>
        <v>0</v>
      </c>
      <c r="K164" s="42" t="str">
        <f t="shared" si="5"/>
        <v>OK</v>
      </c>
      <c r="L164" s="31"/>
      <c r="M164" s="31"/>
      <c r="N164" s="31"/>
      <c r="O164" s="31"/>
      <c r="P164" s="31"/>
      <c r="Q164" s="31"/>
      <c r="R164" s="31"/>
      <c r="S164" s="31"/>
      <c r="T164" s="31"/>
      <c r="U164" s="31"/>
      <c r="V164" s="31"/>
      <c r="W164" s="31"/>
      <c r="X164" s="60"/>
      <c r="Y164" s="60"/>
      <c r="Z164" s="60"/>
      <c r="AA164" s="60"/>
      <c r="AB164" s="60"/>
      <c r="AC164" s="60"/>
    </row>
    <row r="165" spans="1:29" ht="30" customHeight="1" x14ac:dyDescent="0.25">
      <c r="A165" s="172"/>
      <c r="B165" s="76">
        <v>162</v>
      </c>
      <c r="C165" s="175"/>
      <c r="D165" s="80" t="s">
        <v>207</v>
      </c>
      <c r="E165" s="87" t="s">
        <v>37</v>
      </c>
      <c r="F165" s="69" t="s">
        <v>208</v>
      </c>
      <c r="G165" s="69" t="s">
        <v>44</v>
      </c>
      <c r="H165" s="54">
        <v>2.63</v>
      </c>
      <c r="I165" s="32">
        <v>5</v>
      </c>
      <c r="J165" s="41">
        <f t="shared" si="4"/>
        <v>5</v>
      </c>
      <c r="K165" s="42" t="str">
        <f t="shared" si="5"/>
        <v>OK</v>
      </c>
      <c r="L165" s="31"/>
      <c r="M165" s="31"/>
      <c r="N165" s="31"/>
      <c r="O165" s="31"/>
      <c r="P165" s="31"/>
      <c r="Q165" s="31"/>
      <c r="R165" s="31"/>
      <c r="S165" s="31"/>
      <c r="T165" s="31"/>
      <c r="U165" s="31"/>
      <c r="V165" s="31"/>
      <c r="W165" s="31"/>
      <c r="X165" s="60"/>
      <c r="Y165" s="60"/>
      <c r="Z165" s="60"/>
      <c r="AA165" s="60"/>
      <c r="AB165" s="60"/>
      <c r="AC165" s="60"/>
    </row>
    <row r="166" spans="1:29" ht="30" customHeight="1" x14ac:dyDescent="0.25">
      <c r="A166" s="172"/>
      <c r="B166" s="76">
        <v>163</v>
      </c>
      <c r="C166" s="175"/>
      <c r="D166" s="80" t="s">
        <v>209</v>
      </c>
      <c r="E166" s="87" t="s">
        <v>210</v>
      </c>
      <c r="F166" s="69" t="s">
        <v>38</v>
      </c>
      <c r="G166" s="69" t="s">
        <v>44</v>
      </c>
      <c r="H166" s="54">
        <v>12.08</v>
      </c>
      <c r="I166" s="32">
        <v>36</v>
      </c>
      <c r="J166" s="41">
        <f t="shared" si="4"/>
        <v>6</v>
      </c>
      <c r="K166" s="42" t="str">
        <f t="shared" si="5"/>
        <v>OK</v>
      </c>
      <c r="L166" s="31">
        <v>20</v>
      </c>
      <c r="M166" s="31"/>
      <c r="N166" s="31">
        <v>10</v>
      </c>
      <c r="O166" s="31"/>
      <c r="P166" s="31"/>
      <c r="Q166" s="31"/>
      <c r="R166" s="31"/>
      <c r="S166" s="31"/>
      <c r="T166" s="31"/>
      <c r="U166" s="31"/>
      <c r="V166" s="31"/>
      <c r="W166" s="31"/>
      <c r="X166" s="60"/>
      <c r="Y166" s="60"/>
      <c r="Z166" s="60"/>
      <c r="AA166" s="60"/>
      <c r="AB166" s="60"/>
      <c r="AC166" s="60"/>
    </row>
    <row r="167" spans="1:29" ht="30" customHeight="1" x14ac:dyDescent="0.25">
      <c r="A167" s="172"/>
      <c r="B167" s="76">
        <v>164</v>
      </c>
      <c r="C167" s="175"/>
      <c r="D167" s="80" t="s">
        <v>709</v>
      </c>
      <c r="E167" s="87">
        <v>954</v>
      </c>
      <c r="F167" s="69" t="s">
        <v>38</v>
      </c>
      <c r="G167" s="69" t="s">
        <v>44</v>
      </c>
      <c r="H167" s="54">
        <v>59.58</v>
      </c>
      <c r="I167" s="32"/>
      <c r="J167" s="41">
        <f t="shared" si="4"/>
        <v>0</v>
      </c>
      <c r="K167" s="42" t="str">
        <f t="shared" si="5"/>
        <v>OK</v>
      </c>
      <c r="L167" s="31"/>
      <c r="M167" s="31"/>
      <c r="N167" s="31"/>
      <c r="O167" s="31"/>
      <c r="P167" s="31"/>
      <c r="Q167" s="31"/>
      <c r="R167" s="31"/>
      <c r="S167" s="31"/>
      <c r="T167" s="31"/>
      <c r="U167" s="31"/>
      <c r="V167" s="31"/>
      <c r="W167" s="31"/>
      <c r="X167" s="60"/>
      <c r="Y167" s="60"/>
      <c r="Z167" s="60"/>
      <c r="AA167" s="60"/>
      <c r="AB167" s="60"/>
      <c r="AC167" s="60"/>
    </row>
    <row r="168" spans="1:29" ht="30" customHeight="1" x14ac:dyDescent="0.25">
      <c r="A168" s="172"/>
      <c r="B168" s="76">
        <v>165</v>
      </c>
      <c r="C168" s="175"/>
      <c r="D168" s="80" t="s">
        <v>211</v>
      </c>
      <c r="E168" s="87" t="s">
        <v>710</v>
      </c>
      <c r="F168" s="69" t="s">
        <v>38</v>
      </c>
      <c r="G168" s="69" t="s">
        <v>44</v>
      </c>
      <c r="H168" s="54">
        <v>23.94</v>
      </c>
      <c r="I168" s="32"/>
      <c r="J168" s="41">
        <f t="shared" si="4"/>
        <v>0</v>
      </c>
      <c r="K168" s="42" t="str">
        <f t="shared" si="5"/>
        <v>OK</v>
      </c>
      <c r="L168" s="31"/>
      <c r="M168" s="31"/>
      <c r="N168" s="31"/>
      <c r="O168" s="31"/>
      <c r="P168" s="31"/>
      <c r="Q168" s="31"/>
      <c r="R168" s="31"/>
      <c r="S168" s="31"/>
      <c r="T168" s="31"/>
      <c r="U168" s="31"/>
      <c r="V168" s="31"/>
      <c r="W168" s="31"/>
      <c r="X168" s="60"/>
      <c r="Y168" s="60"/>
      <c r="Z168" s="60"/>
      <c r="AA168" s="60"/>
      <c r="AB168" s="60"/>
      <c r="AC168" s="60"/>
    </row>
    <row r="169" spans="1:29" ht="30" customHeight="1" x14ac:dyDescent="0.25">
      <c r="A169" s="172"/>
      <c r="B169" s="76">
        <v>166</v>
      </c>
      <c r="C169" s="175"/>
      <c r="D169" s="80" t="s">
        <v>212</v>
      </c>
      <c r="E169" s="87" t="s">
        <v>711</v>
      </c>
      <c r="F169" s="69" t="s">
        <v>214</v>
      </c>
      <c r="G169" s="69" t="s">
        <v>44</v>
      </c>
      <c r="H169" s="54">
        <v>4.0199999999999996</v>
      </c>
      <c r="I169" s="32">
        <f>10-3</f>
        <v>7</v>
      </c>
      <c r="J169" s="41">
        <f t="shared" si="4"/>
        <v>7</v>
      </c>
      <c r="K169" s="42" t="str">
        <f t="shared" si="5"/>
        <v>OK</v>
      </c>
      <c r="L169" s="31"/>
      <c r="M169" s="31"/>
      <c r="N169" s="31"/>
      <c r="O169" s="31"/>
      <c r="P169" s="31"/>
      <c r="Q169" s="31"/>
      <c r="R169" s="31"/>
      <c r="S169" s="31"/>
      <c r="T169" s="31"/>
      <c r="U169" s="31"/>
      <c r="V169" s="31"/>
      <c r="W169" s="31"/>
      <c r="X169" s="60"/>
      <c r="Y169" s="60"/>
      <c r="Z169" s="60"/>
      <c r="AA169" s="60"/>
      <c r="AB169" s="60"/>
      <c r="AC169" s="60"/>
    </row>
    <row r="170" spans="1:29" ht="30" customHeight="1" x14ac:dyDescent="0.25">
      <c r="A170" s="172"/>
      <c r="B170" s="76">
        <v>167</v>
      </c>
      <c r="C170" s="175"/>
      <c r="D170" s="80" t="s">
        <v>215</v>
      </c>
      <c r="E170" s="87" t="s">
        <v>712</v>
      </c>
      <c r="F170" s="69" t="s">
        <v>38</v>
      </c>
      <c r="G170" s="69" t="s">
        <v>44</v>
      </c>
      <c r="H170" s="54">
        <v>7.38</v>
      </c>
      <c r="I170" s="32">
        <v>8</v>
      </c>
      <c r="J170" s="41">
        <f t="shared" si="4"/>
        <v>8</v>
      </c>
      <c r="K170" s="42" t="str">
        <f t="shared" si="5"/>
        <v>OK</v>
      </c>
      <c r="L170" s="31"/>
      <c r="M170" s="31"/>
      <c r="N170" s="31"/>
      <c r="O170" s="31"/>
      <c r="P170" s="31"/>
      <c r="Q170" s="31"/>
      <c r="R170" s="31"/>
      <c r="S170" s="31"/>
      <c r="T170" s="31"/>
      <c r="U170" s="31"/>
      <c r="V170" s="31"/>
      <c r="W170" s="31"/>
      <c r="X170" s="60"/>
      <c r="Y170" s="60"/>
      <c r="Z170" s="60"/>
      <c r="AA170" s="60"/>
      <c r="AB170" s="60"/>
      <c r="AC170" s="60"/>
    </row>
    <row r="171" spans="1:29" ht="30" customHeight="1" x14ac:dyDescent="0.25">
      <c r="A171" s="172"/>
      <c r="B171" s="76">
        <v>168</v>
      </c>
      <c r="C171" s="175"/>
      <c r="D171" s="77" t="s">
        <v>713</v>
      </c>
      <c r="E171" s="88" t="s">
        <v>37</v>
      </c>
      <c r="F171" s="69" t="s">
        <v>638</v>
      </c>
      <c r="G171" s="70"/>
      <c r="H171" s="54">
        <v>6.2</v>
      </c>
      <c r="I171" s="32"/>
      <c r="J171" s="41">
        <f t="shared" si="4"/>
        <v>0</v>
      </c>
      <c r="K171" s="42" t="str">
        <f t="shared" si="5"/>
        <v>OK</v>
      </c>
      <c r="L171" s="31"/>
      <c r="M171" s="31"/>
      <c r="N171" s="31"/>
      <c r="O171" s="31"/>
      <c r="P171" s="31"/>
      <c r="Q171" s="31"/>
      <c r="R171" s="31"/>
      <c r="S171" s="31"/>
      <c r="T171" s="31"/>
      <c r="U171" s="31"/>
      <c r="V171" s="31"/>
      <c r="W171" s="31"/>
      <c r="X171" s="60"/>
      <c r="Y171" s="60"/>
      <c r="Z171" s="60"/>
      <c r="AA171" s="60"/>
      <c r="AB171" s="60"/>
      <c r="AC171" s="60"/>
    </row>
    <row r="172" spans="1:29" ht="30" customHeight="1" x14ac:dyDescent="0.25">
      <c r="A172" s="172"/>
      <c r="B172" s="76">
        <v>169</v>
      </c>
      <c r="C172" s="175"/>
      <c r="D172" s="77" t="s">
        <v>714</v>
      </c>
      <c r="E172" s="87" t="s">
        <v>715</v>
      </c>
      <c r="F172" s="69" t="s">
        <v>336</v>
      </c>
      <c r="G172" s="70"/>
      <c r="H172" s="54">
        <v>17.72</v>
      </c>
      <c r="I172" s="32"/>
      <c r="J172" s="41">
        <f t="shared" si="4"/>
        <v>0</v>
      </c>
      <c r="K172" s="42" t="str">
        <f t="shared" si="5"/>
        <v>OK</v>
      </c>
      <c r="L172" s="31"/>
      <c r="M172" s="31"/>
      <c r="N172" s="31"/>
      <c r="O172" s="31"/>
      <c r="P172" s="31"/>
      <c r="Q172" s="31"/>
      <c r="R172" s="31"/>
      <c r="S172" s="31"/>
      <c r="T172" s="31"/>
      <c r="U172" s="31"/>
      <c r="V172" s="31"/>
      <c r="W172" s="31"/>
      <c r="X172" s="60"/>
      <c r="Y172" s="60"/>
      <c r="Z172" s="60"/>
      <c r="AA172" s="60"/>
      <c r="AB172" s="60"/>
      <c r="AC172" s="60"/>
    </row>
    <row r="173" spans="1:29" ht="30" customHeight="1" x14ac:dyDescent="0.25">
      <c r="A173" s="172"/>
      <c r="B173" s="76">
        <v>170</v>
      </c>
      <c r="C173" s="175"/>
      <c r="D173" s="77" t="s">
        <v>716</v>
      </c>
      <c r="E173" s="87" t="s">
        <v>210</v>
      </c>
      <c r="F173" s="69" t="s">
        <v>717</v>
      </c>
      <c r="G173" s="70"/>
      <c r="H173" s="54">
        <v>26.66</v>
      </c>
      <c r="I173" s="32"/>
      <c r="J173" s="41">
        <f t="shared" si="4"/>
        <v>0</v>
      </c>
      <c r="K173" s="42" t="str">
        <f t="shared" si="5"/>
        <v>OK</v>
      </c>
      <c r="L173" s="31"/>
      <c r="M173" s="31"/>
      <c r="N173" s="31"/>
      <c r="O173" s="31"/>
      <c r="P173" s="31"/>
      <c r="Q173" s="31"/>
      <c r="R173" s="31"/>
      <c r="S173" s="31"/>
      <c r="T173" s="31"/>
      <c r="U173" s="31"/>
      <c r="V173" s="31"/>
      <c r="W173" s="31"/>
      <c r="X173" s="60"/>
      <c r="Y173" s="60"/>
      <c r="Z173" s="60"/>
      <c r="AA173" s="60"/>
      <c r="AB173" s="60"/>
      <c r="AC173" s="60"/>
    </row>
    <row r="174" spans="1:29" ht="30" customHeight="1" x14ac:dyDescent="0.25">
      <c r="A174" s="172"/>
      <c r="B174" s="76">
        <v>171</v>
      </c>
      <c r="C174" s="175"/>
      <c r="D174" s="80" t="s">
        <v>216</v>
      </c>
      <c r="E174" s="87" t="s">
        <v>217</v>
      </c>
      <c r="F174" s="69" t="s">
        <v>38</v>
      </c>
      <c r="G174" s="69" t="s">
        <v>44</v>
      </c>
      <c r="H174" s="54">
        <v>6.23</v>
      </c>
      <c r="I174" s="32">
        <v>5</v>
      </c>
      <c r="J174" s="41">
        <f t="shared" si="4"/>
        <v>0</v>
      </c>
      <c r="K174" s="42" t="str">
        <f t="shared" si="5"/>
        <v>OK</v>
      </c>
      <c r="L174" s="31">
        <v>5</v>
      </c>
      <c r="M174" s="31"/>
      <c r="N174" s="31"/>
      <c r="O174" s="31"/>
      <c r="P174" s="31"/>
      <c r="Q174" s="31"/>
      <c r="R174" s="31"/>
      <c r="S174" s="31"/>
      <c r="T174" s="31"/>
      <c r="U174" s="31"/>
      <c r="V174" s="31"/>
      <c r="W174" s="31"/>
      <c r="X174" s="60"/>
      <c r="Y174" s="60"/>
      <c r="Z174" s="60"/>
      <c r="AA174" s="60"/>
      <c r="AB174" s="60"/>
      <c r="AC174" s="60"/>
    </row>
    <row r="175" spans="1:29" ht="30" customHeight="1" x14ac:dyDescent="0.25">
      <c r="A175" s="172"/>
      <c r="B175" s="76">
        <v>172</v>
      </c>
      <c r="C175" s="175"/>
      <c r="D175" s="80" t="s">
        <v>218</v>
      </c>
      <c r="E175" s="87" t="s">
        <v>37</v>
      </c>
      <c r="F175" s="69" t="s">
        <v>50</v>
      </c>
      <c r="G175" s="69" t="s">
        <v>44</v>
      </c>
      <c r="H175" s="54">
        <v>17.93</v>
      </c>
      <c r="I175" s="32">
        <v>4</v>
      </c>
      <c r="J175" s="41">
        <f t="shared" si="4"/>
        <v>4</v>
      </c>
      <c r="K175" s="42" t="str">
        <f t="shared" si="5"/>
        <v>OK</v>
      </c>
      <c r="L175" s="31"/>
      <c r="M175" s="31"/>
      <c r="N175" s="31"/>
      <c r="O175" s="31"/>
      <c r="P175" s="31"/>
      <c r="Q175" s="31"/>
      <c r="R175" s="31"/>
      <c r="S175" s="31"/>
      <c r="T175" s="31"/>
      <c r="U175" s="31"/>
      <c r="V175" s="31"/>
      <c r="W175" s="31"/>
      <c r="X175" s="60"/>
      <c r="Y175" s="60"/>
      <c r="Z175" s="60"/>
      <c r="AA175" s="60"/>
      <c r="AB175" s="60"/>
      <c r="AC175" s="60"/>
    </row>
    <row r="176" spans="1:29" ht="30" customHeight="1" x14ac:dyDescent="0.25">
      <c r="A176" s="172"/>
      <c r="B176" s="76">
        <v>173</v>
      </c>
      <c r="C176" s="175"/>
      <c r="D176" s="80" t="s">
        <v>219</v>
      </c>
      <c r="E176" s="87" t="s">
        <v>220</v>
      </c>
      <c r="F176" s="69" t="s">
        <v>38</v>
      </c>
      <c r="G176" s="69" t="s">
        <v>44</v>
      </c>
      <c r="H176" s="54">
        <v>11.05</v>
      </c>
      <c r="I176" s="32"/>
      <c r="J176" s="41">
        <f t="shared" si="4"/>
        <v>0</v>
      </c>
      <c r="K176" s="42" t="str">
        <f t="shared" si="5"/>
        <v>OK</v>
      </c>
      <c r="L176" s="31"/>
      <c r="M176" s="31"/>
      <c r="N176" s="31"/>
      <c r="O176" s="31"/>
      <c r="P176" s="31"/>
      <c r="Q176" s="31"/>
      <c r="R176" s="31"/>
      <c r="S176" s="31"/>
      <c r="T176" s="31"/>
      <c r="U176" s="31"/>
      <c r="V176" s="31"/>
      <c r="W176" s="31"/>
      <c r="X176" s="60"/>
      <c r="Y176" s="60"/>
      <c r="Z176" s="60"/>
      <c r="AA176" s="60"/>
      <c r="AB176" s="60"/>
      <c r="AC176" s="60"/>
    </row>
    <row r="177" spans="1:29" ht="30" customHeight="1" x14ac:dyDescent="0.25">
      <c r="A177" s="172"/>
      <c r="B177" s="76">
        <v>174</v>
      </c>
      <c r="C177" s="175"/>
      <c r="D177" s="80" t="s">
        <v>221</v>
      </c>
      <c r="E177" s="87" t="s">
        <v>210</v>
      </c>
      <c r="F177" s="69" t="s">
        <v>38</v>
      </c>
      <c r="G177" s="69" t="s">
        <v>44</v>
      </c>
      <c r="H177" s="54">
        <v>7.55</v>
      </c>
      <c r="I177" s="32"/>
      <c r="J177" s="41">
        <f t="shared" si="4"/>
        <v>0</v>
      </c>
      <c r="K177" s="42" t="str">
        <f t="shared" si="5"/>
        <v>OK</v>
      </c>
      <c r="L177" s="31"/>
      <c r="M177" s="31"/>
      <c r="N177" s="31"/>
      <c r="O177" s="31"/>
      <c r="P177" s="31"/>
      <c r="Q177" s="31"/>
      <c r="R177" s="31"/>
      <c r="S177" s="31"/>
      <c r="T177" s="31"/>
      <c r="U177" s="31"/>
      <c r="V177" s="31"/>
      <c r="W177" s="31"/>
      <c r="X177" s="60"/>
      <c r="Y177" s="60"/>
      <c r="Z177" s="60"/>
      <c r="AA177" s="60"/>
      <c r="AB177" s="60"/>
      <c r="AC177" s="60"/>
    </row>
    <row r="178" spans="1:29" ht="30" customHeight="1" x14ac:dyDescent="0.25">
      <c r="A178" s="172"/>
      <c r="B178" s="76">
        <v>175</v>
      </c>
      <c r="C178" s="175"/>
      <c r="D178" s="80" t="s">
        <v>718</v>
      </c>
      <c r="E178" s="87" t="s">
        <v>210</v>
      </c>
      <c r="F178" s="69" t="s">
        <v>38</v>
      </c>
      <c r="G178" s="69" t="s">
        <v>44</v>
      </c>
      <c r="H178" s="54">
        <v>5.65</v>
      </c>
      <c r="I178" s="32">
        <v>20</v>
      </c>
      <c r="J178" s="41">
        <f t="shared" si="4"/>
        <v>10</v>
      </c>
      <c r="K178" s="42" t="str">
        <f t="shared" si="5"/>
        <v>OK</v>
      </c>
      <c r="L178" s="31">
        <v>5</v>
      </c>
      <c r="M178" s="31"/>
      <c r="N178" s="31">
        <v>5</v>
      </c>
      <c r="O178" s="31"/>
      <c r="P178" s="31"/>
      <c r="Q178" s="31"/>
      <c r="R178" s="31"/>
      <c r="S178" s="31"/>
      <c r="T178" s="31"/>
      <c r="U178" s="31"/>
      <c r="V178" s="31"/>
      <c r="W178" s="31"/>
      <c r="X178" s="60"/>
      <c r="Y178" s="60"/>
      <c r="Z178" s="60"/>
      <c r="AA178" s="60"/>
      <c r="AB178" s="60"/>
      <c r="AC178" s="60"/>
    </row>
    <row r="179" spans="1:29" ht="30" customHeight="1" x14ac:dyDescent="0.25">
      <c r="A179" s="172"/>
      <c r="B179" s="76">
        <v>176</v>
      </c>
      <c r="C179" s="175"/>
      <c r="D179" s="80" t="s">
        <v>222</v>
      </c>
      <c r="E179" s="87" t="s">
        <v>223</v>
      </c>
      <c r="F179" s="69" t="s">
        <v>38</v>
      </c>
      <c r="G179" s="69" t="s">
        <v>44</v>
      </c>
      <c r="H179" s="54">
        <v>2.2200000000000002</v>
      </c>
      <c r="I179" s="32">
        <v>20</v>
      </c>
      <c r="J179" s="41">
        <f t="shared" si="4"/>
        <v>20</v>
      </c>
      <c r="K179" s="42" t="str">
        <f t="shared" si="5"/>
        <v>OK</v>
      </c>
      <c r="L179" s="31"/>
      <c r="M179" s="31"/>
      <c r="N179" s="31"/>
      <c r="O179" s="31"/>
      <c r="P179" s="31"/>
      <c r="Q179" s="31"/>
      <c r="R179" s="31"/>
      <c r="S179" s="31"/>
      <c r="T179" s="31"/>
      <c r="U179" s="31"/>
      <c r="V179" s="31"/>
      <c r="W179" s="31"/>
      <c r="X179" s="60"/>
      <c r="Y179" s="60"/>
      <c r="Z179" s="60"/>
      <c r="AA179" s="60"/>
      <c r="AB179" s="60"/>
      <c r="AC179" s="60"/>
    </row>
    <row r="180" spans="1:29" ht="30" customHeight="1" x14ac:dyDescent="0.25">
      <c r="A180" s="172"/>
      <c r="B180" s="76">
        <v>177</v>
      </c>
      <c r="C180" s="175"/>
      <c r="D180" s="80" t="s">
        <v>224</v>
      </c>
      <c r="E180" s="87" t="s">
        <v>719</v>
      </c>
      <c r="F180" s="69" t="s">
        <v>38</v>
      </c>
      <c r="G180" s="69" t="s">
        <v>44</v>
      </c>
      <c r="H180" s="54">
        <v>35.25</v>
      </c>
      <c r="I180" s="32"/>
      <c r="J180" s="41">
        <f t="shared" si="4"/>
        <v>0</v>
      </c>
      <c r="K180" s="42" t="str">
        <f t="shared" si="5"/>
        <v>OK</v>
      </c>
      <c r="L180" s="31"/>
      <c r="M180" s="31"/>
      <c r="N180" s="31"/>
      <c r="O180" s="31"/>
      <c r="P180" s="31"/>
      <c r="Q180" s="31"/>
      <c r="R180" s="31"/>
      <c r="S180" s="31"/>
      <c r="T180" s="31"/>
      <c r="U180" s="31"/>
      <c r="V180" s="31"/>
      <c r="W180" s="31"/>
      <c r="X180" s="60"/>
      <c r="Y180" s="60"/>
      <c r="Z180" s="60"/>
      <c r="AA180" s="60"/>
      <c r="AB180" s="60"/>
      <c r="AC180" s="60"/>
    </row>
    <row r="181" spans="1:29" ht="30" customHeight="1" x14ac:dyDescent="0.25">
      <c r="A181" s="172"/>
      <c r="B181" s="76">
        <v>178</v>
      </c>
      <c r="C181" s="175"/>
      <c r="D181" s="80" t="s">
        <v>225</v>
      </c>
      <c r="E181" s="87" t="s">
        <v>37</v>
      </c>
      <c r="F181" s="69" t="s">
        <v>33</v>
      </c>
      <c r="G181" s="69" t="s">
        <v>44</v>
      </c>
      <c r="H181" s="54">
        <v>14.29</v>
      </c>
      <c r="I181" s="32"/>
      <c r="J181" s="41">
        <f t="shared" si="4"/>
        <v>0</v>
      </c>
      <c r="K181" s="42" t="str">
        <f t="shared" si="5"/>
        <v>OK</v>
      </c>
      <c r="L181" s="31"/>
      <c r="M181" s="31"/>
      <c r="N181" s="31"/>
      <c r="O181" s="31"/>
      <c r="P181" s="31"/>
      <c r="Q181" s="31"/>
      <c r="R181" s="31"/>
      <c r="S181" s="31"/>
      <c r="T181" s="31"/>
      <c r="U181" s="31"/>
      <c r="V181" s="31"/>
      <c r="W181" s="31"/>
      <c r="X181" s="60"/>
      <c r="Y181" s="60"/>
      <c r="Z181" s="60"/>
      <c r="AA181" s="60"/>
      <c r="AB181" s="60"/>
      <c r="AC181" s="60"/>
    </row>
    <row r="182" spans="1:29" ht="30" customHeight="1" x14ac:dyDescent="0.25">
      <c r="A182" s="172"/>
      <c r="B182" s="76">
        <v>179</v>
      </c>
      <c r="C182" s="175"/>
      <c r="D182" s="80" t="s">
        <v>226</v>
      </c>
      <c r="E182" s="87" t="s">
        <v>227</v>
      </c>
      <c r="F182" s="69" t="s">
        <v>34</v>
      </c>
      <c r="G182" s="69" t="s">
        <v>44</v>
      </c>
      <c r="H182" s="54">
        <v>8.7100000000000009</v>
      </c>
      <c r="I182" s="32">
        <v>10</v>
      </c>
      <c r="J182" s="41">
        <f t="shared" si="4"/>
        <v>10</v>
      </c>
      <c r="K182" s="42" t="str">
        <f t="shared" si="5"/>
        <v>OK</v>
      </c>
      <c r="L182" s="31"/>
      <c r="M182" s="31"/>
      <c r="N182" s="31"/>
      <c r="O182" s="31"/>
      <c r="P182" s="31"/>
      <c r="Q182" s="31"/>
      <c r="R182" s="31"/>
      <c r="S182" s="31"/>
      <c r="T182" s="31"/>
      <c r="U182" s="31"/>
      <c r="V182" s="31"/>
      <c r="W182" s="31"/>
      <c r="X182" s="60"/>
      <c r="Y182" s="60"/>
      <c r="Z182" s="60"/>
      <c r="AA182" s="60"/>
      <c r="AB182" s="60"/>
      <c r="AC182" s="60"/>
    </row>
    <row r="183" spans="1:29" ht="30" customHeight="1" x14ac:dyDescent="0.25">
      <c r="A183" s="172"/>
      <c r="B183" s="76">
        <v>180</v>
      </c>
      <c r="C183" s="175"/>
      <c r="D183" s="80" t="s">
        <v>228</v>
      </c>
      <c r="E183" s="87" t="s">
        <v>227</v>
      </c>
      <c r="F183" s="69" t="s">
        <v>34</v>
      </c>
      <c r="G183" s="69" t="s">
        <v>44</v>
      </c>
      <c r="H183" s="54">
        <v>18.36</v>
      </c>
      <c r="I183" s="32">
        <v>10</v>
      </c>
      <c r="J183" s="41">
        <f t="shared" si="4"/>
        <v>10</v>
      </c>
      <c r="K183" s="42" t="str">
        <f t="shared" si="5"/>
        <v>OK</v>
      </c>
      <c r="L183" s="31"/>
      <c r="M183" s="31"/>
      <c r="N183" s="31"/>
      <c r="O183" s="31"/>
      <c r="P183" s="31"/>
      <c r="Q183" s="31"/>
      <c r="R183" s="31"/>
      <c r="S183" s="31"/>
      <c r="T183" s="31"/>
      <c r="U183" s="31"/>
      <c r="V183" s="31"/>
      <c r="W183" s="31"/>
      <c r="X183" s="60"/>
      <c r="Y183" s="60"/>
      <c r="Z183" s="60"/>
      <c r="AA183" s="60"/>
      <c r="AB183" s="60"/>
      <c r="AC183" s="60"/>
    </row>
    <row r="184" spans="1:29" ht="30" customHeight="1" x14ac:dyDescent="0.25">
      <c r="A184" s="172"/>
      <c r="B184" s="69">
        <v>181</v>
      </c>
      <c r="C184" s="175"/>
      <c r="D184" s="80" t="s">
        <v>720</v>
      </c>
      <c r="E184" s="87" t="s">
        <v>227</v>
      </c>
      <c r="F184" s="69" t="s">
        <v>34</v>
      </c>
      <c r="G184" s="69" t="s">
        <v>44</v>
      </c>
      <c r="H184" s="54">
        <v>13.23</v>
      </c>
      <c r="I184" s="32"/>
      <c r="J184" s="41">
        <f t="shared" si="4"/>
        <v>0</v>
      </c>
      <c r="K184" s="42" t="str">
        <f t="shared" si="5"/>
        <v>OK</v>
      </c>
      <c r="L184" s="31"/>
      <c r="M184" s="31"/>
      <c r="N184" s="31"/>
      <c r="O184" s="31"/>
      <c r="P184" s="31"/>
      <c r="Q184" s="31"/>
      <c r="R184" s="31"/>
      <c r="S184" s="31"/>
      <c r="T184" s="31"/>
      <c r="U184" s="31"/>
      <c r="V184" s="31"/>
      <c r="W184" s="31"/>
      <c r="X184" s="60"/>
      <c r="Y184" s="60"/>
      <c r="Z184" s="60"/>
      <c r="AA184" s="60"/>
      <c r="AB184" s="60"/>
      <c r="AC184" s="60"/>
    </row>
    <row r="185" spans="1:29" ht="30" customHeight="1" x14ac:dyDescent="0.25">
      <c r="A185" s="172"/>
      <c r="B185" s="70">
        <v>182</v>
      </c>
      <c r="C185" s="175"/>
      <c r="D185" s="80" t="s">
        <v>639</v>
      </c>
      <c r="E185" s="87" t="s">
        <v>721</v>
      </c>
      <c r="F185" s="69" t="s">
        <v>640</v>
      </c>
      <c r="G185" s="69" t="s">
        <v>44</v>
      </c>
      <c r="H185" s="54">
        <v>16.100000000000001</v>
      </c>
      <c r="I185" s="32"/>
      <c r="J185" s="41">
        <f t="shared" si="4"/>
        <v>0</v>
      </c>
      <c r="K185" s="42" t="str">
        <f t="shared" si="5"/>
        <v>OK</v>
      </c>
      <c r="L185" s="31"/>
      <c r="M185" s="31"/>
      <c r="N185" s="31"/>
      <c r="O185" s="31"/>
      <c r="P185" s="31"/>
      <c r="Q185" s="31"/>
      <c r="R185" s="31"/>
      <c r="S185" s="31"/>
      <c r="T185" s="31"/>
      <c r="U185" s="31"/>
      <c r="V185" s="31"/>
      <c r="W185" s="31"/>
      <c r="X185" s="60"/>
      <c r="Y185" s="60"/>
      <c r="Z185" s="60"/>
      <c r="AA185" s="60"/>
      <c r="AB185" s="60"/>
      <c r="AC185" s="60"/>
    </row>
    <row r="186" spans="1:29" ht="30" customHeight="1" x14ac:dyDescent="0.25">
      <c r="A186" s="172"/>
      <c r="B186" s="70">
        <v>183</v>
      </c>
      <c r="C186" s="175"/>
      <c r="D186" s="80" t="s">
        <v>652</v>
      </c>
      <c r="E186" s="87" t="s">
        <v>722</v>
      </c>
      <c r="F186" s="69" t="s">
        <v>336</v>
      </c>
      <c r="G186" s="69" t="s">
        <v>44</v>
      </c>
      <c r="H186" s="54">
        <v>193.38</v>
      </c>
      <c r="I186" s="32"/>
      <c r="J186" s="41">
        <f t="shared" si="4"/>
        <v>0</v>
      </c>
      <c r="K186" s="42" t="str">
        <f t="shared" si="5"/>
        <v>OK</v>
      </c>
      <c r="L186" s="31"/>
      <c r="M186" s="31"/>
      <c r="N186" s="31"/>
      <c r="O186" s="31"/>
      <c r="P186" s="31"/>
      <c r="Q186" s="31"/>
      <c r="R186" s="31"/>
      <c r="S186" s="31"/>
      <c r="T186" s="31"/>
      <c r="U186" s="31"/>
      <c r="V186" s="31"/>
      <c r="W186" s="31"/>
      <c r="X186" s="60"/>
      <c r="Y186" s="60"/>
      <c r="Z186" s="60"/>
      <c r="AA186" s="60"/>
      <c r="AB186" s="60"/>
      <c r="AC186" s="60"/>
    </row>
    <row r="187" spans="1:29" ht="30" customHeight="1" x14ac:dyDescent="0.25">
      <c r="A187" s="172"/>
      <c r="B187" s="76">
        <v>184</v>
      </c>
      <c r="C187" s="175"/>
      <c r="D187" s="77" t="s">
        <v>723</v>
      </c>
      <c r="E187" s="87" t="s">
        <v>722</v>
      </c>
      <c r="F187" s="69" t="s">
        <v>724</v>
      </c>
      <c r="G187" s="69" t="s">
        <v>44</v>
      </c>
      <c r="H187" s="54">
        <v>2060</v>
      </c>
      <c r="I187" s="32"/>
      <c r="J187" s="41">
        <f t="shared" si="4"/>
        <v>0</v>
      </c>
      <c r="K187" s="42" t="str">
        <f t="shared" si="5"/>
        <v>OK</v>
      </c>
      <c r="L187" s="31"/>
      <c r="M187" s="31"/>
      <c r="N187" s="31"/>
      <c r="O187" s="31"/>
      <c r="P187" s="31"/>
      <c r="Q187" s="31"/>
      <c r="R187" s="31"/>
      <c r="S187" s="31"/>
      <c r="T187" s="31"/>
      <c r="U187" s="31"/>
      <c r="V187" s="31"/>
      <c r="W187" s="31"/>
      <c r="X187" s="60"/>
      <c r="Y187" s="60"/>
      <c r="Z187" s="60"/>
      <c r="AA187" s="60"/>
      <c r="AB187" s="60"/>
      <c r="AC187" s="60"/>
    </row>
    <row r="188" spans="1:29" ht="30" customHeight="1" x14ac:dyDescent="0.25">
      <c r="A188" s="173"/>
      <c r="B188" s="76">
        <v>185</v>
      </c>
      <c r="C188" s="176"/>
      <c r="D188" s="77" t="s">
        <v>725</v>
      </c>
      <c r="E188" s="88" t="s">
        <v>726</v>
      </c>
      <c r="F188" s="69" t="s">
        <v>727</v>
      </c>
      <c r="G188" s="69" t="s">
        <v>39</v>
      </c>
      <c r="H188" s="54">
        <v>699.95</v>
      </c>
      <c r="I188" s="32"/>
      <c r="J188" s="41">
        <f t="shared" si="4"/>
        <v>0</v>
      </c>
      <c r="K188" s="42" t="str">
        <f t="shared" si="5"/>
        <v>OK</v>
      </c>
      <c r="L188" s="31"/>
      <c r="M188" s="31"/>
      <c r="N188" s="31"/>
      <c r="O188" s="31"/>
      <c r="P188" s="31"/>
      <c r="Q188" s="31"/>
      <c r="R188" s="31"/>
      <c r="S188" s="31"/>
      <c r="T188" s="31"/>
      <c r="U188" s="31"/>
      <c r="V188" s="31"/>
      <c r="W188" s="31"/>
      <c r="X188" s="60"/>
      <c r="Y188" s="60"/>
      <c r="Z188" s="60"/>
      <c r="AA188" s="60"/>
      <c r="AB188" s="60"/>
      <c r="AC188" s="60"/>
    </row>
    <row r="189" spans="1:29" ht="30" customHeight="1" x14ac:dyDescent="0.25">
      <c r="A189" s="165">
        <v>4</v>
      </c>
      <c r="B189" s="71">
        <v>186</v>
      </c>
      <c r="C189" s="168" t="s">
        <v>684</v>
      </c>
      <c r="D189" s="75" t="s">
        <v>230</v>
      </c>
      <c r="E189" s="72" t="s">
        <v>710</v>
      </c>
      <c r="F189" s="72" t="s">
        <v>38</v>
      </c>
      <c r="G189" s="72" t="s">
        <v>232</v>
      </c>
      <c r="H189" s="56">
        <v>9.7899999999999991</v>
      </c>
      <c r="I189" s="32">
        <v>10</v>
      </c>
      <c r="J189" s="41">
        <f t="shared" si="4"/>
        <v>10</v>
      </c>
      <c r="K189" s="42" t="str">
        <f t="shared" si="5"/>
        <v>OK</v>
      </c>
      <c r="L189" s="31"/>
      <c r="M189" s="31"/>
      <c r="N189" s="31"/>
      <c r="O189" s="31"/>
      <c r="P189" s="31"/>
      <c r="Q189" s="31"/>
      <c r="R189" s="31"/>
      <c r="S189" s="31"/>
      <c r="T189" s="31"/>
      <c r="U189" s="31"/>
      <c r="V189" s="31"/>
      <c r="W189" s="31"/>
      <c r="X189" s="60"/>
      <c r="Y189" s="60"/>
      <c r="Z189" s="60"/>
      <c r="AA189" s="60"/>
      <c r="AB189" s="60"/>
      <c r="AC189" s="60"/>
    </row>
    <row r="190" spans="1:29" ht="30" customHeight="1" x14ac:dyDescent="0.25">
      <c r="A190" s="166"/>
      <c r="B190" s="71">
        <v>187</v>
      </c>
      <c r="C190" s="169"/>
      <c r="D190" s="75" t="s">
        <v>233</v>
      </c>
      <c r="E190" s="72" t="s">
        <v>728</v>
      </c>
      <c r="F190" s="72" t="s">
        <v>38</v>
      </c>
      <c r="G190" s="72" t="s">
        <v>232</v>
      </c>
      <c r="H190" s="56">
        <v>1.2</v>
      </c>
      <c r="I190" s="32"/>
      <c r="J190" s="41">
        <f t="shared" si="4"/>
        <v>0</v>
      </c>
      <c r="K190" s="42" t="str">
        <f t="shared" si="5"/>
        <v>OK</v>
      </c>
      <c r="L190" s="31"/>
      <c r="M190" s="31"/>
      <c r="N190" s="31"/>
      <c r="O190" s="31"/>
      <c r="P190" s="31"/>
      <c r="Q190" s="31"/>
      <c r="R190" s="31"/>
      <c r="S190" s="31"/>
      <c r="T190" s="31"/>
      <c r="U190" s="31"/>
      <c r="V190" s="31"/>
      <c r="W190" s="31"/>
      <c r="X190" s="60"/>
      <c r="Y190" s="60"/>
      <c r="Z190" s="60"/>
      <c r="AA190" s="60"/>
      <c r="AB190" s="60"/>
      <c r="AC190" s="60"/>
    </row>
    <row r="191" spans="1:29" ht="30" customHeight="1" x14ac:dyDescent="0.25">
      <c r="A191" s="166"/>
      <c r="B191" s="71">
        <v>188</v>
      </c>
      <c r="C191" s="169"/>
      <c r="D191" s="75" t="s">
        <v>234</v>
      </c>
      <c r="E191" s="72" t="s">
        <v>729</v>
      </c>
      <c r="F191" s="72" t="s">
        <v>38</v>
      </c>
      <c r="G191" s="72" t="s">
        <v>232</v>
      </c>
      <c r="H191" s="56">
        <v>29.03</v>
      </c>
      <c r="I191" s="32">
        <v>1</v>
      </c>
      <c r="J191" s="41">
        <f t="shared" si="4"/>
        <v>0</v>
      </c>
      <c r="K191" s="42" t="str">
        <f t="shared" si="5"/>
        <v>OK</v>
      </c>
      <c r="L191" s="31"/>
      <c r="M191" s="31"/>
      <c r="N191" s="31">
        <v>1</v>
      </c>
      <c r="O191" s="31"/>
      <c r="P191" s="31"/>
      <c r="Q191" s="31"/>
      <c r="R191" s="31"/>
      <c r="S191" s="31"/>
      <c r="T191" s="31"/>
      <c r="U191" s="31"/>
      <c r="V191" s="31"/>
      <c r="W191" s="31"/>
      <c r="X191" s="60"/>
      <c r="Y191" s="60"/>
      <c r="Z191" s="60"/>
      <c r="AA191" s="60"/>
      <c r="AB191" s="60"/>
      <c r="AC191" s="60"/>
    </row>
    <row r="192" spans="1:29" ht="30" customHeight="1" x14ac:dyDescent="0.25">
      <c r="A192" s="166"/>
      <c r="B192" s="71">
        <v>189</v>
      </c>
      <c r="C192" s="169"/>
      <c r="D192" s="75" t="s">
        <v>236</v>
      </c>
      <c r="E192" s="72" t="s">
        <v>729</v>
      </c>
      <c r="F192" s="72" t="s">
        <v>38</v>
      </c>
      <c r="G192" s="72" t="s">
        <v>232</v>
      </c>
      <c r="H192" s="56">
        <v>11.71</v>
      </c>
      <c r="I192" s="32">
        <v>1</v>
      </c>
      <c r="J192" s="41">
        <f t="shared" si="4"/>
        <v>0</v>
      </c>
      <c r="K192" s="42" t="str">
        <f t="shared" si="5"/>
        <v>OK</v>
      </c>
      <c r="L192" s="31"/>
      <c r="M192" s="31"/>
      <c r="N192" s="31">
        <v>1</v>
      </c>
      <c r="O192" s="31"/>
      <c r="P192" s="31"/>
      <c r="Q192" s="31"/>
      <c r="R192" s="31"/>
      <c r="S192" s="31"/>
      <c r="T192" s="31"/>
      <c r="U192" s="31"/>
      <c r="V192" s="31"/>
      <c r="W192" s="31"/>
      <c r="X192" s="60"/>
      <c r="Y192" s="60"/>
      <c r="Z192" s="60"/>
      <c r="AA192" s="60"/>
      <c r="AB192" s="60"/>
      <c r="AC192" s="60"/>
    </row>
    <row r="193" spans="1:29" ht="30" customHeight="1" x14ac:dyDescent="0.25">
      <c r="A193" s="166"/>
      <c r="B193" s="71">
        <v>190</v>
      </c>
      <c r="C193" s="169"/>
      <c r="D193" s="75" t="s">
        <v>238</v>
      </c>
      <c r="E193" s="72" t="s">
        <v>730</v>
      </c>
      <c r="F193" s="72" t="s">
        <v>38</v>
      </c>
      <c r="G193" s="72" t="s">
        <v>232</v>
      </c>
      <c r="H193" s="56">
        <v>9.23</v>
      </c>
      <c r="I193" s="32">
        <v>1</v>
      </c>
      <c r="J193" s="41">
        <f t="shared" si="4"/>
        <v>0</v>
      </c>
      <c r="K193" s="42" t="str">
        <f t="shared" si="5"/>
        <v>OK</v>
      </c>
      <c r="L193" s="31"/>
      <c r="M193" s="31"/>
      <c r="N193" s="31">
        <v>1</v>
      </c>
      <c r="O193" s="31"/>
      <c r="P193" s="31"/>
      <c r="Q193" s="31"/>
      <c r="R193" s="31"/>
      <c r="S193" s="31"/>
      <c r="T193" s="31"/>
      <c r="U193" s="31"/>
      <c r="V193" s="31"/>
      <c r="W193" s="31"/>
      <c r="X193" s="60"/>
      <c r="Y193" s="60"/>
      <c r="Z193" s="60"/>
      <c r="AA193" s="60"/>
      <c r="AB193" s="60"/>
      <c r="AC193" s="60"/>
    </row>
    <row r="194" spans="1:29" ht="30" customHeight="1" x14ac:dyDescent="0.25">
      <c r="A194" s="166"/>
      <c r="B194" s="71">
        <v>191</v>
      </c>
      <c r="C194" s="169"/>
      <c r="D194" s="75" t="s">
        <v>240</v>
      </c>
      <c r="E194" s="72" t="s">
        <v>730</v>
      </c>
      <c r="F194" s="72" t="s">
        <v>38</v>
      </c>
      <c r="G194" s="72" t="s">
        <v>232</v>
      </c>
      <c r="H194" s="56">
        <v>13.29</v>
      </c>
      <c r="I194" s="32">
        <v>1</v>
      </c>
      <c r="J194" s="41">
        <f t="shared" si="4"/>
        <v>1</v>
      </c>
      <c r="K194" s="42" t="str">
        <f t="shared" si="5"/>
        <v>OK</v>
      </c>
      <c r="L194" s="31"/>
      <c r="M194" s="31"/>
      <c r="N194" s="31"/>
      <c r="O194" s="31"/>
      <c r="P194" s="31"/>
      <c r="Q194" s="31"/>
      <c r="R194" s="31"/>
      <c r="S194" s="31"/>
      <c r="T194" s="31"/>
      <c r="U194" s="31"/>
      <c r="V194" s="31"/>
      <c r="W194" s="31"/>
      <c r="X194" s="60"/>
      <c r="Y194" s="60"/>
      <c r="Z194" s="60"/>
      <c r="AA194" s="60"/>
      <c r="AB194" s="60"/>
      <c r="AC194" s="60"/>
    </row>
    <row r="195" spans="1:29" ht="30" customHeight="1" x14ac:dyDescent="0.25">
      <c r="A195" s="166"/>
      <c r="B195" s="71">
        <v>192</v>
      </c>
      <c r="C195" s="169"/>
      <c r="D195" s="75" t="s">
        <v>241</v>
      </c>
      <c r="E195" s="72" t="s">
        <v>730</v>
      </c>
      <c r="F195" s="72" t="s">
        <v>38</v>
      </c>
      <c r="G195" s="72" t="s">
        <v>232</v>
      </c>
      <c r="H195" s="56">
        <v>7.37</v>
      </c>
      <c r="I195" s="32"/>
      <c r="J195" s="41">
        <f t="shared" si="4"/>
        <v>0</v>
      </c>
      <c r="K195" s="42" t="str">
        <f t="shared" si="5"/>
        <v>OK</v>
      </c>
      <c r="L195" s="31"/>
      <c r="M195" s="31"/>
      <c r="N195" s="31"/>
      <c r="O195" s="31"/>
      <c r="P195" s="31"/>
      <c r="Q195" s="31"/>
      <c r="R195" s="31"/>
      <c r="S195" s="31"/>
      <c r="T195" s="31"/>
      <c r="U195" s="31"/>
      <c r="V195" s="31"/>
      <c r="W195" s="31"/>
      <c r="X195" s="60"/>
      <c r="Y195" s="60"/>
      <c r="Z195" s="60"/>
      <c r="AA195" s="60"/>
      <c r="AB195" s="60"/>
      <c r="AC195" s="60"/>
    </row>
    <row r="196" spans="1:29" ht="30" customHeight="1" x14ac:dyDescent="0.25">
      <c r="A196" s="166"/>
      <c r="B196" s="71">
        <v>193</v>
      </c>
      <c r="C196" s="169"/>
      <c r="D196" s="75" t="s">
        <v>242</v>
      </c>
      <c r="E196" s="72" t="s">
        <v>730</v>
      </c>
      <c r="F196" s="72" t="s">
        <v>38</v>
      </c>
      <c r="G196" s="72" t="s">
        <v>232</v>
      </c>
      <c r="H196" s="56">
        <v>6.83</v>
      </c>
      <c r="I196" s="32"/>
      <c r="J196" s="41">
        <f t="shared" si="4"/>
        <v>0</v>
      </c>
      <c r="K196" s="42" t="str">
        <f t="shared" si="5"/>
        <v>OK</v>
      </c>
      <c r="L196" s="31"/>
      <c r="M196" s="31"/>
      <c r="N196" s="31"/>
      <c r="O196" s="31"/>
      <c r="P196" s="31"/>
      <c r="Q196" s="31"/>
      <c r="R196" s="31"/>
      <c r="S196" s="31"/>
      <c r="T196" s="31"/>
      <c r="U196" s="31"/>
      <c r="V196" s="31"/>
      <c r="W196" s="31"/>
      <c r="X196" s="60"/>
      <c r="Y196" s="60"/>
      <c r="Z196" s="60"/>
      <c r="AA196" s="60"/>
      <c r="AB196" s="60"/>
      <c r="AC196" s="60"/>
    </row>
    <row r="197" spans="1:29" ht="30" customHeight="1" x14ac:dyDescent="0.25">
      <c r="A197" s="166"/>
      <c r="B197" s="71">
        <v>194</v>
      </c>
      <c r="C197" s="169"/>
      <c r="D197" s="75" t="s">
        <v>243</v>
      </c>
      <c r="E197" s="72" t="s">
        <v>726</v>
      </c>
      <c r="F197" s="72" t="s">
        <v>38</v>
      </c>
      <c r="G197" s="72" t="s">
        <v>232</v>
      </c>
      <c r="H197" s="56">
        <v>21.86</v>
      </c>
      <c r="I197" s="32"/>
      <c r="J197" s="41">
        <f t="shared" ref="J197:J260" si="6">I197-(SUM(L197:AC197))</f>
        <v>0</v>
      </c>
      <c r="K197" s="42" t="str">
        <f t="shared" ref="K197:K260" si="7">IF(J197&lt;0,"ATENÇÃO","OK")</f>
        <v>OK</v>
      </c>
      <c r="L197" s="31"/>
      <c r="M197" s="31"/>
      <c r="N197" s="31"/>
      <c r="O197" s="31"/>
      <c r="P197" s="31"/>
      <c r="Q197" s="31"/>
      <c r="R197" s="31"/>
      <c r="S197" s="31"/>
      <c r="T197" s="31"/>
      <c r="U197" s="31"/>
      <c r="V197" s="31"/>
      <c r="W197" s="31"/>
      <c r="X197" s="60"/>
      <c r="Y197" s="60"/>
      <c r="Z197" s="60"/>
      <c r="AA197" s="60"/>
      <c r="AB197" s="60"/>
      <c r="AC197" s="60"/>
    </row>
    <row r="198" spans="1:29" ht="30" customHeight="1" x14ac:dyDescent="0.25">
      <c r="A198" s="166"/>
      <c r="B198" s="71">
        <v>195</v>
      </c>
      <c r="C198" s="169"/>
      <c r="D198" s="75" t="s">
        <v>245</v>
      </c>
      <c r="E198" s="72" t="s">
        <v>726</v>
      </c>
      <c r="F198" s="72" t="s">
        <v>38</v>
      </c>
      <c r="G198" s="72" t="s">
        <v>232</v>
      </c>
      <c r="H198" s="56">
        <v>26.83</v>
      </c>
      <c r="I198" s="32"/>
      <c r="J198" s="41">
        <f t="shared" si="6"/>
        <v>0</v>
      </c>
      <c r="K198" s="42" t="str">
        <f t="shared" si="7"/>
        <v>OK</v>
      </c>
      <c r="L198" s="31"/>
      <c r="M198" s="31"/>
      <c r="N198" s="31"/>
      <c r="O198" s="31"/>
      <c r="P198" s="31"/>
      <c r="Q198" s="31"/>
      <c r="R198" s="31"/>
      <c r="S198" s="31"/>
      <c r="T198" s="31"/>
      <c r="U198" s="31"/>
      <c r="V198" s="31"/>
      <c r="W198" s="31"/>
      <c r="X198" s="60"/>
      <c r="Y198" s="60"/>
      <c r="Z198" s="60"/>
      <c r="AA198" s="60"/>
      <c r="AB198" s="60"/>
      <c r="AC198" s="60"/>
    </row>
    <row r="199" spans="1:29" ht="30" customHeight="1" x14ac:dyDescent="0.25">
      <c r="A199" s="166"/>
      <c r="B199" s="71">
        <v>196</v>
      </c>
      <c r="C199" s="169"/>
      <c r="D199" s="75" t="s">
        <v>246</v>
      </c>
      <c r="E199" s="72" t="s">
        <v>726</v>
      </c>
      <c r="F199" s="72" t="s">
        <v>38</v>
      </c>
      <c r="G199" s="72" t="s">
        <v>232</v>
      </c>
      <c r="H199" s="56">
        <v>23.48</v>
      </c>
      <c r="I199" s="32"/>
      <c r="J199" s="41">
        <f t="shared" si="6"/>
        <v>0</v>
      </c>
      <c r="K199" s="42" t="str">
        <f t="shared" si="7"/>
        <v>OK</v>
      </c>
      <c r="L199" s="31"/>
      <c r="M199" s="31"/>
      <c r="N199" s="31"/>
      <c r="O199" s="31"/>
      <c r="P199" s="31"/>
      <c r="Q199" s="31"/>
      <c r="R199" s="31"/>
      <c r="S199" s="31"/>
      <c r="T199" s="31"/>
      <c r="U199" s="31"/>
      <c r="V199" s="31"/>
      <c r="W199" s="31"/>
      <c r="X199" s="60"/>
      <c r="Y199" s="60"/>
      <c r="Z199" s="60"/>
      <c r="AA199" s="60"/>
      <c r="AB199" s="60"/>
      <c r="AC199" s="60"/>
    </row>
    <row r="200" spans="1:29" ht="30" customHeight="1" x14ac:dyDescent="0.25">
      <c r="A200" s="166"/>
      <c r="B200" s="71">
        <v>197</v>
      </c>
      <c r="C200" s="169"/>
      <c r="D200" s="75" t="s">
        <v>247</v>
      </c>
      <c r="E200" s="72" t="s">
        <v>114</v>
      </c>
      <c r="F200" s="72" t="s">
        <v>38</v>
      </c>
      <c r="G200" s="72" t="s">
        <v>232</v>
      </c>
      <c r="H200" s="56">
        <v>6.83</v>
      </c>
      <c r="I200" s="32"/>
      <c r="J200" s="41">
        <f t="shared" si="6"/>
        <v>0</v>
      </c>
      <c r="K200" s="42" t="str">
        <f t="shared" si="7"/>
        <v>OK</v>
      </c>
      <c r="L200" s="31"/>
      <c r="M200" s="31"/>
      <c r="N200" s="31"/>
      <c r="O200" s="31"/>
      <c r="P200" s="31"/>
      <c r="Q200" s="31"/>
      <c r="R200" s="31"/>
      <c r="S200" s="31"/>
      <c r="T200" s="31"/>
      <c r="U200" s="31"/>
      <c r="V200" s="31"/>
      <c r="W200" s="31"/>
      <c r="X200" s="60"/>
      <c r="Y200" s="60"/>
      <c r="Z200" s="60"/>
      <c r="AA200" s="60"/>
      <c r="AB200" s="60"/>
      <c r="AC200" s="60"/>
    </row>
    <row r="201" spans="1:29" ht="30" customHeight="1" x14ac:dyDescent="0.25">
      <c r="A201" s="166"/>
      <c r="B201" s="71">
        <v>198</v>
      </c>
      <c r="C201" s="169"/>
      <c r="D201" s="75" t="s">
        <v>248</v>
      </c>
      <c r="E201" s="72" t="s">
        <v>729</v>
      </c>
      <c r="F201" s="72" t="s">
        <v>38</v>
      </c>
      <c r="G201" s="72" t="s">
        <v>232</v>
      </c>
      <c r="H201" s="56">
        <v>14.58</v>
      </c>
      <c r="I201" s="32">
        <v>1</v>
      </c>
      <c r="J201" s="41">
        <f t="shared" si="6"/>
        <v>0</v>
      </c>
      <c r="K201" s="42" t="str">
        <f t="shared" si="7"/>
        <v>OK</v>
      </c>
      <c r="L201" s="31"/>
      <c r="M201" s="31"/>
      <c r="N201" s="31">
        <v>1</v>
      </c>
      <c r="O201" s="31"/>
      <c r="P201" s="31"/>
      <c r="Q201" s="31"/>
      <c r="R201" s="31"/>
      <c r="S201" s="31"/>
      <c r="T201" s="31"/>
      <c r="U201" s="31"/>
      <c r="V201" s="31"/>
      <c r="W201" s="31"/>
      <c r="X201" s="60"/>
      <c r="Y201" s="60"/>
      <c r="Z201" s="60"/>
      <c r="AA201" s="60"/>
      <c r="AB201" s="60"/>
      <c r="AC201" s="60"/>
    </row>
    <row r="202" spans="1:29" ht="30" customHeight="1" x14ac:dyDescent="0.25">
      <c r="A202" s="166"/>
      <c r="B202" s="71">
        <v>199</v>
      </c>
      <c r="C202" s="169"/>
      <c r="D202" s="82" t="s">
        <v>249</v>
      </c>
      <c r="E202" s="34" t="s">
        <v>729</v>
      </c>
      <c r="F202" s="72" t="s">
        <v>38</v>
      </c>
      <c r="G202" s="72" t="s">
        <v>232</v>
      </c>
      <c r="H202" s="56">
        <v>12.36</v>
      </c>
      <c r="I202" s="32"/>
      <c r="J202" s="41">
        <f t="shared" si="6"/>
        <v>0</v>
      </c>
      <c r="K202" s="42" t="str">
        <f t="shared" si="7"/>
        <v>OK</v>
      </c>
      <c r="L202" s="31"/>
      <c r="M202" s="31"/>
      <c r="N202" s="31"/>
      <c r="O202" s="31"/>
      <c r="P202" s="31"/>
      <c r="Q202" s="31"/>
      <c r="R202" s="31"/>
      <c r="S202" s="31"/>
      <c r="T202" s="31"/>
      <c r="U202" s="31"/>
      <c r="V202" s="31"/>
      <c r="W202" s="31"/>
      <c r="X202" s="60"/>
      <c r="Y202" s="60"/>
      <c r="Z202" s="60"/>
      <c r="AA202" s="60"/>
      <c r="AB202" s="60"/>
      <c r="AC202" s="60"/>
    </row>
    <row r="203" spans="1:29" ht="30" customHeight="1" x14ac:dyDescent="0.25">
      <c r="A203" s="166"/>
      <c r="B203" s="71">
        <v>200</v>
      </c>
      <c r="C203" s="169"/>
      <c r="D203" s="75" t="s">
        <v>250</v>
      </c>
      <c r="E203" s="72" t="s">
        <v>729</v>
      </c>
      <c r="F203" s="72" t="s">
        <v>38</v>
      </c>
      <c r="G203" s="72" t="s">
        <v>232</v>
      </c>
      <c r="H203" s="56">
        <v>17.559999999999999</v>
      </c>
      <c r="I203" s="32"/>
      <c r="J203" s="41">
        <f t="shared" si="6"/>
        <v>0</v>
      </c>
      <c r="K203" s="42" t="str">
        <f t="shared" si="7"/>
        <v>OK</v>
      </c>
      <c r="L203" s="31"/>
      <c r="M203" s="31"/>
      <c r="N203" s="31"/>
      <c r="O203" s="31"/>
      <c r="P203" s="31"/>
      <c r="Q203" s="31"/>
      <c r="R203" s="31"/>
      <c r="S203" s="31"/>
      <c r="T203" s="31"/>
      <c r="U203" s="31"/>
      <c r="V203" s="31"/>
      <c r="W203" s="31"/>
      <c r="X203" s="60"/>
      <c r="Y203" s="60"/>
      <c r="Z203" s="60"/>
      <c r="AA203" s="60"/>
      <c r="AB203" s="60"/>
      <c r="AC203" s="60"/>
    </row>
    <row r="204" spans="1:29" ht="30" customHeight="1" x14ac:dyDescent="0.25">
      <c r="A204" s="166"/>
      <c r="B204" s="71">
        <v>201</v>
      </c>
      <c r="C204" s="169"/>
      <c r="D204" s="75" t="s">
        <v>252</v>
      </c>
      <c r="E204" s="72" t="s">
        <v>729</v>
      </c>
      <c r="F204" s="72" t="s">
        <v>38</v>
      </c>
      <c r="G204" s="72" t="s">
        <v>232</v>
      </c>
      <c r="H204" s="56">
        <v>9.59</v>
      </c>
      <c r="I204" s="32"/>
      <c r="J204" s="41">
        <f t="shared" si="6"/>
        <v>0</v>
      </c>
      <c r="K204" s="42" t="str">
        <f t="shared" si="7"/>
        <v>OK</v>
      </c>
      <c r="L204" s="31"/>
      <c r="M204" s="31"/>
      <c r="N204" s="31"/>
      <c r="O204" s="31"/>
      <c r="P204" s="31"/>
      <c r="Q204" s="31"/>
      <c r="R204" s="31"/>
      <c r="S204" s="31"/>
      <c r="T204" s="31"/>
      <c r="U204" s="31"/>
      <c r="V204" s="31"/>
      <c r="W204" s="31"/>
      <c r="X204" s="60"/>
      <c r="Y204" s="60"/>
      <c r="Z204" s="60"/>
      <c r="AA204" s="60"/>
      <c r="AB204" s="60"/>
      <c r="AC204" s="60"/>
    </row>
    <row r="205" spans="1:29" ht="30" customHeight="1" x14ac:dyDescent="0.25">
      <c r="A205" s="166"/>
      <c r="B205" s="71">
        <v>202</v>
      </c>
      <c r="C205" s="169"/>
      <c r="D205" s="75" t="s">
        <v>253</v>
      </c>
      <c r="E205" s="72" t="s">
        <v>729</v>
      </c>
      <c r="F205" s="72" t="s">
        <v>38</v>
      </c>
      <c r="G205" s="72" t="s">
        <v>232</v>
      </c>
      <c r="H205" s="56">
        <v>21.26</v>
      </c>
      <c r="I205" s="32"/>
      <c r="J205" s="41">
        <f t="shared" si="6"/>
        <v>0</v>
      </c>
      <c r="K205" s="42" t="str">
        <f t="shared" si="7"/>
        <v>OK</v>
      </c>
      <c r="L205" s="31"/>
      <c r="M205" s="31"/>
      <c r="N205" s="31"/>
      <c r="O205" s="31"/>
      <c r="P205" s="31"/>
      <c r="Q205" s="31"/>
      <c r="R205" s="31"/>
      <c r="S205" s="31"/>
      <c r="T205" s="31"/>
      <c r="U205" s="31"/>
      <c r="V205" s="31"/>
      <c r="W205" s="31"/>
      <c r="X205" s="60"/>
      <c r="Y205" s="60"/>
      <c r="Z205" s="60"/>
      <c r="AA205" s="60"/>
      <c r="AB205" s="60"/>
      <c r="AC205" s="60"/>
    </row>
    <row r="206" spans="1:29" ht="30" customHeight="1" x14ac:dyDescent="0.25">
      <c r="A206" s="166"/>
      <c r="B206" s="71">
        <v>203</v>
      </c>
      <c r="C206" s="169"/>
      <c r="D206" s="75" t="s">
        <v>254</v>
      </c>
      <c r="E206" s="72" t="s">
        <v>729</v>
      </c>
      <c r="F206" s="72" t="s">
        <v>38</v>
      </c>
      <c r="G206" s="72" t="s">
        <v>232</v>
      </c>
      <c r="H206" s="56">
        <v>13.5</v>
      </c>
      <c r="I206" s="32"/>
      <c r="J206" s="41">
        <f t="shared" si="6"/>
        <v>0</v>
      </c>
      <c r="K206" s="42" t="str">
        <f t="shared" si="7"/>
        <v>OK</v>
      </c>
      <c r="L206" s="31"/>
      <c r="M206" s="31"/>
      <c r="N206" s="31"/>
      <c r="O206" s="31"/>
      <c r="P206" s="31"/>
      <c r="Q206" s="31"/>
      <c r="R206" s="31"/>
      <c r="S206" s="31"/>
      <c r="T206" s="31"/>
      <c r="U206" s="31"/>
      <c r="V206" s="31"/>
      <c r="W206" s="31"/>
      <c r="X206" s="60"/>
      <c r="Y206" s="60"/>
      <c r="Z206" s="60"/>
      <c r="AA206" s="60"/>
      <c r="AB206" s="60"/>
      <c r="AC206" s="60"/>
    </row>
    <row r="207" spans="1:29" ht="30" customHeight="1" x14ac:dyDescent="0.25">
      <c r="A207" s="166"/>
      <c r="B207" s="71">
        <v>204</v>
      </c>
      <c r="C207" s="169"/>
      <c r="D207" s="75" t="s">
        <v>255</v>
      </c>
      <c r="E207" s="72" t="s">
        <v>729</v>
      </c>
      <c r="F207" s="72" t="s">
        <v>38</v>
      </c>
      <c r="G207" s="72" t="s">
        <v>232</v>
      </c>
      <c r="H207" s="56">
        <v>21.26</v>
      </c>
      <c r="I207" s="32"/>
      <c r="J207" s="41">
        <f t="shared" si="6"/>
        <v>0</v>
      </c>
      <c r="K207" s="42" t="str">
        <f t="shared" si="7"/>
        <v>OK</v>
      </c>
      <c r="L207" s="31"/>
      <c r="M207" s="31"/>
      <c r="N207" s="31"/>
      <c r="O207" s="31"/>
      <c r="P207" s="31"/>
      <c r="Q207" s="31"/>
      <c r="R207" s="31"/>
      <c r="S207" s="31"/>
      <c r="T207" s="31"/>
      <c r="U207" s="31"/>
      <c r="V207" s="31"/>
      <c r="W207" s="31"/>
      <c r="X207" s="60"/>
      <c r="Y207" s="60"/>
      <c r="Z207" s="60"/>
      <c r="AA207" s="60"/>
      <c r="AB207" s="60"/>
      <c r="AC207" s="60"/>
    </row>
    <row r="208" spans="1:29" ht="30" customHeight="1" x14ac:dyDescent="0.25">
      <c r="A208" s="166"/>
      <c r="B208" s="71">
        <v>205</v>
      </c>
      <c r="C208" s="169"/>
      <c r="D208" s="75" t="s">
        <v>256</v>
      </c>
      <c r="E208" s="72" t="s">
        <v>729</v>
      </c>
      <c r="F208" s="72" t="s">
        <v>38</v>
      </c>
      <c r="G208" s="72" t="s">
        <v>232</v>
      </c>
      <c r="H208" s="56">
        <v>19.64</v>
      </c>
      <c r="I208" s="32"/>
      <c r="J208" s="41">
        <f t="shared" si="6"/>
        <v>0</v>
      </c>
      <c r="K208" s="42" t="str">
        <f t="shared" si="7"/>
        <v>OK</v>
      </c>
      <c r="L208" s="31"/>
      <c r="M208" s="31"/>
      <c r="N208" s="31"/>
      <c r="O208" s="31"/>
      <c r="P208" s="31"/>
      <c r="Q208" s="31"/>
      <c r="R208" s="31"/>
      <c r="S208" s="31"/>
      <c r="T208" s="31"/>
      <c r="U208" s="31"/>
      <c r="V208" s="31"/>
      <c r="W208" s="31"/>
      <c r="X208" s="60"/>
      <c r="Y208" s="60"/>
      <c r="Z208" s="60"/>
      <c r="AA208" s="60"/>
      <c r="AB208" s="60"/>
      <c r="AC208" s="60"/>
    </row>
    <row r="209" spans="1:29" ht="30" customHeight="1" x14ac:dyDescent="0.25">
      <c r="A209" s="166"/>
      <c r="B209" s="71">
        <v>206</v>
      </c>
      <c r="C209" s="169"/>
      <c r="D209" s="75" t="s">
        <v>257</v>
      </c>
      <c r="E209" s="72" t="s">
        <v>726</v>
      </c>
      <c r="F209" s="72" t="s">
        <v>38</v>
      </c>
      <c r="G209" s="72" t="s">
        <v>232</v>
      </c>
      <c r="H209" s="56">
        <v>46.54</v>
      </c>
      <c r="I209" s="32"/>
      <c r="J209" s="41">
        <f t="shared" si="6"/>
        <v>0</v>
      </c>
      <c r="K209" s="42" t="str">
        <f t="shared" si="7"/>
        <v>OK</v>
      </c>
      <c r="L209" s="31"/>
      <c r="M209" s="31"/>
      <c r="N209" s="31"/>
      <c r="O209" s="31"/>
      <c r="P209" s="31"/>
      <c r="Q209" s="31"/>
      <c r="R209" s="31"/>
      <c r="S209" s="31"/>
      <c r="T209" s="31"/>
      <c r="U209" s="31"/>
      <c r="V209" s="31"/>
      <c r="W209" s="31"/>
      <c r="X209" s="60"/>
      <c r="Y209" s="60"/>
      <c r="Z209" s="60"/>
      <c r="AA209" s="60"/>
      <c r="AB209" s="60"/>
      <c r="AC209" s="60"/>
    </row>
    <row r="210" spans="1:29" ht="30" customHeight="1" x14ac:dyDescent="0.25">
      <c r="A210" s="166"/>
      <c r="B210" s="71">
        <v>207</v>
      </c>
      <c r="C210" s="169"/>
      <c r="D210" s="75" t="s">
        <v>258</v>
      </c>
      <c r="E210" s="72" t="s">
        <v>726</v>
      </c>
      <c r="F210" s="72" t="s">
        <v>38</v>
      </c>
      <c r="G210" s="72" t="s">
        <v>232</v>
      </c>
      <c r="H210" s="56">
        <v>33.75</v>
      </c>
      <c r="I210" s="32"/>
      <c r="J210" s="41">
        <f t="shared" si="6"/>
        <v>0</v>
      </c>
      <c r="K210" s="42" t="str">
        <f t="shared" si="7"/>
        <v>OK</v>
      </c>
      <c r="L210" s="31"/>
      <c r="M210" s="31"/>
      <c r="N210" s="31"/>
      <c r="O210" s="31"/>
      <c r="P210" s="31"/>
      <c r="Q210" s="31"/>
      <c r="R210" s="31"/>
      <c r="S210" s="31"/>
      <c r="T210" s="31"/>
      <c r="U210" s="31"/>
      <c r="V210" s="31"/>
      <c r="W210" s="31"/>
      <c r="X210" s="60"/>
      <c r="Y210" s="60"/>
      <c r="Z210" s="60"/>
      <c r="AA210" s="60"/>
      <c r="AB210" s="60"/>
      <c r="AC210" s="60"/>
    </row>
    <row r="211" spans="1:29" ht="30" customHeight="1" x14ac:dyDescent="0.25">
      <c r="A211" s="166"/>
      <c r="B211" s="71">
        <v>208</v>
      </c>
      <c r="C211" s="169"/>
      <c r="D211" s="75" t="s">
        <v>259</v>
      </c>
      <c r="E211" s="72" t="s">
        <v>726</v>
      </c>
      <c r="F211" s="72" t="s">
        <v>38</v>
      </c>
      <c r="G211" s="72" t="s">
        <v>232</v>
      </c>
      <c r="H211" s="56">
        <v>51.32</v>
      </c>
      <c r="I211" s="32"/>
      <c r="J211" s="41">
        <f t="shared" si="6"/>
        <v>0</v>
      </c>
      <c r="K211" s="42" t="str">
        <f t="shared" si="7"/>
        <v>OK</v>
      </c>
      <c r="L211" s="31"/>
      <c r="M211" s="31"/>
      <c r="N211" s="31"/>
      <c r="O211" s="31"/>
      <c r="P211" s="31"/>
      <c r="Q211" s="31"/>
      <c r="R211" s="31"/>
      <c r="S211" s="31"/>
      <c r="T211" s="31"/>
      <c r="U211" s="31"/>
      <c r="V211" s="31"/>
      <c r="W211" s="31"/>
      <c r="X211" s="60"/>
      <c r="Y211" s="60"/>
      <c r="Z211" s="60"/>
      <c r="AA211" s="60"/>
      <c r="AB211" s="60"/>
      <c r="AC211" s="60"/>
    </row>
    <row r="212" spans="1:29" ht="30" customHeight="1" x14ac:dyDescent="0.25">
      <c r="A212" s="166"/>
      <c r="B212" s="71">
        <v>209</v>
      </c>
      <c r="C212" s="169"/>
      <c r="D212" s="75" t="s">
        <v>260</v>
      </c>
      <c r="E212" s="72" t="s">
        <v>231</v>
      </c>
      <c r="F212" s="72" t="s">
        <v>38</v>
      </c>
      <c r="G212" s="72" t="s">
        <v>232</v>
      </c>
      <c r="H212" s="56">
        <v>29.7</v>
      </c>
      <c r="I212" s="32"/>
      <c r="J212" s="41">
        <f t="shared" si="6"/>
        <v>0</v>
      </c>
      <c r="K212" s="42" t="str">
        <f t="shared" si="7"/>
        <v>OK</v>
      </c>
      <c r="L212" s="31"/>
      <c r="M212" s="31"/>
      <c r="N212" s="31"/>
      <c r="O212" s="31"/>
      <c r="P212" s="31"/>
      <c r="Q212" s="31"/>
      <c r="R212" s="31"/>
      <c r="S212" s="31"/>
      <c r="T212" s="31"/>
      <c r="U212" s="31"/>
      <c r="V212" s="31"/>
      <c r="W212" s="31"/>
      <c r="X212" s="60"/>
      <c r="Y212" s="60"/>
      <c r="Z212" s="60"/>
      <c r="AA212" s="60"/>
      <c r="AB212" s="60"/>
      <c r="AC212" s="60"/>
    </row>
    <row r="213" spans="1:29" ht="30" customHeight="1" x14ac:dyDescent="0.25">
      <c r="A213" s="166"/>
      <c r="B213" s="71">
        <v>210</v>
      </c>
      <c r="C213" s="169"/>
      <c r="D213" s="75" t="s">
        <v>261</v>
      </c>
      <c r="E213" s="72" t="s">
        <v>231</v>
      </c>
      <c r="F213" s="72" t="s">
        <v>38</v>
      </c>
      <c r="G213" s="72" t="s">
        <v>232</v>
      </c>
      <c r="H213" s="56">
        <v>26.24</v>
      </c>
      <c r="I213" s="32"/>
      <c r="J213" s="41">
        <f t="shared" si="6"/>
        <v>0</v>
      </c>
      <c r="K213" s="42" t="str">
        <f t="shared" si="7"/>
        <v>OK</v>
      </c>
      <c r="L213" s="31"/>
      <c r="M213" s="31"/>
      <c r="N213" s="31"/>
      <c r="O213" s="31"/>
      <c r="P213" s="31"/>
      <c r="Q213" s="31"/>
      <c r="R213" s="31"/>
      <c r="S213" s="31"/>
      <c r="T213" s="31"/>
      <c r="U213" s="31"/>
      <c r="V213" s="31"/>
      <c r="W213" s="31"/>
      <c r="X213" s="60"/>
      <c r="Y213" s="60"/>
      <c r="Z213" s="60"/>
      <c r="AA213" s="60"/>
      <c r="AB213" s="60"/>
      <c r="AC213" s="60"/>
    </row>
    <row r="214" spans="1:29" ht="30" customHeight="1" x14ac:dyDescent="0.25">
      <c r="A214" s="166"/>
      <c r="B214" s="71">
        <v>211</v>
      </c>
      <c r="C214" s="169"/>
      <c r="D214" s="75" t="s">
        <v>262</v>
      </c>
      <c r="E214" s="72" t="s">
        <v>731</v>
      </c>
      <c r="F214" s="72" t="s">
        <v>38</v>
      </c>
      <c r="G214" s="72" t="s">
        <v>232</v>
      </c>
      <c r="H214" s="56">
        <v>7.4</v>
      </c>
      <c r="I214" s="32">
        <v>5</v>
      </c>
      <c r="J214" s="41">
        <f t="shared" si="6"/>
        <v>3</v>
      </c>
      <c r="K214" s="42" t="str">
        <f t="shared" si="7"/>
        <v>OK</v>
      </c>
      <c r="L214" s="31"/>
      <c r="M214" s="31"/>
      <c r="N214" s="31">
        <v>2</v>
      </c>
      <c r="O214" s="31"/>
      <c r="P214" s="31"/>
      <c r="Q214" s="31"/>
      <c r="R214" s="31"/>
      <c r="S214" s="31"/>
      <c r="T214" s="31"/>
      <c r="U214" s="31"/>
      <c r="V214" s="31"/>
      <c r="W214" s="31"/>
      <c r="X214" s="60"/>
      <c r="Y214" s="60"/>
      <c r="Z214" s="60"/>
      <c r="AA214" s="60"/>
      <c r="AB214" s="60"/>
      <c r="AC214" s="60"/>
    </row>
    <row r="215" spans="1:29" ht="30" customHeight="1" x14ac:dyDescent="0.25">
      <c r="A215" s="166"/>
      <c r="B215" s="71">
        <v>212</v>
      </c>
      <c r="C215" s="169"/>
      <c r="D215" s="75" t="s">
        <v>263</v>
      </c>
      <c r="E215" s="72" t="s">
        <v>728</v>
      </c>
      <c r="F215" s="72" t="s">
        <v>38</v>
      </c>
      <c r="G215" s="72" t="s">
        <v>232</v>
      </c>
      <c r="H215" s="56">
        <v>20.48</v>
      </c>
      <c r="I215" s="32"/>
      <c r="J215" s="41">
        <f t="shared" si="6"/>
        <v>0</v>
      </c>
      <c r="K215" s="42" t="str">
        <f t="shared" si="7"/>
        <v>OK</v>
      </c>
      <c r="L215" s="31"/>
      <c r="M215" s="31"/>
      <c r="N215" s="31"/>
      <c r="O215" s="31"/>
      <c r="P215" s="31"/>
      <c r="Q215" s="31"/>
      <c r="R215" s="31"/>
      <c r="S215" s="31"/>
      <c r="T215" s="31"/>
      <c r="U215" s="31"/>
      <c r="V215" s="31"/>
      <c r="W215" s="31"/>
      <c r="X215" s="60"/>
      <c r="Y215" s="60"/>
      <c r="Z215" s="60"/>
      <c r="AA215" s="60"/>
      <c r="AB215" s="60"/>
      <c r="AC215" s="60"/>
    </row>
    <row r="216" spans="1:29" ht="30" customHeight="1" x14ac:dyDescent="0.25">
      <c r="A216" s="166"/>
      <c r="B216" s="71">
        <v>213</v>
      </c>
      <c r="C216" s="169"/>
      <c r="D216" s="75" t="s">
        <v>264</v>
      </c>
      <c r="E216" s="72" t="s">
        <v>231</v>
      </c>
      <c r="F216" s="72" t="s">
        <v>38</v>
      </c>
      <c r="G216" s="72" t="s">
        <v>232</v>
      </c>
      <c r="H216" s="56">
        <v>19.73</v>
      </c>
      <c r="I216" s="32">
        <v>1</v>
      </c>
      <c r="J216" s="41">
        <f t="shared" si="6"/>
        <v>0</v>
      </c>
      <c r="K216" s="42" t="str">
        <f t="shared" si="7"/>
        <v>OK</v>
      </c>
      <c r="L216" s="31"/>
      <c r="M216" s="31"/>
      <c r="N216" s="31">
        <v>1</v>
      </c>
      <c r="O216" s="31"/>
      <c r="P216" s="31"/>
      <c r="Q216" s="31"/>
      <c r="R216" s="31"/>
      <c r="S216" s="31"/>
      <c r="T216" s="31"/>
      <c r="U216" s="31"/>
      <c r="V216" s="31"/>
      <c r="W216" s="31"/>
      <c r="X216" s="60"/>
      <c r="Y216" s="60"/>
      <c r="Z216" s="60"/>
      <c r="AA216" s="60"/>
      <c r="AB216" s="60"/>
      <c r="AC216" s="60"/>
    </row>
    <row r="217" spans="1:29" ht="30" customHeight="1" x14ac:dyDescent="0.25">
      <c r="A217" s="166"/>
      <c r="B217" s="71">
        <v>214</v>
      </c>
      <c r="C217" s="169"/>
      <c r="D217" s="75" t="s">
        <v>265</v>
      </c>
      <c r="E217" s="72" t="s">
        <v>231</v>
      </c>
      <c r="F217" s="72" t="s">
        <v>38</v>
      </c>
      <c r="G217" s="72" t="s">
        <v>232</v>
      </c>
      <c r="H217" s="56">
        <v>16.32</v>
      </c>
      <c r="I217" s="32"/>
      <c r="J217" s="41">
        <f t="shared" si="6"/>
        <v>0</v>
      </c>
      <c r="K217" s="42" t="str">
        <f t="shared" si="7"/>
        <v>OK</v>
      </c>
      <c r="L217" s="31"/>
      <c r="M217" s="31"/>
      <c r="N217" s="31"/>
      <c r="O217" s="31"/>
      <c r="P217" s="31"/>
      <c r="Q217" s="31"/>
      <c r="R217" s="31"/>
      <c r="S217" s="31"/>
      <c r="T217" s="31"/>
      <c r="U217" s="31"/>
      <c r="V217" s="31"/>
      <c r="W217" s="31"/>
      <c r="X217" s="60"/>
      <c r="Y217" s="60"/>
      <c r="Z217" s="60"/>
      <c r="AA217" s="60"/>
      <c r="AB217" s="60"/>
      <c r="AC217" s="60"/>
    </row>
    <row r="218" spans="1:29" ht="30" customHeight="1" x14ac:dyDescent="0.25">
      <c r="A218" s="166"/>
      <c r="B218" s="71">
        <v>215</v>
      </c>
      <c r="C218" s="169"/>
      <c r="D218" s="75" t="s">
        <v>266</v>
      </c>
      <c r="E218" s="72" t="s">
        <v>231</v>
      </c>
      <c r="F218" s="72" t="s">
        <v>38</v>
      </c>
      <c r="G218" s="72" t="s">
        <v>232</v>
      </c>
      <c r="H218" s="56">
        <v>34.82</v>
      </c>
      <c r="I218" s="32"/>
      <c r="J218" s="41">
        <f t="shared" si="6"/>
        <v>0</v>
      </c>
      <c r="K218" s="42" t="str">
        <f t="shared" si="7"/>
        <v>OK</v>
      </c>
      <c r="L218" s="31"/>
      <c r="M218" s="31"/>
      <c r="N218" s="31"/>
      <c r="O218" s="31"/>
      <c r="P218" s="31"/>
      <c r="Q218" s="31"/>
      <c r="R218" s="31"/>
      <c r="S218" s="31"/>
      <c r="T218" s="31"/>
      <c r="U218" s="31"/>
      <c r="V218" s="31"/>
      <c r="W218" s="31"/>
      <c r="X218" s="60"/>
      <c r="Y218" s="60"/>
      <c r="Z218" s="60"/>
      <c r="AA218" s="60"/>
      <c r="AB218" s="60"/>
      <c r="AC218" s="60"/>
    </row>
    <row r="219" spans="1:29" ht="30" customHeight="1" x14ac:dyDescent="0.25">
      <c r="A219" s="166"/>
      <c r="B219" s="71">
        <v>216</v>
      </c>
      <c r="C219" s="169"/>
      <c r="D219" s="75" t="s">
        <v>267</v>
      </c>
      <c r="E219" s="72" t="s">
        <v>231</v>
      </c>
      <c r="F219" s="72" t="s">
        <v>38</v>
      </c>
      <c r="G219" s="72" t="s">
        <v>232</v>
      </c>
      <c r="H219" s="56">
        <v>15.32</v>
      </c>
      <c r="I219" s="32"/>
      <c r="J219" s="41">
        <f t="shared" si="6"/>
        <v>0</v>
      </c>
      <c r="K219" s="42" t="str">
        <f t="shared" si="7"/>
        <v>OK</v>
      </c>
      <c r="L219" s="31"/>
      <c r="M219" s="31"/>
      <c r="N219" s="31"/>
      <c r="O219" s="31"/>
      <c r="P219" s="31"/>
      <c r="Q219" s="31"/>
      <c r="R219" s="31"/>
      <c r="S219" s="31"/>
      <c r="T219" s="31"/>
      <c r="U219" s="31"/>
      <c r="V219" s="31"/>
      <c r="W219" s="31"/>
      <c r="X219" s="60"/>
      <c r="Y219" s="60"/>
      <c r="Z219" s="60"/>
      <c r="AA219" s="60"/>
      <c r="AB219" s="60"/>
      <c r="AC219" s="60"/>
    </row>
    <row r="220" spans="1:29" ht="30" customHeight="1" x14ac:dyDescent="0.25">
      <c r="A220" s="166"/>
      <c r="B220" s="71">
        <v>217</v>
      </c>
      <c r="C220" s="169"/>
      <c r="D220" s="75" t="s">
        <v>268</v>
      </c>
      <c r="E220" s="72" t="s">
        <v>726</v>
      </c>
      <c r="F220" s="72" t="s">
        <v>38</v>
      </c>
      <c r="G220" s="72" t="s">
        <v>232</v>
      </c>
      <c r="H220" s="56">
        <v>24.25</v>
      </c>
      <c r="I220" s="32"/>
      <c r="J220" s="41">
        <f t="shared" si="6"/>
        <v>0</v>
      </c>
      <c r="K220" s="42" t="str">
        <f t="shared" si="7"/>
        <v>OK</v>
      </c>
      <c r="L220" s="31"/>
      <c r="M220" s="31"/>
      <c r="N220" s="31"/>
      <c r="O220" s="31"/>
      <c r="P220" s="31"/>
      <c r="Q220" s="31"/>
      <c r="R220" s="31"/>
      <c r="S220" s="31"/>
      <c r="T220" s="31"/>
      <c r="U220" s="31"/>
      <c r="V220" s="31"/>
      <c r="W220" s="31"/>
      <c r="X220" s="60"/>
      <c r="Y220" s="60"/>
      <c r="Z220" s="60"/>
      <c r="AA220" s="60"/>
      <c r="AB220" s="60"/>
      <c r="AC220" s="60"/>
    </row>
    <row r="221" spans="1:29" ht="30" customHeight="1" x14ac:dyDescent="0.25">
      <c r="A221" s="166"/>
      <c r="B221" s="71">
        <v>218</v>
      </c>
      <c r="C221" s="169"/>
      <c r="D221" s="75" t="s">
        <v>269</v>
      </c>
      <c r="E221" s="72" t="s">
        <v>726</v>
      </c>
      <c r="F221" s="72" t="s">
        <v>38</v>
      </c>
      <c r="G221" s="72" t="s">
        <v>232</v>
      </c>
      <c r="H221" s="56">
        <v>64.540000000000006</v>
      </c>
      <c r="I221" s="32"/>
      <c r="J221" s="41">
        <f t="shared" si="6"/>
        <v>0</v>
      </c>
      <c r="K221" s="42" t="str">
        <f t="shared" si="7"/>
        <v>OK</v>
      </c>
      <c r="L221" s="31"/>
      <c r="M221" s="31"/>
      <c r="N221" s="31"/>
      <c r="O221" s="31"/>
      <c r="P221" s="31"/>
      <c r="Q221" s="31"/>
      <c r="R221" s="31"/>
      <c r="S221" s="31"/>
      <c r="T221" s="31"/>
      <c r="U221" s="31"/>
      <c r="V221" s="31"/>
      <c r="W221" s="31"/>
      <c r="X221" s="60"/>
      <c r="Y221" s="60"/>
      <c r="Z221" s="60"/>
      <c r="AA221" s="60"/>
      <c r="AB221" s="60"/>
      <c r="AC221" s="60"/>
    </row>
    <row r="222" spans="1:29" ht="30" customHeight="1" x14ac:dyDescent="0.25">
      <c r="A222" s="166"/>
      <c r="B222" s="71">
        <v>219</v>
      </c>
      <c r="C222" s="169"/>
      <c r="D222" s="75" t="s">
        <v>270</v>
      </c>
      <c r="E222" s="72" t="s">
        <v>726</v>
      </c>
      <c r="F222" s="72" t="s">
        <v>38</v>
      </c>
      <c r="G222" s="72" t="s">
        <v>44</v>
      </c>
      <c r="H222" s="56">
        <v>106.74</v>
      </c>
      <c r="I222" s="32"/>
      <c r="J222" s="41">
        <f t="shared" si="6"/>
        <v>0</v>
      </c>
      <c r="K222" s="42" t="str">
        <f t="shared" si="7"/>
        <v>OK</v>
      </c>
      <c r="L222" s="31"/>
      <c r="M222" s="31"/>
      <c r="N222" s="31"/>
      <c r="O222" s="31"/>
      <c r="P222" s="31"/>
      <c r="Q222" s="31"/>
      <c r="R222" s="31"/>
      <c r="S222" s="31"/>
      <c r="T222" s="31"/>
      <c r="U222" s="31"/>
      <c r="V222" s="31"/>
      <c r="W222" s="31"/>
      <c r="X222" s="60"/>
      <c r="Y222" s="60"/>
      <c r="Z222" s="60"/>
      <c r="AA222" s="60"/>
      <c r="AB222" s="60"/>
      <c r="AC222" s="60"/>
    </row>
    <row r="223" spans="1:29" ht="30" customHeight="1" x14ac:dyDescent="0.25">
      <c r="A223" s="166"/>
      <c r="B223" s="71">
        <v>220</v>
      </c>
      <c r="C223" s="169"/>
      <c r="D223" s="75" t="s">
        <v>271</v>
      </c>
      <c r="E223" s="72" t="s">
        <v>726</v>
      </c>
      <c r="F223" s="72" t="s">
        <v>38</v>
      </c>
      <c r="G223" s="72" t="s">
        <v>232</v>
      </c>
      <c r="H223" s="56">
        <v>19.39</v>
      </c>
      <c r="I223" s="32">
        <v>1</v>
      </c>
      <c r="J223" s="41">
        <f t="shared" si="6"/>
        <v>0</v>
      </c>
      <c r="K223" s="42" t="str">
        <f t="shared" si="7"/>
        <v>OK</v>
      </c>
      <c r="L223" s="31">
        <v>1</v>
      </c>
      <c r="M223" s="31"/>
      <c r="N223" s="31"/>
      <c r="O223" s="31"/>
      <c r="P223" s="31"/>
      <c r="Q223" s="31"/>
      <c r="R223" s="31"/>
      <c r="S223" s="31"/>
      <c r="T223" s="31"/>
      <c r="U223" s="31"/>
      <c r="V223" s="31"/>
      <c r="W223" s="31"/>
      <c r="X223" s="60"/>
      <c r="Y223" s="60"/>
      <c r="Z223" s="60"/>
      <c r="AA223" s="60"/>
      <c r="AB223" s="60"/>
      <c r="AC223" s="60"/>
    </row>
    <row r="224" spans="1:29" ht="30" customHeight="1" x14ac:dyDescent="0.25">
      <c r="A224" s="166"/>
      <c r="B224" s="71">
        <v>221</v>
      </c>
      <c r="C224" s="169"/>
      <c r="D224" s="75" t="s">
        <v>273</v>
      </c>
      <c r="E224" s="72" t="s">
        <v>729</v>
      </c>
      <c r="F224" s="72" t="s">
        <v>38</v>
      </c>
      <c r="G224" s="72" t="s">
        <v>232</v>
      </c>
      <c r="H224" s="56">
        <v>14.17</v>
      </c>
      <c r="I224" s="32"/>
      <c r="J224" s="41">
        <f t="shared" si="6"/>
        <v>0</v>
      </c>
      <c r="K224" s="42" t="str">
        <f t="shared" si="7"/>
        <v>OK</v>
      </c>
      <c r="L224" s="31"/>
      <c r="M224" s="31"/>
      <c r="N224" s="31"/>
      <c r="O224" s="31"/>
      <c r="P224" s="31"/>
      <c r="Q224" s="31"/>
      <c r="R224" s="31"/>
      <c r="S224" s="31"/>
      <c r="T224" s="31"/>
      <c r="U224" s="31"/>
      <c r="V224" s="31"/>
      <c r="W224" s="31"/>
      <c r="X224" s="60"/>
      <c r="Y224" s="60"/>
      <c r="Z224" s="60"/>
      <c r="AA224" s="60"/>
      <c r="AB224" s="60"/>
      <c r="AC224" s="60"/>
    </row>
    <row r="225" spans="1:29" ht="30" customHeight="1" x14ac:dyDescent="0.25">
      <c r="A225" s="166"/>
      <c r="B225" s="71">
        <v>222</v>
      </c>
      <c r="C225" s="169"/>
      <c r="D225" s="75" t="s">
        <v>274</v>
      </c>
      <c r="E225" s="72" t="s">
        <v>729</v>
      </c>
      <c r="F225" s="72" t="s">
        <v>38</v>
      </c>
      <c r="G225" s="72" t="s">
        <v>232</v>
      </c>
      <c r="H225" s="56">
        <v>17.260000000000002</v>
      </c>
      <c r="I225" s="32">
        <v>1</v>
      </c>
      <c r="J225" s="41">
        <f t="shared" si="6"/>
        <v>0</v>
      </c>
      <c r="K225" s="42" t="str">
        <f t="shared" si="7"/>
        <v>OK</v>
      </c>
      <c r="L225" s="31"/>
      <c r="M225" s="31"/>
      <c r="N225" s="31">
        <v>1</v>
      </c>
      <c r="O225" s="31"/>
      <c r="P225" s="31"/>
      <c r="Q225" s="31"/>
      <c r="R225" s="31"/>
      <c r="S225" s="31"/>
      <c r="T225" s="31"/>
      <c r="U225" s="31"/>
      <c r="V225" s="31"/>
      <c r="W225" s="31"/>
      <c r="X225" s="60"/>
      <c r="Y225" s="60"/>
      <c r="Z225" s="60"/>
      <c r="AA225" s="60"/>
      <c r="AB225" s="60"/>
      <c r="AC225" s="60"/>
    </row>
    <row r="226" spans="1:29" ht="30" customHeight="1" x14ac:dyDescent="0.25">
      <c r="A226" s="166"/>
      <c r="B226" s="73">
        <v>223</v>
      </c>
      <c r="C226" s="169"/>
      <c r="D226" s="75" t="s">
        <v>656</v>
      </c>
      <c r="E226" s="72" t="s">
        <v>729</v>
      </c>
      <c r="F226" s="72" t="s">
        <v>336</v>
      </c>
      <c r="G226" s="72" t="s">
        <v>232</v>
      </c>
      <c r="H226" s="56">
        <v>18.02</v>
      </c>
      <c r="I226" s="32"/>
      <c r="J226" s="41">
        <f t="shared" si="6"/>
        <v>0</v>
      </c>
      <c r="K226" s="42" t="str">
        <f t="shared" si="7"/>
        <v>OK</v>
      </c>
      <c r="L226" s="31"/>
      <c r="M226" s="31"/>
      <c r="N226" s="31"/>
      <c r="O226" s="31"/>
      <c r="P226" s="31"/>
      <c r="Q226" s="31"/>
      <c r="R226" s="31"/>
      <c r="S226" s="31"/>
      <c r="T226" s="31"/>
      <c r="U226" s="31"/>
      <c r="V226" s="31"/>
      <c r="W226" s="31"/>
      <c r="X226" s="60"/>
      <c r="Y226" s="60"/>
      <c r="Z226" s="60"/>
      <c r="AA226" s="60"/>
      <c r="AB226" s="60"/>
      <c r="AC226" s="60"/>
    </row>
    <row r="227" spans="1:29" ht="30" customHeight="1" x14ac:dyDescent="0.25">
      <c r="A227" s="166"/>
      <c r="B227" s="71">
        <v>224</v>
      </c>
      <c r="C227" s="169"/>
      <c r="D227" s="75" t="s">
        <v>275</v>
      </c>
      <c r="E227" s="72" t="s">
        <v>726</v>
      </c>
      <c r="F227" s="72" t="s">
        <v>38</v>
      </c>
      <c r="G227" s="72" t="s">
        <v>232</v>
      </c>
      <c r="H227" s="56">
        <v>22.93</v>
      </c>
      <c r="I227" s="32">
        <v>1</v>
      </c>
      <c r="J227" s="41">
        <f t="shared" si="6"/>
        <v>0</v>
      </c>
      <c r="K227" s="42" t="str">
        <f t="shared" si="7"/>
        <v>OK</v>
      </c>
      <c r="L227" s="31">
        <v>1</v>
      </c>
      <c r="M227" s="31"/>
      <c r="N227" s="31"/>
      <c r="O227" s="31"/>
      <c r="P227" s="31"/>
      <c r="Q227" s="31"/>
      <c r="R227" s="31"/>
      <c r="S227" s="31"/>
      <c r="T227" s="31"/>
      <c r="U227" s="31"/>
      <c r="V227" s="31"/>
      <c r="W227" s="31"/>
      <c r="X227" s="60"/>
      <c r="Y227" s="60"/>
      <c r="Z227" s="60"/>
      <c r="AA227" s="60"/>
      <c r="AB227" s="60"/>
      <c r="AC227" s="60"/>
    </row>
    <row r="228" spans="1:29" ht="30" customHeight="1" x14ac:dyDescent="0.25">
      <c r="A228" s="166"/>
      <c r="B228" s="71">
        <v>225</v>
      </c>
      <c r="C228" s="169"/>
      <c r="D228" s="75" t="s">
        <v>276</v>
      </c>
      <c r="E228" s="72" t="s">
        <v>726</v>
      </c>
      <c r="F228" s="72" t="s">
        <v>38</v>
      </c>
      <c r="G228" s="72" t="s">
        <v>232</v>
      </c>
      <c r="H228" s="56">
        <v>47.76</v>
      </c>
      <c r="I228" s="32"/>
      <c r="J228" s="41">
        <f t="shared" si="6"/>
        <v>0</v>
      </c>
      <c r="K228" s="42" t="str">
        <f t="shared" si="7"/>
        <v>OK</v>
      </c>
      <c r="L228" s="31"/>
      <c r="M228" s="31"/>
      <c r="N228" s="31"/>
      <c r="O228" s="31"/>
      <c r="P228" s="31"/>
      <c r="Q228" s="31"/>
      <c r="R228" s="31"/>
      <c r="S228" s="31"/>
      <c r="T228" s="31"/>
      <c r="U228" s="31"/>
      <c r="V228" s="31"/>
      <c r="W228" s="31"/>
      <c r="X228" s="60"/>
      <c r="Y228" s="60"/>
      <c r="Z228" s="60"/>
      <c r="AA228" s="60"/>
      <c r="AB228" s="60"/>
      <c r="AC228" s="60"/>
    </row>
    <row r="229" spans="1:29" ht="30" customHeight="1" x14ac:dyDescent="0.25">
      <c r="A229" s="166"/>
      <c r="B229" s="71">
        <v>226</v>
      </c>
      <c r="C229" s="169"/>
      <c r="D229" s="75" t="s">
        <v>277</v>
      </c>
      <c r="E229" s="72" t="s">
        <v>731</v>
      </c>
      <c r="F229" s="72" t="s">
        <v>38</v>
      </c>
      <c r="G229" s="72" t="s">
        <v>232</v>
      </c>
      <c r="H229" s="56">
        <v>34.770000000000003</v>
      </c>
      <c r="I229" s="32">
        <v>1</v>
      </c>
      <c r="J229" s="41">
        <f t="shared" si="6"/>
        <v>1</v>
      </c>
      <c r="K229" s="42" t="str">
        <f t="shared" si="7"/>
        <v>OK</v>
      </c>
      <c r="L229" s="31"/>
      <c r="M229" s="31"/>
      <c r="N229" s="31"/>
      <c r="O229" s="31"/>
      <c r="P229" s="31"/>
      <c r="Q229" s="31"/>
      <c r="R229" s="31"/>
      <c r="S229" s="31"/>
      <c r="T229" s="31"/>
      <c r="U229" s="31"/>
      <c r="V229" s="31"/>
      <c r="W229" s="31"/>
      <c r="X229" s="60"/>
      <c r="Y229" s="60"/>
      <c r="Z229" s="60"/>
      <c r="AA229" s="60"/>
      <c r="AB229" s="60"/>
      <c r="AC229" s="60"/>
    </row>
    <row r="230" spans="1:29" ht="30" customHeight="1" x14ac:dyDescent="0.25">
      <c r="A230" s="166"/>
      <c r="B230" s="71">
        <v>227</v>
      </c>
      <c r="C230" s="169"/>
      <c r="D230" s="75" t="s">
        <v>278</v>
      </c>
      <c r="E230" s="72" t="s">
        <v>731</v>
      </c>
      <c r="F230" s="72" t="s">
        <v>38</v>
      </c>
      <c r="G230" s="72" t="s">
        <v>232</v>
      </c>
      <c r="H230" s="56">
        <v>38.89</v>
      </c>
      <c r="I230" s="32"/>
      <c r="J230" s="41">
        <f t="shared" si="6"/>
        <v>0</v>
      </c>
      <c r="K230" s="42" t="str">
        <f t="shared" si="7"/>
        <v>OK</v>
      </c>
      <c r="L230" s="31"/>
      <c r="M230" s="31"/>
      <c r="N230" s="31"/>
      <c r="O230" s="31"/>
      <c r="P230" s="31"/>
      <c r="Q230" s="31"/>
      <c r="R230" s="31"/>
      <c r="S230" s="31"/>
      <c r="T230" s="31"/>
      <c r="U230" s="31"/>
      <c r="V230" s="31"/>
      <c r="W230" s="31"/>
      <c r="X230" s="60"/>
      <c r="Y230" s="60"/>
      <c r="Z230" s="60"/>
      <c r="AA230" s="60"/>
      <c r="AB230" s="60"/>
      <c r="AC230" s="60"/>
    </row>
    <row r="231" spans="1:29" ht="30" customHeight="1" x14ac:dyDescent="0.25">
      <c r="A231" s="166"/>
      <c r="B231" s="71">
        <v>228</v>
      </c>
      <c r="C231" s="169"/>
      <c r="D231" s="75" t="s">
        <v>279</v>
      </c>
      <c r="E231" s="72" t="s">
        <v>731</v>
      </c>
      <c r="F231" s="72" t="s">
        <v>38</v>
      </c>
      <c r="G231" s="72" t="s">
        <v>232</v>
      </c>
      <c r="H231" s="56">
        <v>62.09</v>
      </c>
      <c r="I231" s="32">
        <v>1</v>
      </c>
      <c r="J231" s="41">
        <f t="shared" si="6"/>
        <v>1</v>
      </c>
      <c r="K231" s="42" t="str">
        <f t="shared" si="7"/>
        <v>OK</v>
      </c>
      <c r="L231" s="31"/>
      <c r="M231" s="31"/>
      <c r="N231" s="31"/>
      <c r="O231" s="31"/>
      <c r="P231" s="31"/>
      <c r="Q231" s="31"/>
      <c r="R231" s="31"/>
      <c r="S231" s="31"/>
      <c r="T231" s="31"/>
      <c r="U231" s="31"/>
      <c r="V231" s="31"/>
      <c r="W231" s="31"/>
      <c r="X231" s="60"/>
      <c r="Y231" s="60"/>
      <c r="Z231" s="60"/>
      <c r="AA231" s="60"/>
      <c r="AB231" s="60"/>
      <c r="AC231" s="60"/>
    </row>
    <row r="232" spans="1:29" ht="30" customHeight="1" x14ac:dyDescent="0.25">
      <c r="A232" s="166"/>
      <c r="B232" s="71">
        <v>229</v>
      </c>
      <c r="C232" s="169"/>
      <c r="D232" s="75" t="s">
        <v>280</v>
      </c>
      <c r="E232" s="72" t="s">
        <v>729</v>
      </c>
      <c r="F232" s="72" t="s">
        <v>38</v>
      </c>
      <c r="G232" s="72" t="s">
        <v>232</v>
      </c>
      <c r="H232" s="56">
        <v>10.92</v>
      </c>
      <c r="I232" s="32">
        <v>2</v>
      </c>
      <c r="J232" s="41">
        <f t="shared" si="6"/>
        <v>1</v>
      </c>
      <c r="K232" s="42" t="str">
        <f t="shared" si="7"/>
        <v>OK</v>
      </c>
      <c r="L232" s="31"/>
      <c r="M232" s="31"/>
      <c r="N232" s="31">
        <v>1</v>
      </c>
      <c r="O232" s="31"/>
      <c r="P232" s="31"/>
      <c r="Q232" s="31"/>
      <c r="R232" s="31"/>
      <c r="S232" s="31"/>
      <c r="T232" s="31"/>
      <c r="U232" s="31"/>
      <c r="V232" s="31"/>
      <c r="W232" s="31"/>
      <c r="X232" s="60"/>
      <c r="Y232" s="60"/>
      <c r="Z232" s="60"/>
      <c r="AA232" s="60"/>
      <c r="AB232" s="60"/>
      <c r="AC232" s="60"/>
    </row>
    <row r="233" spans="1:29" ht="30" customHeight="1" x14ac:dyDescent="0.25">
      <c r="A233" s="166"/>
      <c r="B233" s="73">
        <v>230</v>
      </c>
      <c r="C233" s="169"/>
      <c r="D233" s="75" t="s">
        <v>281</v>
      </c>
      <c r="E233" s="72" t="s">
        <v>729</v>
      </c>
      <c r="F233" s="72" t="s">
        <v>38</v>
      </c>
      <c r="G233" s="72" t="s">
        <v>232</v>
      </c>
      <c r="H233" s="56">
        <v>60.58</v>
      </c>
      <c r="I233" s="32"/>
      <c r="J233" s="41">
        <f t="shared" si="6"/>
        <v>0</v>
      </c>
      <c r="K233" s="42" t="str">
        <f t="shared" si="7"/>
        <v>OK</v>
      </c>
      <c r="L233" s="31"/>
      <c r="M233" s="31"/>
      <c r="N233" s="31"/>
      <c r="O233" s="31"/>
      <c r="P233" s="31"/>
      <c r="Q233" s="31"/>
      <c r="R233" s="31"/>
      <c r="S233" s="31"/>
      <c r="T233" s="31"/>
      <c r="U233" s="31"/>
      <c r="V233" s="31"/>
      <c r="W233" s="31"/>
      <c r="X233" s="60"/>
      <c r="Y233" s="60"/>
      <c r="Z233" s="60"/>
      <c r="AA233" s="60"/>
      <c r="AB233" s="60"/>
      <c r="AC233" s="60"/>
    </row>
    <row r="234" spans="1:29" ht="30" customHeight="1" x14ac:dyDescent="0.25">
      <c r="A234" s="166"/>
      <c r="B234" s="73">
        <v>231</v>
      </c>
      <c r="C234" s="169"/>
      <c r="D234" s="75" t="s">
        <v>283</v>
      </c>
      <c r="E234" s="72" t="s">
        <v>732</v>
      </c>
      <c r="F234" s="72" t="s">
        <v>38</v>
      </c>
      <c r="G234" s="72" t="s">
        <v>232</v>
      </c>
      <c r="H234" s="56">
        <v>142.84</v>
      </c>
      <c r="I234" s="32"/>
      <c r="J234" s="41">
        <f t="shared" si="6"/>
        <v>0</v>
      </c>
      <c r="K234" s="42" t="str">
        <f t="shared" si="7"/>
        <v>OK</v>
      </c>
      <c r="L234" s="31"/>
      <c r="M234" s="31"/>
      <c r="N234" s="31"/>
      <c r="O234" s="31"/>
      <c r="P234" s="31"/>
      <c r="Q234" s="31"/>
      <c r="R234" s="31"/>
      <c r="S234" s="31"/>
      <c r="T234" s="31"/>
      <c r="U234" s="31"/>
      <c r="V234" s="31"/>
      <c r="W234" s="31"/>
      <c r="X234" s="60"/>
      <c r="Y234" s="60"/>
      <c r="Z234" s="60"/>
      <c r="AA234" s="60"/>
      <c r="AB234" s="60"/>
      <c r="AC234" s="60"/>
    </row>
    <row r="235" spans="1:29" ht="30" customHeight="1" x14ac:dyDescent="0.25">
      <c r="A235" s="166"/>
      <c r="B235" s="73">
        <v>232</v>
      </c>
      <c r="C235" s="169"/>
      <c r="D235" s="75" t="s">
        <v>285</v>
      </c>
      <c r="E235" s="72" t="s">
        <v>710</v>
      </c>
      <c r="F235" s="72" t="s">
        <v>38</v>
      </c>
      <c r="G235" s="72" t="s">
        <v>232</v>
      </c>
      <c r="H235" s="56">
        <v>60.19</v>
      </c>
      <c r="I235" s="32"/>
      <c r="J235" s="41">
        <f t="shared" si="6"/>
        <v>0</v>
      </c>
      <c r="K235" s="42" t="str">
        <f t="shared" si="7"/>
        <v>OK</v>
      </c>
      <c r="L235" s="31"/>
      <c r="M235" s="31"/>
      <c r="N235" s="31"/>
      <c r="O235" s="31"/>
      <c r="P235" s="31"/>
      <c r="Q235" s="31"/>
      <c r="R235" s="31"/>
      <c r="S235" s="31"/>
      <c r="T235" s="31"/>
      <c r="U235" s="31"/>
      <c r="V235" s="31"/>
      <c r="W235" s="31"/>
      <c r="X235" s="60"/>
      <c r="Y235" s="60"/>
      <c r="Z235" s="60"/>
      <c r="AA235" s="60"/>
      <c r="AB235" s="60"/>
      <c r="AC235" s="60"/>
    </row>
    <row r="236" spans="1:29" ht="30" customHeight="1" x14ac:dyDescent="0.25">
      <c r="A236" s="166"/>
      <c r="B236" s="73">
        <v>233</v>
      </c>
      <c r="C236" s="169"/>
      <c r="D236" s="75" t="s">
        <v>667</v>
      </c>
      <c r="E236" s="72" t="s">
        <v>732</v>
      </c>
      <c r="F236" s="72" t="s">
        <v>336</v>
      </c>
      <c r="G236" s="72" t="s">
        <v>232</v>
      </c>
      <c r="H236" s="56">
        <v>343.96</v>
      </c>
      <c r="I236" s="32"/>
      <c r="J236" s="41">
        <f t="shared" si="6"/>
        <v>0</v>
      </c>
      <c r="K236" s="42" t="str">
        <f t="shared" si="7"/>
        <v>OK</v>
      </c>
      <c r="L236" s="31"/>
      <c r="M236" s="31"/>
      <c r="N236" s="31"/>
      <c r="O236" s="31"/>
      <c r="P236" s="31"/>
      <c r="Q236" s="31"/>
      <c r="R236" s="31"/>
      <c r="S236" s="31"/>
      <c r="T236" s="31"/>
      <c r="U236" s="31"/>
      <c r="V236" s="31"/>
      <c r="W236" s="31"/>
      <c r="X236" s="60"/>
      <c r="Y236" s="60"/>
      <c r="Z236" s="60"/>
      <c r="AA236" s="60"/>
      <c r="AB236" s="60"/>
      <c r="AC236" s="60"/>
    </row>
    <row r="237" spans="1:29" ht="30" customHeight="1" x14ac:dyDescent="0.25">
      <c r="A237" s="166"/>
      <c r="B237" s="73">
        <v>234</v>
      </c>
      <c r="C237" s="169"/>
      <c r="D237" s="75" t="s">
        <v>668</v>
      </c>
      <c r="E237" s="72" t="s">
        <v>732</v>
      </c>
      <c r="F237" s="72" t="s">
        <v>336</v>
      </c>
      <c r="G237" s="72" t="s">
        <v>232</v>
      </c>
      <c r="H237" s="56">
        <v>486.15</v>
      </c>
      <c r="I237" s="32"/>
      <c r="J237" s="41">
        <f t="shared" si="6"/>
        <v>0</v>
      </c>
      <c r="K237" s="42" t="str">
        <f t="shared" si="7"/>
        <v>OK</v>
      </c>
      <c r="L237" s="31"/>
      <c r="M237" s="31"/>
      <c r="N237" s="31"/>
      <c r="O237" s="31"/>
      <c r="P237" s="31"/>
      <c r="Q237" s="31"/>
      <c r="R237" s="31"/>
      <c r="S237" s="31"/>
      <c r="T237" s="31"/>
      <c r="U237" s="31"/>
      <c r="V237" s="31"/>
      <c r="W237" s="31"/>
      <c r="X237" s="60"/>
      <c r="Y237" s="60"/>
      <c r="Z237" s="60"/>
      <c r="AA237" s="60"/>
      <c r="AB237" s="60"/>
      <c r="AC237" s="60"/>
    </row>
    <row r="238" spans="1:29" ht="30" customHeight="1" x14ac:dyDescent="0.25">
      <c r="A238" s="166"/>
      <c r="B238" s="71">
        <v>235</v>
      </c>
      <c r="C238" s="169"/>
      <c r="D238" s="75" t="s">
        <v>287</v>
      </c>
      <c r="E238" s="72" t="s">
        <v>231</v>
      </c>
      <c r="F238" s="72" t="s">
        <v>38</v>
      </c>
      <c r="G238" s="72" t="s">
        <v>232</v>
      </c>
      <c r="H238" s="56">
        <v>21.89</v>
      </c>
      <c r="I238" s="32"/>
      <c r="J238" s="41">
        <f t="shared" si="6"/>
        <v>0</v>
      </c>
      <c r="K238" s="42" t="str">
        <f t="shared" si="7"/>
        <v>OK</v>
      </c>
      <c r="L238" s="31"/>
      <c r="M238" s="31"/>
      <c r="N238" s="31"/>
      <c r="O238" s="31"/>
      <c r="P238" s="31"/>
      <c r="Q238" s="31"/>
      <c r="R238" s="31"/>
      <c r="S238" s="31"/>
      <c r="T238" s="31"/>
      <c r="U238" s="31"/>
      <c r="V238" s="31"/>
      <c r="W238" s="31"/>
      <c r="X238" s="60"/>
      <c r="Y238" s="60"/>
      <c r="Z238" s="60"/>
      <c r="AA238" s="60"/>
      <c r="AB238" s="60"/>
      <c r="AC238" s="60"/>
    </row>
    <row r="239" spans="1:29" ht="30" customHeight="1" x14ac:dyDescent="0.25">
      <c r="A239" s="166"/>
      <c r="B239" s="71">
        <v>236</v>
      </c>
      <c r="C239" s="169"/>
      <c r="D239" s="75" t="s">
        <v>289</v>
      </c>
      <c r="E239" s="72" t="s">
        <v>231</v>
      </c>
      <c r="F239" s="72" t="s">
        <v>38</v>
      </c>
      <c r="G239" s="72" t="s">
        <v>232</v>
      </c>
      <c r="H239" s="56">
        <v>35.840000000000003</v>
      </c>
      <c r="I239" s="32"/>
      <c r="J239" s="41">
        <f t="shared" si="6"/>
        <v>0</v>
      </c>
      <c r="K239" s="42" t="str">
        <f t="shared" si="7"/>
        <v>OK</v>
      </c>
      <c r="L239" s="31"/>
      <c r="M239" s="31"/>
      <c r="N239" s="31"/>
      <c r="O239" s="31"/>
      <c r="P239" s="31"/>
      <c r="Q239" s="31"/>
      <c r="R239" s="31"/>
      <c r="S239" s="31"/>
      <c r="T239" s="31"/>
      <c r="U239" s="31"/>
      <c r="V239" s="31"/>
      <c r="W239" s="31"/>
      <c r="X239" s="60"/>
      <c r="Y239" s="60"/>
      <c r="Z239" s="60"/>
      <c r="AA239" s="60"/>
      <c r="AB239" s="60"/>
      <c r="AC239" s="60"/>
    </row>
    <row r="240" spans="1:29" ht="30" customHeight="1" x14ac:dyDescent="0.25">
      <c r="A240" s="166"/>
      <c r="B240" s="71">
        <v>237</v>
      </c>
      <c r="C240" s="169"/>
      <c r="D240" s="75" t="s">
        <v>290</v>
      </c>
      <c r="E240" s="72" t="s">
        <v>231</v>
      </c>
      <c r="F240" s="72" t="s">
        <v>38</v>
      </c>
      <c r="G240" s="72" t="s">
        <v>232</v>
      </c>
      <c r="H240" s="56">
        <v>19.579999999999998</v>
      </c>
      <c r="I240" s="32"/>
      <c r="J240" s="41">
        <f t="shared" si="6"/>
        <v>0</v>
      </c>
      <c r="K240" s="42" t="str">
        <f t="shared" si="7"/>
        <v>OK</v>
      </c>
      <c r="L240" s="31"/>
      <c r="M240" s="31"/>
      <c r="N240" s="31"/>
      <c r="O240" s="31"/>
      <c r="P240" s="31"/>
      <c r="Q240" s="31"/>
      <c r="R240" s="31"/>
      <c r="S240" s="31"/>
      <c r="T240" s="31"/>
      <c r="U240" s="31"/>
      <c r="V240" s="31"/>
      <c r="W240" s="31"/>
      <c r="X240" s="60"/>
      <c r="Y240" s="60"/>
      <c r="Z240" s="60"/>
      <c r="AA240" s="60"/>
      <c r="AB240" s="60"/>
      <c r="AC240" s="60"/>
    </row>
    <row r="241" spans="1:29" ht="30" customHeight="1" x14ac:dyDescent="0.25">
      <c r="A241" s="166"/>
      <c r="B241" s="71">
        <v>238</v>
      </c>
      <c r="C241" s="169"/>
      <c r="D241" s="75" t="s">
        <v>291</v>
      </c>
      <c r="E241" s="72" t="s">
        <v>231</v>
      </c>
      <c r="F241" s="72" t="s">
        <v>38</v>
      </c>
      <c r="G241" s="72" t="s">
        <v>232</v>
      </c>
      <c r="H241" s="56">
        <v>42.52</v>
      </c>
      <c r="I241" s="32"/>
      <c r="J241" s="41">
        <f t="shared" si="6"/>
        <v>0</v>
      </c>
      <c r="K241" s="42" t="str">
        <f t="shared" si="7"/>
        <v>OK</v>
      </c>
      <c r="L241" s="31"/>
      <c r="M241" s="31"/>
      <c r="N241" s="31"/>
      <c r="O241" s="31"/>
      <c r="P241" s="31"/>
      <c r="Q241" s="31"/>
      <c r="R241" s="31"/>
      <c r="S241" s="31"/>
      <c r="T241" s="31"/>
      <c r="U241" s="31"/>
      <c r="V241" s="31"/>
      <c r="W241" s="31"/>
      <c r="X241" s="60"/>
      <c r="Y241" s="60"/>
      <c r="Z241" s="60"/>
      <c r="AA241" s="60"/>
      <c r="AB241" s="60"/>
      <c r="AC241" s="60"/>
    </row>
    <row r="242" spans="1:29" ht="30" customHeight="1" x14ac:dyDescent="0.25">
      <c r="A242" s="166"/>
      <c r="B242" s="71">
        <v>239</v>
      </c>
      <c r="C242" s="169"/>
      <c r="D242" s="75" t="s">
        <v>293</v>
      </c>
      <c r="E242" s="72" t="s">
        <v>231</v>
      </c>
      <c r="F242" s="72" t="s">
        <v>38</v>
      </c>
      <c r="G242" s="72" t="s">
        <v>232</v>
      </c>
      <c r="H242" s="56">
        <v>41.19</v>
      </c>
      <c r="I242" s="32"/>
      <c r="J242" s="41">
        <f t="shared" si="6"/>
        <v>0</v>
      </c>
      <c r="K242" s="42" t="str">
        <f t="shared" si="7"/>
        <v>OK</v>
      </c>
      <c r="L242" s="31"/>
      <c r="M242" s="31"/>
      <c r="N242" s="31"/>
      <c r="O242" s="31"/>
      <c r="P242" s="31"/>
      <c r="Q242" s="31"/>
      <c r="R242" s="31"/>
      <c r="S242" s="31"/>
      <c r="T242" s="31"/>
      <c r="U242" s="31"/>
      <c r="V242" s="31"/>
      <c r="W242" s="31"/>
      <c r="X242" s="60"/>
      <c r="Y242" s="60"/>
      <c r="Z242" s="60"/>
      <c r="AA242" s="60"/>
      <c r="AB242" s="60"/>
      <c r="AC242" s="60"/>
    </row>
    <row r="243" spans="1:29" ht="30" customHeight="1" x14ac:dyDescent="0.25">
      <c r="A243" s="166"/>
      <c r="B243" s="71">
        <v>240</v>
      </c>
      <c r="C243" s="169"/>
      <c r="D243" s="75" t="s">
        <v>295</v>
      </c>
      <c r="E243" s="72" t="s">
        <v>710</v>
      </c>
      <c r="F243" s="72" t="s">
        <v>38</v>
      </c>
      <c r="G243" s="72" t="s">
        <v>232</v>
      </c>
      <c r="H243" s="56">
        <v>59.1</v>
      </c>
      <c r="I243" s="32"/>
      <c r="J243" s="41">
        <f t="shared" si="6"/>
        <v>0</v>
      </c>
      <c r="K243" s="42" t="str">
        <f t="shared" si="7"/>
        <v>OK</v>
      </c>
      <c r="L243" s="31"/>
      <c r="M243" s="31"/>
      <c r="N243" s="31"/>
      <c r="O243" s="31"/>
      <c r="P243" s="31"/>
      <c r="Q243" s="31"/>
      <c r="R243" s="31"/>
      <c r="S243" s="31"/>
      <c r="T243" s="31"/>
      <c r="U243" s="31"/>
      <c r="V243" s="31"/>
      <c r="W243" s="31"/>
      <c r="X243" s="60"/>
      <c r="Y243" s="60"/>
      <c r="Z243" s="60"/>
      <c r="AA243" s="60"/>
      <c r="AB243" s="60"/>
      <c r="AC243" s="60"/>
    </row>
    <row r="244" spans="1:29" ht="30" customHeight="1" x14ac:dyDescent="0.25">
      <c r="A244" s="166"/>
      <c r="B244" s="71">
        <v>241</v>
      </c>
      <c r="C244" s="169"/>
      <c r="D244" s="75" t="s">
        <v>297</v>
      </c>
      <c r="E244" s="72" t="s">
        <v>729</v>
      </c>
      <c r="F244" s="72" t="s">
        <v>38</v>
      </c>
      <c r="G244" s="72" t="s">
        <v>232</v>
      </c>
      <c r="H244" s="56">
        <v>38.520000000000003</v>
      </c>
      <c r="I244" s="32"/>
      <c r="J244" s="41">
        <f t="shared" si="6"/>
        <v>0</v>
      </c>
      <c r="K244" s="42" t="str">
        <f t="shared" si="7"/>
        <v>OK</v>
      </c>
      <c r="L244" s="31"/>
      <c r="M244" s="31"/>
      <c r="N244" s="31"/>
      <c r="O244" s="31"/>
      <c r="P244" s="31"/>
      <c r="Q244" s="31"/>
      <c r="R244" s="31"/>
      <c r="S244" s="31"/>
      <c r="T244" s="31"/>
      <c r="U244" s="31"/>
      <c r="V244" s="31"/>
      <c r="W244" s="31"/>
      <c r="X244" s="60"/>
      <c r="Y244" s="60"/>
      <c r="Z244" s="60"/>
      <c r="AA244" s="60"/>
      <c r="AB244" s="60"/>
      <c r="AC244" s="60"/>
    </row>
    <row r="245" spans="1:29" ht="30" customHeight="1" x14ac:dyDescent="0.25">
      <c r="A245" s="166"/>
      <c r="B245" s="71">
        <v>242</v>
      </c>
      <c r="C245" s="169"/>
      <c r="D245" s="75" t="s">
        <v>298</v>
      </c>
      <c r="E245" s="72" t="s">
        <v>726</v>
      </c>
      <c r="F245" s="72" t="s">
        <v>38</v>
      </c>
      <c r="G245" s="72" t="s">
        <v>232</v>
      </c>
      <c r="H245" s="56">
        <v>13.52</v>
      </c>
      <c r="I245" s="32">
        <v>1</v>
      </c>
      <c r="J245" s="41">
        <f t="shared" si="6"/>
        <v>1</v>
      </c>
      <c r="K245" s="42" t="str">
        <f t="shared" si="7"/>
        <v>OK</v>
      </c>
      <c r="L245" s="31"/>
      <c r="M245" s="31"/>
      <c r="N245" s="31"/>
      <c r="O245" s="31"/>
      <c r="P245" s="31"/>
      <c r="Q245" s="31"/>
      <c r="R245" s="31"/>
      <c r="S245" s="31"/>
      <c r="T245" s="31"/>
      <c r="U245" s="31"/>
      <c r="V245" s="31"/>
      <c r="W245" s="31"/>
      <c r="X245" s="60"/>
      <c r="Y245" s="60"/>
      <c r="Z245" s="60"/>
      <c r="AA245" s="60"/>
      <c r="AB245" s="60"/>
      <c r="AC245" s="60"/>
    </row>
    <row r="246" spans="1:29" ht="30" customHeight="1" x14ac:dyDescent="0.25">
      <c r="A246" s="166"/>
      <c r="B246" s="73">
        <v>243</v>
      </c>
      <c r="C246" s="169"/>
      <c r="D246" s="75" t="s">
        <v>621</v>
      </c>
      <c r="E246" s="72" t="s">
        <v>729</v>
      </c>
      <c r="F246" s="72" t="s">
        <v>336</v>
      </c>
      <c r="G246" s="72" t="s">
        <v>232</v>
      </c>
      <c r="H246" s="56">
        <v>60.86</v>
      </c>
      <c r="I246" s="32"/>
      <c r="J246" s="41">
        <f t="shared" si="6"/>
        <v>0</v>
      </c>
      <c r="K246" s="42" t="str">
        <f t="shared" si="7"/>
        <v>OK</v>
      </c>
      <c r="L246" s="31"/>
      <c r="M246" s="31"/>
      <c r="N246" s="31"/>
      <c r="O246" s="31"/>
      <c r="P246" s="31"/>
      <c r="Q246" s="31"/>
      <c r="R246" s="31"/>
      <c r="S246" s="31"/>
      <c r="T246" s="31"/>
      <c r="U246" s="31"/>
      <c r="V246" s="31"/>
      <c r="W246" s="31"/>
      <c r="X246" s="60"/>
      <c r="Y246" s="60"/>
      <c r="Z246" s="60"/>
      <c r="AA246" s="60"/>
      <c r="AB246" s="60"/>
      <c r="AC246" s="60"/>
    </row>
    <row r="247" spans="1:29" ht="30" customHeight="1" x14ac:dyDescent="0.25">
      <c r="A247" s="166"/>
      <c r="B247" s="73">
        <v>244</v>
      </c>
      <c r="C247" s="169"/>
      <c r="D247" s="75" t="s">
        <v>646</v>
      </c>
      <c r="E247" s="72" t="s">
        <v>726</v>
      </c>
      <c r="F247" s="72" t="s">
        <v>336</v>
      </c>
      <c r="G247" s="72" t="s">
        <v>232</v>
      </c>
      <c r="H247" s="56">
        <v>65.84</v>
      </c>
      <c r="I247" s="32"/>
      <c r="J247" s="41">
        <f t="shared" si="6"/>
        <v>0</v>
      </c>
      <c r="K247" s="42" t="str">
        <f t="shared" si="7"/>
        <v>OK</v>
      </c>
      <c r="L247" s="31"/>
      <c r="M247" s="31"/>
      <c r="N247" s="31"/>
      <c r="O247" s="31"/>
      <c r="P247" s="31"/>
      <c r="Q247" s="31"/>
      <c r="R247" s="31"/>
      <c r="S247" s="31"/>
      <c r="T247" s="31"/>
      <c r="U247" s="31"/>
      <c r="V247" s="31"/>
      <c r="W247" s="31"/>
      <c r="X247" s="60"/>
      <c r="Y247" s="60"/>
      <c r="Z247" s="60"/>
      <c r="AA247" s="60"/>
      <c r="AB247" s="60"/>
      <c r="AC247" s="60"/>
    </row>
    <row r="248" spans="1:29" ht="30" customHeight="1" x14ac:dyDescent="0.25">
      <c r="A248" s="166"/>
      <c r="B248" s="73">
        <v>245</v>
      </c>
      <c r="C248" s="169"/>
      <c r="D248" s="75" t="s">
        <v>647</v>
      </c>
      <c r="E248" s="72" t="s">
        <v>726</v>
      </c>
      <c r="F248" s="72" t="s">
        <v>336</v>
      </c>
      <c r="G248" s="72" t="s">
        <v>232</v>
      </c>
      <c r="H248" s="56">
        <v>30.24</v>
      </c>
      <c r="I248" s="32"/>
      <c r="J248" s="41">
        <f t="shared" si="6"/>
        <v>0</v>
      </c>
      <c r="K248" s="42" t="str">
        <f t="shared" si="7"/>
        <v>OK</v>
      </c>
      <c r="L248" s="31"/>
      <c r="M248" s="31"/>
      <c r="N248" s="31"/>
      <c r="O248" s="31"/>
      <c r="P248" s="31"/>
      <c r="Q248" s="31"/>
      <c r="R248" s="31"/>
      <c r="S248" s="31"/>
      <c r="T248" s="31"/>
      <c r="U248" s="31"/>
      <c r="V248" s="31"/>
      <c r="W248" s="31"/>
      <c r="X248" s="60"/>
      <c r="Y248" s="60"/>
      <c r="Z248" s="60"/>
      <c r="AA248" s="60"/>
      <c r="AB248" s="60"/>
      <c r="AC248" s="60"/>
    </row>
    <row r="249" spans="1:29" ht="30" customHeight="1" x14ac:dyDescent="0.25">
      <c r="A249" s="166"/>
      <c r="B249" s="73">
        <v>246</v>
      </c>
      <c r="C249" s="169"/>
      <c r="D249" s="75" t="s">
        <v>624</v>
      </c>
      <c r="E249" s="72" t="s">
        <v>731</v>
      </c>
      <c r="F249" s="72" t="s">
        <v>336</v>
      </c>
      <c r="G249" s="72" t="s">
        <v>232</v>
      </c>
      <c r="H249" s="56">
        <v>5.55</v>
      </c>
      <c r="I249" s="32"/>
      <c r="J249" s="41">
        <f t="shared" si="6"/>
        <v>0</v>
      </c>
      <c r="K249" s="42" t="str">
        <f t="shared" si="7"/>
        <v>OK</v>
      </c>
      <c r="L249" s="31"/>
      <c r="M249" s="31"/>
      <c r="N249" s="31"/>
      <c r="O249" s="31"/>
      <c r="P249" s="31"/>
      <c r="Q249" s="31"/>
      <c r="R249" s="31"/>
      <c r="S249" s="31"/>
      <c r="T249" s="31"/>
      <c r="U249" s="31"/>
      <c r="V249" s="31"/>
      <c r="W249" s="31"/>
      <c r="X249" s="60"/>
      <c r="Y249" s="60"/>
      <c r="Z249" s="60"/>
      <c r="AA249" s="60"/>
      <c r="AB249" s="60"/>
      <c r="AC249" s="60"/>
    </row>
    <row r="250" spans="1:29" ht="30" customHeight="1" x14ac:dyDescent="0.25">
      <c r="A250" s="166"/>
      <c r="B250" s="73">
        <v>247</v>
      </c>
      <c r="C250" s="169"/>
      <c r="D250" s="75" t="s">
        <v>645</v>
      </c>
      <c r="E250" s="72" t="s">
        <v>726</v>
      </c>
      <c r="F250" s="72" t="s">
        <v>336</v>
      </c>
      <c r="G250" s="72" t="s">
        <v>232</v>
      </c>
      <c r="H250" s="56">
        <v>9.76</v>
      </c>
      <c r="I250" s="32"/>
      <c r="J250" s="41">
        <f t="shared" si="6"/>
        <v>0</v>
      </c>
      <c r="K250" s="42" t="str">
        <f t="shared" si="7"/>
        <v>OK</v>
      </c>
      <c r="L250" s="31"/>
      <c r="M250" s="31"/>
      <c r="N250" s="31"/>
      <c r="O250" s="31"/>
      <c r="P250" s="31"/>
      <c r="Q250" s="31"/>
      <c r="R250" s="31"/>
      <c r="S250" s="31"/>
      <c r="T250" s="31"/>
      <c r="U250" s="31"/>
      <c r="V250" s="31"/>
      <c r="W250" s="31"/>
      <c r="X250" s="60"/>
      <c r="Y250" s="60"/>
      <c r="Z250" s="60"/>
      <c r="AA250" s="60"/>
      <c r="AB250" s="60"/>
      <c r="AC250" s="60"/>
    </row>
    <row r="251" spans="1:29" ht="30" customHeight="1" x14ac:dyDescent="0.25">
      <c r="A251" s="166"/>
      <c r="B251" s="73">
        <v>248</v>
      </c>
      <c r="C251" s="169"/>
      <c r="D251" s="75" t="s">
        <v>648</v>
      </c>
      <c r="E251" s="72" t="s">
        <v>731</v>
      </c>
      <c r="F251" s="72" t="s">
        <v>336</v>
      </c>
      <c r="G251" s="72" t="s">
        <v>232</v>
      </c>
      <c r="H251" s="56">
        <v>44.16</v>
      </c>
      <c r="I251" s="32"/>
      <c r="J251" s="41">
        <f t="shared" si="6"/>
        <v>0</v>
      </c>
      <c r="K251" s="42" t="str">
        <f t="shared" si="7"/>
        <v>OK</v>
      </c>
      <c r="L251" s="31"/>
      <c r="M251" s="31"/>
      <c r="N251" s="31"/>
      <c r="O251" s="31"/>
      <c r="P251" s="31"/>
      <c r="Q251" s="31"/>
      <c r="R251" s="31"/>
      <c r="S251" s="31"/>
      <c r="T251" s="31"/>
      <c r="U251" s="31"/>
      <c r="V251" s="31"/>
      <c r="W251" s="31"/>
      <c r="X251" s="60"/>
      <c r="Y251" s="60"/>
      <c r="Z251" s="60"/>
      <c r="AA251" s="60"/>
      <c r="AB251" s="60"/>
      <c r="AC251" s="60"/>
    </row>
    <row r="252" spans="1:29" ht="30" customHeight="1" x14ac:dyDescent="0.25">
      <c r="A252" s="166"/>
      <c r="B252" s="73">
        <v>249</v>
      </c>
      <c r="C252" s="169"/>
      <c r="D252" s="75" t="s">
        <v>733</v>
      </c>
      <c r="E252" s="72" t="s">
        <v>231</v>
      </c>
      <c r="F252" s="72" t="s">
        <v>336</v>
      </c>
      <c r="G252" s="72" t="s">
        <v>232</v>
      </c>
      <c r="H252" s="56">
        <v>36.840000000000003</v>
      </c>
      <c r="I252" s="32"/>
      <c r="J252" s="41">
        <f t="shared" si="6"/>
        <v>0</v>
      </c>
      <c r="K252" s="42" t="str">
        <f t="shared" si="7"/>
        <v>OK</v>
      </c>
      <c r="L252" s="31"/>
      <c r="M252" s="31"/>
      <c r="N252" s="31"/>
      <c r="O252" s="31"/>
      <c r="P252" s="31"/>
      <c r="Q252" s="31"/>
      <c r="R252" s="31"/>
      <c r="S252" s="31"/>
      <c r="T252" s="31"/>
      <c r="U252" s="31"/>
      <c r="V252" s="31"/>
      <c r="W252" s="31"/>
      <c r="X252" s="60"/>
      <c r="Y252" s="60"/>
      <c r="Z252" s="60"/>
      <c r="AA252" s="60"/>
      <c r="AB252" s="60"/>
      <c r="AC252" s="60"/>
    </row>
    <row r="253" spans="1:29" ht="30" customHeight="1" x14ac:dyDescent="0.25">
      <c r="A253" s="166"/>
      <c r="B253" s="73">
        <v>250</v>
      </c>
      <c r="C253" s="169"/>
      <c r="D253" s="75" t="s">
        <v>734</v>
      </c>
      <c r="E253" s="72" t="s">
        <v>726</v>
      </c>
      <c r="F253" s="72" t="s">
        <v>336</v>
      </c>
      <c r="G253" s="72" t="s">
        <v>232</v>
      </c>
      <c r="H253" s="56">
        <v>39.32</v>
      </c>
      <c r="I253" s="32"/>
      <c r="J253" s="41">
        <f t="shared" si="6"/>
        <v>0</v>
      </c>
      <c r="K253" s="42" t="str">
        <f t="shared" si="7"/>
        <v>OK</v>
      </c>
      <c r="L253" s="31"/>
      <c r="M253" s="31"/>
      <c r="N253" s="31"/>
      <c r="O253" s="31"/>
      <c r="P253" s="31"/>
      <c r="Q253" s="31"/>
      <c r="R253" s="31"/>
      <c r="S253" s="31"/>
      <c r="T253" s="31"/>
      <c r="U253" s="31"/>
      <c r="V253" s="31"/>
      <c r="W253" s="31"/>
      <c r="X253" s="60"/>
      <c r="Y253" s="60"/>
      <c r="Z253" s="60"/>
      <c r="AA253" s="60"/>
      <c r="AB253" s="60"/>
      <c r="AC253" s="60"/>
    </row>
    <row r="254" spans="1:29" ht="30" customHeight="1" x14ac:dyDescent="0.25">
      <c r="A254" s="166"/>
      <c r="B254" s="73">
        <v>251</v>
      </c>
      <c r="C254" s="169"/>
      <c r="D254" s="75" t="s">
        <v>649</v>
      </c>
      <c r="E254" s="72" t="s">
        <v>735</v>
      </c>
      <c r="F254" s="72" t="s">
        <v>336</v>
      </c>
      <c r="G254" s="72" t="s">
        <v>232</v>
      </c>
      <c r="H254" s="56">
        <v>22.02</v>
      </c>
      <c r="I254" s="32"/>
      <c r="J254" s="41">
        <f t="shared" si="6"/>
        <v>0</v>
      </c>
      <c r="K254" s="42" t="str">
        <f t="shared" si="7"/>
        <v>OK</v>
      </c>
      <c r="L254" s="31"/>
      <c r="M254" s="31"/>
      <c r="N254" s="31"/>
      <c r="O254" s="31"/>
      <c r="P254" s="31"/>
      <c r="Q254" s="31"/>
      <c r="R254" s="31"/>
      <c r="S254" s="31"/>
      <c r="T254" s="31"/>
      <c r="U254" s="31"/>
      <c r="V254" s="31"/>
      <c r="W254" s="31"/>
      <c r="X254" s="60"/>
      <c r="Y254" s="60"/>
      <c r="Z254" s="60"/>
      <c r="AA254" s="60"/>
      <c r="AB254" s="60"/>
      <c r="AC254" s="60"/>
    </row>
    <row r="255" spans="1:29" ht="30" customHeight="1" x14ac:dyDescent="0.25">
      <c r="A255" s="166"/>
      <c r="B255" s="73">
        <v>252</v>
      </c>
      <c r="C255" s="169"/>
      <c r="D255" s="75" t="s">
        <v>650</v>
      </c>
      <c r="E255" s="72" t="s">
        <v>730</v>
      </c>
      <c r="F255" s="72" t="s">
        <v>336</v>
      </c>
      <c r="G255" s="72" t="s">
        <v>44</v>
      </c>
      <c r="H255" s="56">
        <v>13.98</v>
      </c>
      <c r="I255" s="32"/>
      <c r="J255" s="41">
        <f t="shared" si="6"/>
        <v>0</v>
      </c>
      <c r="K255" s="42" t="str">
        <f t="shared" si="7"/>
        <v>OK</v>
      </c>
      <c r="L255" s="31"/>
      <c r="M255" s="31"/>
      <c r="N255" s="31"/>
      <c r="O255" s="31"/>
      <c r="P255" s="31"/>
      <c r="Q255" s="31"/>
      <c r="R255" s="31"/>
      <c r="S255" s="31"/>
      <c r="T255" s="31"/>
      <c r="U255" s="31"/>
      <c r="V255" s="31"/>
      <c r="W255" s="31"/>
      <c r="X255" s="60"/>
      <c r="Y255" s="60"/>
      <c r="Z255" s="60"/>
      <c r="AA255" s="60"/>
      <c r="AB255" s="60"/>
      <c r="AC255" s="60"/>
    </row>
    <row r="256" spans="1:29" ht="30" customHeight="1" x14ac:dyDescent="0.25">
      <c r="A256" s="166"/>
      <c r="B256" s="73">
        <v>253</v>
      </c>
      <c r="C256" s="169"/>
      <c r="D256" s="75" t="s">
        <v>651</v>
      </c>
      <c r="E256" s="72" t="s">
        <v>726</v>
      </c>
      <c r="F256" s="72" t="s">
        <v>336</v>
      </c>
      <c r="G256" s="72" t="s">
        <v>232</v>
      </c>
      <c r="H256" s="56">
        <v>25.96</v>
      </c>
      <c r="I256" s="32"/>
      <c r="J256" s="41">
        <f t="shared" si="6"/>
        <v>0</v>
      </c>
      <c r="K256" s="42" t="str">
        <f t="shared" si="7"/>
        <v>OK</v>
      </c>
      <c r="L256" s="31"/>
      <c r="M256" s="31"/>
      <c r="N256" s="31"/>
      <c r="O256" s="31"/>
      <c r="P256" s="31"/>
      <c r="Q256" s="31"/>
      <c r="R256" s="31"/>
      <c r="S256" s="31"/>
      <c r="T256" s="31"/>
      <c r="U256" s="31"/>
      <c r="V256" s="31"/>
      <c r="W256" s="31"/>
      <c r="X256" s="60"/>
      <c r="Y256" s="60"/>
      <c r="Z256" s="60"/>
      <c r="AA256" s="60"/>
      <c r="AB256" s="60"/>
      <c r="AC256" s="60"/>
    </row>
    <row r="257" spans="1:29" ht="30" customHeight="1" x14ac:dyDescent="0.25">
      <c r="A257" s="167"/>
      <c r="B257" s="73">
        <v>254</v>
      </c>
      <c r="C257" s="170"/>
      <c r="D257" s="75" t="s">
        <v>653</v>
      </c>
      <c r="E257" s="72" t="s">
        <v>729</v>
      </c>
      <c r="F257" s="72" t="s">
        <v>336</v>
      </c>
      <c r="G257" s="72" t="s">
        <v>232</v>
      </c>
      <c r="H257" s="56">
        <v>86.3</v>
      </c>
      <c r="I257" s="32"/>
      <c r="J257" s="41">
        <f t="shared" si="6"/>
        <v>0</v>
      </c>
      <c r="K257" s="42" t="str">
        <f t="shared" si="7"/>
        <v>OK</v>
      </c>
      <c r="L257" s="31"/>
      <c r="M257" s="31"/>
      <c r="N257" s="31"/>
      <c r="O257" s="31"/>
      <c r="P257" s="31"/>
      <c r="Q257" s="31"/>
      <c r="R257" s="31"/>
      <c r="S257" s="31"/>
      <c r="T257" s="31"/>
      <c r="U257" s="31"/>
      <c r="V257" s="31"/>
      <c r="W257" s="31"/>
      <c r="X257" s="60"/>
      <c r="Y257" s="60"/>
      <c r="Z257" s="60"/>
      <c r="AA257" s="60"/>
      <c r="AB257" s="60"/>
      <c r="AC257" s="60"/>
    </row>
    <row r="258" spans="1:29" ht="30" customHeight="1" x14ac:dyDescent="0.25">
      <c r="A258" s="171">
        <v>5</v>
      </c>
      <c r="B258" s="76">
        <v>255</v>
      </c>
      <c r="C258" s="174" t="s">
        <v>736</v>
      </c>
      <c r="D258" s="80" t="s">
        <v>299</v>
      </c>
      <c r="E258" s="69" t="s">
        <v>737</v>
      </c>
      <c r="F258" s="69" t="s">
        <v>301</v>
      </c>
      <c r="G258" s="69" t="s">
        <v>44</v>
      </c>
      <c r="H258" s="54">
        <v>96.15</v>
      </c>
      <c r="I258" s="32"/>
      <c r="J258" s="41">
        <f t="shared" si="6"/>
        <v>0</v>
      </c>
      <c r="K258" s="42" t="str">
        <f t="shared" si="7"/>
        <v>OK</v>
      </c>
      <c r="L258" s="31"/>
      <c r="M258" s="31"/>
      <c r="N258" s="31"/>
      <c r="O258" s="31"/>
      <c r="P258" s="31"/>
      <c r="Q258" s="31"/>
      <c r="R258" s="31"/>
      <c r="S258" s="31"/>
      <c r="T258" s="31"/>
      <c r="U258" s="31"/>
      <c r="V258" s="31"/>
      <c r="W258" s="31"/>
      <c r="X258" s="60"/>
      <c r="Y258" s="60"/>
      <c r="Z258" s="60"/>
      <c r="AA258" s="60"/>
      <c r="AB258" s="60"/>
      <c r="AC258" s="60"/>
    </row>
    <row r="259" spans="1:29" ht="30" customHeight="1" x14ac:dyDescent="0.25">
      <c r="A259" s="172"/>
      <c r="B259" s="76">
        <v>256</v>
      </c>
      <c r="C259" s="175"/>
      <c r="D259" s="80" t="s">
        <v>302</v>
      </c>
      <c r="E259" s="69" t="s">
        <v>737</v>
      </c>
      <c r="F259" s="69" t="s">
        <v>301</v>
      </c>
      <c r="G259" s="69" t="s">
        <v>44</v>
      </c>
      <c r="H259" s="54">
        <v>79.91</v>
      </c>
      <c r="I259" s="32"/>
      <c r="J259" s="41">
        <f t="shared" si="6"/>
        <v>0</v>
      </c>
      <c r="K259" s="42" t="str">
        <f t="shared" si="7"/>
        <v>OK</v>
      </c>
      <c r="L259" s="31"/>
      <c r="M259" s="31"/>
      <c r="N259" s="31"/>
      <c r="O259" s="31"/>
      <c r="P259" s="31"/>
      <c r="Q259" s="31"/>
      <c r="R259" s="31"/>
      <c r="S259" s="31"/>
      <c r="T259" s="31"/>
      <c r="U259" s="31"/>
      <c r="V259" s="31"/>
      <c r="W259" s="31"/>
      <c r="X259" s="60"/>
      <c r="Y259" s="60"/>
      <c r="Z259" s="60"/>
      <c r="AA259" s="60"/>
      <c r="AB259" s="60"/>
      <c r="AC259" s="60"/>
    </row>
    <row r="260" spans="1:29" ht="30" customHeight="1" x14ac:dyDescent="0.25">
      <c r="A260" s="172"/>
      <c r="B260" s="76">
        <v>257</v>
      </c>
      <c r="C260" s="175"/>
      <c r="D260" s="80" t="s">
        <v>303</v>
      </c>
      <c r="E260" s="69" t="s">
        <v>737</v>
      </c>
      <c r="F260" s="69" t="s">
        <v>301</v>
      </c>
      <c r="G260" s="69" t="s">
        <v>44</v>
      </c>
      <c r="H260" s="54">
        <v>72.44</v>
      </c>
      <c r="I260" s="32"/>
      <c r="J260" s="41">
        <f t="shared" si="6"/>
        <v>0</v>
      </c>
      <c r="K260" s="42" t="str">
        <f t="shared" si="7"/>
        <v>OK</v>
      </c>
      <c r="L260" s="31"/>
      <c r="M260" s="31"/>
      <c r="N260" s="31"/>
      <c r="O260" s="31"/>
      <c r="P260" s="31"/>
      <c r="Q260" s="31"/>
      <c r="R260" s="31"/>
      <c r="S260" s="31"/>
      <c r="T260" s="31"/>
      <c r="U260" s="31"/>
      <c r="V260" s="31"/>
      <c r="W260" s="31"/>
      <c r="X260" s="60"/>
      <c r="Y260" s="60"/>
      <c r="Z260" s="60"/>
      <c r="AA260" s="60"/>
      <c r="AB260" s="60"/>
      <c r="AC260" s="60"/>
    </row>
    <row r="261" spans="1:29" ht="30" customHeight="1" x14ac:dyDescent="0.25">
      <c r="A261" s="172"/>
      <c r="B261" s="70">
        <v>258</v>
      </c>
      <c r="C261" s="175"/>
      <c r="D261" s="80" t="s">
        <v>643</v>
      </c>
      <c r="E261" s="69" t="s">
        <v>738</v>
      </c>
      <c r="F261" s="69" t="s">
        <v>644</v>
      </c>
      <c r="G261" s="69" t="s">
        <v>44</v>
      </c>
      <c r="H261" s="54">
        <v>23.25</v>
      </c>
      <c r="I261" s="32"/>
      <c r="J261" s="41">
        <f t="shared" ref="J261:J324" si="8">I261-(SUM(L261:AC261))</f>
        <v>0</v>
      </c>
      <c r="K261" s="42" t="str">
        <f t="shared" ref="K261:K324" si="9">IF(J261&lt;0,"ATENÇÃO","OK")</f>
        <v>OK</v>
      </c>
      <c r="L261" s="31"/>
      <c r="M261" s="31"/>
      <c r="N261" s="31"/>
      <c r="O261" s="31"/>
      <c r="P261" s="31"/>
      <c r="Q261" s="31"/>
      <c r="R261" s="31"/>
      <c r="S261" s="31"/>
      <c r="T261" s="31"/>
      <c r="U261" s="31"/>
      <c r="V261" s="31"/>
      <c r="W261" s="31"/>
      <c r="X261" s="60"/>
      <c r="Y261" s="60"/>
      <c r="Z261" s="60"/>
      <c r="AA261" s="60"/>
      <c r="AB261" s="60"/>
      <c r="AC261" s="60"/>
    </row>
    <row r="262" spans="1:29" ht="30" customHeight="1" x14ac:dyDescent="0.25">
      <c r="A262" s="172"/>
      <c r="B262" s="76">
        <v>259</v>
      </c>
      <c r="C262" s="175"/>
      <c r="D262" s="80" t="s">
        <v>304</v>
      </c>
      <c r="E262" s="69" t="s">
        <v>737</v>
      </c>
      <c r="F262" s="69" t="s">
        <v>306</v>
      </c>
      <c r="G262" s="69" t="s">
        <v>44</v>
      </c>
      <c r="H262" s="54">
        <v>12.21</v>
      </c>
      <c r="I262" s="32"/>
      <c r="J262" s="41">
        <f t="shared" si="8"/>
        <v>0</v>
      </c>
      <c r="K262" s="42" t="str">
        <f t="shared" si="9"/>
        <v>OK</v>
      </c>
      <c r="L262" s="31"/>
      <c r="M262" s="31"/>
      <c r="N262" s="31"/>
      <c r="O262" s="31"/>
      <c r="P262" s="31"/>
      <c r="Q262" s="31"/>
      <c r="R262" s="31"/>
      <c r="S262" s="31"/>
      <c r="T262" s="31"/>
      <c r="U262" s="31"/>
      <c r="V262" s="31"/>
      <c r="W262" s="31"/>
      <c r="X262" s="60"/>
      <c r="Y262" s="60"/>
      <c r="Z262" s="60"/>
      <c r="AA262" s="60"/>
      <c r="AB262" s="60"/>
      <c r="AC262" s="60"/>
    </row>
    <row r="263" spans="1:29" ht="30" customHeight="1" x14ac:dyDescent="0.25">
      <c r="A263" s="172"/>
      <c r="B263" s="76">
        <v>260</v>
      </c>
      <c r="C263" s="175"/>
      <c r="D263" s="80" t="s">
        <v>307</v>
      </c>
      <c r="E263" s="69" t="s">
        <v>737</v>
      </c>
      <c r="F263" s="69" t="s">
        <v>306</v>
      </c>
      <c r="G263" s="69" t="s">
        <v>44</v>
      </c>
      <c r="H263" s="54">
        <v>4.63</v>
      </c>
      <c r="I263" s="32"/>
      <c r="J263" s="41">
        <f t="shared" si="8"/>
        <v>0</v>
      </c>
      <c r="K263" s="42" t="str">
        <f t="shared" si="9"/>
        <v>OK</v>
      </c>
      <c r="L263" s="31"/>
      <c r="M263" s="31"/>
      <c r="N263" s="31"/>
      <c r="O263" s="31"/>
      <c r="P263" s="31"/>
      <c r="Q263" s="31"/>
      <c r="R263" s="31"/>
      <c r="S263" s="31"/>
      <c r="T263" s="31"/>
      <c r="U263" s="31"/>
      <c r="V263" s="31"/>
      <c r="W263" s="31"/>
      <c r="X263" s="60"/>
      <c r="Y263" s="60"/>
      <c r="Z263" s="60"/>
      <c r="AA263" s="60"/>
      <c r="AB263" s="60"/>
      <c r="AC263" s="60"/>
    </row>
    <row r="264" spans="1:29" ht="30" customHeight="1" x14ac:dyDescent="0.25">
      <c r="A264" s="172"/>
      <c r="B264" s="76">
        <v>261</v>
      </c>
      <c r="C264" s="175"/>
      <c r="D264" s="80" t="s">
        <v>308</v>
      </c>
      <c r="E264" s="69" t="s">
        <v>737</v>
      </c>
      <c r="F264" s="69" t="s">
        <v>301</v>
      </c>
      <c r="G264" s="69" t="s">
        <v>44</v>
      </c>
      <c r="H264" s="54">
        <v>71.16</v>
      </c>
      <c r="I264" s="32"/>
      <c r="J264" s="41">
        <f t="shared" si="8"/>
        <v>0</v>
      </c>
      <c r="K264" s="42" t="str">
        <f t="shared" si="9"/>
        <v>OK</v>
      </c>
      <c r="L264" s="31"/>
      <c r="M264" s="31"/>
      <c r="N264" s="31"/>
      <c r="O264" s="31"/>
      <c r="P264" s="31"/>
      <c r="Q264" s="31"/>
      <c r="R264" s="31"/>
      <c r="S264" s="31"/>
      <c r="T264" s="31"/>
      <c r="U264" s="31"/>
      <c r="V264" s="31"/>
      <c r="W264" s="31"/>
      <c r="X264" s="60"/>
      <c r="Y264" s="60"/>
      <c r="Z264" s="60"/>
      <c r="AA264" s="60"/>
      <c r="AB264" s="60"/>
      <c r="AC264" s="60"/>
    </row>
    <row r="265" spans="1:29" ht="30" customHeight="1" x14ac:dyDescent="0.25">
      <c r="A265" s="172"/>
      <c r="B265" s="70">
        <v>262</v>
      </c>
      <c r="C265" s="175"/>
      <c r="D265" s="81" t="s">
        <v>309</v>
      </c>
      <c r="E265" s="69" t="s">
        <v>737</v>
      </c>
      <c r="F265" s="69" t="s">
        <v>301</v>
      </c>
      <c r="G265" s="69" t="s">
        <v>44</v>
      </c>
      <c r="H265" s="54">
        <v>86.96</v>
      </c>
      <c r="I265" s="32"/>
      <c r="J265" s="41">
        <f t="shared" si="8"/>
        <v>0</v>
      </c>
      <c r="K265" s="42" t="str">
        <f t="shared" si="9"/>
        <v>OK</v>
      </c>
      <c r="L265" s="31"/>
      <c r="M265" s="31"/>
      <c r="N265" s="31"/>
      <c r="O265" s="31"/>
      <c r="P265" s="31"/>
      <c r="Q265" s="31"/>
      <c r="R265" s="31"/>
      <c r="S265" s="31"/>
      <c r="T265" s="31"/>
      <c r="U265" s="31"/>
      <c r="V265" s="31"/>
      <c r="W265" s="31"/>
      <c r="X265" s="60"/>
      <c r="Y265" s="60"/>
      <c r="Z265" s="60"/>
      <c r="AA265" s="60"/>
      <c r="AB265" s="60"/>
      <c r="AC265" s="60"/>
    </row>
    <row r="266" spans="1:29" ht="30" customHeight="1" x14ac:dyDescent="0.25">
      <c r="A266" s="172"/>
      <c r="B266" s="76">
        <v>263</v>
      </c>
      <c r="C266" s="175"/>
      <c r="D266" s="80" t="s">
        <v>310</v>
      </c>
      <c r="E266" s="69" t="s">
        <v>311</v>
      </c>
      <c r="F266" s="69" t="s">
        <v>306</v>
      </c>
      <c r="G266" s="69" t="s">
        <v>44</v>
      </c>
      <c r="H266" s="54">
        <v>9.8800000000000008</v>
      </c>
      <c r="I266" s="32"/>
      <c r="J266" s="41">
        <f t="shared" si="8"/>
        <v>0</v>
      </c>
      <c r="K266" s="42" t="str">
        <f t="shared" si="9"/>
        <v>OK</v>
      </c>
      <c r="L266" s="31"/>
      <c r="M266" s="31"/>
      <c r="N266" s="31"/>
      <c r="O266" s="31"/>
      <c r="P266" s="31"/>
      <c r="Q266" s="31"/>
      <c r="R266" s="31"/>
      <c r="S266" s="31"/>
      <c r="T266" s="31"/>
      <c r="U266" s="31"/>
      <c r="V266" s="31"/>
      <c r="W266" s="31"/>
      <c r="X266" s="60"/>
      <c r="Y266" s="60"/>
      <c r="Z266" s="60"/>
      <c r="AA266" s="60"/>
      <c r="AB266" s="60"/>
      <c r="AC266" s="60"/>
    </row>
    <row r="267" spans="1:29" ht="30" customHeight="1" x14ac:dyDescent="0.25">
      <c r="A267" s="172"/>
      <c r="B267" s="76">
        <v>264</v>
      </c>
      <c r="C267" s="175"/>
      <c r="D267" s="80" t="s">
        <v>312</v>
      </c>
      <c r="E267" s="69" t="s">
        <v>739</v>
      </c>
      <c r="F267" s="69" t="s">
        <v>306</v>
      </c>
      <c r="G267" s="69" t="s">
        <v>44</v>
      </c>
      <c r="H267" s="54">
        <v>19.18</v>
      </c>
      <c r="I267" s="32">
        <v>2</v>
      </c>
      <c r="J267" s="41">
        <f t="shared" si="8"/>
        <v>2</v>
      </c>
      <c r="K267" s="42" t="str">
        <f t="shared" si="9"/>
        <v>OK</v>
      </c>
      <c r="L267" s="31"/>
      <c r="M267" s="31"/>
      <c r="N267" s="31"/>
      <c r="O267" s="31"/>
      <c r="P267" s="31"/>
      <c r="Q267" s="31"/>
      <c r="R267" s="31"/>
      <c r="S267" s="31"/>
      <c r="T267" s="31"/>
      <c r="U267" s="31"/>
      <c r="V267" s="31"/>
      <c r="W267" s="31"/>
      <c r="X267" s="60"/>
      <c r="Y267" s="60"/>
      <c r="Z267" s="60"/>
      <c r="AA267" s="60"/>
      <c r="AB267" s="60"/>
      <c r="AC267" s="60"/>
    </row>
    <row r="268" spans="1:29" ht="30" customHeight="1" x14ac:dyDescent="0.25">
      <c r="A268" s="172"/>
      <c r="B268" s="76">
        <v>265</v>
      </c>
      <c r="C268" s="175"/>
      <c r="D268" s="80" t="s">
        <v>313</v>
      </c>
      <c r="E268" s="69" t="s">
        <v>314</v>
      </c>
      <c r="F268" s="69" t="s">
        <v>306</v>
      </c>
      <c r="G268" s="69" t="s">
        <v>44</v>
      </c>
      <c r="H268" s="54">
        <v>24.34</v>
      </c>
      <c r="I268" s="32">
        <v>2</v>
      </c>
      <c r="J268" s="41">
        <f t="shared" si="8"/>
        <v>2</v>
      </c>
      <c r="K268" s="42" t="str">
        <f t="shared" si="9"/>
        <v>OK</v>
      </c>
      <c r="L268" s="31"/>
      <c r="M268" s="31"/>
      <c r="N268" s="31"/>
      <c r="O268" s="31"/>
      <c r="P268" s="31"/>
      <c r="Q268" s="31"/>
      <c r="R268" s="31"/>
      <c r="S268" s="31"/>
      <c r="T268" s="31"/>
      <c r="U268" s="31"/>
      <c r="V268" s="31"/>
      <c r="W268" s="31"/>
      <c r="X268" s="60"/>
      <c r="Y268" s="60"/>
      <c r="Z268" s="60"/>
      <c r="AA268" s="60"/>
      <c r="AB268" s="60"/>
      <c r="AC268" s="60"/>
    </row>
    <row r="269" spans="1:29" ht="30" customHeight="1" x14ac:dyDescent="0.25">
      <c r="A269" s="172"/>
      <c r="B269" s="70">
        <v>266</v>
      </c>
      <c r="C269" s="175"/>
      <c r="D269" s="80" t="s">
        <v>315</v>
      </c>
      <c r="E269" s="69" t="s">
        <v>740</v>
      </c>
      <c r="F269" s="69" t="s">
        <v>38</v>
      </c>
      <c r="G269" s="69" t="s">
        <v>44</v>
      </c>
      <c r="H269" s="54">
        <v>23.18</v>
      </c>
      <c r="I269" s="32"/>
      <c r="J269" s="41">
        <f t="shared" si="8"/>
        <v>0</v>
      </c>
      <c r="K269" s="42" t="str">
        <f t="shared" si="9"/>
        <v>OK</v>
      </c>
      <c r="L269" s="31"/>
      <c r="M269" s="31"/>
      <c r="N269" s="31"/>
      <c r="O269" s="31"/>
      <c r="P269" s="31"/>
      <c r="Q269" s="31"/>
      <c r="R269" s="31"/>
      <c r="S269" s="31"/>
      <c r="T269" s="31"/>
      <c r="U269" s="31"/>
      <c r="V269" s="31"/>
      <c r="W269" s="31"/>
      <c r="X269" s="60"/>
      <c r="Y269" s="60"/>
      <c r="Z269" s="60"/>
      <c r="AA269" s="60"/>
      <c r="AB269" s="60"/>
      <c r="AC269" s="60"/>
    </row>
    <row r="270" spans="1:29" ht="30" customHeight="1" x14ac:dyDescent="0.25">
      <c r="A270" s="172"/>
      <c r="B270" s="76">
        <v>267</v>
      </c>
      <c r="C270" s="175"/>
      <c r="D270" s="80" t="s">
        <v>317</v>
      </c>
      <c r="E270" s="69" t="s">
        <v>741</v>
      </c>
      <c r="F270" s="69" t="s">
        <v>38</v>
      </c>
      <c r="G270" s="69" t="s">
        <v>44</v>
      </c>
      <c r="H270" s="54">
        <v>5.98</v>
      </c>
      <c r="I270" s="32"/>
      <c r="J270" s="41">
        <f t="shared" si="8"/>
        <v>0</v>
      </c>
      <c r="K270" s="42" t="str">
        <f t="shared" si="9"/>
        <v>OK</v>
      </c>
      <c r="L270" s="31"/>
      <c r="M270" s="31"/>
      <c r="N270" s="31"/>
      <c r="O270" s="31"/>
      <c r="P270" s="31"/>
      <c r="Q270" s="31"/>
      <c r="R270" s="31"/>
      <c r="S270" s="31"/>
      <c r="T270" s="31"/>
      <c r="U270" s="31"/>
      <c r="V270" s="31"/>
      <c r="W270" s="31"/>
      <c r="X270" s="60"/>
      <c r="Y270" s="60"/>
      <c r="Z270" s="60"/>
      <c r="AA270" s="60"/>
      <c r="AB270" s="60"/>
      <c r="AC270" s="60"/>
    </row>
    <row r="271" spans="1:29" ht="30" customHeight="1" x14ac:dyDescent="0.25">
      <c r="A271" s="172"/>
      <c r="B271" s="76">
        <v>268</v>
      </c>
      <c r="C271" s="175"/>
      <c r="D271" s="80" t="s">
        <v>319</v>
      </c>
      <c r="E271" s="69" t="s">
        <v>742</v>
      </c>
      <c r="F271" s="69" t="s">
        <v>321</v>
      </c>
      <c r="G271" s="69" t="s">
        <v>44</v>
      </c>
      <c r="H271" s="54">
        <v>26.97</v>
      </c>
      <c r="I271" s="32"/>
      <c r="J271" s="41">
        <f t="shared" si="8"/>
        <v>0</v>
      </c>
      <c r="K271" s="42" t="str">
        <f t="shared" si="9"/>
        <v>OK</v>
      </c>
      <c r="L271" s="31"/>
      <c r="M271" s="31"/>
      <c r="N271" s="31"/>
      <c r="O271" s="31"/>
      <c r="P271" s="31"/>
      <c r="Q271" s="31"/>
      <c r="R271" s="31"/>
      <c r="S271" s="31"/>
      <c r="T271" s="31"/>
      <c r="U271" s="31"/>
      <c r="V271" s="31"/>
      <c r="W271" s="31"/>
      <c r="X271" s="60"/>
      <c r="Y271" s="60"/>
      <c r="Z271" s="60"/>
      <c r="AA271" s="60"/>
      <c r="AB271" s="60"/>
      <c r="AC271" s="60"/>
    </row>
    <row r="272" spans="1:29" ht="30" customHeight="1" x14ac:dyDescent="0.25">
      <c r="A272" s="172"/>
      <c r="B272" s="76">
        <v>269</v>
      </c>
      <c r="C272" s="175"/>
      <c r="D272" s="80" t="s">
        <v>322</v>
      </c>
      <c r="E272" s="69" t="s">
        <v>743</v>
      </c>
      <c r="F272" s="69" t="s">
        <v>321</v>
      </c>
      <c r="G272" s="69" t="s">
        <v>44</v>
      </c>
      <c r="H272" s="54">
        <v>20.9</v>
      </c>
      <c r="I272" s="32"/>
      <c r="J272" s="41">
        <f t="shared" si="8"/>
        <v>0</v>
      </c>
      <c r="K272" s="42" t="str">
        <f t="shared" si="9"/>
        <v>OK</v>
      </c>
      <c r="L272" s="31"/>
      <c r="M272" s="31"/>
      <c r="N272" s="31"/>
      <c r="O272" s="31"/>
      <c r="P272" s="31"/>
      <c r="Q272" s="31"/>
      <c r="R272" s="31"/>
      <c r="S272" s="31"/>
      <c r="T272" s="31"/>
      <c r="U272" s="31"/>
      <c r="V272" s="31"/>
      <c r="W272" s="31"/>
      <c r="X272" s="60"/>
      <c r="Y272" s="60"/>
      <c r="Z272" s="60"/>
      <c r="AA272" s="60"/>
      <c r="AB272" s="60"/>
      <c r="AC272" s="60"/>
    </row>
    <row r="273" spans="1:29" ht="30" customHeight="1" x14ac:dyDescent="0.25">
      <c r="A273" s="172"/>
      <c r="B273" s="76">
        <v>270</v>
      </c>
      <c r="C273" s="175"/>
      <c r="D273" s="80" t="s">
        <v>324</v>
      </c>
      <c r="E273" s="69" t="s">
        <v>739</v>
      </c>
      <c r="F273" s="69" t="s">
        <v>50</v>
      </c>
      <c r="G273" s="69" t="s">
        <v>44</v>
      </c>
      <c r="H273" s="54">
        <v>3.67</v>
      </c>
      <c r="I273" s="32"/>
      <c r="J273" s="41">
        <f t="shared" si="8"/>
        <v>0</v>
      </c>
      <c r="K273" s="42" t="str">
        <f t="shared" si="9"/>
        <v>OK</v>
      </c>
      <c r="L273" s="31"/>
      <c r="M273" s="31"/>
      <c r="N273" s="31"/>
      <c r="O273" s="31"/>
      <c r="P273" s="31"/>
      <c r="Q273" s="31"/>
      <c r="R273" s="31"/>
      <c r="S273" s="31"/>
      <c r="T273" s="31"/>
      <c r="U273" s="31"/>
      <c r="V273" s="31"/>
      <c r="W273" s="31"/>
      <c r="X273" s="60"/>
      <c r="Y273" s="60"/>
      <c r="Z273" s="60"/>
      <c r="AA273" s="60"/>
      <c r="AB273" s="60"/>
      <c r="AC273" s="60"/>
    </row>
    <row r="274" spans="1:29" ht="30" customHeight="1" x14ac:dyDescent="0.25">
      <c r="A274" s="172"/>
      <c r="B274" s="76">
        <v>271</v>
      </c>
      <c r="C274" s="175"/>
      <c r="D274" s="80" t="s">
        <v>325</v>
      </c>
      <c r="E274" s="69" t="s">
        <v>744</v>
      </c>
      <c r="F274" s="69" t="s">
        <v>38</v>
      </c>
      <c r="G274" s="69" t="s">
        <v>44</v>
      </c>
      <c r="H274" s="54">
        <v>47.73</v>
      </c>
      <c r="I274" s="32"/>
      <c r="J274" s="41">
        <f t="shared" si="8"/>
        <v>0</v>
      </c>
      <c r="K274" s="42" t="str">
        <f t="shared" si="9"/>
        <v>OK</v>
      </c>
      <c r="L274" s="31"/>
      <c r="M274" s="31"/>
      <c r="N274" s="31"/>
      <c r="O274" s="31"/>
      <c r="P274" s="31"/>
      <c r="Q274" s="31"/>
      <c r="R274" s="31"/>
      <c r="S274" s="31"/>
      <c r="T274" s="31"/>
      <c r="U274" s="31"/>
      <c r="V274" s="31"/>
      <c r="W274" s="31"/>
      <c r="X274" s="60"/>
      <c r="Y274" s="60"/>
      <c r="Z274" s="60"/>
      <c r="AA274" s="60"/>
      <c r="AB274" s="60"/>
      <c r="AC274" s="60"/>
    </row>
    <row r="275" spans="1:29" ht="30" customHeight="1" x14ac:dyDescent="0.25">
      <c r="A275" s="172"/>
      <c r="B275" s="76">
        <v>272</v>
      </c>
      <c r="C275" s="175"/>
      <c r="D275" s="80" t="s">
        <v>327</v>
      </c>
      <c r="E275" s="69" t="s">
        <v>744</v>
      </c>
      <c r="F275" s="69" t="s">
        <v>38</v>
      </c>
      <c r="G275" s="69" t="s">
        <v>44</v>
      </c>
      <c r="H275" s="54">
        <v>50.1</v>
      </c>
      <c r="I275" s="32"/>
      <c r="J275" s="41">
        <f t="shared" si="8"/>
        <v>0</v>
      </c>
      <c r="K275" s="42" t="str">
        <f t="shared" si="9"/>
        <v>OK</v>
      </c>
      <c r="L275" s="31"/>
      <c r="M275" s="31"/>
      <c r="N275" s="31"/>
      <c r="O275" s="31"/>
      <c r="P275" s="31"/>
      <c r="Q275" s="31"/>
      <c r="R275" s="31"/>
      <c r="S275" s="31"/>
      <c r="T275" s="31"/>
      <c r="U275" s="31"/>
      <c r="V275" s="31"/>
      <c r="W275" s="31"/>
      <c r="X275" s="60"/>
      <c r="Y275" s="60"/>
      <c r="Z275" s="60"/>
      <c r="AA275" s="60"/>
      <c r="AB275" s="60"/>
      <c r="AC275" s="60"/>
    </row>
    <row r="276" spans="1:29" ht="30" customHeight="1" x14ac:dyDescent="0.25">
      <c r="A276" s="172"/>
      <c r="B276" s="76">
        <v>273</v>
      </c>
      <c r="C276" s="175"/>
      <c r="D276" s="80" t="s">
        <v>745</v>
      </c>
      <c r="E276" s="69" t="s">
        <v>746</v>
      </c>
      <c r="F276" s="69" t="s">
        <v>38</v>
      </c>
      <c r="G276" s="69" t="s">
        <v>44</v>
      </c>
      <c r="H276" s="54">
        <v>1.29</v>
      </c>
      <c r="I276" s="32"/>
      <c r="J276" s="41">
        <f t="shared" si="8"/>
        <v>0</v>
      </c>
      <c r="K276" s="42" t="str">
        <f t="shared" si="9"/>
        <v>OK</v>
      </c>
      <c r="L276" s="31"/>
      <c r="M276" s="31"/>
      <c r="N276" s="31"/>
      <c r="O276" s="31"/>
      <c r="P276" s="31"/>
      <c r="Q276" s="31"/>
      <c r="R276" s="31"/>
      <c r="S276" s="31"/>
      <c r="T276" s="31"/>
      <c r="U276" s="31"/>
      <c r="V276" s="31"/>
      <c r="W276" s="31"/>
      <c r="X276" s="60"/>
      <c r="Y276" s="60"/>
      <c r="Z276" s="60"/>
      <c r="AA276" s="60"/>
      <c r="AB276" s="60"/>
      <c r="AC276" s="60"/>
    </row>
    <row r="277" spans="1:29" ht="30" customHeight="1" x14ac:dyDescent="0.25">
      <c r="A277" s="172"/>
      <c r="B277" s="76">
        <v>274</v>
      </c>
      <c r="C277" s="175"/>
      <c r="D277" s="80" t="s">
        <v>329</v>
      </c>
      <c r="E277" s="69" t="s">
        <v>747</v>
      </c>
      <c r="F277" s="69" t="s">
        <v>38</v>
      </c>
      <c r="G277" s="69" t="s">
        <v>44</v>
      </c>
      <c r="H277" s="54">
        <v>0.44</v>
      </c>
      <c r="I277" s="32"/>
      <c r="J277" s="41">
        <f t="shared" si="8"/>
        <v>0</v>
      </c>
      <c r="K277" s="42" t="str">
        <f t="shared" si="9"/>
        <v>OK</v>
      </c>
      <c r="L277" s="31"/>
      <c r="M277" s="31"/>
      <c r="N277" s="31"/>
      <c r="O277" s="31"/>
      <c r="P277" s="31"/>
      <c r="Q277" s="31"/>
      <c r="R277" s="31"/>
      <c r="S277" s="31"/>
      <c r="T277" s="31"/>
      <c r="U277" s="31"/>
      <c r="V277" s="31"/>
      <c r="W277" s="31"/>
      <c r="X277" s="60"/>
      <c r="Y277" s="60"/>
      <c r="Z277" s="60"/>
      <c r="AA277" s="60"/>
      <c r="AB277" s="60"/>
      <c r="AC277" s="60"/>
    </row>
    <row r="278" spans="1:29" ht="30" customHeight="1" x14ac:dyDescent="0.25">
      <c r="A278" s="172"/>
      <c r="B278" s="70">
        <v>275</v>
      </c>
      <c r="C278" s="175"/>
      <c r="D278" s="80" t="s">
        <v>330</v>
      </c>
      <c r="E278" s="69" t="s">
        <v>748</v>
      </c>
      <c r="F278" s="69" t="s">
        <v>321</v>
      </c>
      <c r="G278" s="69" t="s">
        <v>44</v>
      </c>
      <c r="H278" s="54">
        <v>111.53</v>
      </c>
      <c r="I278" s="32"/>
      <c r="J278" s="41">
        <f t="shared" si="8"/>
        <v>0</v>
      </c>
      <c r="K278" s="42" t="str">
        <f t="shared" si="9"/>
        <v>OK</v>
      </c>
      <c r="L278" s="31"/>
      <c r="M278" s="31"/>
      <c r="N278" s="31"/>
      <c r="O278" s="31"/>
      <c r="P278" s="31"/>
      <c r="Q278" s="31"/>
      <c r="R278" s="31"/>
      <c r="S278" s="31"/>
      <c r="T278" s="31"/>
      <c r="U278" s="31"/>
      <c r="V278" s="31"/>
      <c r="W278" s="31"/>
      <c r="X278" s="60"/>
      <c r="Y278" s="60"/>
      <c r="Z278" s="60"/>
      <c r="AA278" s="60"/>
      <c r="AB278" s="60"/>
      <c r="AC278" s="60"/>
    </row>
    <row r="279" spans="1:29" ht="30" customHeight="1" x14ac:dyDescent="0.25">
      <c r="A279" s="172"/>
      <c r="B279" s="76">
        <v>276</v>
      </c>
      <c r="C279" s="175"/>
      <c r="D279" s="81" t="s">
        <v>749</v>
      </c>
      <c r="E279" s="66" t="s">
        <v>750</v>
      </c>
      <c r="F279" s="48" t="s">
        <v>751</v>
      </c>
      <c r="G279" s="70" t="s">
        <v>44</v>
      </c>
      <c r="H279" s="54">
        <v>255.57</v>
      </c>
      <c r="I279" s="32"/>
      <c r="J279" s="41">
        <f t="shared" si="8"/>
        <v>0</v>
      </c>
      <c r="K279" s="42" t="str">
        <f t="shared" si="9"/>
        <v>OK</v>
      </c>
      <c r="L279" s="31"/>
      <c r="M279" s="31"/>
      <c r="N279" s="31"/>
      <c r="O279" s="31"/>
      <c r="P279" s="31"/>
      <c r="Q279" s="31"/>
      <c r="R279" s="31"/>
      <c r="S279" s="31"/>
      <c r="T279" s="31"/>
      <c r="U279" s="31"/>
      <c r="V279" s="31"/>
      <c r="W279" s="31"/>
      <c r="X279" s="60"/>
      <c r="Y279" s="60"/>
      <c r="Z279" s="60"/>
      <c r="AA279" s="60"/>
      <c r="AB279" s="60"/>
      <c r="AC279" s="60"/>
    </row>
    <row r="280" spans="1:29" ht="30" customHeight="1" x14ac:dyDescent="0.25">
      <c r="A280" s="172"/>
      <c r="B280" s="76">
        <v>277</v>
      </c>
      <c r="C280" s="175"/>
      <c r="D280" s="81" t="s">
        <v>752</v>
      </c>
      <c r="E280" s="66" t="s">
        <v>748</v>
      </c>
      <c r="F280" s="48" t="s">
        <v>751</v>
      </c>
      <c r="G280" s="70" t="s">
        <v>44</v>
      </c>
      <c r="H280" s="54">
        <v>203.37</v>
      </c>
      <c r="I280" s="32"/>
      <c r="J280" s="41">
        <f t="shared" si="8"/>
        <v>0</v>
      </c>
      <c r="K280" s="42" t="str">
        <f t="shared" si="9"/>
        <v>OK</v>
      </c>
      <c r="L280" s="31"/>
      <c r="M280" s="31"/>
      <c r="N280" s="31"/>
      <c r="O280" s="31"/>
      <c r="P280" s="31"/>
      <c r="Q280" s="31"/>
      <c r="R280" s="31"/>
      <c r="S280" s="31"/>
      <c r="T280" s="31"/>
      <c r="U280" s="31"/>
      <c r="V280" s="31"/>
      <c r="W280" s="31"/>
      <c r="X280" s="60"/>
      <c r="Y280" s="60"/>
      <c r="Z280" s="60"/>
      <c r="AA280" s="60"/>
      <c r="AB280" s="60"/>
      <c r="AC280" s="60"/>
    </row>
    <row r="281" spans="1:29" ht="30" customHeight="1" x14ac:dyDescent="0.25">
      <c r="A281" s="172"/>
      <c r="B281" s="76">
        <v>278</v>
      </c>
      <c r="C281" s="175"/>
      <c r="D281" s="81" t="s">
        <v>753</v>
      </c>
      <c r="E281" s="66" t="s">
        <v>748</v>
      </c>
      <c r="F281" s="48" t="s">
        <v>754</v>
      </c>
      <c r="G281" s="70" t="s">
        <v>755</v>
      </c>
      <c r="H281" s="54">
        <v>3.68</v>
      </c>
      <c r="I281" s="32"/>
      <c r="J281" s="41">
        <f t="shared" si="8"/>
        <v>0</v>
      </c>
      <c r="K281" s="42" t="str">
        <f t="shared" si="9"/>
        <v>OK</v>
      </c>
      <c r="L281" s="31"/>
      <c r="M281" s="31"/>
      <c r="N281" s="31"/>
      <c r="O281" s="31"/>
      <c r="P281" s="31"/>
      <c r="Q281" s="31"/>
      <c r="R281" s="31"/>
      <c r="S281" s="31"/>
      <c r="T281" s="31"/>
      <c r="U281" s="31"/>
      <c r="V281" s="31"/>
      <c r="W281" s="31"/>
      <c r="X281" s="60"/>
      <c r="Y281" s="60"/>
      <c r="Z281" s="60"/>
      <c r="AA281" s="60"/>
      <c r="AB281" s="60"/>
      <c r="AC281" s="60"/>
    </row>
    <row r="282" spans="1:29" ht="30" customHeight="1" x14ac:dyDescent="0.25">
      <c r="A282" s="172"/>
      <c r="B282" s="76">
        <v>279</v>
      </c>
      <c r="C282" s="175"/>
      <c r="D282" s="81" t="s">
        <v>756</v>
      </c>
      <c r="E282" s="66" t="s">
        <v>757</v>
      </c>
      <c r="F282" s="48" t="s">
        <v>336</v>
      </c>
      <c r="G282" s="70" t="s">
        <v>44</v>
      </c>
      <c r="H282" s="54">
        <v>84.95</v>
      </c>
      <c r="I282" s="32"/>
      <c r="J282" s="41">
        <f t="shared" si="8"/>
        <v>0</v>
      </c>
      <c r="K282" s="42" t="str">
        <f t="shared" si="9"/>
        <v>OK</v>
      </c>
      <c r="L282" s="31"/>
      <c r="M282" s="31"/>
      <c r="N282" s="31"/>
      <c r="O282" s="31"/>
      <c r="P282" s="31"/>
      <c r="Q282" s="31"/>
      <c r="R282" s="31"/>
      <c r="S282" s="31"/>
      <c r="T282" s="31"/>
      <c r="U282" s="31"/>
      <c r="V282" s="31"/>
      <c r="W282" s="31"/>
      <c r="X282" s="60"/>
      <c r="Y282" s="60"/>
      <c r="Z282" s="60"/>
      <c r="AA282" s="60"/>
      <c r="AB282" s="60"/>
      <c r="AC282" s="60"/>
    </row>
    <row r="283" spans="1:29" ht="30" customHeight="1" x14ac:dyDescent="0.25">
      <c r="A283" s="172"/>
      <c r="B283" s="76">
        <v>280</v>
      </c>
      <c r="C283" s="175"/>
      <c r="D283" s="81" t="s">
        <v>758</v>
      </c>
      <c r="E283" s="66" t="s">
        <v>757</v>
      </c>
      <c r="F283" s="48" t="s">
        <v>336</v>
      </c>
      <c r="G283" s="70" t="s">
        <v>44</v>
      </c>
      <c r="H283" s="54">
        <v>122.79</v>
      </c>
      <c r="I283" s="32"/>
      <c r="J283" s="41">
        <f t="shared" si="8"/>
        <v>0</v>
      </c>
      <c r="K283" s="42" t="str">
        <f t="shared" si="9"/>
        <v>OK</v>
      </c>
      <c r="L283" s="31"/>
      <c r="M283" s="31"/>
      <c r="N283" s="31"/>
      <c r="O283" s="31"/>
      <c r="P283" s="31"/>
      <c r="Q283" s="31"/>
      <c r="R283" s="31"/>
      <c r="S283" s="31"/>
      <c r="T283" s="31"/>
      <c r="U283" s="31"/>
      <c r="V283" s="31"/>
      <c r="W283" s="31"/>
      <c r="X283" s="60"/>
      <c r="Y283" s="60"/>
      <c r="Z283" s="60"/>
      <c r="AA283" s="60"/>
      <c r="AB283" s="60"/>
      <c r="AC283" s="60"/>
    </row>
    <row r="284" spans="1:29" ht="30" customHeight="1" x14ac:dyDescent="0.25">
      <c r="A284" s="172"/>
      <c r="B284" s="76">
        <v>281</v>
      </c>
      <c r="C284" s="175"/>
      <c r="D284" s="81" t="s">
        <v>759</v>
      </c>
      <c r="E284" s="66" t="s">
        <v>757</v>
      </c>
      <c r="F284" s="48" t="s">
        <v>336</v>
      </c>
      <c r="G284" s="70" t="s">
        <v>44</v>
      </c>
      <c r="H284" s="54">
        <v>38.6</v>
      </c>
      <c r="I284" s="32"/>
      <c r="J284" s="41">
        <f t="shared" si="8"/>
        <v>0</v>
      </c>
      <c r="K284" s="42" t="str">
        <f t="shared" si="9"/>
        <v>OK</v>
      </c>
      <c r="L284" s="31"/>
      <c r="M284" s="31"/>
      <c r="N284" s="31"/>
      <c r="O284" s="31"/>
      <c r="P284" s="31"/>
      <c r="Q284" s="31"/>
      <c r="R284" s="31"/>
      <c r="S284" s="31"/>
      <c r="T284" s="31"/>
      <c r="U284" s="31"/>
      <c r="V284" s="31"/>
      <c r="W284" s="31"/>
      <c r="X284" s="60"/>
      <c r="Y284" s="60"/>
      <c r="Z284" s="60"/>
      <c r="AA284" s="60"/>
      <c r="AB284" s="60"/>
      <c r="AC284" s="60"/>
    </row>
    <row r="285" spans="1:29" ht="30" customHeight="1" x14ac:dyDescent="0.25">
      <c r="A285" s="172"/>
      <c r="B285" s="76">
        <v>282</v>
      </c>
      <c r="C285" s="175"/>
      <c r="D285" s="81" t="s">
        <v>760</v>
      </c>
      <c r="E285" s="66" t="s">
        <v>757</v>
      </c>
      <c r="F285" s="48" t="s">
        <v>336</v>
      </c>
      <c r="G285" s="70" t="s">
        <v>44</v>
      </c>
      <c r="H285" s="54">
        <v>58.6</v>
      </c>
      <c r="I285" s="32"/>
      <c r="J285" s="41">
        <f t="shared" si="8"/>
        <v>0</v>
      </c>
      <c r="K285" s="42" t="str">
        <f t="shared" si="9"/>
        <v>OK</v>
      </c>
      <c r="L285" s="31"/>
      <c r="M285" s="31"/>
      <c r="N285" s="31"/>
      <c r="O285" s="31"/>
      <c r="P285" s="31"/>
      <c r="Q285" s="31"/>
      <c r="R285" s="31"/>
      <c r="S285" s="31"/>
      <c r="T285" s="31"/>
      <c r="U285" s="31"/>
      <c r="V285" s="31"/>
      <c r="W285" s="31"/>
      <c r="X285" s="60"/>
      <c r="Y285" s="60"/>
      <c r="Z285" s="60"/>
      <c r="AA285" s="60"/>
      <c r="AB285" s="60"/>
      <c r="AC285" s="60"/>
    </row>
    <row r="286" spans="1:29" ht="30" customHeight="1" x14ac:dyDescent="0.25">
      <c r="A286" s="172"/>
      <c r="B286" s="76">
        <v>283</v>
      </c>
      <c r="C286" s="175"/>
      <c r="D286" s="81" t="s">
        <v>761</v>
      </c>
      <c r="E286" s="66" t="s">
        <v>762</v>
      </c>
      <c r="F286" s="48" t="s">
        <v>336</v>
      </c>
      <c r="G286" s="70" t="s">
        <v>44</v>
      </c>
      <c r="H286" s="54">
        <v>9.24</v>
      </c>
      <c r="I286" s="32"/>
      <c r="J286" s="41">
        <f t="shared" si="8"/>
        <v>0</v>
      </c>
      <c r="K286" s="42" t="str">
        <f t="shared" si="9"/>
        <v>OK</v>
      </c>
      <c r="L286" s="31"/>
      <c r="M286" s="31"/>
      <c r="N286" s="31"/>
      <c r="O286" s="31"/>
      <c r="P286" s="31"/>
      <c r="Q286" s="31"/>
      <c r="R286" s="31"/>
      <c r="S286" s="31"/>
      <c r="T286" s="31"/>
      <c r="U286" s="31"/>
      <c r="V286" s="31"/>
      <c r="W286" s="31"/>
      <c r="X286" s="60"/>
      <c r="Y286" s="60"/>
      <c r="Z286" s="60"/>
      <c r="AA286" s="60"/>
      <c r="AB286" s="60"/>
      <c r="AC286" s="60"/>
    </row>
    <row r="287" spans="1:29" ht="30" customHeight="1" x14ac:dyDescent="0.25">
      <c r="A287" s="172"/>
      <c r="B287" s="76">
        <v>284</v>
      </c>
      <c r="C287" s="175"/>
      <c r="D287" s="81" t="s">
        <v>763</v>
      </c>
      <c r="E287" s="66" t="s">
        <v>764</v>
      </c>
      <c r="F287" s="48" t="s">
        <v>765</v>
      </c>
      <c r="G287" s="70" t="s">
        <v>44</v>
      </c>
      <c r="H287" s="54">
        <v>45.35</v>
      </c>
      <c r="I287" s="32"/>
      <c r="J287" s="41">
        <f t="shared" si="8"/>
        <v>0</v>
      </c>
      <c r="K287" s="42" t="str">
        <f t="shared" si="9"/>
        <v>OK</v>
      </c>
      <c r="L287" s="31"/>
      <c r="M287" s="31"/>
      <c r="N287" s="31"/>
      <c r="O287" s="31"/>
      <c r="P287" s="31"/>
      <c r="Q287" s="31"/>
      <c r="R287" s="31"/>
      <c r="S287" s="31"/>
      <c r="T287" s="31"/>
      <c r="U287" s="31"/>
      <c r="V287" s="31"/>
      <c r="W287" s="31"/>
      <c r="X287" s="60"/>
      <c r="Y287" s="60"/>
      <c r="Z287" s="60"/>
      <c r="AA287" s="60"/>
      <c r="AB287" s="60"/>
      <c r="AC287" s="60"/>
    </row>
    <row r="288" spans="1:29" ht="30" customHeight="1" x14ac:dyDescent="0.25">
      <c r="A288" s="172"/>
      <c r="B288" s="76">
        <v>285</v>
      </c>
      <c r="C288" s="175"/>
      <c r="D288" s="81" t="s">
        <v>766</v>
      </c>
      <c r="E288" s="66" t="s">
        <v>767</v>
      </c>
      <c r="F288" s="48" t="s">
        <v>38</v>
      </c>
      <c r="G288" s="70" t="s">
        <v>44</v>
      </c>
      <c r="H288" s="54">
        <v>61.65</v>
      </c>
      <c r="I288" s="32"/>
      <c r="J288" s="41">
        <f t="shared" si="8"/>
        <v>0</v>
      </c>
      <c r="K288" s="42" t="str">
        <f t="shared" si="9"/>
        <v>OK</v>
      </c>
      <c r="L288" s="31"/>
      <c r="M288" s="31"/>
      <c r="N288" s="31"/>
      <c r="O288" s="31"/>
      <c r="P288" s="31"/>
      <c r="Q288" s="31"/>
      <c r="R288" s="31"/>
      <c r="S288" s="31"/>
      <c r="T288" s="31"/>
      <c r="U288" s="31"/>
      <c r="V288" s="31"/>
      <c r="W288" s="31"/>
      <c r="X288" s="60"/>
      <c r="Y288" s="60"/>
      <c r="Z288" s="60"/>
      <c r="AA288" s="60"/>
      <c r="AB288" s="60"/>
      <c r="AC288" s="60"/>
    </row>
    <row r="289" spans="1:29" ht="30" customHeight="1" x14ac:dyDescent="0.25">
      <c r="A289" s="172"/>
      <c r="B289" s="76">
        <v>286</v>
      </c>
      <c r="C289" s="175"/>
      <c r="D289" s="81" t="s">
        <v>768</v>
      </c>
      <c r="E289" s="66" t="s">
        <v>767</v>
      </c>
      <c r="F289" s="48" t="s">
        <v>38</v>
      </c>
      <c r="G289" s="70" t="s">
        <v>44</v>
      </c>
      <c r="H289" s="54">
        <v>71.599999999999994</v>
      </c>
      <c r="I289" s="32"/>
      <c r="J289" s="41">
        <f t="shared" si="8"/>
        <v>0</v>
      </c>
      <c r="K289" s="42" t="str">
        <f t="shared" si="9"/>
        <v>OK</v>
      </c>
      <c r="L289" s="31"/>
      <c r="M289" s="31"/>
      <c r="N289" s="31"/>
      <c r="O289" s="31"/>
      <c r="P289" s="31"/>
      <c r="Q289" s="31"/>
      <c r="R289" s="31"/>
      <c r="S289" s="31"/>
      <c r="T289" s="31"/>
      <c r="U289" s="31"/>
      <c r="V289" s="31"/>
      <c r="W289" s="31"/>
      <c r="X289" s="60"/>
      <c r="Y289" s="60"/>
      <c r="Z289" s="60"/>
      <c r="AA289" s="60"/>
      <c r="AB289" s="60"/>
      <c r="AC289" s="60"/>
    </row>
    <row r="290" spans="1:29" ht="30" customHeight="1" x14ac:dyDescent="0.25">
      <c r="A290" s="172"/>
      <c r="B290" s="76">
        <v>287</v>
      </c>
      <c r="C290" s="175"/>
      <c r="D290" s="81" t="s">
        <v>769</v>
      </c>
      <c r="E290" s="66" t="s">
        <v>767</v>
      </c>
      <c r="F290" s="48" t="s">
        <v>38</v>
      </c>
      <c r="G290" s="70" t="s">
        <v>44</v>
      </c>
      <c r="H290" s="54">
        <v>101.41</v>
      </c>
      <c r="I290" s="32"/>
      <c r="J290" s="41">
        <f t="shared" si="8"/>
        <v>0</v>
      </c>
      <c r="K290" s="42" t="str">
        <f t="shared" si="9"/>
        <v>OK</v>
      </c>
      <c r="L290" s="31"/>
      <c r="M290" s="31"/>
      <c r="N290" s="31"/>
      <c r="O290" s="31"/>
      <c r="P290" s="31"/>
      <c r="Q290" s="31"/>
      <c r="R290" s="31"/>
      <c r="S290" s="31"/>
      <c r="T290" s="31"/>
      <c r="U290" s="31"/>
      <c r="V290" s="31"/>
      <c r="W290" s="31"/>
      <c r="X290" s="60"/>
      <c r="Y290" s="60"/>
      <c r="Z290" s="60"/>
      <c r="AA290" s="60"/>
      <c r="AB290" s="60"/>
      <c r="AC290" s="60"/>
    </row>
    <row r="291" spans="1:29" ht="30" customHeight="1" x14ac:dyDescent="0.25">
      <c r="A291" s="172"/>
      <c r="B291" s="76">
        <v>288</v>
      </c>
      <c r="C291" s="175"/>
      <c r="D291" s="81" t="s">
        <v>770</v>
      </c>
      <c r="E291" s="66" t="s">
        <v>771</v>
      </c>
      <c r="F291" s="48" t="s">
        <v>38</v>
      </c>
      <c r="G291" s="70" t="s">
        <v>44</v>
      </c>
      <c r="H291" s="54">
        <v>40.770000000000003</v>
      </c>
      <c r="I291" s="32"/>
      <c r="J291" s="41">
        <f t="shared" si="8"/>
        <v>0</v>
      </c>
      <c r="K291" s="42" t="str">
        <f t="shared" si="9"/>
        <v>OK</v>
      </c>
      <c r="L291" s="31"/>
      <c r="M291" s="31"/>
      <c r="N291" s="31"/>
      <c r="O291" s="31"/>
      <c r="P291" s="31"/>
      <c r="Q291" s="31"/>
      <c r="R291" s="31"/>
      <c r="S291" s="31"/>
      <c r="T291" s="31"/>
      <c r="U291" s="31"/>
      <c r="V291" s="31"/>
      <c r="W291" s="31"/>
      <c r="X291" s="60"/>
      <c r="Y291" s="60"/>
      <c r="Z291" s="60"/>
      <c r="AA291" s="60"/>
      <c r="AB291" s="60"/>
      <c r="AC291" s="60"/>
    </row>
    <row r="292" spans="1:29" ht="30" customHeight="1" x14ac:dyDescent="0.25">
      <c r="A292" s="172"/>
      <c r="B292" s="76">
        <v>289</v>
      </c>
      <c r="C292" s="175"/>
      <c r="D292" s="81" t="s">
        <v>772</v>
      </c>
      <c r="E292" s="66" t="s">
        <v>773</v>
      </c>
      <c r="F292" s="66" t="s">
        <v>774</v>
      </c>
      <c r="G292" s="70" t="s">
        <v>44</v>
      </c>
      <c r="H292" s="54">
        <v>27.07</v>
      </c>
      <c r="I292" s="32"/>
      <c r="J292" s="41">
        <f t="shared" si="8"/>
        <v>0</v>
      </c>
      <c r="K292" s="42" t="str">
        <f t="shared" si="9"/>
        <v>OK</v>
      </c>
      <c r="L292" s="31"/>
      <c r="M292" s="31"/>
      <c r="N292" s="31"/>
      <c r="O292" s="31"/>
      <c r="P292" s="31"/>
      <c r="Q292" s="31"/>
      <c r="R292" s="31"/>
      <c r="S292" s="31"/>
      <c r="T292" s="31"/>
      <c r="U292" s="31"/>
      <c r="V292" s="31"/>
      <c r="W292" s="31"/>
      <c r="X292" s="60"/>
      <c r="Y292" s="60"/>
      <c r="Z292" s="60"/>
      <c r="AA292" s="60"/>
      <c r="AB292" s="60"/>
      <c r="AC292" s="60"/>
    </row>
    <row r="293" spans="1:29" ht="30" customHeight="1" x14ac:dyDescent="0.25">
      <c r="A293" s="172"/>
      <c r="B293" s="70">
        <v>290</v>
      </c>
      <c r="C293" s="175"/>
      <c r="D293" s="80" t="s">
        <v>332</v>
      </c>
      <c r="E293" s="69" t="s">
        <v>775</v>
      </c>
      <c r="F293" s="69" t="s">
        <v>38</v>
      </c>
      <c r="G293" s="69" t="s">
        <v>44</v>
      </c>
      <c r="H293" s="54">
        <v>5.85</v>
      </c>
      <c r="I293" s="32"/>
      <c r="J293" s="41">
        <f t="shared" si="8"/>
        <v>0</v>
      </c>
      <c r="K293" s="42" t="str">
        <f t="shared" si="9"/>
        <v>OK</v>
      </c>
      <c r="L293" s="31"/>
      <c r="M293" s="31"/>
      <c r="N293" s="31"/>
      <c r="O293" s="31"/>
      <c r="P293" s="31"/>
      <c r="Q293" s="31"/>
      <c r="R293" s="31"/>
      <c r="S293" s="31"/>
      <c r="T293" s="31"/>
      <c r="U293" s="31"/>
      <c r="V293" s="31"/>
      <c r="W293" s="31"/>
      <c r="X293" s="60"/>
      <c r="Y293" s="60"/>
      <c r="Z293" s="60"/>
      <c r="AA293" s="60"/>
      <c r="AB293" s="60"/>
      <c r="AC293" s="60"/>
    </row>
    <row r="294" spans="1:29" ht="30" customHeight="1" x14ac:dyDescent="0.25">
      <c r="A294" s="172"/>
      <c r="B294" s="70">
        <v>291</v>
      </c>
      <c r="C294" s="175"/>
      <c r="D294" s="80" t="s">
        <v>334</v>
      </c>
      <c r="E294" s="69" t="s">
        <v>775</v>
      </c>
      <c r="F294" s="69" t="s">
        <v>38</v>
      </c>
      <c r="G294" s="69" t="s">
        <v>44</v>
      </c>
      <c r="H294" s="54">
        <v>5.89</v>
      </c>
      <c r="I294" s="32"/>
      <c r="J294" s="41">
        <f t="shared" si="8"/>
        <v>0</v>
      </c>
      <c r="K294" s="42" t="str">
        <f t="shared" si="9"/>
        <v>OK</v>
      </c>
      <c r="L294" s="31"/>
      <c r="M294" s="31"/>
      <c r="N294" s="31"/>
      <c r="O294" s="31"/>
      <c r="P294" s="31"/>
      <c r="Q294" s="31"/>
      <c r="R294" s="31"/>
      <c r="S294" s="31"/>
      <c r="T294" s="31"/>
      <c r="U294" s="31"/>
      <c r="V294" s="31"/>
      <c r="W294" s="31"/>
      <c r="X294" s="60"/>
      <c r="Y294" s="60"/>
      <c r="Z294" s="60"/>
      <c r="AA294" s="60"/>
      <c r="AB294" s="60"/>
      <c r="AC294" s="60"/>
    </row>
    <row r="295" spans="1:29" ht="30" customHeight="1" x14ac:dyDescent="0.25">
      <c r="A295" s="172"/>
      <c r="B295" s="70">
        <v>292</v>
      </c>
      <c r="C295" s="175"/>
      <c r="D295" s="80" t="s">
        <v>335</v>
      </c>
      <c r="E295" s="69" t="s">
        <v>775</v>
      </c>
      <c r="F295" s="69" t="s">
        <v>336</v>
      </c>
      <c r="G295" s="69" t="s">
        <v>44</v>
      </c>
      <c r="H295" s="54">
        <v>5.93</v>
      </c>
      <c r="I295" s="32"/>
      <c r="J295" s="41">
        <f t="shared" si="8"/>
        <v>0</v>
      </c>
      <c r="K295" s="42" t="str">
        <f t="shared" si="9"/>
        <v>OK</v>
      </c>
      <c r="L295" s="31"/>
      <c r="M295" s="31"/>
      <c r="N295" s="31"/>
      <c r="O295" s="31"/>
      <c r="P295" s="31"/>
      <c r="Q295" s="31"/>
      <c r="R295" s="31"/>
      <c r="S295" s="31"/>
      <c r="T295" s="31"/>
      <c r="U295" s="31"/>
      <c r="V295" s="31"/>
      <c r="W295" s="31"/>
      <c r="X295" s="60"/>
      <c r="Y295" s="60"/>
      <c r="Z295" s="60"/>
      <c r="AA295" s="60"/>
      <c r="AB295" s="60"/>
      <c r="AC295" s="60"/>
    </row>
    <row r="296" spans="1:29" ht="30" customHeight="1" x14ac:dyDescent="0.25">
      <c r="A296" s="172"/>
      <c r="B296" s="69">
        <v>293</v>
      </c>
      <c r="C296" s="175"/>
      <c r="D296" s="80" t="s">
        <v>337</v>
      </c>
      <c r="E296" s="69" t="s">
        <v>757</v>
      </c>
      <c r="F296" s="69" t="s">
        <v>123</v>
      </c>
      <c r="G296" s="69" t="s">
        <v>44</v>
      </c>
      <c r="H296" s="54">
        <v>66.3</v>
      </c>
      <c r="I296" s="32"/>
      <c r="J296" s="41">
        <f t="shared" si="8"/>
        <v>0</v>
      </c>
      <c r="K296" s="42" t="str">
        <f t="shared" si="9"/>
        <v>OK</v>
      </c>
      <c r="L296" s="31"/>
      <c r="M296" s="31"/>
      <c r="N296" s="31"/>
      <c r="O296" s="31"/>
      <c r="P296" s="31"/>
      <c r="Q296" s="31"/>
      <c r="R296" s="31"/>
      <c r="S296" s="31"/>
      <c r="T296" s="31"/>
      <c r="U296" s="31"/>
      <c r="V296" s="31"/>
      <c r="W296" s="31"/>
      <c r="X296" s="60"/>
      <c r="Y296" s="60"/>
      <c r="Z296" s="60"/>
      <c r="AA296" s="60"/>
      <c r="AB296" s="60"/>
      <c r="AC296" s="60"/>
    </row>
    <row r="297" spans="1:29" ht="30" customHeight="1" x14ac:dyDescent="0.25">
      <c r="A297" s="172"/>
      <c r="B297" s="69">
        <v>294</v>
      </c>
      <c r="C297" s="175"/>
      <c r="D297" s="80" t="s">
        <v>339</v>
      </c>
      <c r="E297" s="69" t="s">
        <v>757</v>
      </c>
      <c r="F297" s="69" t="s">
        <v>123</v>
      </c>
      <c r="G297" s="69" t="s">
        <v>44</v>
      </c>
      <c r="H297" s="54">
        <v>70.87</v>
      </c>
      <c r="I297" s="32"/>
      <c r="J297" s="41">
        <f t="shared" si="8"/>
        <v>0</v>
      </c>
      <c r="K297" s="42" t="str">
        <f t="shared" si="9"/>
        <v>OK</v>
      </c>
      <c r="L297" s="31"/>
      <c r="M297" s="31"/>
      <c r="N297" s="31"/>
      <c r="O297" s="31"/>
      <c r="P297" s="31"/>
      <c r="Q297" s="31"/>
      <c r="R297" s="31"/>
      <c r="S297" s="31"/>
      <c r="T297" s="31"/>
      <c r="U297" s="31"/>
      <c r="V297" s="31"/>
      <c r="W297" s="31"/>
      <c r="X297" s="60"/>
      <c r="Y297" s="60"/>
      <c r="Z297" s="60"/>
      <c r="AA297" s="60"/>
      <c r="AB297" s="60"/>
      <c r="AC297" s="60"/>
    </row>
    <row r="298" spans="1:29" ht="30" customHeight="1" x14ac:dyDescent="0.25">
      <c r="A298" s="172"/>
      <c r="B298" s="70">
        <v>295</v>
      </c>
      <c r="C298" s="175"/>
      <c r="D298" s="80" t="s">
        <v>340</v>
      </c>
      <c r="E298" s="69" t="s">
        <v>757</v>
      </c>
      <c r="F298" s="69" t="s">
        <v>123</v>
      </c>
      <c r="G298" s="69" t="s">
        <v>44</v>
      </c>
      <c r="H298" s="54">
        <v>97.78</v>
      </c>
      <c r="I298" s="32"/>
      <c r="J298" s="41">
        <f t="shared" si="8"/>
        <v>0</v>
      </c>
      <c r="K298" s="42" t="str">
        <f t="shared" si="9"/>
        <v>OK</v>
      </c>
      <c r="L298" s="31"/>
      <c r="M298" s="31"/>
      <c r="N298" s="31"/>
      <c r="O298" s="31"/>
      <c r="P298" s="31"/>
      <c r="Q298" s="31"/>
      <c r="R298" s="31"/>
      <c r="S298" s="31"/>
      <c r="T298" s="31"/>
      <c r="U298" s="31"/>
      <c r="V298" s="31"/>
      <c r="W298" s="31"/>
      <c r="X298" s="60"/>
      <c r="Y298" s="60"/>
      <c r="Z298" s="60"/>
      <c r="AA298" s="60"/>
      <c r="AB298" s="60"/>
      <c r="AC298" s="60"/>
    </row>
    <row r="299" spans="1:29" ht="30" customHeight="1" x14ac:dyDescent="0.25">
      <c r="A299" s="172"/>
      <c r="B299" s="69">
        <v>296</v>
      </c>
      <c r="C299" s="175"/>
      <c r="D299" s="80" t="s">
        <v>341</v>
      </c>
      <c r="E299" s="69" t="s">
        <v>776</v>
      </c>
      <c r="F299" s="69" t="s">
        <v>343</v>
      </c>
      <c r="G299" s="69" t="s">
        <v>44</v>
      </c>
      <c r="H299" s="54">
        <v>32.520000000000003</v>
      </c>
      <c r="I299" s="32"/>
      <c r="J299" s="41">
        <f t="shared" si="8"/>
        <v>0</v>
      </c>
      <c r="K299" s="42" t="str">
        <f t="shared" si="9"/>
        <v>OK</v>
      </c>
      <c r="L299" s="31"/>
      <c r="M299" s="31"/>
      <c r="N299" s="31"/>
      <c r="O299" s="31"/>
      <c r="P299" s="31"/>
      <c r="Q299" s="31"/>
      <c r="R299" s="31"/>
      <c r="S299" s="31"/>
      <c r="T299" s="31"/>
      <c r="U299" s="31"/>
      <c r="V299" s="31"/>
      <c r="W299" s="31"/>
      <c r="X299" s="60"/>
      <c r="Y299" s="60"/>
      <c r="Z299" s="60"/>
      <c r="AA299" s="60"/>
      <c r="AB299" s="60"/>
      <c r="AC299" s="60"/>
    </row>
    <row r="300" spans="1:29" ht="30" customHeight="1" x14ac:dyDescent="0.25">
      <c r="A300" s="173"/>
      <c r="B300" s="69">
        <v>297</v>
      </c>
      <c r="C300" s="176"/>
      <c r="D300" s="80" t="s">
        <v>344</v>
      </c>
      <c r="E300" s="69" t="s">
        <v>776</v>
      </c>
      <c r="F300" s="69" t="s">
        <v>343</v>
      </c>
      <c r="G300" s="69" t="s">
        <v>44</v>
      </c>
      <c r="H300" s="54">
        <v>41.15</v>
      </c>
      <c r="I300" s="32"/>
      <c r="J300" s="41">
        <f t="shared" si="8"/>
        <v>0</v>
      </c>
      <c r="K300" s="42" t="str">
        <f t="shared" si="9"/>
        <v>OK</v>
      </c>
      <c r="L300" s="31"/>
      <c r="M300" s="31"/>
      <c r="N300" s="31"/>
      <c r="O300" s="31"/>
      <c r="P300" s="31"/>
      <c r="Q300" s="31"/>
      <c r="R300" s="31"/>
      <c r="S300" s="31"/>
      <c r="T300" s="31"/>
      <c r="U300" s="31"/>
      <c r="V300" s="31"/>
      <c r="W300" s="31"/>
      <c r="X300" s="60"/>
      <c r="Y300" s="60"/>
      <c r="Z300" s="60"/>
      <c r="AA300" s="60"/>
      <c r="AB300" s="60"/>
      <c r="AC300" s="60"/>
    </row>
    <row r="301" spans="1:29" ht="30" customHeight="1" x14ac:dyDescent="0.25">
      <c r="A301" s="165">
        <v>7</v>
      </c>
      <c r="B301" s="71">
        <v>345</v>
      </c>
      <c r="C301" s="168" t="s">
        <v>695</v>
      </c>
      <c r="D301" s="75" t="s">
        <v>777</v>
      </c>
      <c r="E301" s="72" t="s">
        <v>778</v>
      </c>
      <c r="F301" s="72" t="s">
        <v>38</v>
      </c>
      <c r="G301" s="72" t="s">
        <v>44</v>
      </c>
      <c r="H301" s="56">
        <v>23.8</v>
      </c>
      <c r="I301" s="32"/>
      <c r="J301" s="41">
        <f t="shared" si="8"/>
        <v>0</v>
      </c>
      <c r="K301" s="42" t="str">
        <f t="shared" si="9"/>
        <v>OK</v>
      </c>
      <c r="L301" s="31"/>
      <c r="M301" s="31"/>
      <c r="N301" s="31"/>
      <c r="O301" s="31"/>
      <c r="P301" s="31"/>
      <c r="Q301" s="31"/>
      <c r="R301" s="31"/>
      <c r="S301" s="31"/>
      <c r="T301" s="31"/>
      <c r="U301" s="31"/>
      <c r="V301" s="31"/>
      <c r="W301" s="31"/>
      <c r="X301" s="60"/>
      <c r="Y301" s="60"/>
      <c r="Z301" s="60"/>
      <c r="AA301" s="60"/>
      <c r="AB301" s="60"/>
      <c r="AC301" s="60"/>
    </row>
    <row r="302" spans="1:29" ht="30" customHeight="1" x14ac:dyDescent="0.25">
      <c r="A302" s="166"/>
      <c r="B302" s="71">
        <v>346</v>
      </c>
      <c r="C302" s="169"/>
      <c r="D302" s="75" t="s">
        <v>352</v>
      </c>
      <c r="E302" s="72" t="s">
        <v>351</v>
      </c>
      <c r="F302" s="72" t="s">
        <v>38</v>
      </c>
      <c r="G302" s="72" t="s">
        <v>44</v>
      </c>
      <c r="H302" s="56">
        <v>36.5</v>
      </c>
      <c r="I302" s="32"/>
      <c r="J302" s="41">
        <f t="shared" si="8"/>
        <v>0</v>
      </c>
      <c r="K302" s="42" t="str">
        <f t="shared" si="9"/>
        <v>OK</v>
      </c>
      <c r="L302" s="31"/>
      <c r="M302" s="31"/>
      <c r="N302" s="31"/>
      <c r="O302" s="31"/>
      <c r="P302" s="31"/>
      <c r="Q302" s="31"/>
      <c r="R302" s="31"/>
      <c r="S302" s="31"/>
      <c r="T302" s="31"/>
      <c r="U302" s="31"/>
      <c r="V302" s="31"/>
      <c r="W302" s="31"/>
      <c r="X302" s="60"/>
      <c r="Y302" s="60"/>
      <c r="Z302" s="60"/>
      <c r="AA302" s="60"/>
      <c r="AB302" s="60"/>
      <c r="AC302" s="60"/>
    </row>
    <row r="303" spans="1:29" ht="30" customHeight="1" x14ac:dyDescent="0.25">
      <c r="A303" s="166"/>
      <c r="B303" s="71">
        <v>347</v>
      </c>
      <c r="C303" s="169"/>
      <c r="D303" s="75" t="s">
        <v>353</v>
      </c>
      <c r="E303" s="99" t="s">
        <v>779</v>
      </c>
      <c r="F303" s="72" t="s">
        <v>38</v>
      </c>
      <c r="G303" s="72"/>
      <c r="H303" s="56">
        <v>85.97</v>
      </c>
      <c r="I303" s="32">
        <v>16</v>
      </c>
      <c r="J303" s="41">
        <f t="shared" si="8"/>
        <v>0</v>
      </c>
      <c r="K303" s="42" t="str">
        <f t="shared" si="9"/>
        <v>OK</v>
      </c>
      <c r="L303" s="31"/>
      <c r="M303" s="31">
        <v>16</v>
      </c>
      <c r="N303" s="31"/>
      <c r="O303" s="31"/>
      <c r="P303" s="31"/>
      <c r="Q303" s="31"/>
      <c r="R303" s="31"/>
      <c r="S303" s="31"/>
      <c r="T303" s="31"/>
      <c r="U303" s="31"/>
      <c r="V303" s="31"/>
      <c r="W303" s="31"/>
      <c r="X303" s="60"/>
      <c r="Y303" s="60"/>
      <c r="Z303" s="60"/>
      <c r="AA303" s="60"/>
      <c r="AB303" s="60"/>
      <c r="AC303" s="60"/>
    </row>
    <row r="304" spans="1:29" ht="30" customHeight="1" x14ac:dyDescent="0.25">
      <c r="A304" s="166"/>
      <c r="B304" s="71">
        <v>348</v>
      </c>
      <c r="C304" s="169"/>
      <c r="D304" s="75" t="s">
        <v>354</v>
      </c>
      <c r="E304" s="99" t="s">
        <v>355</v>
      </c>
      <c r="F304" s="72" t="s">
        <v>38</v>
      </c>
      <c r="G304" s="72" t="s">
        <v>44</v>
      </c>
      <c r="H304" s="56">
        <v>17.96</v>
      </c>
      <c r="I304" s="32"/>
      <c r="J304" s="41">
        <f t="shared" si="8"/>
        <v>0</v>
      </c>
      <c r="K304" s="42" t="str">
        <f t="shared" si="9"/>
        <v>OK</v>
      </c>
      <c r="L304" s="31"/>
      <c r="M304" s="31"/>
      <c r="N304" s="31"/>
      <c r="O304" s="31"/>
      <c r="P304" s="31"/>
      <c r="Q304" s="31"/>
      <c r="R304" s="31"/>
      <c r="S304" s="31"/>
      <c r="T304" s="31"/>
      <c r="U304" s="31"/>
      <c r="V304" s="31"/>
      <c r="W304" s="31"/>
      <c r="X304" s="60"/>
      <c r="Y304" s="60"/>
      <c r="Z304" s="60"/>
      <c r="AA304" s="60"/>
      <c r="AB304" s="60"/>
      <c r="AC304" s="60"/>
    </row>
    <row r="305" spans="1:29" ht="30" customHeight="1" x14ac:dyDescent="0.25">
      <c r="A305" s="166"/>
      <c r="B305" s="71">
        <v>349</v>
      </c>
      <c r="C305" s="169"/>
      <c r="D305" s="75" t="s">
        <v>356</v>
      </c>
      <c r="E305" s="99" t="s">
        <v>355</v>
      </c>
      <c r="F305" s="72" t="s">
        <v>38</v>
      </c>
      <c r="G305" s="72" t="s">
        <v>44</v>
      </c>
      <c r="H305" s="56">
        <v>24.33</v>
      </c>
      <c r="I305" s="32">
        <v>16</v>
      </c>
      <c r="J305" s="41">
        <f t="shared" si="8"/>
        <v>0</v>
      </c>
      <c r="K305" s="42" t="str">
        <f t="shared" si="9"/>
        <v>OK</v>
      </c>
      <c r="L305" s="31"/>
      <c r="M305" s="31">
        <v>5</v>
      </c>
      <c r="N305" s="31"/>
      <c r="O305" s="31">
        <v>11</v>
      </c>
      <c r="P305" s="31"/>
      <c r="Q305" s="31"/>
      <c r="R305" s="31"/>
      <c r="S305" s="31"/>
      <c r="T305" s="31"/>
      <c r="U305" s="31"/>
      <c r="V305" s="31"/>
      <c r="W305" s="31"/>
      <c r="X305" s="60"/>
      <c r="Y305" s="60"/>
      <c r="Z305" s="60"/>
      <c r="AA305" s="60"/>
      <c r="AB305" s="60"/>
      <c r="AC305" s="60"/>
    </row>
    <row r="306" spans="1:29" ht="30" customHeight="1" x14ac:dyDescent="0.25">
      <c r="A306" s="166"/>
      <c r="B306" s="71">
        <v>350</v>
      </c>
      <c r="C306" s="169"/>
      <c r="D306" s="75" t="s">
        <v>780</v>
      </c>
      <c r="E306" s="99" t="s">
        <v>355</v>
      </c>
      <c r="F306" s="72" t="s">
        <v>38</v>
      </c>
      <c r="G306" s="72" t="s">
        <v>44</v>
      </c>
      <c r="H306" s="56">
        <v>67</v>
      </c>
      <c r="I306" s="32">
        <v>16</v>
      </c>
      <c r="J306" s="41">
        <f t="shared" si="8"/>
        <v>0</v>
      </c>
      <c r="K306" s="42" t="str">
        <f t="shared" si="9"/>
        <v>OK</v>
      </c>
      <c r="L306" s="31"/>
      <c r="M306" s="31">
        <v>5</v>
      </c>
      <c r="N306" s="31"/>
      <c r="O306" s="31">
        <v>11</v>
      </c>
      <c r="P306" s="31"/>
      <c r="Q306" s="31"/>
      <c r="R306" s="31"/>
      <c r="S306" s="31"/>
      <c r="T306" s="31"/>
      <c r="U306" s="31"/>
      <c r="V306" s="31"/>
      <c r="W306" s="31"/>
      <c r="X306" s="60"/>
      <c r="Y306" s="60"/>
      <c r="Z306" s="60"/>
      <c r="AA306" s="60"/>
      <c r="AB306" s="60"/>
      <c r="AC306" s="60"/>
    </row>
    <row r="307" spans="1:29" ht="30" customHeight="1" x14ac:dyDescent="0.25">
      <c r="A307" s="166"/>
      <c r="B307" s="71">
        <v>351</v>
      </c>
      <c r="C307" s="169"/>
      <c r="D307" s="75" t="s">
        <v>357</v>
      </c>
      <c r="E307" s="99" t="s">
        <v>355</v>
      </c>
      <c r="F307" s="72" t="s">
        <v>38</v>
      </c>
      <c r="G307" s="72" t="s">
        <v>44</v>
      </c>
      <c r="H307" s="56">
        <v>48.5</v>
      </c>
      <c r="I307" s="32">
        <v>8</v>
      </c>
      <c r="J307" s="41">
        <f t="shared" si="8"/>
        <v>0</v>
      </c>
      <c r="K307" s="42" t="str">
        <f t="shared" si="9"/>
        <v>OK</v>
      </c>
      <c r="L307" s="31"/>
      <c r="M307" s="31">
        <v>4</v>
      </c>
      <c r="N307" s="31"/>
      <c r="O307" s="31">
        <v>4</v>
      </c>
      <c r="P307" s="31"/>
      <c r="Q307" s="31"/>
      <c r="R307" s="31"/>
      <c r="S307" s="31"/>
      <c r="T307" s="31"/>
      <c r="U307" s="31"/>
      <c r="V307" s="31"/>
      <c r="W307" s="31"/>
      <c r="X307" s="60"/>
      <c r="Y307" s="60"/>
      <c r="Z307" s="60"/>
      <c r="AA307" s="60"/>
      <c r="AB307" s="60"/>
      <c r="AC307" s="60"/>
    </row>
    <row r="308" spans="1:29" ht="30" customHeight="1" x14ac:dyDescent="0.25">
      <c r="A308" s="166"/>
      <c r="B308" s="71">
        <v>352</v>
      </c>
      <c r="C308" s="169"/>
      <c r="D308" s="75" t="s">
        <v>359</v>
      </c>
      <c r="E308" s="99" t="s">
        <v>355</v>
      </c>
      <c r="F308" s="72" t="s">
        <v>38</v>
      </c>
      <c r="G308" s="72" t="s">
        <v>44</v>
      </c>
      <c r="H308" s="56">
        <v>45.3</v>
      </c>
      <c r="I308" s="32"/>
      <c r="J308" s="41">
        <f t="shared" si="8"/>
        <v>0</v>
      </c>
      <c r="K308" s="42" t="str">
        <f t="shared" si="9"/>
        <v>OK</v>
      </c>
      <c r="L308" s="31"/>
      <c r="M308" s="31"/>
      <c r="N308" s="31"/>
      <c r="O308" s="31"/>
      <c r="P308" s="31"/>
      <c r="Q308" s="31"/>
      <c r="R308" s="31"/>
      <c r="S308" s="31"/>
      <c r="T308" s="31"/>
      <c r="U308" s="31"/>
      <c r="V308" s="31"/>
      <c r="W308" s="31"/>
      <c r="X308" s="60"/>
      <c r="Y308" s="60"/>
      <c r="Z308" s="60"/>
      <c r="AA308" s="60"/>
      <c r="AB308" s="60"/>
      <c r="AC308" s="60"/>
    </row>
    <row r="309" spans="1:29" ht="30" customHeight="1" x14ac:dyDescent="0.25">
      <c r="A309" s="166"/>
      <c r="B309" s="71">
        <v>353</v>
      </c>
      <c r="C309" s="169"/>
      <c r="D309" s="75" t="s">
        <v>360</v>
      </c>
      <c r="E309" s="99" t="s">
        <v>781</v>
      </c>
      <c r="F309" s="72" t="s">
        <v>38</v>
      </c>
      <c r="G309" s="72" t="s">
        <v>44</v>
      </c>
      <c r="H309" s="56">
        <v>34.25</v>
      </c>
      <c r="I309" s="32"/>
      <c r="J309" s="41">
        <f t="shared" si="8"/>
        <v>0</v>
      </c>
      <c r="K309" s="42" t="str">
        <f t="shared" si="9"/>
        <v>OK</v>
      </c>
      <c r="L309" s="31"/>
      <c r="M309" s="31"/>
      <c r="N309" s="31"/>
      <c r="O309" s="31"/>
      <c r="P309" s="31"/>
      <c r="Q309" s="31"/>
      <c r="R309" s="31"/>
      <c r="S309" s="31"/>
      <c r="T309" s="31"/>
      <c r="U309" s="31"/>
      <c r="V309" s="31"/>
      <c r="W309" s="31"/>
      <c r="X309" s="60"/>
      <c r="Y309" s="60"/>
      <c r="Z309" s="60"/>
      <c r="AA309" s="60"/>
      <c r="AB309" s="60"/>
      <c r="AC309" s="60"/>
    </row>
    <row r="310" spans="1:29" ht="30" customHeight="1" x14ac:dyDescent="0.25">
      <c r="A310" s="166"/>
      <c r="B310" s="71">
        <v>354</v>
      </c>
      <c r="C310" s="169"/>
      <c r="D310" s="75" t="s">
        <v>361</v>
      </c>
      <c r="E310" s="99" t="s">
        <v>355</v>
      </c>
      <c r="F310" s="72"/>
      <c r="G310" s="72" t="s">
        <v>44</v>
      </c>
      <c r="H310" s="56">
        <v>59.2</v>
      </c>
      <c r="I310" s="32"/>
      <c r="J310" s="41">
        <f t="shared" si="8"/>
        <v>0</v>
      </c>
      <c r="K310" s="42" t="str">
        <f t="shared" si="9"/>
        <v>OK</v>
      </c>
      <c r="L310" s="31"/>
      <c r="M310" s="31"/>
      <c r="N310" s="31"/>
      <c r="O310" s="31"/>
      <c r="P310" s="31"/>
      <c r="Q310" s="31"/>
      <c r="R310" s="31"/>
      <c r="S310" s="31"/>
      <c r="T310" s="31"/>
      <c r="U310" s="31"/>
      <c r="V310" s="31"/>
      <c r="W310" s="31"/>
      <c r="X310" s="60"/>
      <c r="Y310" s="60"/>
      <c r="Z310" s="60"/>
      <c r="AA310" s="60"/>
      <c r="AB310" s="60"/>
      <c r="AC310" s="60"/>
    </row>
    <row r="311" spans="1:29" ht="30" customHeight="1" x14ac:dyDescent="0.25">
      <c r="A311" s="166"/>
      <c r="B311" s="71">
        <v>355</v>
      </c>
      <c r="C311" s="169"/>
      <c r="D311" s="75" t="s">
        <v>362</v>
      </c>
      <c r="E311" s="72" t="s">
        <v>782</v>
      </c>
      <c r="F311" s="72" t="s">
        <v>38</v>
      </c>
      <c r="G311" s="72" t="s">
        <v>44</v>
      </c>
      <c r="H311" s="56">
        <v>5.5</v>
      </c>
      <c r="I311" s="32">
        <v>24</v>
      </c>
      <c r="J311" s="41">
        <f t="shared" si="8"/>
        <v>2</v>
      </c>
      <c r="K311" s="42" t="str">
        <f t="shared" si="9"/>
        <v>OK</v>
      </c>
      <c r="L311" s="31"/>
      <c r="M311" s="31">
        <v>12</v>
      </c>
      <c r="N311" s="31"/>
      <c r="O311" s="31">
        <v>10</v>
      </c>
      <c r="P311" s="31"/>
      <c r="Q311" s="31"/>
      <c r="R311" s="31"/>
      <c r="S311" s="31"/>
      <c r="T311" s="31"/>
      <c r="U311" s="31"/>
      <c r="V311" s="31"/>
      <c r="W311" s="31"/>
      <c r="X311" s="60"/>
      <c r="Y311" s="60"/>
      <c r="Z311" s="60"/>
      <c r="AA311" s="60"/>
      <c r="AB311" s="60"/>
      <c r="AC311" s="60"/>
    </row>
    <row r="312" spans="1:29" ht="30" customHeight="1" x14ac:dyDescent="0.25">
      <c r="A312" s="166"/>
      <c r="B312" s="73">
        <v>356</v>
      </c>
      <c r="C312" s="169"/>
      <c r="D312" s="75" t="s">
        <v>363</v>
      </c>
      <c r="E312" s="72" t="s">
        <v>783</v>
      </c>
      <c r="F312" s="72" t="s">
        <v>38</v>
      </c>
      <c r="G312" s="72" t="s">
        <v>44</v>
      </c>
      <c r="H312" s="56">
        <v>61.5</v>
      </c>
      <c r="I312" s="32"/>
      <c r="J312" s="41">
        <f t="shared" si="8"/>
        <v>0</v>
      </c>
      <c r="K312" s="42" t="str">
        <f t="shared" si="9"/>
        <v>OK</v>
      </c>
      <c r="L312" s="31"/>
      <c r="M312" s="31"/>
      <c r="N312" s="31"/>
      <c r="O312" s="31"/>
      <c r="P312" s="31"/>
      <c r="Q312" s="31"/>
      <c r="R312" s="31"/>
      <c r="S312" s="31"/>
      <c r="T312" s="31"/>
      <c r="U312" s="31"/>
      <c r="V312" s="31"/>
      <c r="W312" s="31"/>
      <c r="X312" s="60"/>
      <c r="Y312" s="60"/>
      <c r="Z312" s="60"/>
      <c r="AA312" s="60"/>
      <c r="AB312" s="60"/>
      <c r="AC312" s="60"/>
    </row>
    <row r="313" spans="1:29" ht="30" customHeight="1" x14ac:dyDescent="0.25">
      <c r="A313" s="166"/>
      <c r="B313" s="73">
        <v>357</v>
      </c>
      <c r="C313" s="169"/>
      <c r="D313" s="75" t="s">
        <v>365</v>
      </c>
      <c r="E313" s="72" t="s">
        <v>237</v>
      </c>
      <c r="F313" s="72" t="s">
        <v>4</v>
      </c>
      <c r="G313" s="72" t="s">
        <v>44</v>
      </c>
      <c r="H313" s="56">
        <v>57</v>
      </c>
      <c r="I313" s="32"/>
      <c r="J313" s="41">
        <f t="shared" si="8"/>
        <v>0</v>
      </c>
      <c r="K313" s="42" t="str">
        <f t="shared" si="9"/>
        <v>OK</v>
      </c>
      <c r="L313" s="31"/>
      <c r="M313" s="31"/>
      <c r="N313" s="31"/>
      <c r="O313" s="31"/>
      <c r="P313" s="31"/>
      <c r="Q313" s="31"/>
      <c r="R313" s="31"/>
      <c r="S313" s="31"/>
      <c r="T313" s="31"/>
      <c r="U313" s="31"/>
      <c r="V313" s="31"/>
      <c r="W313" s="31"/>
      <c r="X313" s="60"/>
      <c r="Y313" s="60"/>
      <c r="Z313" s="60"/>
      <c r="AA313" s="60"/>
      <c r="AB313" s="60"/>
      <c r="AC313" s="60"/>
    </row>
    <row r="314" spans="1:29" ht="30" customHeight="1" x14ac:dyDescent="0.25">
      <c r="A314" s="166"/>
      <c r="B314" s="73">
        <v>358</v>
      </c>
      <c r="C314" s="169"/>
      <c r="D314" s="75" t="s">
        <v>642</v>
      </c>
      <c r="E314" s="72" t="s">
        <v>784</v>
      </c>
      <c r="F314" s="72" t="s">
        <v>640</v>
      </c>
      <c r="G314" s="72" t="s">
        <v>44</v>
      </c>
      <c r="H314" s="56">
        <v>1.9</v>
      </c>
      <c r="I314" s="32"/>
      <c r="J314" s="41">
        <f t="shared" si="8"/>
        <v>0</v>
      </c>
      <c r="K314" s="42" t="str">
        <f t="shared" si="9"/>
        <v>OK</v>
      </c>
      <c r="L314" s="31"/>
      <c r="M314" s="31"/>
      <c r="N314" s="31"/>
      <c r="O314" s="31"/>
      <c r="P314" s="31"/>
      <c r="Q314" s="31"/>
      <c r="R314" s="31"/>
      <c r="S314" s="31"/>
      <c r="T314" s="31"/>
      <c r="U314" s="31"/>
      <c r="V314" s="31"/>
      <c r="W314" s="31"/>
      <c r="X314" s="60"/>
      <c r="Y314" s="60"/>
      <c r="Z314" s="60"/>
      <c r="AA314" s="60"/>
      <c r="AB314" s="60"/>
      <c r="AC314" s="60"/>
    </row>
    <row r="315" spans="1:29" ht="30" customHeight="1" x14ac:dyDescent="0.25">
      <c r="A315" s="166"/>
      <c r="B315" s="71">
        <v>359</v>
      </c>
      <c r="C315" s="169"/>
      <c r="D315" s="75" t="s">
        <v>785</v>
      </c>
      <c r="E315" s="72" t="s">
        <v>355</v>
      </c>
      <c r="F315" s="72" t="s">
        <v>38</v>
      </c>
      <c r="G315" s="72" t="s">
        <v>44</v>
      </c>
      <c r="H315" s="56">
        <v>43</v>
      </c>
      <c r="I315" s="32"/>
      <c r="J315" s="41">
        <f t="shared" si="8"/>
        <v>0</v>
      </c>
      <c r="K315" s="42" t="str">
        <f t="shared" si="9"/>
        <v>OK</v>
      </c>
      <c r="L315" s="31"/>
      <c r="M315" s="31"/>
      <c r="N315" s="31"/>
      <c r="O315" s="31"/>
      <c r="P315" s="31"/>
      <c r="Q315" s="31"/>
      <c r="R315" s="31"/>
      <c r="S315" s="31"/>
      <c r="T315" s="31"/>
      <c r="U315" s="31"/>
      <c r="V315" s="31"/>
      <c r="W315" s="31"/>
      <c r="X315" s="60"/>
      <c r="Y315" s="60"/>
      <c r="Z315" s="60"/>
      <c r="AA315" s="60"/>
      <c r="AB315" s="60"/>
      <c r="AC315" s="60"/>
    </row>
    <row r="316" spans="1:29" ht="30" customHeight="1" x14ac:dyDescent="0.25">
      <c r="A316" s="166"/>
      <c r="B316" s="71">
        <v>360</v>
      </c>
      <c r="C316" s="169"/>
      <c r="D316" s="75" t="s">
        <v>367</v>
      </c>
      <c r="E316" s="72" t="s">
        <v>786</v>
      </c>
      <c r="F316" s="72" t="s">
        <v>38</v>
      </c>
      <c r="G316" s="72" t="s">
        <v>44</v>
      </c>
      <c r="H316" s="56">
        <v>55</v>
      </c>
      <c r="I316" s="32"/>
      <c r="J316" s="41">
        <f t="shared" si="8"/>
        <v>0</v>
      </c>
      <c r="K316" s="42" t="str">
        <f t="shared" si="9"/>
        <v>OK</v>
      </c>
      <c r="L316" s="31"/>
      <c r="M316" s="31"/>
      <c r="N316" s="31"/>
      <c r="O316" s="31"/>
      <c r="P316" s="31"/>
      <c r="Q316" s="31"/>
      <c r="R316" s="31"/>
      <c r="S316" s="31"/>
      <c r="T316" s="31"/>
      <c r="U316" s="31"/>
      <c r="V316" s="31"/>
      <c r="W316" s="31"/>
      <c r="X316" s="60"/>
      <c r="Y316" s="60"/>
      <c r="Z316" s="60"/>
      <c r="AA316" s="60"/>
      <c r="AB316" s="60"/>
      <c r="AC316" s="60"/>
    </row>
    <row r="317" spans="1:29" ht="30" customHeight="1" x14ac:dyDescent="0.25">
      <c r="A317" s="166"/>
      <c r="B317" s="71">
        <v>361</v>
      </c>
      <c r="C317" s="169"/>
      <c r="D317" s="75" t="s">
        <v>368</v>
      </c>
      <c r="E317" s="72" t="s">
        <v>787</v>
      </c>
      <c r="F317" s="72" t="s">
        <v>38</v>
      </c>
      <c r="G317" s="72" t="s">
        <v>44</v>
      </c>
      <c r="H317" s="56">
        <v>86.3</v>
      </c>
      <c r="I317" s="32">
        <v>4</v>
      </c>
      <c r="J317" s="41">
        <f t="shared" si="8"/>
        <v>2</v>
      </c>
      <c r="K317" s="42" t="str">
        <f t="shared" si="9"/>
        <v>OK</v>
      </c>
      <c r="L317" s="31"/>
      <c r="M317" s="31"/>
      <c r="N317" s="31"/>
      <c r="O317" s="31">
        <v>2</v>
      </c>
      <c r="P317" s="31"/>
      <c r="Q317" s="31"/>
      <c r="R317" s="31"/>
      <c r="S317" s="31"/>
      <c r="T317" s="31"/>
      <c r="U317" s="31"/>
      <c r="V317" s="31"/>
      <c r="W317" s="31"/>
      <c r="X317" s="60"/>
      <c r="Y317" s="60"/>
      <c r="Z317" s="60"/>
      <c r="AA317" s="60"/>
      <c r="AB317" s="60"/>
      <c r="AC317" s="60"/>
    </row>
    <row r="318" spans="1:29" ht="30" customHeight="1" x14ac:dyDescent="0.25">
      <c r="A318" s="166"/>
      <c r="B318" s="71">
        <v>362</v>
      </c>
      <c r="C318" s="169"/>
      <c r="D318" s="75" t="s">
        <v>369</v>
      </c>
      <c r="E318" s="72" t="s">
        <v>787</v>
      </c>
      <c r="F318" s="72" t="s">
        <v>38</v>
      </c>
      <c r="G318" s="72" t="s">
        <v>44</v>
      </c>
      <c r="H318" s="56">
        <v>86.31</v>
      </c>
      <c r="I318" s="32">
        <v>4</v>
      </c>
      <c r="J318" s="41">
        <f t="shared" si="8"/>
        <v>2</v>
      </c>
      <c r="K318" s="42" t="str">
        <f t="shared" si="9"/>
        <v>OK</v>
      </c>
      <c r="L318" s="31"/>
      <c r="M318" s="31"/>
      <c r="N318" s="31"/>
      <c r="O318" s="31">
        <v>2</v>
      </c>
      <c r="P318" s="31"/>
      <c r="Q318" s="31"/>
      <c r="R318" s="31"/>
      <c r="S318" s="31"/>
      <c r="T318" s="31"/>
      <c r="U318" s="31"/>
      <c r="V318" s="31"/>
      <c r="W318" s="31"/>
      <c r="X318" s="60"/>
      <c r="Y318" s="60"/>
      <c r="Z318" s="60"/>
      <c r="AA318" s="60"/>
      <c r="AB318" s="60"/>
      <c r="AC318" s="60"/>
    </row>
    <row r="319" spans="1:29" ht="30" customHeight="1" x14ac:dyDescent="0.25">
      <c r="A319" s="166"/>
      <c r="B319" s="71">
        <v>363</v>
      </c>
      <c r="C319" s="169"/>
      <c r="D319" s="75" t="s">
        <v>370</v>
      </c>
      <c r="E319" s="72" t="s">
        <v>787</v>
      </c>
      <c r="F319" s="72" t="s">
        <v>38</v>
      </c>
      <c r="G319" s="72" t="s">
        <v>44</v>
      </c>
      <c r="H319" s="56">
        <v>86.31</v>
      </c>
      <c r="I319" s="32"/>
      <c r="J319" s="41">
        <f t="shared" si="8"/>
        <v>0</v>
      </c>
      <c r="K319" s="42" t="str">
        <f t="shared" si="9"/>
        <v>OK</v>
      </c>
      <c r="L319" s="31"/>
      <c r="M319" s="31"/>
      <c r="N319" s="31"/>
      <c r="O319" s="31"/>
      <c r="P319" s="31"/>
      <c r="Q319" s="31"/>
      <c r="R319" s="31"/>
      <c r="S319" s="31"/>
      <c r="T319" s="31"/>
      <c r="U319" s="31"/>
      <c r="V319" s="31"/>
      <c r="W319" s="31"/>
      <c r="X319" s="60"/>
      <c r="Y319" s="60"/>
      <c r="Z319" s="60"/>
      <c r="AA319" s="60"/>
      <c r="AB319" s="60"/>
      <c r="AC319" s="60"/>
    </row>
    <row r="320" spans="1:29" ht="30" customHeight="1" x14ac:dyDescent="0.25">
      <c r="A320" s="166"/>
      <c r="B320" s="71">
        <v>364</v>
      </c>
      <c r="C320" s="169"/>
      <c r="D320" s="75" t="s">
        <v>371</v>
      </c>
      <c r="E320" s="72" t="s">
        <v>373</v>
      </c>
      <c r="F320" s="72" t="s">
        <v>38</v>
      </c>
      <c r="G320" s="72" t="s">
        <v>44</v>
      </c>
      <c r="H320" s="56">
        <v>6</v>
      </c>
      <c r="I320" s="32"/>
      <c r="J320" s="41">
        <f t="shared" si="8"/>
        <v>0</v>
      </c>
      <c r="K320" s="42" t="str">
        <f t="shared" si="9"/>
        <v>OK</v>
      </c>
      <c r="L320" s="31"/>
      <c r="M320" s="31"/>
      <c r="N320" s="31"/>
      <c r="O320" s="31"/>
      <c r="P320" s="31"/>
      <c r="Q320" s="31"/>
      <c r="R320" s="31"/>
      <c r="S320" s="31"/>
      <c r="T320" s="31"/>
      <c r="U320" s="31"/>
      <c r="V320" s="31"/>
      <c r="W320" s="31"/>
      <c r="X320" s="60"/>
      <c r="Y320" s="60"/>
      <c r="Z320" s="60"/>
      <c r="AA320" s="60"/>
      <c r="AB320" s="60"/>
      <c r="AC320" s="60"/>
    </row>
    <row r="321" spans="1:29" ht="30" customHeight="1" x14ac:dyDescent="0.25">
      <c r="A321" s="166"/>
      <c r="B321" s="71">
        <v>365</v>
      </c>
      <c r="C321" s="169"/>
      <c r="D321" s="75" t="s">
        <v>372</v>
      </c>
      <c r="E321" s="72" t="s">
        <v>782</v>
      </c>
      <c r="F321" s="72" t="s">
        <v>38</v>
      </c>
      <c r="G321" s="72" t="s">
        <v>44</v>
      </c>
      <c r="H321" s="56">
        <v>2.6</v>
      </c>
      <c r="I321" s="32"/>
      <c r="J321" s="41">
        <f t="shared" si="8"/>
        <v>0</v>
      </c>
      <c r="K321" s="42" t="str">
        <f t="shared" si="9"/>
        <v>OK</v>
      </c>
      <c r="L321" s="31"/>
      <c r="M321" s="31"/>
      <c r="N321" s="31"/>
      <c r="O321" s="31"/>
      <c r="P321" s="31"/>
      <c r="Q321" s="31"/>
      <c r="R321" s="31"/>
      <c r="S321" s="31"/>
      <c r="T321" s="31"/>
      <c r="U321" s="31"/>
      <c r="V321" s="31"/>
      <c r="W321" s="31"/>
      <c r="X321" s="60"/>
      <c r="Y321" s="60"/>
      <c r="Z321" s="60"/>
      <c r="AA321" s="60"/>
      <c r="AB321" s="60"/>
      <c r="AC321" s="60"/>
    </row>
    <row r="322" spans="1:29" ht="30" customHeight="1" x14ac:dyDescent="0.25">
      <c r="A322" s="166"/>
      <c r="B322" s="71">
        <v>366</v>
      </c>
      <c r="C322" s="169"/>
      <c r="D322" s="75" t="s">
        <v>374</v>
      </c>
      <c r="E322" s="72" t="s">
        <v>782</v>
      </c>
      <c r="F322" s="72" t="s">
        <v>38</v>
      </c>
      <c r="G322" s="72" t="s">
        <v>44</v>
      </c>
      <c r="H322" s="56">
        <v>2.4900000000000002</v>
      </c>
      <c r="I322" s="32"/>
      <c r="J322" s="41">
        <f t="shared" si="8"/>
        <v>0</v>
      </c>
      <c r="K322" s="42" t="str">
        <f t="shared" si="9"/>
        <v>OK</v>
      </c>
      <c r="L322" s="31"/>
      <c r="M322" s="31"/>
      <c r="N322" s="31"/>
      <c r="O322" s="31"/>
      <c r="P322" s="31"/>
      <c r="Q322" s="31"/>
      <c r="R322" s="31"/>
      <c r="S322" s="31"/>
      <c r="T322" s="31"/>
      <c r="U322" s="31"/>
      <c r="V322" s="31"/>
      <c r="W322" s="31"/>
      <c r="X322" s="60"/>
      <c r="Y322" s="60"/>
      <c r="Z322" s="60"/>
      <c r="AA322" s="60"/>
      <c r="AB322" s="60"/>
      <c r="AC322" s="60"/>
    </row>
    <row r="323" spans="1:29" ht="30" customHeight="1" x14ac:dyDescent="0.25">
      <c r="A323" s="166"/>
      <c r="B323" s="72">
        <v>367</v>
      </c>
      <c r="C323" s="169"/>
      <c r="D323" s="75" t="s">
        <v>375</v>
      </c>
      <c r="E323" s="72" t="s">
        <v>239</v>
      </c>
      <c r="F323" s="72" t="s">
        <v>123</v>
      </c>
      <c r="G323" s="72" t="s">
        <v>44</v>
      </c>
      <c r="H323" s="56">
        <v>22</v>
      </c>
      <c r="I323" s="32"/>
      <c r="J323" s="41">
        <f t="shared" si="8"/>
        <v>0</v>
      </c>
      <c r="K323" s="42" t="str">
        <f t="shared" si="9"/>
        <v>OK</v>
      </c>
      <c r="L323" s="31"/>
      <c r="M323" s="31"/>
      <c r="N323" s="31"/>
      <c r="O323" s="31"/>
      <c r="P323" s="31"/>
      <c r="Q323" s="31"/>
      <c r="R323" s="31"/>
      <c r="S323" s="31"/>
      <c r="T323" s="31"/>
      <c r="U323" s="31"/>
      <c r="V323" s="31"/>
      <c r="W323" s="31"/>
      <c r="X323" s="60"/>
      <c r="Y323" s="60"/>
      <c r="Z323" s="60"/>
      <c r="AA323" s="60"/>
      <c r="AB323" s="60"/>
      <c r="AC323" s="60"/>
    </row>
    <row r="324" spans="1:29" ht="30" customHeight="1" x14ac:dyDescent="0.25">
      <c r="A324" s="166"/>
      <c r="B324" s="72">
        <v>368</v>
      </c>
      <c r="C324" s="169"/>
      <c r="D324" s="75" t="s">
        <v>376</v>
      </c>
      <c r="E324" s="72" t="s">
        <v>778</v>
      </c>
      <c r="F324" s="72" t="s">
        <v>123</v>
      </c>
      <c r="G324" s="72" t="s">
        <v>44</v>
      </c>
      <c r="H324" s="56">
        <v>6.5</v>
      </c>
      <c r="I324" s="32"/>
      <c r="J324" s="41">
        <f t="shared" si="8"/>
        <v>0</v>
      </c>
      <c r="K324" s="42" t="str">
        <f t="shared" si="9"/>
        <v>OK</v>
      </c>
      <c r="L324" s="31"/>
      <c r="M324" s="31"/>
      <c r="N324" s="31"/>
      <c r="O324" s="31"/>
      <c r="P324" s="31"/>
      <c r="Q324" s="31"/>
      <c r="R324" s="31"/>
      <c r="S324" s="31"/>
      <c r="T324" s="31"/>
      <c r="U324" s="31"/>
      <c r="V324" s="31"/>
      <c r="W324" s="31"/>
      <c r="X324" s="60"/>
      <c r="Y324" s="60"/>
      <c r="Z324" s="60"/>
      <c r="AA324" s="60"/>
      <c r="AB324" s="60"/>
      <c r="AC324" s="60"/>
    </row>
    <row r="325" spans="1:29" ht="30" customHeight="1" x14ac:dyDescent="0.25">
      <c r="A325" s="166"/>
      <c r="B325" s="72">
        <v>369</v>
      </c>
      <c r="C325" s="169"/>
      <c r="D325" s="75" t="s">
        <v>377</v>
      </c>
      <c r="E325" s="72" t="s">
        <v>788</v>
      </c>
      <c r="F325" s="72" t="s">
        <v>123</v>
      </c>
      <c r="G325" s="72" t="s">
        <v>44</v>
      </c>
      <c r="H325" s="56">
        <v>78</v>
      </c>
      <c r="I325" s="32"/>
      <c r="J325" s="41">
        <f t="shared" ref="J325:J388" si="10">I325-(SUM(L325:AC325))</f>
        <v>0</v>
      </c>
      <c r="K325" s="42" t="str">
        <f t="shared" ref="K325:K388" si="11">IF(J325&lt;0,"ATENÇÃO","OK")</f>
        <v>OK</v>
      </c>
      <c r="L325" s="31"/>
      <c r="M325" s="31"/>
      <c r="N325" s="31"/>
      <c r="O325" s="31"/>
      <c r="P325" s="31"/>
      <c r="Q325" s="31"/>
      <c r="R325" s="31"/>
      <c r="S325" s="31"/>
      <c r="T325" s="31"/>
      <c r="U325" s="31"/>
      <c r="V325" s="31"/>
      <c r="W325" s="31"/>
      <c r="X325" s="60"/>
      <c r="Y325" s="60"/>
      <c r="Z325" s="60"/>
      <c r="AA325" s="60"/>
      <c r="AB325" s="60"/>
      <c r="AC325" s="60"/>
    </row>
    <row r="326" spans="1:29" ht="30" customHeight="1" x14ac:dyDescent="0.25">
      <c r="A326" s="166"/>
      <c r="B326" s="72">
        <v>370</v>
      </c>
      <c r="C326" s="169"/>
      <c r="D326" s="75" t="s">
        <v>379</v>
      </c>
      <c r="E326" s="72" t="s">
        <v>788</v>
      </c>
      <c r="F326" s="72" t="s">
        <v>123</v>
      </c>
      <c r="G326" s="72" t="s">
        <v>44</v>
      </c>
      <c r="H326" s="56">
        <v>66</v>
      </c>
      <c r="I326" s="32"/>
      <c r="J326" s="41">
        <f t="shared" si="10"/>
        <v>0</v>
      </c>
      <c r="K326" s="42" t="str">
        <f t="shared" si="11"/>
        <v>OK</v>
      </c>
      <c r="L326" s="31"/>
      <c r="M326" s="31"/>
      <c r="N326" s="31"/>
      <c r="O326" s="31"/>
      <c r="P326" s="31"/>
      <c r="Q326" s="31"/>
      <c r="R326" s="31"/>
      <c r="S326" s="31"/>
      <c r="T326" s="31"/>
      <c r="U326" s="31"/>
      <c r="V326" s="31"/>
      <c r="W326" s="31"/>
      <c r="X326" s="60"/>
      <c r="Y326" s="60"/>
      <c r="Z326" s="60"/>
      <c r="AA326" s="60"/>
      <c r="AB326" s="60"/>
      <c r="AC326" s="60"/>
    </row>
    <row r="327" spans="1:29" ht="30" customHeight="1" x14ac:dyDescent="0.25">
      <c r="A327" s="166"/>
      <c r="B327" s="71">
        <v>371</v>
      </c>
      <c r="C327" s="169"/>
      <c r="D327" s="75" t="s">
        <v>380</v>
      </c>
      <c r="E327" s="72" t="s">
        <v>355</v>
      </c>
      <c r="F327" s="72" t="s">
        <v>38</v>
      </c>
      <c r="G327" s="72" t="s">
        <v>44</v>
      </c>
      <c r="H327" s="56">
        <v>56</v>
      </c>
      <c r="I327" s="32">
        <v>8</v>
      </c>
      <c r="J327" s="41">
        <f t="shared" si="10"/>
        <v>0</v>
      </c>
      <c r="K327" s="42" t="str">
        <f t="shared" si="11"/>
        <v>OK</v>
      </c>
      <c r="L327" s="31"/>
      <c r="M327" s="31">
        <v>8</v>
      </c>
      <c r="N327" s="31"/>
      <c r="O327" s="31"/>
      <c r="P327" s="31"/>
      <c r="Q327" s="31"/>
      <c r="R327" s="31"/>
      <c r="S327" s="31"/>
      <c r="T327" s="31"/>
      <c r="U327" s="31"/>
      <c r="V327" s="31"/>
      <c r="W327" s="31"/>
      <c r="X327" s="60"/>
      <c r="Y327" s="60"/>
      <c r="Z327" s="60"/>
      <c r="AA327" s="60"/>
      <c r="AB327" s="60"/>
      <c r="AC327" s="60"/>
    </row>
    <row r="328" spans="1:29" ht="30" customHeight="1" x14ac:dyDescent="0.25">
      <c r="A328" s="166"/>
      <c r="B328" s="71">
        <v>372</v>
      </c>
      <c r="C328" s="169"/>
      <c r="D328" s="75" t="s">
        <v>381</v>
      </c>
      <c r="E328" s="72" t="s">
        <v>789</v>
      </c>
      <c r="F328" s="72" t="s">
        <v>38</v>
      </c>
      <c r="G328" s="72" t="s">
        <v>44</v>
      </c>
      <c r="H328" s="56">
        <v>13.8</v>
      </c>
      <c r="I328" s="32">
        <f>3-3</f>
        <v>0</v>
      </c>
      <c r="J328" s="41">
        <f t="shared" si="10"/>
        <v>0</v>
      </c>
      <c r="K328" s="42" t="str">
        <f t="shared" si="11"/>
        <v>OK</v>
      </c>
      <c r="L328" s="31"/>
      <c r="M328" s="31"/>
      <c r="N328" s="31"/>
      <c r="O328" s="31"/>
      <c r="P328" s="31"/>
      <c r="Q328" s="31"/>
      <c r="R328" s="31"/>
      <c r="S328" s="31"/>
      <c r="T328" s="31"/>
      <c r="U328" s="31"/>
      <c r="V328" s="31"/>
      <c r="W328" s="31"/>
      <c r="X328" s="60"/>
      <c r="Y328" s="60"/>
      <c r="Z328" s="60"/>
      <c r="AA328" s="60"/>
      <c r="AB328" s="60"/>
      <c r="AC328" s="60"/>
    </row>
    <row r="329" spans="1:29" ht="30" customHeight="1" x14ac:dyDescent="0.25">
      <c r="A329" s="166"/>
      <c r="B329" s="71">
        <v>373</v>
      </c>
      <c r="C329" s="169"/>
      <c r="D329" s="75" t="s">
        <v>383</v>
      </c>
      <c r="E329" s="72" t="s">
        <v>789</v>
      </c>
      <c r="F329" s="72" t="s">
        <v>38</v>
      </c>
      <c r="G329" s="72" t="s">
        <v>44</v>
      </c>
      <c r="H329" s="56">
        <v>15.8</v>
      </c>
      <c r="I329" s="32">
        <v>3</v>
      </c>
      <c r="J329" s="41">
        <f t="shared" si="10"/>
        <v>3</v>
      </c>
      <c r="K329" s="42" t="str">
        <f t="shared" si="11"/>
        <v>OK</v>
      </c>
      <c r="L329" s="31"/>
      <c r="M329" s="31"/>
      <c r="N329" s="31"/>
      <c r="O329" s="31"/>
      <c r="P329" s="31"/>
      <c r="Q329" s="31"/>
      <c r="R329" s="31"/>
      <c r="S329" s="31"/>
      <c r="T329" s="31"/>
      <c r="U329" s="31"/>
      <c r="V329" s="31"/>
      <c r="W329" s="31"/>
      <c r="X329" s="60"/>
      <c r="Y329" s="60"/>
      <c r="Z329" s="60"/>
      <c r="AA329" s="60"/>
      <c r="AB329" s="60"/>
      <c r="AC329" s="60"/>
    </row>
    <row r="330" spans="1:29" ht="30" customHeight="1" x14ac:dyDescent="0.25">
      <c r="A330" s="166"/>
      <c r="B330" s="71">
        <v>374</v>
      </c>
      <c r="C330" s="169"/>
      <c r="D330" s="75" t="s">
        <v>384</v>
      </c>
      <c r="E330" s="72" t="s">
        <v>789</v>
      </c>
      <c r="F330" s="72" t="s">
        <v>38</v>
      </c>
      <c r="G330" s="72" t="s">
        <v>44</v>
      </c>
      <c r="H330" s="56">
        <v>25</v>
      </c>
      <c r="I330" s="32">
        <v>3</v>
      </c>
      <c r="J330" s="41">
        <f t="shared" si="10"/>
        <v>3</v>
      </c>
      <c r="K330" s="42" t="str">
        <f t="shared" si="11"/>
        <v>OK</v>
      </c>
      <c r="L330" s="31"/>
      <c r="M330" s="31"/>
      <c r="N330" s="31"/>
      <c r="O330" s="31"/>
      <c r="P330" s="31"/>
      <c r="Q330" s="31"/>
      <c r="R330" s="31"/>
      <c r="S330" s="31"/>
      <c r="T330" s="31"/>
      <c r="U330" s="31"/>
      <c r="V330" s="31"/>
      <c r="W330" s="31"/>
      <c r="X330" s="60"/>
      <c r="Y330" s="60"/>
      <c r="Z330" s="60"/>
      <c r="AA330" s="60"/>
      <c r="AB330" s="60"/>
      <c r="AC330" s="60"/>
    </row>
    <row r="331" spans="1:29" ht="30" customHeight="1" x14ac:dyDescent="0.25">
      <c r="A331" s="166"/>
      <c r="B331" s="71">
        <v>375</v>
      </c>
      <c r="C331" s="169"/>
      <c r="D331" s="75" t="s">
        <v>790</v>
      </c>
      <c r="E331" s="72" t="s">
        <v>789</v>
      </c>
      <c r="F331" s="72" t="s">
        <v>38</v>
      </c>
      <c r="G331" s="72" t="s">
        <v>44</v>
      </c>
      <c r="H331" s="56">
        <v>28</v>
      </c>
      <c r="I331" s="32">
        <v>3</v>
      </c>
      <c r="J331" s="41">
        <f t="shared" si="10"/>
        <v>3</v>
      </c>
      <c r="K331" s="42" t="str">
        <f t="shared" si="11"/>
        <v>OK</v>
      </c>
      <c r="L331" s="31"/>
      <c r="M331" s="31"/>
      <c r="N331" s="31"/>
      <c r="O331" s="31"/>
      <c r="P331" s="31"/>
      <c r="Q331" s="31"/>
      <c r="R331" s="31"/>
      <c r="S331" s="31"/>
      <c r="T331" s="31"/>
      <c r="U331" s="31"/>
      <c r="V331" s="31"/>
      <c r="W331" s="31"/>
      <c r="X331" s="60"/>
      <c r="Y331" s="60"/>
      <c r="Z331" s="60"/>
      <c r="AA331" s="60"/>
      <c r="AB331" s="60"/>
      <c r="AC331" s="60"/>
    </row>
    <row r="332" spans="1:29" ht="30" customHeight="1" x14ac:dyDescent="0.25">
      <c r="A332" s="166"/>
      <c r="B332" s="71">
        <v>376</v>
      </c>
      <c r="C332" s="169"/>
      <c r="D332" s="75" t="s">
        <v>386</v>
      </c>
      <c r="E332" s="72" t="s">
        <v>789</v>
      </c>
      <c r="F332" s="72" t="s">
        <v>38</v>
      </c>
      <c r="G332" s="72" t="s">
        <v>44</v>
      </c>
      <c r="H332" s="56">
        <v>28</v>
      </c>
      <c r="I332" s="32">
        <v>3</v>
      </c>
      <c r="J332" s="41">
        <f t="shared" si="10"/>
        <v>3</v>
      </c>
      <c r="K332" s="42" t="str">
        <f t="shared" si="11"/>
        <v>OK</v>
      </c>
      <c r="L332" s="31"/>
      <c r="M332" s="31"/>
      <c r="N332" s="31"/>
      <c r="O332" s="31"/>
      <c r="P332" s="31"/>
      <c r="Q332" s="31"/>
      <c r="R332" s="31"/>
      <c r="S332" s="31"/>
      <c r="T332" s="31"/>
      <c r="U332" s="31"/>
      <c r="V332" s="31"/>
      <c r="W332" s="31"/>
      <c r="X332" s="60"/>
      <c r="Y332" s="60"/>
      <c r="Z332" s="60"/>
      <c r="AA332" s="60"/>
      <c r="AB332" s="60"/>
      <c r="AC332" s="60"/>
    </row>
    <row r="333" spans="1:29" ht="30" customHeight="1" x14ac:dyDescent="0.25">
      <c r="A333" s="166"/>
      <c r="B333" s="71">
        <v>377</v>
      </c>
      <c r="C333" s="169"/>
      <c r="D333" s="75" t="s">
        <v>387</v>
      </c>
      <c r="E333" s="72" t="s">
        <v>789</v>
      </c>
      <c r="F333" s="72" t="s">
        <v>38</v>
      </c>
      <c r="G333" s="72" t="s">
        <v>44</v>
      </c>
      <c r="H333" s="56">
        <v>30</v>
      </c>
      <c r="I333" s="32">
        <v>3</v>
      </c>
      <c r="J333" s="41">
        <f t="shared" si="10"/>
        <v>3</v>
      </c>
      <c r="K333" s="42" t="str">
        <f t="shared" si="11"/>
        <v>OK</v>
      </c>
      <c r="L333" s="31"/>
      <c r="M333" s="31"/>
      <c r="N333" s="31"/>
      <c r="O333" s="31"/>
      <c r="P333" s="31"/>
      <c r="Q333" s="31"/>
      <c r="R333" s="31"/>
      <c r="S333" s="31"/>
      <c r="T333" s="31"/>
      <c r="U333" s="31"/>
      <c r="V333" s="31"/>
      <c r="W333" s="31"/>
      <c r="X333" s="60"/>
      <c r="Y333" s="60"/>
      <c r="Z333" s="60"/>
      <c r="AA333" s="60"/>
      <c r="AB333" s="60"/>
      <c r="AC333" s="60"/>
    </row>
    <row r="334" spans="1:29" ht="30" customHeight="1" x14ac:dyDescent="0.25">
      <c r="A334" s="166"/>
      <c r="B334" s="71">
        <v>378</v>
      </c>
      <c r="C334" s="169"/>
      <c r="D334" s="82" t="s">
        <v>388</v>
      </c>
      <c r="E334" s="72" t="s">
        <v>789</v>
      </c>
      <c r="F334" s="72" t="s">
        <v>38</v>
      </c>
      <c r="G334" s="72" t="s">
        <v>44</v>
      </c>
      <c r="H334" s="56">
        <v>75</v>
      </c>
      <c r="I334" s="32"/>
      <c r="J334" s="41">
        <f t="shared" si="10"/>
        <v>0</v>
      </c>
      <c r="K334" s="42" t="str">
        <f t="shared" si="11"/>
        <v>OK</v>
      </c>
      <c r="L334" s="31"/>
      <c r="M334" s="31"/>
      <c r="N334" s="31"/>
      <c r="O334" s="31"/>
      <c r="P334" s="31"/>
      <c r="Q334" s="31"/>
      <c r="R334" s="31"/>
      <c r="S334" s="31"/>
      <c r="T334" s="31"/>
      <c r="U334" s="31"/>
      <c r="V334" s="31"/>
      <c r="W334" s="31"/>
      <c r="X334" s="60"/>
      <c r="Y334" s="60"/>
      <c r="Z334" s="60"/>
      <c r="AA334" s="60"/>
      <c r="AB334" s="60"/>
      <c r="AC334" s="60"/>
    </row>
    <row r="335" spans="1:29" ht="30" customHeight="1" x14ac:dyDescent="0.25">
      <c r="A335" s="166"/>
      <c r="B335" s="73">
        <v>379</v>
      </c>
      <c r="C335" s="169"/>
      <c r="D335" s="75" t="s">
        <v>641</v>
      </c>
      <c r="E335" s="72" t="s">
        <v>789</v>
      </c>
      <c r="F335" s="72" t="s">
        <v>336</v>
      </c>
      <c r="G335" s="72" t="s">
        <v>44</v>
      </c>
      <c r="H335" s="56">
        <v>52</v>
      </c>
      <c r="I335" s="32"/>
      <c r="J335" s="41">
        <f t="shared" si="10"/>
        <v>0</v>
      </c>
      <c r="K335" s="42" t="str">
        <f t="shared" si="11"/>
        <v>OK</v>
      </c>
      <c r="L335" s="31"/>
      <c r="M335" s="31"/>
      <c r="N335" s="31"/>
      <c r="O335" s="31"/>
      <c r="P335" s="31"/>
      <c r="Q335" s="31"/>
      <c r="R335" s="31"/>
      <c r="S335" s="31"/>
      <c r="T335" s="31"/>
      <c r="U335" s="31"/>
      <c r="V335" s="31"/>
      <c r="W335" s="31"/>
      <c r="X335" s="60"/>
      <c r="Y335" s="60"/>
      <c r="Z335" s="60"/>
      <c r="AA335" s="60"/>
      <c r="AB335" s="60"/>
      <c r="AC335" s="60"/>
    </row>
    <row r="336" spans="1:29" ht="30" customHeight="1" x14ac:dyDescent="0.25">
      <c r="A336" s="166"/>
      <c r="B336" s="71">
        <v>380</v>
      </c>
      <c r="C336" s="169"/>
      <c r="D336" s="75" t="s">
        <v>389</v>
      </c>
      <c r="E336" s="72" t="s">
        <v>390</v>
      </c>
      <c r="F336" s="72" t="s">
        <v>38</v>
      </c>
      <c r="G336" s="72" t="s">
        <v>44</v>
      </c>
      <c r="H336" s="56">
        <v>221.8</v>
      </c>
      <c r="I336" s="32"/>
      <c r="J336" s="41">
        <f t="shared" si="10"/>
        <v>0</v>
      </c>
      <c r="K336" s="42" t="str">
        <f t="shared" si="11"/>
        <v>OK</v>
      </c>
      <c r="L336" s="31"/>
      <c r="M336" s="31"/>
      <c r="N336" s="31"/>
      <c r="O336" s="31"/>
      <c r="P336" s="31"/>
      <c r="Q336" s="31"/>
      <c r="R336" s="31"/>
      <c r="S336" s="31"/>
      <c r="T336" s="31"/>
      <c r="U336" s="31"/>
      <c r="V336" s="31"/>
      <c r="W336" s="31"/>
      <c r="X336" s="60"/>
      <c r="Y336" s="60"/>
      <c r="Z336" s="60"/>
      <c r="AA336" s="60"/>
      <c r="AB336" s="60"/>
      <c r="AC336" s="60"/>
    </row>
    <row r="337" spans="1:29" ht="30" customHeight="1" x14ac:dyDescent="0.25">
      <c r="A337" s="166"/>
      <c r="B337" s="71">
        <v>381</v>
      </c>
      <c r="C337" s="169"/>
      <c r="D337" s="75" t="s">
        <v>391</v>
      </c>
      <c r="E337" s="72" t="s">
        <v>784</v>
      </c>
      <c r="F337" s="72" t="s">
        <v>38</v>
      </c>
      <c r="G337" s="72" t="s">
        <v>44</v>
      </c>
      <c r="H337" s="56">
        <v>8.4</v>
      </c>
      <c r="I337" s="32"/>
      <c r="J337" s="41">
        <f t="shared" si="10"/>
        <v>0</v>
      </c>
      <c r="K337" s="42" t="str">
        <f t="shared" si="11"/>
        <v>OK</v>
      </c>
      <c r="L337" s="31"/>
      <c r="M337" s="31"/>
      <c r="N337" s="31"/>
      <c r="O337" s="31"/>
      <c r="P337" s="31"/>
      <c r="Q337" s="31"/>
      <c r="R337" s="31"/>
      <c r="S337" s="31"/>
      <c r="T337" s="31"/>
      <c r="U337" s="31"/>
      <c r="V337" s="31"/>
      <c r="W337" s="31"/>
      <c r="X337" s="60"/>
      <c r="Y337" s="60"/>
      <c r="Z337" s="60"/>
      <c r="AA337" s="60"/>
      <c r="AB337" s="60"/>
      <c r="AC337" s="60"/>
    </row>
    <row r="338" spans="1:29" ht="30" customHeight="1" x14ac:dyDescent="0.25">
      <c r="A338" s="166"/>
      <c r="B338" s="71">
        <v>382</v>
      </c>
      <c r="C338" s="169"/>
      <c r="D338" s="75" t="s">
        <v>392</v>
      </c>
      <c r="E338" s="72" t="s">
        <v>784</v>
      </c>
      <c r="F338" s="72" t="s">
        <v>38</v>
      </c>
      <c r="G338" s="72" t="s">
        <v>44</v>
      </c>
      <c r="H338" s="56">
        <v>17.600000000000001</v>
      </c>
      <c r="I338" s="32"/>
      <c r="J338" s="41">
        <f t="shared" si="10"/>
        <v>0</v>
      </c>
      <c r="K338" s="42" t="str">
        <f t="shared" si="11"/>
        <v>OK</v>
      </c>
      <c r="L338" s="31"/>
      <c r="M338" s="31"/>
      <c r="N338" s="31"/>
      <c r="O338" s="31"/>
      <c r="P338" s="31"/>
      <c r="Q338" s="31"/>
      <c r="R338" s="31"/>
      <c r="S338" s="31"/>
      <c r="T338" s="31"/>
      <c r="U338" s="31"/>
      <c r="V338" s="31"/>
      <c r="W338" s="31"/>
      <c r="X338" s="60"/>
      <c r="Y338" s="60"/>
      <c r="Z338" s="60"/>
      <c r="AA338" s="60"/>
      <c r="AB338" s="60"/>
      <c r="AC338" s="60"/>
    </row>
    <row r="339" spans="1:29" ht="30" customHeight="1" x14ac:dyDescent="0.25">
      <c r="A339" s="166"/>
      <c r="B339" s="71">
        <v>383</v>
      </c>
      <c r="C339" s="169"/>
      <c r="D339" s="75" t="s">
        <v>393</v>
      </c>
      <c r="E339" s="72" t="s">
        <v>784</v>
      </c>
      <c r="F339" s="72" t="s">
        <v>38</v>
      </c>
      <c r="G339" s="72" t="s">
        <v>44</v>
      </c>
      <c r="H339" s="56">
        <v>5.05</v>
      </c>
      <c r="I339" s="32"/>
      <c r="J339" s="41">
        <f t="shared" si="10"/>
        <v>0</v>
      </c>
      <c r="K339" s="42" t="str">
        <f t="shared" si="11"/>
        <v>OK</v>
      </c>
      <c r="L339" s="31"/>
      <c r="M339" s="31"/>
      <c r="N339" s="31"/>
      <c r="O339" s="31"/>
      <c r="P339" s="31"/>
      <c r="Q339" s="31"/>
      <c r="R339" s="31"/>
      <c r="S339" s="31"/>
      <c r="T339" s="31"/>
      <c r="U339" s="31"/>
      <c r="V339" s="31"/>
      <c r="W339" s="31"/>
      <c r="X339" s="60"/>
      <c r="Y339" s="60"/>
      <c r="Z339" s="60"/>
      <c r="AA339" s="60"/>
      <c r="AB339" s="60"/>
      <c r="AC339" s="60"/>
    </row>
    <row r="340" spans="1:29" ht="30" customHeight="1" x14ac:dyDescent="0.25">
      <c r="A340" s="166"/>
      <c r="B340" s="71">
        <v>384</v>
      </c>
      <c r="C340" s="169"/>
      <c r="D340" s="75" t="s">
        <v>394</v>
      </c>
      <c r="E340" s="72" t="s">
        <v>784</v>
      </c>
      <c r="F340" s="72" t="s">
        <v>38</v>
      </c>
      <c r="G340" s="72" t="s">
        <v>44</v>
      </c>
      <c r="H340" s="56">
        <v>16.2</v>
      </c>
      <c r="I340" s="32"/>
      <c r="J340" s="41">
        <f t="shared" si="10"/>
        <v>0</v>
      </c>
      <c r="K340" s="42" t="str">
        <f t="shared" si="11"/>
        <v>OK</v>
      </c>
      <c r="L340" s="31"/>
      <c r="M340" s="31"/>
      <c r="N340" s="31"/>
      <c r="O340" s="31"/>
      <c r="P340" s="31"/>
      <c r="Q340" s="31"/>
      <c r="R340" s="31"/>
      <c r="S340" s="31"/>
      <c r="T340" s="31"/>
      <c r="U340" s="31"/>
      <c r="V340" s="31"/>
      <c r="W340" s="31"/>
      <c r="X340" s="60"/>
      <c r="Y340" s="60"/>
      <c r="Z340" s="60"/>
      <c r="AA340" s="60"/>
      <c r="AB340" s="60"/>
      <c r="AC340" s="60"/>
    </row>
    <row r="341" spans="1:29" ht="30" customHeight="1" x14ac:dyDescent="0.25">
      <c r="A341" s="166"/>
      <c r="B341" s="71">
        <v>385</v>
      </c>
      <c r="C341" s="169"/>
      <c r="D341" s="75" t="s">
        <v>395</v>
      </c>
      <c r="E341" s="72" t="s">
        <v>784</v>
      </c>
      <c r="F341" s="72" t="s">
        <v>38</v>
      </c>
      <c r="G341" s="72" t="s">
        <v>44</v>
      </c>
      <c r="H341" s="56">
        <v>6.7</v>
      </c>
      <c r="I341" s="32"/>
      <c r="J341" s="41">
        <f t="shared" si="10"/>
        <v>0</v>
      </c>
      <c r="K341" s="42" t="str">
        <f t="shared" si="11"/>
        <v>OK</v>
      </c>
      <c r="L341" s="31"/>
      <c r="M341" s="31"/>
      <c r="N341" s="31"/>
      <c r="O341" s="31"/>
      <c r="P341" s="31"/>
      <c r="Q341" s="31"/>
      <c r="R341" s="31"/>
      <c r="S341" s="31"/>
      <c r="T341" s="31"/>
      <c r="U341" s="31"/>
      <c r="V341" s="31"/>
      <c r="W341" s="31"/>
      <c r="X341" s="60"/>
      <c r="Y341" s="60"/>
      <c r="Z341" s="60"/>
      <c r="AA341" s="60"/>
      <c r="AB341" s="60"/>
      <c r="AC341" s="60"/>
    </row>
    <row r="342" spans="1:29" ht="30" customHeight="1" x14ac:dyDescent="0.25">
      <c r="A342" s="166"/>
      <c r="B342" s="71">
        <v>386</v>
      </c>
      <c r="C342" s="169"/>
      <c r="D342" s="75" t="s">
        <v>396</v>
      </c>
      <c r="E342" s="72" t="s">
        <v>784</v>
      </c>
      <c r="F342" s="72" t="s">
        <v>38</v>
      </c>
      <c r="G342" s="72" t="s">
        <v>44</v>
      </c>
      <c r="H342" s="56">
        <v>12.8</v>
      </c>
      <c r="I342" s="32"/>
      <c r="J342" s="41">
        <f t="shared" si="10"/>
        <v>0</v>
      </c>
      <c r="K342" s="42" t="str">
        <f t="shared" si="11"/>
        <v>OK</v>
      </c>
      <c r="L342" s="31"/>
      <c r="M342" s="31"/>
      <c r="N342" s="31"/>
      <c r="O342" s="31"/>
      <c r="P342" s="31"/>
      <c r="Q342" s="31"/>
      <c r="R342" s="31"/>
      <c r="S342" s="31"/>
      <c r="T342" s="31"/>
      <c r="U342" s="31"/>
      <c r="V342" s="31"/>
      <c r="W342" s="31"/>
      <c r="X342" s="60"/>
      <c r="Y342" s="60"/>
      <c r="Z342" s="60"/>
      <c r="AA342" s="60"/>
      <c r="AB342" s="60"/>
      <c r="AC342" s="60"/>
    </row>
    <row r="343" spans="1:29" ht="30" customHeight="1" x14ac:dyDescent="0.25">
      <c r="A343" s="166"/>
      <c r="B343" s="71">
        <v>387</v>
      </c>
      <c r="C343" s="169"/>
      <c r="D343" s="75" t="s">
        <v>397</v>
      </c>
      <c r="E343" s="72" t="s">
        <v>784</v>
      </c>
      <c r="F343" s="72" t="s">
        <v>38</v>
      </c>
      <c r="G343" s="72" t="s">
        <v>44</v>
      </c>
      <c r="H343" s="56">
        <v>6.4</v>
      </c>
      <c r="I343" s="32">
        <v>2</v>
      </c>
      <c r="J343" s="41">
        <f t="shared" si="10"/>
        <v>0</v>
      </c>
      <c r="K343" s="42" t="str">
        <f t="shared" si="11"/>
        <v>OK</v>
      </c>
      <c r="L343" s="31"/>
      <c r="M343" s="31">
        <v>2</v>
      </c>
      <c r="N343" s="31"/>
      <c r="O343" s="31"/>
      <c r="P343" s="31"/>
      <c r="Q343" s="31"/>
      <c r="R343" s="31"/>
      <c r="S343" s="31"/>
      <c r="T343" s="31"/>
      <c r="U343" s="31"/>
      <c r="V343" s="31"/>
      <c r="W343" s="31"/>
      <c r="X343" s="60"/>
      <c r="Y343" s="60"/>
      <c r="Z343" s="60"/>
      <c r="AA343" s="60"/>
      <c r="AB343" s="60"/>
      <c r="AC343" s="60"/>
    </row>
    <row r="344" spans="1:29" ht="30" customHeight="1" x14ac:dyDescent="0.25">
      <c r="A344" s="166"/>
      <c r="B344" s="71">
        <v>388</v>
      </c>
      <c r="C344" s="169"/>
      <c r="D344" s="75" t="s">
        <v>398</v>
      </c>
      <c r="E344" s="72" t="s">
        <v>784</v>
      </c>
      <c r="F344" s="72" t="s">
        <v>38</v>
      </c>
      <c r="G344" s="72" t="s">
        <v>44</v>
      </c>
      <c r="H344" s="56">
        <v>9.1</v>
      </c>
      <c r="I344" s="32"/>
      <c r="J344" s="41">
        <f t="shared" si="10"/>
        <v>0</v>
      </c>
      <c r="K344" s="42" t="str">
        <f t="shared" si="11"/>
        <v>OK</v>
      </c>
      <c r="L344" s="31"/>
      <c r="M344" s="31"/>
      <c r="N344" s="31"/>
      <c r="O344" s="31"/>
      <c r="P344" s="31"/>
      <c r="Q344" s="31"/>
      <c r="R344" s="31"/>
      <c r="S344" s="31"/>
      <c r="T344" s="31"/>
      <c r="U344" s="31"/>
      <c r="V344" s="31"/>
      <c r="W344" s="31"/>
      <c r="X344" s="60"/>
      <c r="Y344" s="60"/>
      <c r="Z344" s="60"/>
      <c r="AA344" s="60"/>
      <c r="AB344" s="60"/>
      <c r="AC344" s="60"/>
    </row>
    <row r="345" spans="1:29" ht="30" customHeight="1" x14ac:dyDescent="0.25">
      <c r="A345" s="166"/>
      <c r="B345" s="73">
        <v>389</v>
      </c>
      <c r="C345" s="169"/>
      <c r="D345" s="75" t="s">
        <v>791</v>
      </c>
      <c r="E345" s="73" t="s">
        <v>787</v>
      </c>
      <c r="F345" s="72" t="s">
        <v>38</v>
      </c>
      <c r="G345" s="72" t="s">
        <v>44</v>
      </c>
      <c r="H345" s="56">
        <v>44.3</v>
      </c>
      <c r="I345" s="32">
        <v>1</v>
      </c>
      <c r="J345" s="41">
        <f t="shared" si="10"/>
        <v>0</v>
      </c>
      <c r="K345" s="42" t="str">
        <f t="shared" si="11"/>
        <v>OK</v>
      </c>
      <c r="L345" s="31"/>
      <c r="M345" s="31"/>
      <c r="N345" s="31"/>
      <c r="O345" s="31">
        <v>1</v>
      </c>
      <c r="P345" s="31"/>
      <c r="Q345" s="31"/>
      <c r="R345" s="31"/>
      <c r="S345" s="31"/>
      <c r="T345" s="31"/>
      <c r="U345" s="31"/>
      <c r="V345" s="31"/>
      <c r="W345" s="31"/>
      <c r="X345" s="60"/>
      <c r="Y345" s="60"/>
      <c r="Z345" s="60"/>
      <c r="AA345" s="60"/>
      <c r="AB345" s="60"/>
      <c r="AC345" s="60"/>
    </row>
    <row r="346" spans="1:29" ht="30" customHeight="1" x14ac:dyDescent="0.25">
      <c r="A346" s="166"/>
      <c r="B346" s="73">
        <v>390</v>
      </c>
      <c r="C346" s="169"/>
      <c r="D346" s="75" t="s">
        <v>792</v>
      </c>
      <c r="E346" s="73" t="s">
        <v>787</v>
      </c>
      <c r="F346" s="72" t="s">
        <v>38</v>
      </c>
      <c r="G346" s="72" t="s">
        <v>44</v>
      </c>
      <c r="H346" s="56">
        <v>36.700000000000003</v>
      </c>
      <c r="I346" s="32">
        <v>1</v>
      </c>
      <c r="J346" s="41">
        <f t="shared" si="10"/>
        <v>0</v>
      </c>
      <c r="K346" s="42" t="str">
        <f t="shared" si="11"/>
        <v>OK</v>
      </c>
      <c r="L346" s="31"/>
      <c r="M346" s="31"/>
      <c r="N346" s="31"/>
      <c r="O346" s="31">
        <v>1</v>
      </c>
      <c r="P346" s="31"/>
      <c r="Q346" s="31"/>
      <c r="R346" s="31"/>
      <c r="S346" s="31"/>
      <c r="T346" s="31"/>
      <c r="U346" s="31"/>
      <c r="V346" s="31"/>
      <c r="W346" s="31"/>
      <c r="X346" s="60"/>
      <c r="Y346" s="60"/>
      <c r="Z346" s="60"/>
      <c r="AA346" s="60"/>
      <c r="AB346" s="60"/>
      <c r="AC346" s="60"/>
    </row>
    <row r="347" spans="1:29" ht="30" customHeight="1" x14ac:dyDescent="0.25">
      <c r="A347" s="166"/>
      <c r="B347" s="73">
        <v>391</v>
      </c>
      <c r="C347" s="169"/>
      <c r="D347" s="100" t="s">
        <v>793</v>
      </c>
      <c r="E347" s="73" t="s">
        <v>355</v>
      </c>
      <c r="F347" s="72" t="s">
        <v>38</v>
      </c>
      <c r="G347" s="72" t="s">
        <v>44</v>
      </c>
      <c r="H347" s="56">
        <v>29.4</v>
      </c>
      <c r="I347" s="32">
        <v>1</v>
      </c>
      <c r="J347" s="41">
        <f t="shared" si="10"/>
        <v>1</v>
      </c>
      <c r="K347" s="42" t="str">
        <f t="shared" si="11"/>
        <v>OK</v>
      </c>
      <c r="L347" s="31"/>
      <c r="M347" s="31"/>
      <c r="N347" s="31"/>
      <c r="O347" s="31"/>
      <c r="P347" s="31"/>
      <c r="Q347" s="31"/>
      <c r="R347" s="31"/>
      <c r="S347" s="31"/>
      <c r="T347" s="31"/>
      <c r="U347" s="31"/>
      <c r="V347" s="31"/>
      <c r="W347" s="31"/>
      <c r="X347" s="60"/>
      <c r="Y347" s="60"/>
      <c r="Z347" s="60"/>
      <c r="AA347" s="60"/>
      <c r="AB347" s="60"/>
      <c r="AC347" s="60"/>
    </row>
    <row r="348" spans="1:29" ht="30" customHeight="1" x14ac:dyDescent="0.25">
      <c r="A348" s="166"/>
      <c r="B348" s="73">
        <v>392</v>
      </c>
      <c r="C348" s="169"/>
      <c r="D348" s="100" t="s">
        <v>794</v>
      </c>
      <c r="E348" s="73" t="s">
        <v>355</v>
      </c>
      <c r="F348" s="72" t="s">
        <v>38</v>
      </c>
      <c r="G348" s="72" t="s">
        <v>44</v>
      </c>
      <c r="H348" s="56">
        <v>31.2</v>
      </c>
      <c r="I348" s="32">
        <v>1</v>
      </c>
      <c r="J348" s="41">
        <f t="shared" si="10"/>
        <v>1</v>
      </c>
      <c r="K348" s="42" t="str">
        <f t="shared" si="11"/>
        <v>OK</v>
      </c>
      <c r="L348" s="31"/>
      <c r="M348" s="31"/>
      <c r="N348" s="31"/>
      <c r="O348" s="31"/>
      <c r="P348" s="31"/>
      <c r="Q348" s="31"/>
      <c r="R348" s="31"/>
      <c r="S348" s="31"/>
      <c r="T348" s="31"/>
      <c r="U348" s="31"/>
      <c r="V348" s="31"/>
      <c r="W348" s="31"/>
      <c r="X348" s="60"/>
      <c r="Y348" s="60"/>
      <c r="Z348" s="60"/>
      <c r="AA348" s="60"/>
      <c r="AB348" s="60"/>
      <c r="AC348" s="60"/>
    </row>
    <row r="349" spans="1:29" ht="30" customHeight="1" x14ac:dyDescent="0.25">
      <c r="A349" s="166"/>
      <c r="B349" s="71">
        <v>393</v>
      </c>
      <c r="C349" s="169"/>
      <c r="D349" s="75" t="s">
        <v>399</v>
      </c>
      <c r="E349" s="71" t="s">
        <v>789</v>
      </c>
      <c r="F349" s="72" t="s">
        <v>38</v>
      </c>
      <c r="G349" s="72" t="s">
        <v>44</v>
      </c>
      <c r="H349" s="56">
        <v>1.1499999999999999</v>
      </c>
      <c r="I349" s="32">
        <v>5</v>
      </c>
      <c r="J349" s="41">
        <f t="shared" si="10"/>
        <v>0</v>
      </c>
      <c r="K349" s="42" t="str">
        <f t="shared" si="11"/>
        <v>OK</v>
      </c>
      <c r="L349" s="31"/>
      <c r="M349" s="31">
        <v>5</v>
      </c>
      <c r="N349" s="31"/>
      <c r="O349" s="31"/>
      <c r="P349" s="31"/>
      <c r="Q349" s="31"/>
      <c r="R349" s="31"/>
      <c r="S349" s="31"/>
      <c r="T349" s="31"/>
      <c r="U349" s="31"/>
      <c r="V349" s="31"/>
      <c r="W349" s="31"/>
      <c r="X349" s="60"/>
      <c r="Y349" s="60"/>
      <c r="Z349" s="60"/>
      <c r="AA349" s="60"/>
      <c r="AB349" s="60"/>
      <c r="AC349" s="60"/>
    </row>
    <row r="350" spans="1:29" ht="30" customHeight="1" x14ac:dyDescent="0.25">
      <c r="A350" s="166"/>
      <c r="B350" s="71">
        <v>394</v>
      </c>
      <c r="C350" s="169"/>
      <c r="D350" s="75" t="s">
        <v>400</v>
      </c>
      <c r="E350" s="71" t="s">
        <v>789</v>
      </c>
      <c r="F350" s="72" t="s">
        <v>38</v>
      </c>
      <c r="G350" s="72" t="s">
        <v>44</v>
      </c>
      <c r="H350" s="56">
        <v>0.98</v>
      </c>
      <c r="I350" s="32"/>
      <c r="J350" s="41">
        <f t="shared" si="10"/>
        <v>0</v>
      </c>
      <c r="K350" s="42" t="str">
        <f t="shared" si="11"/>
        <v>OK</v>
      </c>
      <c r="L350" s="31"/>
      <c r="M350" s="31"/>
      <c r="N350" s="31"/>
      <c r="O350" s="31"/>
      <c r="P350" s="31"/>
      <c r="Q350" s="31"/>
      <c r="R350" s="31"/>
      <c r="S350" s="31"/>
      <c r="T350" s="31"/>
      <c r="U350" s="31"/>
      <c r="V350" s="31"/>
      <c r="W350" s="31"/>
      <c r="X350" s="60"/>
      <c r="Y350" s="60"/>
      <c r="Z350" s="60"/>
      <c r="AA350" s="60"/>
      <c r="AB350" s="60"/>
      <c r="AC350" s="60"/>
    </row>
    <row r="351" spans="1:29" ht="30" customHeight="1" x14ac:dyDescent="0.25">
      <c r="A351" s="166"/>
      <c r="B351" s="71">
        <v>395</v>
      </c>
      <c r="C351" s="169"/>
      <c r="D351" s="75" t="s">
        <v>401</v>
      </c>
      <c r="E351" s="71" t="s">
        <v>789</v>
      </c>
      <c r="F351" s="72" t="s">
        <v>38</v>
      </c>
      <c r="G351" s="72" t="s">
        <v>44</v>
      </c>
      <c r="H351" s="56">
        <v>2.2799999999999998</v>
      </c>
      <c r="I351" s="32"/>
      <c r="J351" s="41">
        <f t="shared" si="10"/>
        <v>0</v>
      </c>
      <c r="K351" s="42" t="str">
        <f t="shared" si="11"/>
        <v>OK</v>
      </c>
      <c r="L351" s="31"/>
      <c r="M351" s="31"/>
      <c r="N351" s="31"/>
      <c r="O351" s="31"/>
      <c r="P351" s="31"/>
      <c r="Q351" s="31"/>
      <c r="R351" s="31"/>
      <c r="S351" s="31"/>
      <c r="T351" s="31"/>
      <c r="U351" s="31"/>
      <c r="V351" s="31"/>
      <c r="W351" s="31"/>
      <c r="X351" s="60"/>
      <c r="Y351" s="60"/>
      <c r="Z351" s="60"/>
      <c r="AA351" s="60"/>
      <c r="AB351" s="60"/>
      <c r="AC351" s="60"/>
    </row>
    <row r="352" spans="1:29" ht="30" customHeight="1" x14ac:dyDescent="0.25">
      <c r="A352" s="166"/>
      <c r="B352" s="71">
        <v>396</v>
      </c>
      <c r="C352" s="169"/>
      <c r="D352" s="75" t="s">
        <v>402</v>
      </c>
      <c r="E352" s="71" t="s">
        <v>789</v>
      </c>
      <c r="F352" s="72" t="s">
        <v>38</v>
      </c>
      <c r="G352" s="72" t="s">
        <v>44</v>
      </c>
      <c r="H352" s="56">
        <v>6.72</v>
      </c>
      <c r="I352" s="32"/>
      <c r="J352" s="41">
        <f t="shared" si="10"/>
        <v>0</v>
      </c>
      <c r="K352" s="42" t="str">
        <f t="shared" si="11"/>
        <v>OK</v>
      </c>
      <c r="L352" s="31"/>
      <c r="M352" s="31"/>
      <c r="N352" s="31"/>
      <c r="O352" s="31"/>
      <c r="P352" s="31"/>
      <c r="Q352" s="31"/>
      <c r="R352" s="31"/>
      <c r="S352" s="31"/>
      <c r="T352" s="31"/>
      <c r="U352" s="31"/>
      <c r="V352" s="31"/>
      <c r="W352" s="31"/>
      <c r="X352" s="60"/>
      <c r="Y352" s="60"/>
      <c r="Z352" s="60"/>
      <c r="AA352" s="60"/>
      <c r="AB352" s="60"/>
      <c r="AC352" s="60"/>
    </row>
    <row r="353" spans="1:29" ht="30" customHeight="1" x14ac:dyDescent="0.25">
      <c r="A353" s="166"/>
      <c r="B353" s="71">
        <v>397</v>
      </c>
      <c r="C353" s="169"/>
      <c r="D353" s="75" t="s">
        <v>403</v>
      </c>
      <c r="E353" s="71" t="s">
        <v>789</v>
      </c>
      <c r="F353" s="72" t="s">
        <v>38</v>
      </c>
      <c r="G353" s="72" t="s">
        <v>44</v>
      </c>
      <c r="H353" s="56">
        <v>2.86</v>
      </c>
      <c r="I353" s="32"/>
      <c r="J353" s="41">
        <f t="shared" si="10"/>
        <v>0</v>
      </c>
      <c r="K353" s="42" t="str">
        <f t="shared" si="11"/>
        <v>OK</v>
      </c>
      <c r="L353" s="31"/>
      <c r="M353" s="31"/>
      <c r="N353" s="31"/>
      <c r="O353" s="31"/>
      <c r="P353" s="31"/>
      <c r="Q353" s="31"/>
      <c r="R353" s="31"/>
      <c r="S353" s="31"/>
      <c r="T353" s="31"/>
      <c r="U353" s="31"/>
      <c r="V353" s="31"/>
      <c r="W353" s="31"/>
      <c r="X353" s="60"/>
      <c r="Y353" s="60"/>
      <c r="Z353" s="60"/>
      <c r="AA353" s="60"/>
      <c r="AB353" s="60"/>
      <c r="AC353" s="60"/>
    </row>
    <row r="354" spans="1:29" ht="30" customHeight="1" x14ac:dyDescent="0.25">
      <c r="A354" s="166"/>
      <c r="B354" s="71">
        <v>398</v>
      </c>
      <c r="C354" s="169"/>
      <c r="D354" s="75" t="s">
        <v>404</v>
      </c>
      <c r="E354" s="71" t="s">
        <v>789</v>
      </c>
      <c r="F354" s="72" t="s">
        <v>38</v>
      </c>
      <c r="G354" s="72" t="s">
        <v>44</v>
      </c>
      <c r="H354" s="56">
        <v>0.79</v>
      </c>
      <c r="I354" s="32"/>
      <c r="J354" s="41">
        <f t="shared" si="10"/>
        <v>0</v>
      </c>
      <c r="K354" s="42" t="str">
        <f t="shared" si="11"/>
        <v>OK</v>
      </c>
      <c r="L354" s="31"/>
      <c r="M354" s="31"/>
      <c r="N354" s="31"/>
      <c r="O354" s="31"/>
      <c r="P354" s="31"/>
      <c r="Q354" s="31"/>
      <c r="R354" s="31"/>
      <c r="S354" s="31"/>
      <c r="T354" s="31"/>
      <c r="U354" s="31"/>
      <c r="V354" s="31"/>
      <c r="W354" s="31"/>
      <c r="X354" s="60"/>
      <c r="Y354" s="60"/>
      <c r="Z354" s="60"/>
      <c r="AA354" s="60"/>
      <c r="AB354" s="60"/>
      <c r="AC354" s="60"/>
    </row>
    <row r="355" spans="1:29" ht="30" customHeight="1" x14ac:dyDescent="0.25">
      <c r="A355" s="166"/>
      <c r="B355" s="71">
        <v>399</v>
      </c>
      <c r="C355" s="169"/>
      <c r="D355" s="75" t="s">
        <v>405</v>
      </c>
      <c r="E355" s="71" t="s">
        <v>789</v>
      </c>
      <c r="F355" s="72" t="s">
        <v>38</v>
      </c>
      <c r="G355" s="72" t="s">
        <v>44</v>
      </c>
      <c r="H355" s="56">
        <v>0.62</v>
      </c>
      <c r="I355" s="32"/>
      <c r="J355" s="41">
        <f t="shared" si="10"/>
        <v>0</v>
      </c>
      <c r="K355" s="42" t="str">
        <f t="shared" si="11"/>
        <v>OK</v>
      </c>
      <c r="L355" s="31"/>
      <c r="M355" s="31"/>
      <c r="N355" s="31"/>
      <c r="O355" s="31"/>
      <c r="P355" s="31"/>
      <c r="Q355" s="31"/>
      <c r="R355" s="31"/>
      <c r="S355" s="31"/>
      <c r="T355" s="31"/>
      <c r="U355" s="31"/>
      <c r="V355" s="31"/>
      <c r="W355" s="31"/>
      <c r="X355" s="60"/>
      <c r="Y355" s="60"/>
      <c r="Z355" s="60"/>
      <c r="AA355" s="60"/>
      <c r="AB355" s="60"/>
      <c r="AC355" s="60"/>
    </row>
    <row r="356" spans="1:29" ht="30" customHeight="1" x14ac:dyDescent="0.25">
      <c r="A356" s="166"/>
      <c r="B356" s="71">
        <v>400</v>
      </c>
      <c r="C356" s="169"/>
      <c r="D356" s="75" t="s">
        <v>406</v>
      </c>
      <c r="E356" s="71" t="s">
        <v>784</v>
      </c>
      <c r="F356" s="72" t="s">
        <v>38</v>
      </c>
      <c r="G356" s="72" t="s">
        <v>44</v>
      </c>
      <c r="H356" s="56">
        <v>10.88</v>
      </c>
      <c r="I356" s="32"/>
      <c r="J356" s="41">
        <f t="shared" si="10"/>
        <v>0</v>
      </c>
      <c r="K356" s="42" t="str">
        <f t="shared" si="11"/>
        <v>OK</v>
      </c>
      <c r="L356" s="31"/>
      <c r="M356" s="31"/>
      <c r="N356" s="31"/>
      <c r="O356" s="31"/>
      <c r="P356" s="31"/>
      <c r="Q356" s="31"/>
      <c r="R356" s="31"/>
      <c r="S356" s="31"/>
      <c r="T356" s="31"/>
      <c r="U356" s="31"/>
      <c r="V356" s="31"/>
      <c r="W356" s="31"/>
      <c r="X356" s="60"/>
      <c r="Y356" s="60"/>
      <c r="Z356" s="60"/>
      <c r="AA356" s="60"/>
      <c r="AB356" s="60"/>
      <c r="AC356" s="60"/>
    </row>
    <row r="357" spans="1:29" ht="30" customHeight="1" x14ac:dyDescent="0.25">
      <c r="A357" s="166"/>
      <c r="B357" s="71">
        <v>401</v>
      </c>
      <c r="C357" s="169"/>
      <c r="D357" s="75" t="s">
        <v>407</v>
      </c>
      <c r="E357" s="71" t="s">
        <v>784</v>
      </c>
      <c r="F357" s="72" t="s">
        <v>38</v>
      </c>
      <c r="G357" s="72" t="s">
        <v>44</v>
      </c>
      <c r="H357" s="56">
        <v>13.27</v>
      </c>
      <c r="I357" s="32"/>
      <c r="J357" s="41">
        <f t="shared" si="10"/>
        <v>0</v>
      </c>
      <c r="K357" s="42" t="str">
        <f t="shared" si="11"/>
        <v>OK</v>
      </c>
      <c r="L357" s="31"/>
      <c r="M357" s="31"/>
      <c r="N357" s="31"/>
      <c r="O357" s="31"/>
      <c r="P357" s="31"/>
      <c r="Q357" s="31"/>
      <c r="R357" s="31"/>
      <c r="S357" s="31"/>
      <c r="T357" s="31"/>
      <c r="U357" s="31"/>
      <c r="V357" s="31"/>
      <c r="W357" s="31"/>
      <c r="X357" s="60"/>
      <c r="Y357" s="60"/>
      <c r="Z357" s="60"/>
      <c r="AA357" s="60"/>
      <c r="AB357" s="60"/>
      <c r="AC357" s="60"/>
    </row>
    <row r="358" spans="1:29" ht="30" customHeight="1" x14ac:dyDescent="0.25">
      <c r="A358" s="166"/>
      <c r="B358" s="71">
        <v>402</v>
      </c>
      <c r="C358" s="169"/>
      <c r="D358" s="75" t="s">
        <v>408</v>
      </c>
      <c r="E358" s="71" t="s">
        <v>784</v>
      </c>
      <c r="F358" s="72" t="s">
        <v>38</v>
      </c>
      <c r="G358" s="72" t="s">
        <v>44</v>
      </c>
      <c r="H358" s="56">
        <v>13.58</v>
      </c>
      <c r="I358" s="32"/>
      <c r="J358" s="41">
        <f t="shared" si="10"/>
        <v>0</v>
      </c>
      <c r="K358" s="42" t="str">
        <f t="shared" si="11"/>
        <v>OK</v>
      </c>
      <c r="L358" s="31"/>
      <c r="M358" s="31"/>
      <c r="N358" s="31"/>
      <c r="O358" s="31"/>
      <c r="P358" s="31"/>
      <c r="Q358" s="31"/>
      <c r="R358" s="31"/>
      <c r="S358" s="31"/>
      <c r="T358" s="31"/>
      <c r="U358" s="31"/>
      <c r="V358" s="31"/>
      <c r="W358" s="31"/>
      <c r="X358" s="60"/>
      <c r="Y358" s="60"/>
      <c r="Z358" s="60"/>
      <c r="AA358" s="60"/>
      <c r="AB358" s="60"/>
      <c r="AC358" s="60"/>
    </row>
    <row r="359" spans="1:29" ht="30" customHeight="1" x14ac:dyDescent="0.25">
      <c r="A359" s="166"/>
      <c r="B359" s="71">
        <v>403</v>
      </c>
      <c r="C359" s="169"/>
      <c r="D359" s="75" t="s">
        <v>409</v>
      </c>
      <c r="E359" s="71" t="s">
        <v>789</v>
      </c>
      <c r="F359" s="72" t="s">
        <v>38</v>
      </c>
      <c r="G359" s="72" t="s">
        <v>44</v>
      </c>
      <c r="H359" s="56">
        <v>2.0499999999999998</v>
      </c>
      <c r="I359" s="32"/>
      <c r="J359" s="41">
        <f t="shared" si="10"/>
        <v>0</v>
      </c>
      <c r="K359" s="42" t="str">
        <f t="shared" si="11"/>
        <v>OK</v>
      </c>
      <c r="L359" s="31"/>
      <c r="M359" s="31"/>
      <c r="N359" s="31"/>
      <c r="O359" s="31"/>
      <c r="P359" s="31"/>
      <c r="Q359" s="31"/>
      <c r="R359" s="31"/>
      <c r="S359" s="31"/>
      <c r="T359" s="31"/>
      <c r="U359" s="31"/>
      <c r="V359" s="31"/>
      <c r="W359" s="31"/>
      <c r="X359" s="60"/>
      <c r="Y359" s="60"/>
      <c r="Z359" s="60"/>
      <c r="AA359" s="60"/>
      <c r="AB359" s="60"/>
      <c r="AC359" s="60"/>
    </row>
    <row r="360" spans="1:29" ht="30" customHeight="1" x14ac:dyDescent="0.25">
      <c r="A360" s="166"/>
      <c r="B360" s="71">
        <v>404</v>
      </c>
      <c r="C360" s="169"/>
      <c r="D360" s="75" t="s">
        <v>410</v>
      </c>
      <c r="E360" s="71" t="s">
        <v>789</v>
      </c>
      <c r="F360" s="72" t="s">
        <v>38</v>
      </c>
      <c r="G360" s="72" t="s">
        <v>44</v>
      </c>
      <c r="H360" s="56">
        <v>2.3199999999999998</v>
      </c>
      <c r="I360" s="32"/>
      <c r="J360" s="41">
        <f t="shared" si="10"/>
        <v>0</v>
      </c>
      <c r="K360" s="42" t="str">
        <f t="shared" si="11"/>
        <v>OK</v>
      </c>
      <c r="L360" s="31"/>
      <c r="M360" s="31"/>
      <c r="N360" s="31"/>
      <c r="O360" s="31"/>
      <c r="P360" s="31"/>
      <c r="Q360" s="31"/>
      <c r="R360" s="31"/>
      <c r="S360" s="31"/>
      <c r="T360" s="31"/>
      <c r="U360" s="31"/>
      <c r="V360" s="31"/>
      <c r="W360" s="31"/>
      <c r="X360" s="60"/>
      <c r="Y360" s="60"/>
      <c r="Z360" s="60"/>
      <c r="AA360" s="60"/>
      <c r="AB360" s="60"/>
      <c r="AC360" s="60"/>
    </row>
    <row r="361" spans="1:29" ht="30" customHeight="1" x14ac:dyDescent="0.25">
      <c r="A361" s="166"/>
      <c r="B361" s="71">
        <v>405</v>
      </c>
      <c r="C361" s="169"/>
      <c r="D361" s="75" t="s">
        <v>411</v>
      </c>
      <c r="E361" s="71" t="s">
        <v>789</v>
      </c>
      <c r="F361" s="72" t="s">
        <v>38</v>
      </c>
      <c r="G361" s="72" t="s">
        <v>44</v>
      </c>
      <c r="H361" s="56">
        <v>1.9</v>
      </c>
      <c r="I361" s="32"/>
      <c r="J361" s="41">
        <f t="shared" si="10"/>
        <v>0</v>
      </c>
      <c r="K361" s="42" t="str">
        <f t="shared" si="11"/>
        <v>OK</v>
      </c>
      <c r="L361" s="31"/>
      <c r="M361" s="31"/>
      <c r="N361" s="31"/>
      <c r="O361" s="31"/>
      <c r="P361" s="31"/>
      <c r="Q361" s="31"/>
      <c r="R361" s="31"/>
      <c r="S361" s="31"/>
      <c r="T361" s="31"/>
      <c r="U361" s="31"/>
      <c r="V361" s="31"/>
      <c r="W361" s="31"/>
      <c r="X361" s="60"/>
      <c r="Y361" s="60"/>
      <c r="Z361" s="60"/>
      <c r="AA361" s="60"/>
      <c r="AB361" s="60"/>
      <c r="AC361" s="60"/>
    </row>
    <row r="362" spans="1:29" ht="30" customHeight="1" x14ac:dyDescent="0.25">
      <c r="A362" s="166"/>
      <c r="B362" s="71">
        <v>406</v>
      </c>
      <c r="C362" s="169"/>
      <c r="D362" s="75" t="s">
        <v>412</v>
      </c>
      <c r="E362" s="71" t="s">
        <v>789</v>
      </c>
      <c r="F362" s="72" t="s">
        <v>38</v>
      </c>
      <c r="G362" s="72" t="s">
        <v>44</v>
      </c>
      <c r="H362" s="56">
        <v>1.49</v>
      </c>
      <c r="I362" s="32"/>
      <c r="J362" s="41">
        <f t="shared" si="10"/>
        <v>0</v>
      </c>
      <c r="K362" s="42" t="str">
        <f t="shared" si="11"/>
        <v>OK</v>
      </c>
      <c r="L362" s="31"/>
      <c r="M362" s="31"/>
      <c r="N362" s="31"/>
      <c r="O362" s="31"/>
      <c r="P362" s="31"/>
      <c r="Q362" s="31"/>
      <c r="R362" s="31"/>
      <c r="S362" s="31"/>
      <c r="T362" s="31"/>
      <c r="U362" s="31"/>
      <c r="V362" s="31"/>
      <c r="W362" s="31"/>
      <c r="X362" s="60"/>
      <c r="Y362" s="60"/>
      <c r="Z362" s="60"/>
      <c r="AA362" s="60"/>
      <c r="AB362" s="60"/>
      <c r="AC362" s="60"/>
    </row>
    <row r="363" spans="1:29" ht="30" customHeight="1" x14ac:dyDescent="0.25">
      <c r="A363" s="166"/>
      <c r="B363" s="71">
        <v>407</v>
      </c>
      <c r="C363" s="169"/>
      <c r="D363" s="75" t="s">
        <v>413</v>
      </c>
      <c r="E363" s="71" t="s">
        <v>789</v>
      </c>
      <c r="F363" s="72" t="s">
        <v>38</v>
      </c>
      <c r="G363" s="72" t="s">
        <v>44</v>
      </c>
      <c r="H363" s="56">
        <v>2.2000000000000002</v>
      </c>
      <c r="I363" s="32"/>
      <c r="J363" s="41">
        <f t="shared" si="10"/>
        <v>0</v>
      </c>
      <c r="K363" s="42" t="str">
        <f t="shared" si="11"/>
        <v>OK</v>
      </c>
      <c r="L363" s="31"/>
      <c r="M363" s="31"/>
      <c r="N363" s="31"/>
      <c r="O363" s="31"/>
      <c r="P363" s="31"/>
      <c r="Q363" s="31"/>
      <c r="R363" s="31"/>
      <c r="S363" s="31"/>
      <c r="T363" s="31"/>
      <c r="U363" s="31"/>
      <c r="V363" s="31"/>
      <c r="W363" s="31"/>
      <c r="X363" s="60"/>
      <c r="Y363" s="60"/>
      <c r="Z363" s="60"/>
      <c r="AA363" s="60"/>
      <c r="AB363" s="60"/>
      <c r="AC363" s="60"/>
    </row>
    <row r="364" spans="1:29" ht="30" customHeight="1" x14ac:dyDescent="0.25">
      <c r="A364" s="166"/>
      <c r="B364" s="71">
        <v>408</v>
      </c>
      <c r="C364" s="169"/>
      <c r="D364" s="75" t="s">
        <v>414</v>
      </c>
      <c r="E364" s="71" t="s">
        <v>789</v>
      </c>
      <c r="F364" s="72" t="s">
        <v>38</v>
      </c>
      <c r="G364" s="72" t="s">
        <v>44</v>
      </c>
      <c r="H364" s="56">
        <v>2.6</v>
      </c>
      <c r="I364" s="32"/>
      <c r="J364" s="41">
        <f t="shared" si="10"/>
        <v>0</v>
      </c>
      <c r="K364" s="42" t="str">
        <f t="shared" si="11"/>
        <v>OK</v>
      </c>
      <c r="L364" s="31"/>
      <c r="M364" s="31"/>
      <c r="N364" s="31"/>
      <c r="O364" s="31"/>
      <c r="P364" s="31"/>
      <c r="Q364" s="31"/>
      <c r="R364" s="31"/>
      <c r="S364" s="31"/>
      <c r="T364" s="31"/>
      <c r="U364" s="31"/>
      <c r="V364" s="31"/>
      <c r="W364" s="31"/>
      <c r="X364" s="60"/>
      <c r="Y364" s="60"/>
      <c r="Z364" s="60"/>
      <c r="AA364" s="60"/>
      <c r="AB364" s="60"/>
      <c r="AC364" s="60"/>
    </row>
    <row r="365" spans="1:29" ht="30" customHeight="1" x14ac:dyDescent="0.25">
      <c r="A365" s="166"/>
      <c r="B365" s="71">
        <v>409</v>
      </c>
      <c r="C365" s="169"/>
      <c r="D365" s="75" t="s">
        <v>415</v>
      </c>
      <c r="E365" s="71" t="s">
        <v>789</v>
      </c>
      <c r="F365" s="72" t="s">
        <v>38</v>
      </c>
      <c r="G365" s="72" t="s">
        <v>44</v>
      </c>
      <c r="H365" s="56">
        <v>3.09</v>
      </c>
      <c r="I365" s="32"/>
      <c r="J365" s="41">
        <f t="shared" si="10"/>
        <v>0</v>
      </c>
      <c r="K365" s="42" t="str">
        <f t="shared" si="11"/>
        <v>OK</v>
      </c>
      <c r="L365" s="31"/>
      <c r="M365" s="31"/>
      <c r="N365" s="31"/>
      <c r="O365" s="31"/>
      <c r="P365" s="31"/>
      <c r="Q365" s="31"/>
      <c r="R365" s="31"/>
      <c r="S365" s="31"/>
      <c r="T365" s="31"/>
      <c r="U365" s="31"/>
      <c r="V365" s="31"/>
      <c r="W365" s="31"/>
      <c r="X365" s="60"/>
      <c r="Y365" s="60"/>
      <c r="Z365" s="60"/>
      <c r="AA365" s="60"/>
      <c r="AB365" s="60"/>
      <c r="AC365" s="60"/>
    </row>
    <row r="366" spans="1:29" ht="30" customHeight="1" x14ac:dyDescent="0.25">
      <c r="A366" s="166"/>
      <c r="B366" s="71">
        <v>410</v>
      </c>
      <c r="C366" s="169"/>
      <c r="D366" s="75" t="s">
        <v>416</v>
      </c>
      <c r="E366" s="71" t="s">
        <v>789</v>
      </c>
      <c r="F366" s="72" t="s">
        <v>38</v>
      </c>
      <c r="G366" s="72" t="s">
        <v>44</v>
      </c>
      <c r="H366" s="56">
        <v>3.35</v>
      </c>
      <c r="I366" s="32"/>
      <c r="J366" s="41">
        <f t="shared" si="10"/>
        <v>0</v>
      </c>
      <c r="K366" s="42" t="str">
        <f t="shared" si="11"/>
        <v>OK</v>
      </c>
      <c r="L366" s="31"/>
      <c r="M366" s="31"/>
      <c r="N366" s="31"/>
      <c r="O366" s="31"/>
      <c r="P366" s="31"/>
      <c r="Q366" s="31"/>
      <c r="R366" s="31"/>
      <c r="S366" s="31"/>
      <c r="T366" s="31"/>
      <c r="U366" s="31"/>
      <c r="V366" s="31"/>
      <c r="W366" s="31"/>
      <c r="X366" s="60"/>
      <c r="Y366" s="60"/>
      <c r="Z366" s="60"/>
      <c r="AA366" s="60"/>
      <c r="AB366" s="60"/>
      <c r="AC366" s="60"/>
    </row>
    <row r="367" spans="1:29" ht="30" customHeight="1" x14ac:dyDescent="0.25">
      <c r="A367" s="166"/>
      <c r="B367" s="71">
        <v>411</v>
      </c>
      <c r="C367" s="169"/>
      <c r="D367" s="75" t="s">
        <v>417</v>
      </c>
      <c r="E367" s="71" t="s">
        <v>789</v>
      </c>
      <c r="F367" s="72" t="s">
        <v>38</v>
      </c>
      <c r="G367" s="72" t="s">
        <v>44</v>
      </c>
      <c r="H367" s="56">
        <v>0.88</v>
      </c>
      <c r="I367" s="32"/>
      <c r="J367" s="41">
        <f t="shared" si="10"/>
        <v>0</v>
      </c>
      <c r="K367" s="42" t="str">
        <f t="shared" si="11"/>
        <v>OK</v>
      </c>
      <c r="L367" s="31"/>
      <c r="M367" s="31"/>
      <c r="N367" s="31"/>
      <c r="O367" s="31"/>
      <c r="P367" s="31"/>
      <c r="Q367" s="31"/>
      <c r="R367" s="31"/>
      <c r="S367" s="31"/>
      <c r="T367" s="31"/>
      <c r="U367" s="31"/>
      <c r="V367" s="31"/>
      <c r="W367" s="31"/>
      <c r="X367" s="60"/>
      <c r="Y367" s="60"/>
      <c r="Z367" s="60"/>
      <c r="AA367" s="60"/>
      <c r="AB367" s="60"/>
      <c r="AC367" s="60"/>
    </row>
    <row r="368" spans="1:29" ht="30" customHeight="1" x14ac:dyDescent="0.25">
      <c r="A368" s="166"/>
      <c r="B368" s="71">
        <v>412</v>
      </c>
      <c r="C368" s="169"/>
      <c r="D368" s="75" t="s">
        <v>418</v>
      </c>
      <c r="E368" s="71" t="s">
        <v>789</v>
      </c>
      <c r="F368" s="72" t="s">
        <v>38</v>
      </c>
      <c r="G368" s="72" t="s">
        <v>44</v>
      </c>
      <c r="H368" s="56">
        <v>3.48</v>
      </c>
      <c r="I368" s="32"/>
      <c r="J368" s="41">
        <f t="shared" si="10"/>
        <v>0</v>
      </c>
      <c r="K368" s="42" t="str">
        <f t="shared" si="11"/>
        <v>OK</v>
      </c>
      <c r="L368" s="31"/>
      <c r="M368" s="31"/>
      <c r="N368" s="31"/>
      <c r="O368" s="31"/>
      <c r="P368" s="31"/>
      <c r="Q368" s="31"/>
      <c r="R368" s="31"/>
      <c r="S368" s="31"/>
      <c r="T368" s="31"/>
      <c r="U368" s="31"/>
      <c r="V368" s="31"/>
      <c r="W368" s="31"/>
      <c r="X368" s="60"/>
      <c r="Y368" s="60"/>
      <c r="Z368" s="60"/>
      <c r="AA368" s="60"/>
      <c r="AB368" s="60"/>
      <c r="AC368" s="60"/>
    </row>
    <row r="369" spans="1:29" ht="30" customHeight="1" x14ac:dyDescent="0.25">
      <c r="A369" s="166"/>
      <c r="B369" s="71">
        <v>413</v>
      </c>
      <c r="C369" s="169"/>
      <c r="D369" s="75" t="s">
        <v>419</v>
      </c>
      <c r="E369" s="71" t="s">
        <v>789</v>
      </c>
      <c r="F369" s="72" t="s">
        <v>38</v>
      </c>
      <c r="G369" s="72" t="s">
        <v>44</v>
      </c>
      <c r="H369" s="56">
        <v>1.61</v>
      </c>
      <c r="I369" s="32"/>
      <c r="J369" s="41">
        <f t="shared" si="10"/>
        <v>0</v>
      </c>
      <c r="K369" s="42" t="str">
        <f t="shared" si="11"/>
        <v>OK</v>
      </c>
      <c r="L369" s="31"/>
      <c r="M369" s="31"/>
      <c r="N369" s="31"/>
      <c r="O369" s="31"/>
      <c r="P369" s="31"/>
      <c r="Q369" s="31"/>
      <c r="R369" s="31"/>
      <c r="S369" s="31"/>
      <c r="T369" s="31"/>
      <c r="U369" s="31"/>
      <c r="V369" s="31"/>
      <c r="W369" s="31"/>
      <c r="X369" s="60"/>
      <c r="Y369" s="60"/>
      <c r="Z369" s="60"/>
      <c r="AA369" s="60"/>
      <c r="AB369" s="60"/>
      <c r="AC369" s="60"/>
    </row>
    <row r="370" spans="1:29" ht="30" customHeight="1" x14ac:dyDescent="0.25">
      <c r="A370" s="166"/>
      <c r="B370" s="71">
        <v>414</v>
      </c>
      <c r="C370" s="169"/>
      <c r="D370" s="75" t="s">
        <v>420</v>
      </c>
      <c r="E370" s="71" t="s">
        <v>789</v>
      </c>
      <c r="F370" s="72" t="s">
        <v>38</v>
      </c>
      <c r="G370" s="72" t="s">
        <v>44</v>
      </c>
      <c r="H370" s="56">
        <v>1.69</v>
      </c>
      <c r="I370" s="32"/>
      <c r="J370" s="41">
        <f t="shared" si="10"/>
        <v>0</v>
      </c>
      <c r="K370" s="42" t="str">
        <f t="shared" si="11"/>
        <v>OK</v>
      </c>
      <c r="L370" s="31"/>
      <c r="M370" s="31"/>
      <c r="N370" s="31"/>
      <c r="O370" s="31"/>
      <c r="P370" s="31"/>
      <c r="Q370" s="31"/>
      <c r="R370" s="31"/>
      <c r="S370" s="31"/>
      <c r="T370" s="31"/>
      <c r="U370" s="31"/>
      <c r="V370" s="31"/>
      <c r="W370" s="31"/>
      <c r="X370" s="60"/>
      <c r="Y370" s="60"/>
      <c r="Z370" s="60"/>
      <c r="AA370" s="60"/>
      <c r="AB370" s="60"/>
      <c r="AC370" s="60"/>
    </row>
    <row r="371" spans="1:29" ht="30" customHeight="1" x14ac:dyDescent="0.25">
      <c r="A371" s="166"/>
      <c r="B371" s="71">
        <v>415</v>
      </c>
      <c r="C371" s="169"/>
      <c r="D371" s="75" t="s">
        <v>421</v>
      </c>
      <c r="E371" s="71" t="s">
        <v>789</v>
      </c>
      <c r="F371" s="72" t="s">
        <v>38</v>
      </c>
      <c r="G371" s="72" t="s">
        <v>44</v>
      </c>
      <c r="H371" s="56">
        <v>3.04</v>
      </c>
      <c r="I371" s="32"/>
      <c r="J371" s="41">
        <f t="shared" si="10"/>
        <v>0</v>
      </c>
      <c r="K371" s="42" t="str">
        <f t="shared" si="11"/>
        <v>OK</v>
      </c>
      <c r="L371" s="31"/>
      <c r="M371" s="31"/>
      <c r="N371" s="31"/>
      <c r="O371" s="31"/>
      <c r="P371" s="31"/>
      <c r="Q371" s="31"/>
      <c r="R371" s="31"/>
      <c r="S371" s="31"/>
      <c r="T371" s="31"/>
      <c r="U371" s="31"/>
      <c r="V371" s="31"/>
      <c r="W371" s="31"/>
      <c r="X371" s="60"/>
      <c r="Y371" s="60"/>
      <c r="Z371" s="60"/>
      <c r="AA371" s="60"/>
      <c r="AB371" s="60"/>
      <c r="AC371" s="60"/>
    </row>
    <row r="372" spans="1:29" ht="30" customHeight="1" x14ac:dyDescent="0.25">
      <c r="A372" s="166"/>
      <c r="B372" s="71">
        <v>416</v>
      </c>
      <c r="C372" s="169"/>
      <c r="D372" s="75" t="s">
        <v>422</v>
      </c>
      <c r="E372" s="71" t="s">
        <v>789</v>
      </c>
      <c r="F372" s="72" t="s">
        <v>38</v>
      </c>
      <c r="G372" s="72" t="s">
        <v>44</v>
      </c>
      <c r="H372" s="56">
        <v>6.93</v>
      </c>
      <c r="I372" s="32"/>
      <c r="J372" s="41">
        <f t="shared" si="10"/>
        <v>0</v>
      </c>
      <c r="K372" s="42" t="str">
        <f t="shared" si="11"/>
        <v>OK</v>
      </c>
      <c r="L372" s="31"/>
      <c r="M372" s="31"/>
      <c r="N372" s="31"/>
      <c r="O372" s="31"/>
      <c r="P372" s="31"/>
      <c r="Q372" s="31"/>
      <c r="R372" s="31"/>
      <c r="S372" s="31"/>
      <c r="T372" s="31"/>
      <c r="U372" s="31"/>
      <c r="V372" s="31"/>
      <c r="W372" s="31"/>
      <c r="X372" s="60"/>
      <c r="Y372" s="60"/>
      <c r="Z372" s="60"/>
      <c r="AA372" s="60"/>
      <c r="AB372" s="60"/>
      <c r="AC372" s="60"/>
    </row>
    <row r="373" spans="1:29" ht="30" customHeight="1" x14ac:dyDescent="0.25">
      <c r="A373" s="166"/>
      <c r="B373" s="71">
        <v>417</v>
      </c>
      <c r="C373" s="169"/>
      <c r="D373" s="75" t="s">
        <v>423</v>
      </c>
      <c r="E373" s="71" t="s">
        <v>789</v>
      </c>
      <c r="F373" s="72" t="s">
        <v>38</v>
      </c>
      <c r="G373" s="72" t="s">
        <v>44</v>
      </c>
      <c r="H373" s="56">
        <v>6.56</v>
      </c>
      <c r="I373" s="32"/>
      <c r="J373" s="41">
        <f t="shared" si="10"/>
        <v>0</v>
      </c>
      <c r="K373" s="42" t="str">
        <f t="shared" si="11"/>
        <v>OK</v>
      </c>
      <c r="L373" s="31"/>
      <c r="M373" s="31"/>
      <c r="N373" s="31"/>
      <c r="O373" s="31"/>
      <c r="P373" s="31"/>
      <c r="Q373" s="31"/>
      <c r="R373" s="31"/>
      <c r="S373" s="31"/>
      <c r="T373" s="31"/>
      <c r="U373" s="31"/>
      <c r="V373" s="31"/>
      <c r="W373" s="31"/>
      <c r="X373" s="60"/>
      <c r="Y373" s="60"/>
      <c r="Z373" s="60"/>
      <c r="AA373" s="60"/>
      <c r="AB373" s="60"/>
      <c r="AC373" s="60"/>
    </row>
    <row r="374" spans="1:29" ht="30" customHeight="1" x14ac:dyDescent="0.25">
      <c r="A374" s="166"/>
      <c r="B374" s="71">
        <v>418</v>
      </c>
      <c r="C374" s="169"/>
      <c r="D374" s="75" t="s">
        <v>424</v>
      </c>
      <c r="E374" s="71" t="s">
        <v>789</v>
      </c>
      <c r="F374" s="72" t="s">
        <v>38</v>
      </c>
      <c r="G374" s="72" t="s">
        <v>44</v>
      </c>
      <c r="H374" s="56">
        <v>1.4</v>
      </c>
      <c r="I374" s="32"/>
      <c r="J374" s="41">
        <f t="shared" si="10"/>
        <v>0</v>
      </c>
      <c r="K374" s="42" t="str">
        <f t="shared" si="11"/>
        <v>OK</v>
      </c>
      <c r="L374" s="31"/>
      <c r="M374" s="31"/>
      <c r="N374" s="31"/>
      <c r="O374" s="31"/>
      <c r="P374" s="31"/>
      <c r="Q374" s="31"/>
      <c r="R374" s="31"/>
      <c r="S374" s="31"/>
      <c r="T374" s="31"/>
      <c r="U374" s="31"/>
      <c r="V374" s="31"/>
      <c r="W374" s="31"/>
      <c r="X374" s="60"/>
      <c r="Y374" s="60"/>
      <c r="Z374" s="60"/>
      <c r="AA374" s="60"/>
      <c r="AB374" s="60"/>
      <c r="AC374" s="60"/>
    </row>
    <row r="375" spans="1:29" ht="30" customHeight="1" x14ac:dyDescent="0.25">
      <c r="A375" s="166"/>
      <c r="B375" s="71">
        <v>419</v>
      </c>
      <c r="C375" s="169"/>
      <c r="D375" s="75" t="s">
        <v>425</v>
      </c>
      <c r="E375" s="71" t="s">
        <v>789</v>
      </c>
      <c r="F375" s="72" t="s">
        <v>38</v>
      </c>
      <c r="G375" s="72" t="s">
        <v>44</v>
      </c>
      <c r="H375" s="56">
        <v>2.65</v>
      </c>
      <c r="I375" s="32"/>
      <c r="J375" s="41">
        <f t="shared" si="10"/>
        <v>0</v>
      </c>
      <c r="K375" s="42" t="str">
        <f t="shared" si="11"/>
        <v>OK</v>
      </c>
      <c r="L375" s="31"/>
      <c r="M375" s="31"/>
      <c r="N375" s="31"/>
      <c r="O375" s="31"/>
      <c r="P375" s="31"/>
      <c r="Q375" s="31"/>
      <c r="R375" s="31"/>
      <c r="S375" s="31"/>
      <c r="T375" s="31"/>
      <c r="U375" s="31"/>
      <c r="V375" s="31"/>
      <c r="W375" s="31"/>
      <c r="X375" s="60"/>
      <c r="Y375" s="60"/>
      <c r="Z375" s="60"/>
      <c r="AA375" s="60"/>
      <c r="AB375" s="60"/>
      <c r="AC375" s="60"/>
    </row>
    <row r="376" spans="1:29" ht="30" customHeight="1" x14ac:dyDescent="0.25">
      <c r="A376" s="166"/>
      <c r="B376" s="71">
        <v>420</v>
      </c>
      <c r="C376" s="169"/>
      <c r="D376" s="75" t="s">
        <v>426</v>
      </c>
      <c r="E376" s="71" t="s">
        <v>789</v>
      </c>
      <c r="F376" s="72" t="s">
        <v>38</v>
      </c>
      <c r="G376" s="72" t="s">
        <v>44</v>
      </c>
      <c r="H376" s="56">
        <v>4.43</v>
      </c>
      <c r="I376" s="32"/>
      <c r="J376" s="41">
        <f t="shared" si="10"/>
        <v>0</v>
      </c>
      <c r="K376" s="42" t="str">
        <f t="shared" si="11"/>
        <v>OK</v>
      </c>
      <c r="L376" s="31"/>
      <c r="M376" s="31"/>
      <c r="N376" s="31"/>
      <c r="O376" s="31"/>
      <c r="P376" s="31"/>
      <c r="Q376" s="31"/>
      <c r="R376" s="31"/>
      <c r="S376" s="31"/>
      <c r="T376" s="31"/>
      <c r="U376" s="31"/>
      <c r="V376" s="31"/>
      <c r="W376" s="31"/>
      <c r="X376" s="60"/>
      <c r="Y376" s="60"/>
      <c r="Z376" s="60"/>
      <c r="AA376" s="60"/>
      <c r="AB376" s="60"/>
      <c r="AC376" s="60"/>
    </row>
    <row r="377" spans="1:29" ht="30" customHeight="1" x14ac:dyDescent="0.25">
      <c r="A377" s="166"/>
      <c r="B377" s="71">
        <v>421</v>
      </c>
      <c r="C377" s="169"/>
      <c r="D377" s="75" t="s">
        <v>427</v>
      </c>
      <c r="E377" s="71" t="s">
        <v>789</v>
      </c>
      <c r="F377" s="72" t="s">
        <v>38</v>
      </c>
      <c r="G377" s="72" t="s">
        <v>44</v>
      </c>
      <c r="H377" s="56">
        <v>4.62</v>
      </c>
      <c r="I377" s="32"/>
      <c r="J377" s="41">
        <f t="shared" si="10"/>
        <v>0</v>
      </c>
      <c r="K377" s="42" t="str">
        <f t="shared" si="11"/>
        <v>OK</v>
      </c>
      <c r="L377" s="31"/>
      <c r="M377" s="31"/>
      <c r="N377" s="31"/>
      <c r="O377" s="31"/>
      <c r="P377" s="31"/>
      <c r="Q377" s="31"/>
      <c r="R377" s="31"/>
      <c r="S377" s="31"/>
      <c r="T377" s="31"/>
      <c r="U377" s="31"/>
      <c r="V377" s="31"/>
      <c r="W377" s="31"/>
      <c r="X377" s="60"/>
      <c r="Y377" s="60"/>
      <c r="Z377" s="60"/>
      <c r="AA377" s="60"/>
      <c r="AB377" s="60"/>
      <c r="AC377" s="60"/>
    </row>
    <row r="378" spans="1:29" ht="30" customHeight="1" x14ac:dyDescent="0.25">
      <c r="A378" s="166"/>
      <c r="B378" s="71">
        <v>422</v>
      </c>
      <c r="C378" s="169"/>
      <c r="D378" s="75" t="s">
        <v>428</v>
      </c>
      <c r="E378" s="71" t="s">
        <v>789</v>
      </c>
      <c r="F378" s="72" t="s">
        <v>38</v>
      </c>
      <c r="G378" s="72" t="s">
        <v>44</v>
      </c>
      <c r="H378" s="56">
        <v>3.15</v>
      </c>
      <c r="I378" s="32"/>
      <c r="J378" s="41">
        <f t="shared" si="10"/>
        <v>0</v>
      </c>
      <c r="K378" s="42" t="str">
        <f t="shared" si="11"/>
        <v>OK</v>
      </c>
      <c r="L378" s="31"/>
      <c r="M378" s="31"/>
      <c r="N378" s="31"/>
      <c r="O378" s="31"/>
      <c r="P378" s="31"/>
      <c r="Q378" s="31"/>
      <c r="R378" s="31"/>
      <c r="S378" s="31"/>
      <c r="T378" s="31"/>
      <c r="U378" s="31"/>
      <c r="V378" s="31"/>
      <c r="W378" s="31"/>
      <c r="X378" s="60"/>
      <c r="Y378" s="60"/>
      <c r="Z378" s="60"/>
      <c r="AA378" s="60"/>
      <c r="AB378" s="60"/>
      <c r="AC378" s="60"/>
    </row>
    <row r="379" spans="1:29" ht="30" customHeight="1" x14ac:dyDescent="0.25">
      <c r="A379" s="166"/>
      <c r="B379" s="71">
        <v>423</v>
      </c>
      <c r="C379" s="169"/>
      <c r="D379" s="75" t="s">
        <v>429</v>
      </c>
      <c r="E379" s="71" t="s">
        <v>789</v>
      </c>
      <c r="F379" s="72" t="s">
        <v>38</v>
      </c>
      <c r="G379" s="72" t="s">
        <v>44</v>
      </c>
      <c r="H379" s="56">
        <v>1</v>
      </c>
      <c r="I379" s="32"/>
      <c r="J379" s="41">
        <f t="shared" si="10"/>
        <v>0</v>
      </c>
      <c r="K379" s="42" t="str">
        <f t="shared" si="11"/>
        <v>OK</v>
      </c>
      <c r="L379" s="31"/>
      <c r="M379" s="31"/>
      <c r="N379" s="31"/>
      <c r="O379" s="31"/>
      <c r="P379" s="31"/>
      <c r="Q379" s="31"/>
      <c r="R379" s="31"/>
      <c r="S379" s="31"/>
      <c r="T379" s="31"/>
      <c r="U379" s="31"/>
      <c r="V379" s="31"/>
      <c r="W379" s="31"/>
      <c r="X379" s="60"/>
      <c r="Y379" s="60"/>
      <c r="Z379" s="60"/>
      <c r="AA379" s="60"/>
      <c r="AB379" s="60"/>
      <c r="AC379" s="60"/>
    </row>
    <row r="380" spans="1:29" ht="30" customHeight="1" x14ac:dyDescent="0.25">
      <c r="A380" s="166"/>
      <c r="B380" s="71">
        <v>424</v>
      </c>
      <c r="C380" s="169"/>
      <c r="D380" s="75" t="s">
        <v>430</v>
      </c>
      <c r="E380" s="71" t="s">
        <v>789</v>
      </c>
      <c r="F380" s="72" t="s">
        <v>38</v>
      </c>
      <c r="G380" s="72" t="s">
        <v>44</v>
      </c>
      <c r="H380" s="56">
        <v>2.21</v>
      </c>
      <c r="I380" s="32"/>
      <c r="J380" s="41">
        <f t="shared" si="10"/>
        <v>0</v>
      </c>
      <c r="K380" s="42" t="str">
        <f t="shared" si="11"/>
        <v>OK</v>
      </c>
      <c r="L380" s="31"/>
      <c r="M380" s="31"/>
      <c r="N380" s="31"/>
      <c r="O380" s="31"/>
      <c r="P380" s="31"/>
      <c r="Q380" s="31"/>
      <c r="R380" s="31"/>
      <c r="S380" s="31"/>
      <c r="T380" s="31"/>
      <c r="U380" s="31"/>
      <c r="V380" s="31"/>
      <c r="W380" s="31"/>
      <c r="X380" s="60"/>
      <c r="Y380" s="60"/>
      <c r="Z380" s="60"/>
      <c r="AA380" s="60"/>
      <c r="AB380" s="60"/>
      <c r="AC380" s="60"/>
    </row>
    <row r="381" spans="1:29" ht="30" customHeight="1" x14ac:dyDescent="0.25">
      <c r="A381" s="166"/>
      <c r="B381" s="71">
        <v>425</v>
      </c>
      <c r="C381" s="169"/>
      <c r="D381" s="75" t="s">
        <v>431</v>
      </c>
      <c r="E381" s="71" t="s">
        <v>789</v>
      </c>
      <c r="F381" s="72" t="s">
        <v>38</v>
      </c>
      <c r="G381" s="72" t="s">
        <v>44</v>
      </c>
      <c r="H381" s="56">
        <v>1.58</v>
      </c>
      <c r="I381" s="32"/>
      <c r="J381" s="41">
        <f t="shared" si="10"/>
        <v>0</v>
      </c>
      <c r="K381" s="42" t="str">
        <f t="shared" si="11"/>
        <v>OK</v>
      </c>
      <c r="L381" s="31"/>
      <c r="M381" s="31"/>
      <c r="N381" s="31"/>
      <c r="O381" s="31"/>
      <c r="P381" s="31"/>
      <c r="Q381" s="31"/>
      <c r="R381" s="31"/>
      <c r="S381" s="31"/>
      <c r="T381" s="31"/>
      <c r="U381" s="31"/>
      <c r="V381" s="31"/>
      <c r="W381" s="31"/>
      <c r="X381" s="60"/>
      <c r="Y381" s="60"/>
      <c r="Z381" s="60"/>
      <c r="AA381" s="60"/>
      <c r="AB381" s="60"/>
      <c r="AC381" s="60"/>
    </row>
    <row r="382" spans="1:29" ht="30" customHeight="1" x14ac:dyDescent="0.25">
      <c r="A382" s="166"/>
      <c r="B382" s="71">
        <v>426</v>
      </c>
      <c r="C382" s="169"/>
      <c r="D382" s="75" t="s">
        <v>432</v>
      </c>
      <c r="E382" s="71" t="s">
        <v>789</v>
      </c>
      <c r="F382" s="72" t="s">
        <v>38</v>
      </c>
      <c r="G382" s="72" t="s">
        <v>44</v>
      </c>
      <c r="H382" s="56">
        <v>2.7</v>
      </c>
      <c r="I382" s="32"/>
      <c r="J382" s="41">
        <f t="shared" si="10"/>
        <v>0</v>
      </c>
      <c r="K382" s="42" t="str">
        <f t="shared" si="11"/>
        <v>OK</v>
      </c>
      <c r="L382" s="31"/>
      <c r="M382" s="31"/>
      <c r="N382" s="31"/>
      <c r="O382" s="31"/>
      <c r="P382" s="31"/>
      <c r="Q382" s="31"/>
      <c r="R382" s="31"/>
      <c r="S382" s="31"/>
      <c r="T382" s="31"/>
      <c r="U382" s="31"/>
      <c r="V382" s="31"/>
      <c r="W382" s="31"/>
      <c r="X382" s="60"/>
      <c r="Y382" s="60"/>
      <c r="Z382" s="60"/>
      <c r="AA382" s="60"/>
      <c r="AB382" s="60"/>
      <c r="AC382" s="60"/>
    </row>
    <row r="383" spans="1:29" ht="30" customHeight="1" x14ac:dyDescent="0.25">
      <c r="A383" s="166"/>
      <c r="B383" s="71">
        <v>427</v>
      </c>
      <c r="C383" s="169"/>
      <c r="D383" s="75" t="s">
        <v>433</v>
      </c>
      <c r="E383" s="71" t="s">
        <v>789</v>
      </c>
      <c r="F383" s="72" t="s">
        <v>38</v>
      </c>
      <c r="G383" s="72" t="s">
        <v>44</v>
      </c>
      <c r="H383" s="56">
        <v>4.2300000000000004</v>
      </c>
      <c r="I383" s="32"/>
      <c r="J383" s="41">
        <f t="shared" si="10"/>
        <v>0</v>
      </c>
      <c r="K383" s="42" t="str">
        <f t="shared" si="11"/>
        <v>OK</v>
      </c>
      <c r="L383" s="31"/>
      <c r="M383" s="31"/>
      <c r="N383" s="31"/>
      <c r="O383" s="31"/>
      <c r="P383" s="31"/>
      <c r="Q383" s="31"/>
      <c r="R383" s="31"/>
      <c r="S383" s="31"/>
      <c r="T383" s="31"/>
      <c r="U383" s="31"/>
      <c r="V383" s="31"/>
      <c r="W383" s="31"/>
      <c r="X383" s="60"/>
      <c r="Y383" s="60"/>
      <c r="Z383" s="60"/>
      <c r="AA383" s="60"/>
      <c r="AB383" s="60"/>
      <c r="AC383" s="60"/>
    </row>
    <row r="384" spans="1:29" ht="30" customHeight="1" x14ac:dyDescent="0.25">
      <c r="A384" s="166"/>
      <c r="B384" s="71">
        <v>428</v>
      </c>
      <c r="C384" s="169"/>
      <c r="D384" s="75" t="s">
        <v>434</v>
      </c>
      <c r="E384" s="71" t="s">
        <v>789</v>
      </c>
      <c r="F384" s="72" t="s">
        <v>38</v>
      </c>
      <c r="G384" s="72" t="s">
        <v>44</v>
      </c>
      <c r="H384" s="56">
        <v>6.24</v>
      </c>
      <c r="I384" s="32"/>
      <c r="J384" s="41">
        <f t="shared" si="10"/>
        <v>0</v>
      </c>
      <c r="K384" s="42" t="str">
        <f t="shared" si="11"/>
        <v>OK</v>
      </c>
      <c r="L384" s="31"/>
      <c r="M384" s="31"/>
      <c r="N384" s="31"/>
      <c r="O384" s="31"/>
      <c r="P384" s="31"/>
      <c r="Q384" s="31"/>
      <c r="R384" s="31"/>
      <c r="S384" s="31"/>
      <c r="T384" s="31"/>
      <c r="U384" s="31"/>
      <c r="V384" s="31"/>
      <c r="W384" s="31"/>
      <c r="X384" s="60"/>
      <c r="Y384" s="60"/>
      <c r="Z384" s="60"/>
      <c r="AA384" s="60"/>
      <c r="AB384" s="60"/>
      <c r="AC384" s="60"/>
    </row>
    <row r="385" spans="1:29" ht="30" customHeight="1" x14ac:dyDescent="0.25">
      <c r="A385" s="166"/>
      <c r="B385" s="71">
        <v>429</v>
      </c>
      <c r="C385" s="169"/>
      <c r="D385" s="75" t="s">
        <v>435</v>
      </c>
      <c r="E385" s="71" t="s">
        <v>789</v>
      </c>
      <c r="F385" s="72" t="s">
        <v>38</v>
      </c>
      <c r="G385" s="72" t="s">
        <v>44</v>
      </c>
      <c r="H385" s="56">
        <v>7.34</v>
      </c>
      <c r="I385" s="32"/>
      <c r="J385" s="41">
        <f t="shared" si="10"/>
        <v>0</v>
      </c>
      <c r="K385" s="42" t="str">
        <f t="shared" si="11"/>
        <v>OK</v>
      </c>
      <c r="L385" s="31"/>
      <c r="M385" s="31"/>
      <c r="N385" s="31"/>
      <c r="O385" s="31"/>
      <c r="P385" s="31"/>
      <c r="Q385" s="31"/>
      <c r="R385" s="31"/>
      <c r="S385" s="31"/>
      <c r="T385" s="31"/>
      <c r="U385" s="31"/>
      <c r="V385" s="31"/>
      <c r="W385" s="31"/>
      <c r="X385" s="60"/>
      <c r="Y385" s="60"/>
      <c r="Z385" s="60"/>
      <c r="AA385" s="60"/>
      <c r="AB385" s="60"/>
      <c r="AC385" s="60"/>
    </row>
    <row r="386" spans="1:29" ht="30" customHeight="1" x14ac:dyDescent="0.25">
      <c r="A386" s="166"/>
      <c r="B386" s="71">
        <v>430</v>
      </c>
      <c r="C386" s="169"/>
      <c r="D386" s="75" t="s">
        <v>436</v>
      </c>
      <c r="E386" s="71" t="s">
        <v>789</v>
      </c>
      <c r="F386" s="72" t="s">
        <v>38</v>
      </c>
      <c r="G386" s="72" t="s">
        <v>44</v>
      </c>
      <c r="H386" s="56">
        <v>7.03</v>
      </c>
      <c r="I386" s="32"/>
      <c r="J386" s="41">
        <f t="shared" si="10"/>
        <v>0</v>
      </c>
      <c r="K386" s="42" t="str">
        <f t="shared" si="11"/>
        <v>OK</v>
      </c>
      <c r="L386" s="31"/>
      <c r="M386" s="31"/>
      <c r="N386" s="31"/>
      <c r="O386" s="31"/>
      <c r="P386" s="31"/>
      <c r="Q386" s="31"/>
      <c r="R386" s="31"/>
      <c r="S386" s="31"/>
      <c r="T386" s="31"/>
      <c r="U386" s="31"/>
      <c r="V386" s="31"/>
      <c r="W386" s="31"/>
      <c r="X386" s="60"/>
      <c r="Y386" s="60"/>
      <c r="Z386" s="60"/>
      <c r="AA386" s="60"/>
      <c r="AB386" s="60"/>
      <c r="AC386" s="60"/>
    </row>
    <row r="387" spans="1:29" ht="30" customHeight="1" x14ac:dyDescent="0.25">
      <c r="A387" s="166"/>
      <c r="B387" s="71">
        <v>431</v>
      </c>
      <c r="C387" s="169"/>
      <c r="D387" s="75" t="s">
        <v>437</v>
      </c>
      <c r="E387" s="71" t="s">
        <v>789</v>
      </c>
      <c r="F387" s="72" t="s">
        <v>38</v>
      </c>
      <c r="G387" s="72" t="s">
        <v>44</v>
      </c>
      <c r="H387" s="56">
        <v>1.51</v>
      </c>
      <c r="I387" s="32"/>
      <c r="J387" s="41">
        <f t="shared" si="10"/>
        <v>0</v>
      </c>
      <c r="K387" s="42" t="str">
        <f t="shared" si="11"/>
        <v>OK</v>
      </c>
      <c r="L387" s="31"/>
      <c r="M387" s="31"/>
      <c r="N387" s="31"/>
      <c r="O387" s="31"/>
      <c r="P387" s="31"/>
      <c r="Q387" s="31"/>
      <c r="R387" s="31"/>
      <c r="S387" s="31"/>
      <c r="T387" s="31"/>
      <c r="U387" s="31"/>
      <c r="V387" s="31"/>
      <c r="W387" s="31"/>
      <c r="X387" s="60"/>
      <c r="Y387" s="60"/>
      <c r="Z387" s="60"/>
      <c r="AA387" s="60"/>
      <c r="AB387" s="60"/>
      <c r="AC387" s="60"/>
    </row>
    <row r="388" spans="1:29" ht="30" customHeight="1" x14ac:dyDescent="0.25">
      <c r="A388" s="166"/>
      <c r="B388" s="71">
        <v>432</v>
      </c>
      <c r="C388" s="169"/>
      <c r="D388" s="75" t="s">
        <v>438</v>
      </c>
      <c r="E388" s="71" t="s">
        <v>789</v>
      </c>
      <c r="F388" s="72" t="s">
        <v>38</v>
      </c>
      <c r="G388" s="72" t="s">
        <v>44</v>
      </c>
      <c r="H388" s="56">
        <v>2.31</v>
      </c>
      <c r="I388" s="32"/>
      <c r="J388" s="41">
        <f t="shared" si="10"/>
        <v>0</v>
      </c>
      <c r="K388" s="42" t="str">
        <f t="shared" si="11"/>
        <v>OK</v>
      </c>
      <c r="L388" s="31"/>
      <c r="M388" s="31"/>
      <c r="N388" s="31"/>
      <c r="O388" s="31"/>
      <c r="P388" s="31"/>
      <c r="Q388" s="31"/>
      <c r="R388" s="31"/>
      <c r="S388" s="31"/>
      <c r="T388" s="31"/>
      <c r="U388" s="31"/>
      <c r="V388" s="31"/>
      <c r="W388" s="31"/>
      <c r="X388" s="60"/>
      <c r="Y388" s="60"/>
      <c r="Z388" s="60"/>
      <c r="AA388" s="60"/>
      <c r="AB388" s="60"/>
      <c r="AC388" s="60"/>
    </row>
    <row r="389" spans="1:29" ht="30" customHeight="1" x14ac:dyDescent="0.25">
      <c r="A389" s="166"/>
      <c r="B389" s="71">
        <v>433</v>
      </c>
      <c r="C389" s="169"/>
      <c r="D389" s="75" t="s">
        <v>439</v>
      </c>
      <c r="E389" s="71" t="s">
        <v>789</v>
      </c>
      <c r="F389" s="72" t="s">
        <v>38</v>
      </c>
      <c r="G389" s="72" t="s">
        <v>44</v>
      </c>
      <c r="H389" s="56">
        <v>2.69</v>
      </c>
      <c r="I389" s="32"/>
      <c r="J389" s="41">
        <f t="shared" ref="J389:J452" si="12">I389-(SUM(L389:AC389))</f>
        <v>0</v>
      </c>
      <c r="K389" s="42" t="str">
        <f t="shared" ref="K389:K452" si="13">IF(J389&lt;0,"ATENÇÃO","OK")</f>
        <v>OK</v>
      </c>
      <c r="L389" s="31"/>
      <c r="M389" s="31"/>
      <c r="N389" s="31"/>
      <c r="O389" s="31"/>
      <c r="P389" s="31"/>
      <c r="Q389" s="31"/>
      <c r="R389" s="31"/>
      <c r="S389" s="31"/>
      <c r="T389" s="31"/>
      <c r="U389" s="31"/>
      <c r="V389" s="31"/>
      <c r="W389" s="31"/>
      <c r="X389" s="60"/>
      <c r="Y389" s="60"/>
      <c r="Z389" s="60"/>
      <c r="AA389" s="60"/>
      <c r="AB389" s="60"/>
      <c r="AC389" s="60"/>
    </row>
    <row r="390" spans="1:29" ht="30" customHeight="1" x14ac:dyDescent="0.25">
      <c r="A390" s="166"/>
      <c r="B390" s="71">
        <v>434</v>
      </c>
      <c r="C390" s="169"/>
      <c r="D390" s="75" t="s">
        <v>440</v>
      </c>
      <c r="E390" s="71" t="s">
        <v>789</v>
      </c>
      <c r="F390" s="72" t="s">
        <v>38</v>
      </c>
      <c r="G390" s="72" t="s">
        <v>44</v>
      </c>
      <c r="H390" s="56">
        <v>18.62</v>
      </c>
      <c r="I390" s="32"/>
      <c r="J390" s="41">
        <f t="shared" si="12"/>
        <v>0</v>
      </c>
      <c r="K390" s="42" t="str">
        <f t="shared" si="13"/>
        <v>OK</v>
      </c>
      <c r="L390" s="31"/>
      <c r="M390" s="31"/>
      <c r="N390" s="31"/>
      <c r="O390" s="31"/>
      <c r="P390" s="31"/>
      <c r="Q390" s="31"/>
      <c r="R390" s="31"/>
      <c r="S390" s="31"/>
      <c r="T390" s="31"/>
      <c r="U390" s="31"/>
      <c r="V390" s="31"/>
      <c r="W390" s="31"/>
      <c r="X390" s="60"/>
      <c r="Y390" s="60"/>
      <c r="Z390" s="60"/>
      <c r="AA390" s="60"/>
      <c r="AB390" s="60"/>
      <c r="AC390" s="60"/>
    </row>
    <row r="391" spans="1:29" ht="30" customHeight="1" x14ac:dyDescent="0.25">
      <c r="A391" s="166"/>
      <c r="B391" s="71">
        <v>435</v>
      </c>
      <c r="C391" s="169"/>
      <c r="D391" s="75" t="s">
        <v>441</v>
      </c>
      <c r="E391" s="71" t="s">
        <v>789</v>
      </c>
      <c r="F391" s="72" t="s">
        <v>38</v>
      </c>
      <c r="G391" s="72" t="s">
        <v>44</v>
      </c>
      <c r="H391" s="56">
        <v>17.97</v>
      </c>
      <c r="I391" s="32"/>
      <c r="J391" s="41">
        <f t="shared" si="12"/>
        <v>0</v>
      </c>
      <c r="K391" s="42" t="str">
        <f t="shared" si="13"/>
        <v>OK</v>
      </c>
      <c r="L391" s="31"/>
      <c r="M391" s="31"/>
      <c r="N391" s="31"/>
      <c r="O391" s="31"/>
      <c r="P391" s="31"/>
      <c r="Q391" s="31"/>
      <c r="R391" s="31"/>
      <c r="S391" s="31"/>
      <c r="T391" s="31"/>
      <c r="U391" s="31"/>
      <c r="V391" s="31"/>
      <c r="W391" s="31"/>
      <c r="X391" s="60"/>
      <c r="Y391" s="60"/>
      <c r="Z391" s="60"/>
      <c r="AA391" s="60"/>
      <c r="AB391" s="60"/>
      <c r="AC391" s="60"/>
    </row>
    <row r="392" spans="1:29" ht="30" customHeight="1" x14ac:dyDescent="0.25">
      <c r="A392" s="166"/>
      <c r="B392" s="71">
        <v>436</v>
      </c>
      <c r="C392" s="169"/>
      <c r="D392" s="75" t="s">
        <v>442</v>
      </c>
      <c r="E392" s="71" t="s">
        <v>789</v>
      </c>
      <c r="F392" s="72" t="s">
        <v>38</v>
      </c>
      <c r="G392" s="72" t="s">
        <v>44</v>
      </c>
      <c r="H392" s="56">
        <v>9.83</v>
      </c>
      <c r="I392" s="32"/>
      <c r="J392" s="41">
        <f t="shared" si="12"/>
        <v>0</v>
      </c>
      <c r="K392" s="42" t="str">
        <f t="shared" si="13"/>
        <v>OK</v>
      </c>
      <c r="L392" s="31"/>
      <c r="M392" s="31"/>
      <c r="N392" s="31"/>
      <c r="O392" s="31"/>
      <c r="P392" s="31"/>
      <c r="Q392" s="31"/>
      <c r="R392" s="31"/>
      <c r="S392" s="31"/>
      <c r="T392" s="31"/>
      <c r="U392" s="31"/>
      <c r="V392" s="31"/>
      <c r="W392" s="31"/>
      <c r="X392" s="60"/>
      <c r="Y392" s="60"/>
      <c r="Z392" s="60"/>
      <c r="AA392" s="60"/>
      <c r="AB392" s="60"/>
      <c r="AC392" s="60"/>
    </row>
    <row r="393" spans="1:29" ht="30" customHeight="1" x14ac:dyDescent="0.25">
      <c r="A393" s="166"/>
      <c r="B393" s="71">
        <v>437</v>
      </c>
      <c r="C393" s="169"/>
      <c r="D393" s="75" t="s">
        <v>443</v>
      </c>
      <c r="E393" s="71" t="s">
        <v>789</v>
      </c>
      <c r="F393" s="72" t="s">
        <v>38</v>
      </c>
      <c r="G393" s="72" t="s">
        <v>44</v>
      </c>
      <c r="H393" s="56">
        <v>1.26</v>
      </c>
      <c r="I393" s="32"/>
      <c r="J393" s="41">
        <f t="shared" si="12"/>
        <v>0</v>
      </c>
      <c r="K393" s="42" t="str">
        <f t="shared" si="13"/>
        <v>OK</v>
      </c>
      <c r="L393" s="31"/>
      <c r="M393" s="31"/>
      <c r="N393" s="31"/>
      <c r="O393" s="31"/>
      <c r="P393" s="31"/>
      <c r="Q393" s="31"/>
      <c r="R393" s="31"/>
      <c r="S393" s="31"/>
      <c r="T393" s="31"/>
      <c r="U393" s="31"/>
      <c r="V393" s="31"/>
      <c r="W393" s="31"/>
      <c r="X393" s="60"/>
      <c r="Y393" s="60"/>
      <c r="Z393" s="60"/>
      <c r="AA393" s="60"/>
      <c r="AB393" s="60"/>
      <c r="AC393" s="60"/>
    </row>
    <row r="394" spans="1:29" ht="30" customHeight="1" x14ac:dyDescent="0.25">
      <c r="A394" s="166"/>
      <c r="B394" s="71">
        <v>438</v>
      </c>
      <c r="C394" s="169"/>
      <c r="D394" s="75" t="s">
        <v>444</v>
      </c>
      <c r="E394" s="71" t="s">
        <v>789</v>
      </c>
      <c r="F394" s="72" t="s">
        <v>38</v>
      </c>
      <c r="G394" s="72" t="s">
        <v>44</v>
      </c>
      <c r="H394" s="56">
        <v>5.13</v>
      </c>
      <c r="I394" s="32"/>
      <c r="J394" s="41">
        <f t="shared" si="12"/>
        <v>0</v>
      </c>
      <c r="K394" s="42" t="str">
        <f t="shared" si="13"/>
        <v>OK</v>
      </c>
      <c r="L394" s="31"/>
      <c r="M394" s="31"/>
      <c r="N394" s="31"/>
      <c r="O394" s="31"/>
      <c r="P394" s="31"/>
      <c r="Q394" s="31"/>
      <c r="R394" s="31"/>
      <c r="S394" s="31"/>
      <c r="T394" s="31"/>
      <c r="U394" s="31"/>
      <c r="V394" s="31"/>
      <c r="W394" s="31"/>
      <c r="X394" s="60"/>
      <c r="Y394" s="60"/>
      <c r="Z394" s="60"/>
      <c r="AA394" s="60"/>
      <c r="AB394" s="60"/>
      <c r="AC394" s="60"/>
    </row>
    <row r="395" spans="1:29" ht="30" customHeight="1" x14ac:dyDescent="0.25">
      <c r="A395" s="166"/>
      <c r="B395" s="71">
        <v>439</v>
      </c>
      <c r="C395" s="169"/>
      <c r="D395" s="75" t="s">
        <v>445</v>
      </c>
      <c r="E395" s="71" t="s">
        <v>789</v>
      </c>
      <c r="F395" s="72" t="s">
        <v>38</v>
      </c>
      <c r="G395" s="72" t="s">
        <v>44</v>
      </c>
      <c r="H395" s="56">
        <v>14.1</v>
      </c>
      <c r="I395" s="32"/>
      <c r="J395" s="41">
        <f t="shared" si="12"/>
        <v>0</v>
      </c>
      <c r="K395" s="42" t="str">
        <f t="shared" si="13"/>
        <v>OK</v>
      </c>
      <c r="L395" s="31"/>
      <c r="M395" s="31"/>
      <c r="N395" s="31"/>
      <c r="O395" s="31"/>
      <c r="P395" s="31"/>
      <c r="Q395" s="31"/>
      <c r="R395" s="31"/>
      <c r="S395" s="31"/>
      <c r="T395" s="31"/>
      <c r="U395" s="31"/>
      <c r="V395" s="31"/>
      <c r="W395" s="31"/>
      <c r="X395" s="60"/>
      <c r="Y395" s="60"/>
      <c r="Z395" s="60"/>
      <c r="AA395" s="60"/>
      <c r="AB395" s="60"/>
      <c r="AC395" s="60"/>
    </row>
    <row r="396" spans="1:29" ht="30" customHeight="1" x14ac:dyDescent="0.25">
      <c r="A396" s="166"/>
      <c r="B396" s="71">
        <v>440</v>
      </c>
      <c r="C396" s="169"/>
      <c r="D396" s="75" t="s">
        <v>446</v>
      </c>
      <c r="E396" s="71" t="s">
        <v>795</v>
      </c>
      <c r="F396" s="72" t="s">
        <v>38</v>
      </c>
      <c r="G396" s="72" t="s">
        <v>44</v>
      </c>
      <c r="H396" s="56">
        <v>4.59</v>
      </c>
      <c r="I396" s="32"/>
      <c r="J396" s="41">
        <f t="shared" si="12"/>
        <v>0</v>
      </c>
      <c r="K396" s="42" t="str">
        <f t="shared" si="13"/>
        <v>OK</v>
      </c>
      <c r="L396" s="31"/>
      <c r="M396" s="31"/>
      <c r="N396" s="31"/>
      <c r="O396" s="31"/>
      <c r="P396" s="31"/>
      <c r="Q396" s="31"/>
      <c r="R396" s="31"/>
      <c r="S396" s="31"/>
      <c r="T396" s="31"/>
      <c r="U396" s="31"/>
      <c r="V396" s="31"/>
      <c r="W396" s="31"/>
      <c r="X396" s="60"/>
      <c r="Y396" s="60"/>
      <c r="Z396" s="60"/>
      <c r="AA396" s="60"/>
      <c r="AB396" s="60"/>
      <c r="AC396" s="60"/>
    </row>
    <row r="397" spans="1:29" ht="30" customHeight="1" x14ac:dyDescent="0.25">
      <c r="A397" s="166"/>
      <c r="B397" s="71">
        <v>441</v>
      </c>
      <c r="C397" s="169"/>
      <c r="D397" s="75" t="s">
        <v>447</v>
      </c>
      <c r="E397" s="71" t="s">
        <v>789</v>
      </c>
      <c r="F397" s="72" t="s">
        <v>38</v>
      </c>
      <c r="G397" s="72" t="s">
        <v>44</v>
      </c>
      <c r="H397" s="56">
        <v>5.74</v>
      </c>
      <c r="I397" s="32"/>
      <c r="J397" s="41">
        <f t="shared" si="12"/>
        <v>0</v>
      </c>
      <c r="K397" s="42" t="str">
        <f t="shared" si="13"/>
        <v>OK</v>
      </c>
      <c r="L397" s="31"/>
      <c r="M397" s="31"/>
      <c r="N397" s="31"/>
      <c r="O397" s="31"/>
      <c r="P397" s="31"/>
      <c r="Q397" s="31"/>
      <c r="R397" s="31"/>
      <c r="S397" s="31"/>
      <c r="T397" s="31"/>
      <c r="U397" s="31"/>
      <c r="V397" s="31"/>
      <c r="W397" s="31"/>
      <c r="X397" s="60"/>
      <c r="Y397" s="60"/>
      <c r="Z397" s="60"/>
      <c r="AA397" s="60"/>
      <c r="AB397" s="60"/>
      <c r="AC397" s="60"/>
    </row>
    <row r="398" spans="1:29" ht="30" customHeight="1" x14ac:dyDescent="0.25">
      <c r="A398" s="166"/>
      <c r="B398" s="71">
        <v>442</v>
      </c>
      <c r="C398" s="169"/>
      <c r="D398" s="75" t="s">
        <v>448</v>
      </c>
      <c r="E398" s="71" t="s">
        <v>789</v>
      </c>
      <c r="F398" s="72" t="s">
        <v>38</v>
      </c>
      <c r="G398" s="72" t="s">
        <v>44</v>
      </c>
      <c r="H398" s="56">
        <v>4.1399999999999997</v>
      </c>
      <c r="I398" s="32"/>
      <c r="J398" s="41">
        <f t="shared" si="12"/>
        <v>0</v>
      </c>
      <c r="K398" s="42" t="str">
        <f t="shared" si="13"/>
        <v>OK</v>
      </c>
      <c r="L398" s="31"/>
      <c r="M398" s="31"/>
      <c r="N398" s="31"/>
      <c r="O398" s="31"/>
      <c r="P398" s="31"/>
      <c r="Q398" s="31"/>
      <c r="R398" s="31"/>
      <c r="S398" s="31"/>
      <c r="T398" s="31"/>
      <c r="U398" s="31"/>
      <c r="V398" s="31"/>
      <c r="W398" s="31"/>
      <c r="X398" s="60"/>
      <c r="Y398" s="60"/>
      <c r="Z398" s="60"/>
      <c r="AA398" s="60"/>
      <c r="AB398" s="60"/>
      <c r="AC398" s="60"/>
    </row>
    <row r="399" spans="1:29" ht="30" customHeight="1" x14ac:dyDescent="0.25">
      <c r="A399" s="166"/>
      <c r="B399" s="71">
        <v>443</v>
      </c>
      <c r="C399" s="169"/>
      <c r="D399" s="75" t="s">
        <v>449</v>
      </c>
      <c r="E399" s="71" t="s">
        <v>789</v>
      </c>
      <c r="F399" s="72" t="s">
        <v>38</v>
      </c>
      <c r="G399" s="72" t="s">
        <v>44</v>
      </c>
      <c r="H399" s="56">
        <v>3</v>
      </c>
      <c r="I399" s="32"/>
      <c r="J399" s="41">
        <f t="shared" si="12"/>
        <v>0</v>
      </c>
      <c r="K399" s="42" t="str">
        <f t="shared" si="13"/>
        <v>OK</v>
      </c>
      <c r="L399" s="31"/>
      <c r="M399" s="31"/>
      <c r="N399" s="31"/>
      <c r="O399" s="31"/>
      <c r="P399" s="31"/>
      <c r="Q399" s="31"/>
      <c r="R399" s="31"/>
      <c r="S399" s="31"/>
      <c r="T399" s="31"/>
      <c r="U399" s="31"/>
      <c r="V399" s="31"/>
      <c r="W399" s="31"/>
      <c r="X399" s="60"/>
      <c r="Y399" s="60"/>
      <c r="Z399" s="60"/>
      <c r="AA399" s="60"/>
      <c r="AB399" s="60"/>
      <c r="AC399" s="60"/>
    </row>
    <row r="400" spans="1:29" ht="30" customHeight="1" x14ac:dyDescent="0.25">
      <c r="A400" s="166"/>
      <c r="B400" s="71">
        <v>444</v>
      </c>
      <c r="C400" s="169"/>
      <c r="D400" s="75" t="s">
        <v>450</v>
      </c>
      <c r="E400" s="71" t="s">
        <v>789</v>
      </c>
      <c r="F400" s="72" t="s">
        <v>38</v>
      </c>
      <c r="G400" s="72" t="s">
        <v>44</v>
      </c>
      <c r="H400" s="56">
        <v>2.35</v>
      </c>
      <c r="I400" s="32"/>
      <c r="J400" s="41">
        <f t="shared" si="12"/>
        <v>0</v>
      </c>
      <c r="K400" s="42" t="str">
        <f t="shared" si="13"/>
        <v>OK</v>
      </c>
      <c r="L400" s="31"/>
      <c r="M400" s="31"/>
      <c r="N400" s="31"/>
      <c r="O400" s="31"/>
      <c r="P400" s="31"/>
      <c r="Q400" s="31"/>
      <c r="R400" s="31"/>
      <c r="S400" s="31"/>
      <c r="T400" s="31"/>
      <c r="U400" s="31"/>
      <c r="V400" s="31"/>
      <c r="W400" s="31"/>
      <c r="X400" s="60"/>
      <c r="Y400" s="60"/>
      <c r="Z400" s="60"/>
      <c r="AA400" s="60"/>
      <c r="AB400" s="60"/>
      <c r="AC400" s="60"/>
    </row>
    <row r="401" spans="1:29" ht="30" customHeight="1" x14ac:dyDescent="0.25">
      <c r="A401" s="166"/>
      <c r="B401" s="71">
        <v>445</v>
      </c>
      <c r="C401" s="169"/>
      <c r="D401" s="75" t="s">
        <v>451</v>
      </c>
      <c r="E401" s="71" t="s">
        <v>789</v>
      </c>
      <c r="F401" s="72" t="s">
        <v>38</v>
      </c>
      <c r="G401" s="72" t="s">
        <v>44</v>
      </c>
      <c r="H401" s="56">
        <v>3.91</v>
      </c>
      <c r="I401" s="32"/>
      <c r="J401" s="41">
        <f t="shared" si="12"/>
        <v>0</v>
      </c>
      <c r="K401" s="42" t="str">
        <f t="shared" si="13"/>
        <v>OK</v>
      </c>
      <c r="L401" s="31"/>
      <c r="M401" s="31"/>
      <c r="N401" s="31"/>
      <c r="O401" s="31"/>
      <c r="P401" s="31"/>
      <c r="Q401" s="31"/>
      <c r="R401" s="31"/>
      <c r="S401" s="31"/>
      <c r="T401" s="31"/>
      <c r="U401" s="31"/>
      <c r="V401" s="31"/>
      <c r="W401" s="31"/>
      <c r="X401" s="60"/>
      <c r="Y401" s="60"/>
      <c r="Z401" s="60"/>
      <c r="AA401" s="60"/>
      <c r="AB401" s="60"/>
      <c r="AC401" s="60"/>
    </row>
    <row r="402" spans="1:29" ht="30" customHeight="1" x14ac:dyDescent="0.25">
      <c r="A402" s="166"/>
      <c r="B402" s="71">
        <v>446</v>
      </c>
      <c r="C402" s="169"/>
      <c r="D402" s="75" t="s">
        <v>452</v>
      </c>
      <c r="E402" s="71" t="s">
        <v>789</v>
      </c>
      <c r="F402" s="72" t="s">
        <v>38</v>
      </c>
      <c r="G402" s="72" t="s">
        <v>44</v>
      </c>
      <c r="H402" s="56">
        <v>2.63</v>
      </c>
      <c r="I402" s="32"/>
      <c r="J402" s="41">
        <f t="shared" si="12"/>
        <v>0</v>
      </c>
      <c r="K402" s="42" t="str">
        <f t="shared" si="13"/>
        <v>OK</v>
      </c>
      <c r="L402" s="31"/>
      <c r="M402" s="31"/>
      <c r="N402" s="31"/>
      <c r="O402" s="31"/>
      <c r="P402" s="31"/>
      <c r="Q402" s="31"/>
      <c r="R402" s="31"/>
      <c r="S402" s="31"/>
      <c r="T402" s="31"/>
      <c r="U402" s="31"/>
      <c r="V402" s="31"/>
      <c r="W402" s="31"/>
      <c r="X402" s="60"/>
      <c r="Y402" s="60"/>
      <c r="Z402" s="60"/>
      <c r="AA402" s="60"/>
      <c r="AB402" s="60"/>
      <c r="AC402" s="60"/>
    </row>
    <row r="403" spans="1:29" ht="30" customHeight="1" x14ac:dyDescent="0.25">
      <c r="A403" s="166"/>
      <c r="B403" s="71">
        <v>447</v>
      </c>
      <c r="C403" s="169"/>
      <c r="D403" s="75" t="s">
        <v>453</v>
      </c>
      <c r="E403" s="71" t="s">
        <v>789</v>
      </c>
      <c r="F403" s="72" t="s">
        <v>38</v>
      </c>
      <c r="G403" s="72" t="s">
        <v>44</v>
      </c>
      <c r="H403" s="56">
        <v>3.93</v>
      </c>
      <c r="I403" s="32"/>
      <c r="J403" s="41">
        <f t="shared" si="12"/>
        <v>0</v>
      </c>
      <c r="K403" s="42" t="str">
        <f t="shared" si="13"/>
        <v>OK</v>
      </c>
      <c r="L403" s="31"/>
      <c r="M403" s="31"/>
      <c r="N403" s="31"/>
      <c r="O403" s="31"/>
      <c r="P403" s="31"/>
      <c r="Q403" s="31"/>
      <c r="R403" s="31"/>
      <c r="S403" s="31"/>
      <c r="T403" s="31"/>
      <c r="U403" s="31"/>
      <c r="V403" s="31"/>
      <c r="W403" s="31"/>
      <c r="X403" s="60"/>
      <c r="Y403" s="60"/>
      <c r="Z403" s="60"/>
      <c r="AA403" s="60"/>
      <c r="AB403" s="60"/>
      <c r="AC403" s="60"/>
    </row>
    <row r="404" spans="1:29" ht="30" customHeight="1" x14ac:dyDescent="0.25">
      <c r="A404" s="166"/>
      <c r="B404" s="71">
        <v>448</v>
      </c>
      <c r="C404" s="169"/>
      <c r="D404" s="75" t="s">
        <v>454</v>
      </c>
      <c r="E404" s="71" t="s">
        <v>789</v>
      </c>
      <c r="F404" s="72" t="s">
        <v>38</v>
      </c>
      <c r="G404" s="72" t="s">
        <v>44</v>
      </c>
      <c r="H404" s="56">
        <v>1.36</v>
      </c>
      <c r="I404" s="32"/>
      <c r="J404" s="41">
        <f t="shared" si="12"/>
        <v>0</v>
      </c>
      <c r="K404" s="42" t="str">
        <f t="shared" si="13"/>
        <v>OK</v>
      </c>
      <c r="L404" s="31"/>
      <c r="M404" s="31"/>
      <c r="N404" s="31"/>
      <c r="O404" s="31"/>
      <c r="P404" s="31"/>
      <c r="Q404" s="31"/>
      <c r="R404" s="31"/>
      <c r="S404" s="31"/>
      <c r="T404" s="31"/>
      <c r="U404" s="31"/>
      <c r="V404" s="31"/>
      <c r="W404" s="31"/>
      <c r="X404" s="60"/>
      <c r="Y404" s="60"/>
      <c r="Z404" s="60"/>
      <c r="AA404" s="60"/>
      <c r="AB404" s="60"/>
      <c r="AC404" s="60"/>
    </row>
    <row r="405" spans="1:29" ht="30" customHeight="1" x14ac:dyDescent="0.25">
      <c r="A405" s="166"/>
      <c r="B405" s="71">
        <v>449</v>
      </c>
      <c r="C405" s="169"/>
      <c r="D405" s="75" t="s">
        <v>455</v>
      </c>
      <c r="E405" s="71" t="s">
        <v>789</v>
      </c>
      <c r="F405" s="72" t="s">
        <v>38</v>
      </c>
      <c r="G405" s="72" t="s">
        <v>44</v>
      </c>
      <c r="H405" s="56">
        <v>7.53</v>
      </c>
      <c r="I405" s="32"/>
      <c r="J405" s="41">
        <f t="shared" si="12"/>
        <v>0</v>
      </c>
      <c r="K405" s="42" t="str">
        <f t="shared" si="13"/>
        <v>OK</v>
      </c>
      <c r="L405" s="31"/>
      <c r="M405" s="31"/>
      <c r="N405" s="31"/>
      <c r="O405" s="31"/>
      <c r="P405" s="31"/>
      <c r="Q405" s="31"/>
      <c r="R405" s="31"/>
      <c r="S405" s="31"/>
      <c r="T405" s="31"/>
      <c r="U405" s="31"/>
      <c r="V405" s="31"/>
      <c r="W405" s="31"/>
      <c r="X405" s="60"/>
      <c r="Y405" s="60"/>
      <c r="Z405" s="60"/>
      <c r="AA405" s="60"/>
      <c r="AB405" s="60"/>
      <c r="AC405" s="60"/>
    </row>
    <row r="406" spans="1:29" ht="30" customHeight="1" x14ac:dyDescent="0.25">
      <c r="A406" s="166"/>
      <c r="B406" s="71">
        <v>450</v>
      </c>
      <c r="C406" s="169"/>
      <c r="D406" s="75" t="s">
        <v>456</v>
      </c>
      <c r="E406" s="71" t="s">
        <v>789</v>
      </c>
      <c r="F406" s="72" t="s">
        <v>38</v>
      </c>
      <c r="G406" s="72" t="s">
        <v>44</v>
      </c>
      <c r="H406" s="56">
        <v>8.3699999999999992</v>
      </c>
      <c r="I406" s="32"/>
      <c r="J406" s="41">
        <f t="shared" si="12"/>
        <v>0</v>
      </c>
      <c r="K406" s="42" t="str">
        <f t="shared" si="13"/>
        <v>OK</v>
      </c>
      <c r="L406" s="31"/>
      <c r="M406" s="31"/>
      <c r="N406" s="31"/>
      <c r="O406" s="31"/>
      <c r="P406" s="31"/>
      <c r="Q406" s="31"/>
      <c r="R406" s="31"/>
      <c r="S406" s="31"/>
      <c r="T406" s="31"/>
      <c r="U406" s="31"/>
      <c r="V406" s="31"/>
      <c r="W406" s="31"/>
      <c r="X406" s="60"/>
      <c r="Y406" s="60"/>
      <c r="Z406" s="60"/>
      <c r="AA406" s="60"/>
      <c r="AB406" s="60"/>
      <c r="AC406" s="60"/>
    </row>
    <row r="407" spans="1:29" ht="30" customHeight="1" x14ac:dyDescent="0.25">
      <c r="A407" s="166"/>
      <c r="B407" s="71">
        <v>451</v>
      </c>
      <c r="C407" s="169"/>
      <c r="D407" s="75" t="s">
        <v>457</v>
      </c>
      <c r="E407" s="71" t="s">
        <v>789</v>
      </c>
      <c r="F407" s="72" t="s">
        <v>38</v>
      </c>
      <c r="G407" s="72" t="s">
        <v>44</v>
      </c>
      <c r="H407" s="56">
        <v>8.58</v>
      </c>
      <c r="I407" s="32"/>
      <c r="J407" s="41">
        <f t="shared" si="12"/>
        <v>0</v>
      </c>
      <c r="K407" s="42" t="str">
        <f t="shared" si="13"/>
        <v>OK</v>
      </c>
      <c r="L407" s="31"/>
      <c r="M407" s="31"/>
      <c r="N407" s="31"/>
      <c r="O407" s="31"/>
      <c r="P407" s="31"/>
      <c r="Q407" s="31"/>
      <c r="R407" s="31"/>
      <c r="S407" s="31"/>
      <c r="T407" s="31"/>
      <c r="U407" s="31"/>
      <c r="V407" s="31"/>
      <c r="W407" s="31"/>
      <c r="X407" s="60"/>
      <c r="Y407" s="60"/>
      <c r="Z407" s="60"/>
      <c r="AA407" s="60"/>
      <c r="AB407" s="60"/>
      <c r="AC407" s="60"/>
    </row>
    <row r="408" spans="1:29" ht="30" customHeight="1" x14ac:dyDescent="0.25">
      <c r="A408" s="166"/>
      <c r="B408" s="71">
        <v>452</v>
      </c>
      <c r="C408" s="169"/>
      <c r="D408" s="75" t="s">
        <v>458</v>
      </c>
      <c r="E408" s="71" t="s">
        <v>789</v>
      </c>
      <c r="F408" s="72" t="s">
        <v>38</v>
      </c>
      <c r="G408" s="72" t="s">
        <v>44</v>
      </c>
      <c r="H408" s="56">
        <v>0.89</v>
      </c>
      <c r="I408" s="32"/>
      <c r="J408" s="41">
        <f t="shared" si="12"/>
        <v>0</v>
      </c>
      <c r="K408" s="42" t="str">
        <f t="shared" si="13"/>
        <v>OK</v>
      </c>
      <c r="L408" s="31"/>
      <c r="M408" s="31"/>
      <c r="N408" s="31"/>
      <c r="O408" s="31"/>
      <c r="P408" s="31"/>
      <c r="Q408" s="31"/>
      <c r="R408" s="31"/>
      <c r="S408" s="31"/>
      <c r="T408" s="31"/>
      <c r="U408" s="31"/>
      <c r="V408" s="31"/>
      <c r="W408" s="31"/>
      <c r="X408" s="60"/>
      <c r="Y408" s="60"/>
      <c r="Z408" s="60"/>
      <c r="AA408" s="60"/>
      <c r="AB408" s="60"/>
      <c r="AC408" s="60"/>
    </row>
    <row r="409" spans="1:29" ht="30" customHeight="1" x14ac:dyDescent="0.25">
      <c r="A409" s="166"/>
      <c r="B409" s="71">
        <v>453</v>
      </c>
      <c r="C409" s="169"/>
      <c r="D409" s="75" t="s">
        <v>459</v>
      </c>
      <c r="E409" s="71" t="s">
        <v>789</v>
      </c>
      <c r="F409" s="72" t="s">
        <v>38</v>
      </c>
      <c r="G409" s="72" t="s">
        <v>44</v>
      </c>
      <c r="H409" s="56">
        <v>2</v>
      </c>
      <c r="I409" s="32"/>
      <c r="J409" s="41">
        <f t="shared" si="12"/>
        <v>0</v>
      </c>
      <c r="K409" s="42" t="str">
        <f t="shared" si="13"/>
        <v>OK</v>
      </c>
      <c r="L409" s="31"/>
      <c r="M409" s="31"/>
      <c r="N409" s="31"/>
      <c r="O409" s="31"/>
      <c r="P409" s="31"/>
      <c r="Q409" s="31"/>
      <c r="R409" s="31"/>
      <c r="S409" s="31"/>
      <c r="T409" s="31"/>
      <c r="U409" s="31"/>
      <c r="V409" s="31"/>
      <c r="W409" s="31"/>
      <c r="X409" s="60"/>
      <c r="Y409" s="60"/>
      <c r="Z409" s="60"/>
      <c r="AA409" s="60"/>
      <c r="AB409" s="60"/>
      <c r="AC409" s="60"/>
    </row>
    <row r="410" spans="1:29" ht="30" customHeight="1" x14ac:dyDescent="0.25">
      <c r="A410" s="166"/>
      <c r="B410" s="71">
        <v>454</v>
      </c>
      <c r="C410" s="169"/>
      <c r="D410" s="75" t="s">
        <v>460</v>
      </c>
      <c r="E410" s="71" t="s">
        <v>789</v>
      </c>
      <c r="F410" s="72" t="s">
        <v>38</v>
      </c>
      <c r="G410" s="72" t="s">
        <v>44</v>
      </c>
      <c r="H410" s="56">
        <v>3.32</v>
      </c>
      <c r="I410" s="32"/>
      <c r="J410" s="41">
        <f t="shared" si="12"/>
        <v>0</v>
      </c>
      <c r="K410" s="42" t="str">
        <f t="shared" si="13"/>
        <v>OK</v>
      </c>
      <c r="L410" s="31"/>
      <c r="M410" s="31"/>
      <c r="N410" s="31"/>
      <c r="O410" s="31"/>
      <c r="P410" s="31"/>
      <c r="Q410" s="31"/>
      <c r="R410" s="31"/>
      <c r="S410" s="31"/>
      <c r="T410" s="31"/>
      <c r="U410" s="31"/>
      <c r="V410" s="31"/>
      <c r="W410" s="31"/>
      <c r="X410" s="60"/>
      <c r="Y410" s="60"/>
      <c r="Z410" s="60"/>
      <c r="AA410" s="60"/>
      <c r="AB410" s="60"/>
      <c r="AC410" s="60"/>
    </row>
    <row r="411" spans="1:29" ht="30" customHeight="1" x14ac:dyDescent="0.25">
      <c r="A411" s="166"/>
      <c r="B411" s="71">
        <v>455</v>
      </c>
      <c r="C411" s="169"/>
      <c r="D411" s="75" t="s">
        <v>461</v>
      </c>
      <c r="E411" s="71" t="s">
        <v>789</v>
      </c>
      <c r="F411" s="72" t="s">
        <v>38</v>
      </c>
      <c r="G411" s="72" t="s">
        <v>44</v>
      </c>
      <c r="H411" s="56">
        <v>6.46</v>
      </c>
      <c r="I411" s="32"/>
      <c r="J411" s="41">
        <f t="shared" si="12"/>
        <v>0</v>
      </c>
      <c r="K411" s="42" t="str">
        <f t="shared" si="13"/>
        <v>OK</v>
      </c>
      <c r="L411" s="31"/>
      <c r="M411" s="31"/>
      <c r="N411" s="31"/>
      <c r="O411" s="31"/>
      <c r="P411" s="31"/>
      <c r="Q411" s="31"/>
      <c r="R411" s="31"/>
      <c r="S411" s="31"/>
      <c r="T411" s="31"/>
      <c r="U411" s="31"/>
      <c r="V411" s="31"/>
      <c r="W411" s="31"/>
      <c r="X411" s="60"/>
      <c r="Y411" s="60"/>
      <c r="Z411" s="60"/>
      <c r="AA411" s="60"/>
      <c r="AB411" s="60"/>
      <c r="AC411" s="60"/>
    </row>
    <row r="412" spans="1:29" ht="30" customHeight="1" x14ac:dyDescent="0.25">
      <c r="A412" s="166"/>
      <c r="B412" s="71">
        <v>456</v>
      </c>
      <c r="C412" s="169"/>
      <c r="D412" s="75" t="s">
        <v>462</v>
      </c>
      <c r="E412" s="71" t="s">
        <v>789</v>
      </c>
      <c r="F412" s="72" t="s">
        <v>38</v>
      </c>
      <c r="G412" s="72" t="s">
        <v>44</v>
      </c>
      <c r="H412" s="56">
        <v>2.39</v>
      </c>
      <c r="I412" s="32"/>
      <c r="J412" s="41">
        <f t="shared" si="12"/>
        <v>0</v>
      </c>
      <c r="K412" s="42" t="str">
        <f t="shared" si="13"/>
        <v>OK</v>
      </c>
      <c r="L412" s="31"/>
      <c r="M412" s="31"/>
      <c r="N412" s="31"/>
      <c r="O412" s="31"/>
      <c r="P412" s="31"/>
      <c r="Q412" s="31"/>
      <c r="R412" s="31"/>
      <c r="S412" s="31"/>
      <c r="T412" s="31"/>
      <c r="U412" s="31"/>
      <c r="V412" s="31"/>
      <c r="W412" s="31"/>
      <c r="X412" s="60"/>
      <c r="Y412" s="60"/>
      <c r="Z412" s="60"/>
      <c r="AA412" s="60"/>
      <c r="AB412" s="60"/>
      <c r="AC412" s="60"/>
    </row>
    <row r="413" spans="1:29" ht="30" customHeight="1" x14ac:dyDescent="0.25">
      <c r="A413" s="166"/>
      <c r="B413" s="71">
        <v>457</v>
      </c>
      <c r="C413" s="169"/>
      <c r="D413" s="75" t="s">
        <v>463</v>
      </c>
      <c r="E413" s="71" t="s">
        <v>789</v>
      </c>
      <c r="F413" s="72" t="s">
        <v>38</v>
      </c>
      <c r="G413" s="72" t="s">
        <v>44</v>
      </c>
      <c r="H413" s="56">
        <v>5.29</v>
      </c>
      <c r="I413" s="32"/>
      <c r="J413" s="41">
        <f t="shared" si="12"/>
        <v>0</v>
      </c>
      <c r="K413" s="42" t="str">
        <f t="shared" si="13"/>
        <v>OK</v>
      </c>
      <c r="L413" s="31"/>
      <c r="M413" s="31"/>
      <c r="N413" s="31"/>
      <c r="O413" s="31"/>
      <c r="P413" s="31"/>
      <c r="Q413" s="31"/>
      <c r="R413" s="31"/>
      <c r="S413" s="31"/>
      <c r="T413" s="31"/>
      <c r="U413" s="31"/>
      <c r="V413" s="31"/>
      <c r="W413" s="31"/>
      <c r="X413" s="60"/>
      <c r="Y413" s="60"/>
      <c r="Z413" s="60"/>
      <c r="AA413" s="60"/>
      <c r="AB413" s="60"/>
      <c r="AC413" s="60"/>
    </row>
    <row r="414" spans="1:29" ht="30" customHeight="1" x14ac:dyDescent="0.25">
      <c r="A414" s="166"/>
      <c r="B414" s="71">
        <v>458</v>
      </c>
      <c r="C414" s="169"/>
      <c r="D414" s="75" t="s">
        <v>464</v>
      </c>
      <c r="E414" s="71" t="s">
        <v>789</v>
      </c>
      <c r="F414" s="72" t="s">
        <v>38</v>
      </c>
      <c r="G414" s="72" t="s">
        <v>44</v>
      </c>
      <c r="H414" s="56">
        <v>1.46</v>
      </c>
      <c r="I414" s="32"/>
      <c r="J414" s="41">
        <f t="shared" si="12"/>
        <v>0</v>
      </c>
      <c r="K414" s="42" t="str">
        <f t="shared" si="13"/>
        <v>OK</v>
      </c>
      <c r="L414" s="31"/>
      <c r="M414" s="31"/>
      <c r="N414" s="31"/>
      <c r="O414" s="31"/>
      <c r="P414" s="31"/>
      <c r="Q414" s="31"/>
      <c r="R414" s="31"/>
      <c r="S414" s="31"/>
      <c r="T414" s="31"/>
      <c r="U414" s="31"/>
      <c r="V414" s="31"/>
      <c r="W414" s="31"/>
      <c r="X414" s="60"/>
      <c r="Y414" s="60"/>
      <c r="Z414" s="60"/>
      <c r="AA414" s="60"/>
      <c r="AB414" s="60"/>
      <c r="AC414" s="60"/>
    </row>
    <row r="415" spans="1:29" ht="30" customHeight="1" x14ac:dyDescent="0.25">
      <c r="A415" s="166"/>
      <c r="B415" s="71">
        <v>459</v>
      </c>
      <c r="C415" s="169"/>
      <c r="D415" s="75" t="s">
        <v>465</v>
      </c>
      <c r="E415" s="72"/>
      <c r="F415" s="72" t="s">
        <v>38</v>
      </c>
      <c r="G415" s="72" t="s">
        <v>44</v>
      </c>
      <c r="H415" s="56">
        <v>7.02</v>
      </c>
      <c r="I415" s="32"/>
      <c r="J415" s="41">
        <f t="shared" si="12"/>
        <v>0</v>
      </c>
      <c r="K415" s="42" t="str">
        <f t="shared" si="13"/>
        <v>OK</v>
      </c>
      <c r="L415" s="31"/>
      <c r="M415" s="31"/>
      <c r="N415" s="31"/>
      <c r="O415" s="31"/>
      <c r="P415" s="31"/>
      <c r="Q415" s="31"/>
      <c r="R415" s="31"/>
      <c r="S415" s="31"/>
      <c r="T415" s="31"/>
      <c r="U415" s="31"/>
      <c r="V415" s="31"/>
      <c r="W415" s="31"/>
      <c r="X415" s="60"/>
      <c r="Y415" s="60"/>
      <c r="Z415" s="60"/>
      <c r="AA415" s="60"/>
      <c r="AB415" s="60"/>
      <c r="AC415" s="60"/>
    </row>
    <row r="416" spans="1:29" ht="30" customHeight="1" x14ac:dyDescent="0.25">
      <c r="A416" s="166"/>
      <c r="B416" s="71">
        <v>460</v>
      </c>
      <c r="C416" s="169"/>
      <c r="D416" s="75" t="s">
        <v>466</v>
      </c>
      <c r="E416" s="72" t="s">
        <v>796</v>
      </c>
      <c r="F416" s="72" t="s">
        <v>4</v>
      </c>
      <c r="G416" s="72" t="s">
        <v>44</v>
      </c>
      <c r="H416" s="56">
        <v>7.51</v>
      </c>
      <c r="I416" s="32"/>
      <c r="J416" s="41">
        <f t="shared" si="12"/>
        <v>0</v>
      </c>
      <c r="K416" s="42" t="str">
        <f t="shared" si="13"/>
        <v>OK</v>
      </c>
      <c r="L416" s="31"/>
      <c r="M416" s="31"/>
      <c r="N416" s="31"/>
      <c r="O416" s="31"/>
      <c r="P416" s="31"/>
      <c r="Q416" s="31"/>
      <c r="R416" s="31"/>
      <c r="S416" s="31"/>
      <c r="T416" s="31"/>
      <c r="U416" s="31"/>
      <c r="V416" s="31"/>
      <c r="W416" s="31"/>
      <c r="X416" s="60"/>
      <c r="Y416" s="60"/>
      <c r="Z416" s="60"/>
      <c r="AA416" s="60"/>
      <c r="AB416" s="60"/>
      <c r="AC416" s="60"/>
    </row>
    <row r="417" spans="1:29" ht="30" customHeight="1" x14ac:dyDescent="0.25">
      <c r="A417" s="166"/>
      <c r="B417" s="71">
        <v>461</v>
      </c>
      <c r="C417" s="169"/>
      <c r="D417" s="75" t="s">
        <v>467</v>
      </c>
      <c r="E417" s="72" t="s">
        <v>789</v>
      </c>
      <c r="F417" s="72" t="s">
        <v>4</v>
      </c>
      <c r="G417" s="72" t="s">
        <v>44</v>
      </c>
      <c r="H417" s="56">
        <v>3.13</v>
      </c>
      <c r="I417" s="32"/>
      <c r="J417" s="41">
        <f t="shared" si="12"/>
        <v>0</v>
      </c>
      <c r="K417" s="42" t="str">
        <f t="shared" si="13"/>
        <v>OK</v>
      </c>
      <c r="L417" s="31"/>
      <c r="M417" s="31"/>
      <c r="N417" s="31"/>
      <c r="O417" s="31"/>
      <c r="P417" s="31"/>
      <c r="Q417" s="31"/>
      <c r="R417" s="31"/>
      <c r="S417" s="31"/>
      <c r="T417" s="31"/>
      <c r="U417" s="31"/>
      <c r="V417" s="31"/>
      <c r="W417" s="31"/>
      <c r="X417" s="60"/>
      <c r="Y417" s="60"/>
      <c r="Z417" s="60"/>
      <c r="AA417" s="60"/>
      <c r="AB417" s="60"/>
      <c r="AC417" s="60"/>
    </row>
    <row r="418" spans="1:29" ht="30" customHeight="1" x14ac:dyDescent="0.25">
      <c r="A418" s="166"/>
      <c r="B418" s="71">
        <v>462</v>
      </c>
      <c r="C418" s="169"/>
      <c r="D418" s="75" t="s">
        <v>468</v>
      </c>
      <c r="E418" s="72" t="s">
        <v>796</v>
      </c>
      <c r="F418" s="72" t="s">
        <v>4</v>
      </c>
      <c r="G418" s="72" t="s">
        <v>44</v>
      </c>
      <c r="H418" s="56">
        <v>17.84</v>
      </c>
      <c r="I418" s="32"/>
      <c r="J418" s="41">
        <f t="shared" si="12"/>
        <v>0</v>
      </c>
      <c r="K418" s="42" t="str">
        <f t="shared" si="13"/>
        <v>OK</v>
      </c>
      <c r="L418" s="31"/>
      <c r="M418" s="31"/>
      <c r="N418" s="31"/>
      <c r="O418" s="31"/>
      <c r="P418" s="31"/>
      <c r="Q418" s="31"/>
      <c r="R418" s="31"/>
      <c r="S418" s="31"/>
      <c r="T418" s="31"/>
      <c r="U418" s="31"/>
      <c r="V418" s="31"/>
      <c r="W418" s="31"/>
      <c r="X418" s="60"/>
      <c r="Y418" s="60"/>
      <c r="Z418" s="60"/>
      <c r="AA418" s="60"/>
      <c r="AB418" s="60"/>
      <c r="AC418" s="60"/>
    </row>
    <row r="419" spans="1:29" ht="30" customHeight="1" x14ac:dyDescent="0.25">
      <c r="A419" s="166"/>
      <c r="B419" s="71">
        <v>463</v>
      </c>
      <c r="C419" s="169"/>
      <c r="D419" s="75" t="s">
        <v>470</v>
      </c>
      <c r="E419" s="72" t="s">
        <v>796</v>
      </c>
      <c r="F419" s="72" t="s">
        <v>4</v>
      </c>
      <c r="G419" s="72" t="s">
        <v>44</v>
      </c>
      <c r="H419" s="56">
        <v>43.29</v>
      </c>
      <c r="I419" s="32"/>
      <c r="J419" s="41">
        <f t="shared" si="12"/>
        <v>0</v>
      </c>
      <c r="K419" s="42" t="str">
        <f t="shared" si="13"/>
        <v>OK</v>
      </c>
      <c r="L419" s="31"/>
      <c r="M419" s="31"/>
      <c r="N419" s="31"/>
      <c r="O419" s="31"/>
      <c r="P419" s="31"/>
      <c r="Q419" s="31"/>
      <c r="R419" s="31"/>
      <c r="S419" s="31"/>
      <c r="T419" s="31"/>
      <c r="U419" s="31"/>
      <c r="V419" s="31"/>
      <c r="W419" s="31"/>
      <c r="X419" s="60"/>
      <c r="Y419" s="60"/>
      <c r="Z419" s="60"/>
      <c r="AA419" s="60"/>
      <c r="AB419" s="60"/>
      <c r="AC419" s="60"/>
    </row>
    <row r="420" spans="1:29" ht="30" customHeight="1" x14ac:dyDescent="0.25">
      <c r="A420" s="166"/>
      <c r="B420" s="71">
        <v>464</v>
      </c>
      <c r="C420" s="169"/>
      <c r="D420" s="75" t="s">
        <v>471</v>
      </c>
      <c r="E420" s="72" t="s">
        <v>796</v>
      </c>
      <c r="F420" s="72" t="s">
        <v>4</v>
      </c>
      <c r="G420" s="72" t="s">
        <v>44</v>
      </c>
      <c r="H420" s="56">
        <v>172.05</v>
      </c>
      <c r="I420" s="32"/>
      <c r="J420" s="41">
        <f t="shared" si="12"/>
        <v>0</v>
      </c>
      <c r="K420" s="42" t="str">
        <f t="shared" si="13"/>
        <v>OK</v>
      </c>
      <c r="L420" s="31"/>
      <c r="M420" s="31"/>
      <c r="N420" s="31"/>
      <c r="O420" s="31"/>
      <c r="P420" s="31"/>
      <c r="Q420" s="31"/>
      <c r="R420" s="31"/>
      <c r="S420" s="31"/>
      <c r="T420" s="31"/>
      <c r="U420" s="31"/>
      <c r="V420" s="31"/>
      <c r="W420" s="31"/>
      <c r="X420" s="60"/>
      <c r="Y420" s="60"/>
      <c r="Z420" s="60"/>
      <c r="AA420" s="60"/>
      <c r="AB420" s="60"/>
      <c r="AC420" s="60"/>
    </row>
    <row r="421" spans="1:29" ht="30" customHeight="1" x14ac:dyDescent="0.25">
      <c r="A421" s="166"/>
      <c r="B421" s="71">
        <v>465</v>
      </c>
      <c r="C421" s="169"/>
      <c r="D421" s="75" t="s">
        <v>472</v>
      </c>
      <c r="E421" s="72" t="s">
        <v>796</v>
      </c>
      <c r="F421" s="72" t="s">
        <v>4</v>
      </c>
      <c r="G421" s="72" t="s">
        <v>44</v>
      </c>
      <c r="H421" s="56">
        <v>176</v>
      </c>
      <c r="I421" s="32"/>
      <c r="J421" s="41">
        <f t="shared" si="12"/>
        <v>0</v>
      </c>
      <c r="K421" s="42" t="str">
        <f t="shared" si="13"/>
        <v>OK</v>
      </c>
      <c r="L421" s="31"/>
      <c r="M421" s="31"/>
      <c r="N421" s="31"/>
      <c r="O421" s="31"/>
      <c r="P421" s="31"/>
      <c r="Q421" s="31"/>
      <c r="R421" s="31"/>
      <c r="S421" s="31"/>
      <c r="T421" s="31"/>
      <c r="U421" s="31"/>
      <c r="V421" s="31"/>
      <c r="W421" s="31"/>
      <c r="X421" s="60"/>
      <c r="Y421" s="60"/>
      <c r="Z421" s="60"/>
      <c r="AA421" s="60"/>
      <c r="AB421" s="60"/>
      <c r="AC421" s="60"/>
    </row>
    <row r="422" spans="1:29" ht="30" customHeight="1" x14ac:dyDescent="0.25">
      <c r="A422" s="166"/>
      <c r="B422" s="71">
        <v>466</v>
      </c>
      <c r="C422" s="169"/>
      <c r="D422" s="75" t="s">
        <v>473</v>
      </c>
      <c r="E422" s="72" t="s">
        <v>796</v>
      </c>
      <c r="F422" s="72" t="s">
        <v>4</v>
      </c>
      <c r="G422" s="72" t="s">
        <v>44</v>
      </c>
      <c r="H422" s="56">
        <v>6.8</v>
      </c>
      <c r="I422" s="32"/>
      <c r="J422" s="41">
        <f t="shared" si="12"/>
        <v>0</v>
      </c>
      <c r="K422" s="42" t="str">
        <f t="shared" si="13"/>
        <v>OK</v>
      </c>
      <c r="L422" s="31"/>
      <c r="M422" s="31"/>
      <c r="N422" s="31"/>
      <c r="O422" s="31"/>
      <c r="P422" s="31"/>
      <c r="Q422" s="31"/>
      <c r="R422" s="31"/>
      <c r="S422" s="31"/>
      <c r="T422" s="31"/>
      <c r="U422" s="31"/>
      <c r="V422" s="31"/>
      <c r="W422" s="31"/>
      <c r="X422" s="60"/>
      <c r="Y422" s="60"/>
      <c r="Z422" s="60"/>
      <c r="AA422" s="60"/>
      <c r="AB422" s="60"/>
      <c r="AC422" s="60"/>
    </row>
    <row r="423" spans="1:29" ht="30" customHeight="1" x14ac:dyDescent="0.25">
      <c r="A423" s="166"/>
      <c r="B423" s="71">
        <v>467</v>
      </c>
      <c r="C423" s="169"/>
      <c r="D423" s="75" t="s">
        <v>474</v>
      </c>
      <c r="E423" s="72" t="s">
        <v>239</v>
      </c>
      <c r="F423" s="72" t="s">
        <v>4</v>
      </c>
      <c r="G423" s="72" t="s">
        <v>44</v>
      </c>
      <c r="H423" s="56">
        <v>62.18</v>
      </c>
      <c r="I423" s="32"/>
      <c r="J423" s="41">
        <f t="shared" si="12"/>
        <v>0</v>
      </c>
      <c r="K423" s="42" t="str">
        <f t="shared" si="13"/>
        <v>OK</v>
      </c>
      <c r="L423" s="31"/>
      <c r="M423" s="31"/>
      <c r="N423" s="31"/>
      <c r="O423" s="31"/>
      <c r="P423" s="31"/>
      <c r="Q423" s="31"/>
      <c r="R423" s="31"/>
      <c r="S423" s="31"/>
      <c r="T423" s="31"/>
      <c r="U423" s="31"/>
      <c r="V423" s="31"/>
      <c r="W423" s="31"/>
      <c r="X423" s="60"/>
      <c r="Y423" s="60"/>
      <c r="Z423" s="60"/>
      <c r="AA423" s="60"/>
      <c r="AB423" s="60"/>
      <c r="AC423" s="60"/>
    </row>
    <row r="424" spans="1:29" ht="30" customHeight="1" x14ac:dyDescent="0.25">
      <c r="A424" s="166"/>
      <c r="B424" s="71">
        <v>468</v>
      </c>
      <c r="C424" s="169"/>
      <c r="D424" s="75" t="s">
        <v>475</v>
      </c>
      <c r="E424" s="72" t="s">
        <v>796</v>
      </c>
      <c r="F424" s="72" t="s">
        <v>4</v>
      </c>
      <c r="G424" s="72" t="s">
        <v>44</v>
      </c>
      <c r="H424" s="56">
        <v>23.5</v>
      </c>
      <c r="I424" s="32"/>
      <c r="J424" s="41">
        <f t="shared" si="12"/>
        <v>0</v>
      </c>
      <c r="K424" s="42" t="str">
        <f t="shared" si="13"/>
        <v>OK</v>
      </c>
      <c r="L424" s="31"/>
      <c r="M424" s="31"/>
      <c r="N424" s="31"/>
      <c r="O424" s="31"/>
      <c r="P424" s="31"/>
      <c r="Q424" s="31"/>
      <c r="R424" s="31"/>
      <c r="S424" s="31"/>
      <c r="T424" s="31"/>
      <c r="U424" s="31"/>
      <c r="V424" s="31"/>
      <c r="W424" s="31"/>
      <c r="X424" s="60"/>
      <c r="Y424" s="60"/>
      <c r="Z424" s="60"/>
      <c r="AA424" s="60"/>
      <c r="AB424" s="60"/>
      <c r="AC424" s="60"/>
    </row>
    <row r="425" spans="1:29" ht="30" customHeight="1" x14ac:dyDescent="0.25">
      <c r="A425" s="166"/>
      <c r="B425" s="71">
        <v>469</v>
      </c>
      <c r="C425" s="169"/>
      <c r="D425" s="75" t="s">
        <v>476</v>
      </c>
      <c r="E425" s="72" t="s">
        <v>796</v>
      </c>
      <c r="F425" s="72" t="s">
        <v>4</v>
      </c>
      <c r="G425" s="72" t="s">
        <v>44</v>
      </c>
      <c r="H425" s="56">
        <v>61.05</v>
      </c>
      <c r="I425" s="32"/>
      <c r="J425" s="41">
        <f t="shared" si="12"/>
        <v>0</v>
      </c>
      <c r="K425" s="42" t="str">
        <f t="shared" si="13"/>
        <v>OK</v>
      </c>
      <c r="L425" s="31"/>
      <c r="M425" s="31"/>
      <c r="N425" s="31"/>
      <c r="O425" s="31"/>
      <c r="P425" s="31"/>
      <c r="Q425" s="31"/>
      <c r="R425" s="31"/>
      <c r="S425" s="31"/>
      <c r="T425" s="31"/>
      <c r="U425" s="31"/>
      <c r="V425" s="31"/>
      <c r="W425" s="31"/>
      <c r="X425" s="60"/>
      <c r="Y425" s="60"/>
      <c r="Z425" s="60"/>
      <c r="AA425" s="60"/>
      <c r="AB425" s="60"/>
      <c r="AC425" s="60"/>
    </row>
    <row r="426" spans="1:29" ht="30" customHeight="1" x14ac:dyDescent="0.25">
      <c r="A426" s="166"/>
      <c r="B426" s="71">
        <v>470</v>
      </c>
      <c r="C426" s="169"/>
      <c r="D426" s="75" t="s">
        <v>477</v>
      </c>
      <c r="E426" s="72" t="s">
        <v>796</v>
      </c>
      <c r="F426" s="72" t="s">
        <v>4</v>
      </c>
      <c r="G426" s="72" t="s">
        <v>44</v>
      </c>
      <c r="H426" s="56">
        <v>15.46</v>
      </c>
      <c r="I426" s="32"/>
      <c r="J426" s="41">
        <f t="shared" si="12"/>
        <v>0</v>
      </c>
      <c r="K426" s="42" t="str">
        <f t="shared" si="13"/>
        <v>OK</v>
      </c>
      <c r="L426" s="31"/>
      <c r="M426" s="31"/>
      <c r="N426" s="31"/>
      <c r="O426" s="31"/>
      <c r="P426" s="31"/>
      <c r="Q426" s="31"/>
      <c r="R426" s="31"/>
      <c r="S426" s="31"/>
      <c r="T426" s="31"/>
      <c r="U426" s="31"/>
      <c r="V426" s="31"/>
      <c r="W426" s="31"/>
      <c r="X426" s="60"/>
      <c r="Y426" s="60"/>
      <c r="Z426" s="60"/>
      <c r="AA426" s="60"/>
      <c r="AB426" s="60"/>
      <c r="AC426" s="60"/>
    </row>
    <row r="427" spans="1:29" ht="30" customHeight="1" x14ac:dyDescent="0.25">
      <c r="A427" s="166"/>
      <c r="B427" s="71">
        <v>471</v>
      </c>
      <c r="C427" s="169"/>
      <c r="D427" s="75" t="s">
        <v>478</v>
      </c>
      <c r="E427" s="72" t="s">
        <v>796</v>
      </c>
      <c r="F427" s="72" t="s">
        <v>4</v>
      </c>
      <c r="G427" s="72" t="s">
        <v>44</v>
      </c>
      <c r="H427" s="56">
        <v>18.5</v>
      </c>
      <c r="I427" s="32"/>
      <c r="J427" s="41">
        <f t="shared" si="12"/>
        <v>0</v>
      </c>
      <c r="K427" s="42" t="str">
        <f t="shared" si="13"/>
        <v>OK</v>
      </c>
      <c r="L427" s="31"/>
      <c r="M427" s="31"/>
      <c r="N427" s="31"/>
      <c r="O427" s="31"/>
      <c r="P427" s="31"/>
      <c r="Q427" s="31"/>
      <c r="R427" s="31"/>
      <c r="S427" s="31"/>
      <c r="T427" s="31"/>
      <c r="U427" s="31"/>
      <c r="V427" s="31"/>
      <c r="W427" s="31"/>
      <c r="X427" s="60"/>
      <c r="Y427" s="60"/>
      <c r="Z427" s="60"/>
      <c r="AA427" s="60"/>
      <c r="AB427" s="60"/>
      <c r="AC427" s="60"/>
    </row>
    <row r="428" spans="1:29" ht="30" customHeight="1" x14ac:dyDescent="0.25">
      <c r="A428" s="166"/>
      <c r="B428" s="73">
        <v>472</v>
      </c>
      <c r="C428" s="169"/>
      <c r="D428" s="75" t="s">
        <v>479</v>
      </c>
      <c r="E428" s="72" t="s">
        <v>797</v>
      </c>
      <c r="F428" s="72" t="s">
        <v>38</v>
      </c>
      <c r="G428" s="72" t="s">
        <v>44</v>
      </c>
      <c r="H428" s="56">
        <v>1.69</v>
      </c>
      <c r="I428" s="32"/>
      <c r="J428" s="41">
        <f t="shared" si="12"/>
        <v>0</v>
      </c>
      <c r="K428" s="42" t="str">
        <f t="shared" si="13"/>
        <v>OK</v>
      </c>
      <c r="L428" s="31"/>
      <c r="M428" s="31"/>
      <c r="N428" s="31"/>
      <c r="O428" s="31"/>
      <c r="P428" s="31"/>
      <c r="Q428" s="31"/>
      <c r="R428" s="31"/>
      <c r="S428" s="31"/>
      <c r="T428" s="31"/>
      <c r="U428" s="31"/>
      <c r="V428" s="31"/>
      <c r="W428" s="31"/>
      <c r="X428" s="60"/>
      <c r="Y428" s="60"/>
      <c r="Z428" s="60"/>
      <c r="AA428" s="60"/>
      <c r="AB428" s="60"/>
      <c r="AC428" s="60"/>
    </row>
    <row r="429" spans="1:29" ht="30" customHeight="1" x14ac:dyDescent="0.25">
      <c r="A429" s="166"/>
      <c r="B429" s="73">
        <v>473</v>
      </c>
      <c r="C429" s="169"/>
      <c r="D429" s="75" t="s">
        <v>480</v>
      </c>
      <c r="E429" s="72" t="s">
        <v>237</v>
      </c>
      <c r="F429" s="72" t="s">
        <v>38</v>
      </c>
      <c r="G429" s="72" t="s">
        <v>44</v>
      </c>
      <c r="H429" s="56">
        <v>2.33</v>
      </c>
      <c r="I429" s="32"/>
      <c r="J429" s="41">
        <f t="shared" si="12"/>
        <v>0</v>
      </c>
      <c r="K429" s="42" t="str">
        <f t="shared" si="13"/>
        <v>OK</v>
      </c>
      <c r="L429" s="31"/>
      <c r="M429" s="31"/>
      <c r="N429" s="31"/>
      <c r="O429" s="31"/>
      <c r="P429" s="31"/>
      <c r="Q429" s="31"/>
      <c r="R429" s="31"/>
      <c r="S429" s="31"/>
      <c r="T429" s="31"/>
      <c r="U429" s="31"/>
      <c r="V429" s="31"/>
      <c r="W429" s="31"/>
      <c r="X429" s="60"/>
      <c r="Y429" s="60"/>
      <c r="Z429" s="60"/>
      <c r="AA429" s="60"/>
      <c r="AB429" s="60"/>
      <c r="AC429" s="60"/>
    </row>
    <row r="430" spans="1:29" ht="30" customHeight="1" x14ac:dyDescent="0.25">
      <c r="A430" s="166"/>
      <c r="B430" s="73">
        <v>474</v>
      </c>
      <c r="C430" s="169"/>
      <c r="D430" s="75" t="s">
        <v>481</v>
      </c>
      <c r="E430" s="72" t="s">
        <v>237</v>
      </c>
      <c r="F430" s="72" t="s">
        <v>38</v>
      </c>
      <c r="G430" s="72" t="s">
        <v>44</v>
      </c>
      <c r="H430" s="56">
        <v>74.67</v>
      </c>
      <c r="I430" s="32"/>
      <c r="J430" s="41">
        <f t="shared" si="12"/>
        <v>0</v>
      </c>
      <c r="K430" s="42" t="str">
        <f t="shared" si="13"/>
        <v>OK</v>
      </c>
      <c r="L430" s="31"/>
      <c r="M430" s="31"/>
      <c r="N430" s="31"/>
      <c r="O430" s="31"/>
      <c r="P430" s="31"/>
      <c r="Q430" s="31"/>
      <c r="R430" s="31"/>
      <c r="S430" s="31"/>
      <c r="T430" s="31"/>
      <c r="U430" s="31"/>
      <c r="V430" s="31"/>
      <c r="W430" s="31"/>
      <c r="X430" s="60"/>
      <c r="Y430" s="60"/>
      <c r="Z430" s="60"/>
      <c r="AA430" s="60"/>
      <c r="AB430" s="60"/>
      <c r="AC430" s="60"/>
    </row>
    <row r="431" spans="1:29" ht="30" customHeight="1" x14ac:dyDescent="0.25">
      <c r="A431" s="166"/>
      <c r="B431" s="73">
        <v>475</v>
      </c>
      <c r="C431" s="169"/>
      <c r="D431" s="75" t="s">
        <v>798</v>
      </c>
      <c r="E431" s="72" t="s">
        <v>799</v>
      </c>
      <c r="F431" s="72" t="s">
        <v>38</v>
      </c>
      <c r="G431" s="72" t="s">
        <v>44</v>
      </c>
      <c r="H431" s="56">
        <v>120</v>
      </c>
      <c r="I431" s="32"/>
      <c r="J431" s="41">
        <f t="shared" si="12"/>
        <v>0</v>
      </c>
      <c r="K431" s="42" t="str">
        <f t="shared" si="13"/>
        <v>OK</v>
      </c>
      <c r="L431" s="31"/>
      <c r="M431" s="31"/>
      <c r="N431" s="31"/>
      <c r="O431" s="31"/>
      <c r="P431" s="31"/>
      <c r="Q431" s="31"/>
      <c r="R431" s="31"/>
      <c r="S431" s="31"/>
      <c r="T431" s="31"/>
      <c r="U431" s="31"/>
      <c r="V431" s="31"/>
      <c r="W431" s="31"/>
      <c r="X431" s="60"/>
      <c r="Y431" s="60"/>
      <c r="Z431" s="60"/>
      <c r="AA431" s="60"/>
      <c r="AB431" s="60"/>
      <c r="AC431" s="60"/>
    </row>
    <row r="432" spans="1:29" ht="30" customHeight="1" x14ac:dyDescent="0.25">
      <c r="A432" s="166"/>
      <c r="B432" s="73">
        <v>476</v>
      </c>
      <c r="C432" s="169"/>
      <c r="D432" s="75" t="s">
        <v>800</v>
      </c>
      <c r="E432" s="72" t="s">
        <v>799</v>
      </c>
      <c r="F432" s="72" t="s">
        <v>38</v>
      </c>
      <c r="G432" s="72" t="s">
        <v>44</v>
      </c>
      <c r="H432" s="56">
        <v>375</v>
      </c>
      <c r="I432" s="32"/>
      <c r="J432" s="41">
        <f t="shared" si="12"/>
        <v>0</v>
      </c>
      <c r="K432" s="42" t="str">
        <f t="shared" si="13"/>
        <v>OK</v>
      </c>
      <c r="L432" s="31"/>
      <c r="M432" s="31"/>
      <c r="N432" s="31"/>
      <c r="O432" s="31"/>
      <c r="P432" s="31"/>
      <c r="Q432" s="31"/>
      <c r="R432" s="31"/>
      <c r="S432" s="31"/>
      <c r="T432" s="31"/>
      <c r="U432" s="31"/>
      <c r="V432" s="31"/>
      <c r="W432" s="31"/>
      <c r="X432" s="60"/>
      <c r="Y432" s="60"/>
      <c r="Z432" s="60"/>
      <c r="AA432" s="60"/>
      <c r="AB432" s="60"/>
      <c r="AC432" s="60"/>
    </row>
    <row r="433" spans="1:29" ht="30" customHeight="1" x14ac:dyDescent="0.25">
      <c r="A433" s="166"/>
      <c r="B433" s="73">
        <v>477</v>
      </c>
      <c r="C433" s="169"/>
      <c r="D433" s="75" t="s">
        <v>801</v>
      </c>
      <c r="E433" s="72" t="s">
        <v>799</v>
      </c>
      <c r="F433" s="72" t="s">
        <v>38</v>
      </c>
      <c r="G433" s="72" t="s">
        <v>44</v>
      </c>
      <c r="H433" s="56">
        <v>725</v>
      </c>
      <c r="I433" s="32"/>
      <c r="J433" s="41">
        <f t="shared" si="12"/>
        <v>0</v>
      </c>
      <c r="K433" s="42" t="str">
        <f t="shared" si="13"/>
        <v>OK</v>
      </c>
      <c r="L433" s="31"/>
      <c r="M433" s="31"/>
      <c r="N433" s="31"/>
      <c r="O433" s="31"/>
      <c r="P433" s="31"/>
      <c r="Q433" s="31"/>
      <c r="R433" s="31"/>
      <c r="S433" s="31"/>
      <c r="T433" s="31"/>
      <c r="U433" s="31"/>
      <c r="V433" s="31"/>
      <c r="W433" s="31"/>
      <c r="X433" s="60"/>
      <c r="Y433" s="60"/>
      <c r="Z433" s="60"/>
      <c r="AA433" s="60"/>
      <c r="AB433" s="60"/>
      <c r="AC433" s="60"/>
    </row>
    <row r="434" spans="1:29" ht="30" customHeight="1" x14ac:dyDescent="0.25">
      <c r="A434" s="167"/>
      <c r="B434" s="73">
        <v>478</v>
      </c>
      <c r="C434" s="170"/>
      <c r="D434" s="75" t="s">
        <v>802</v>
      </c>
      <c r="E434" s="72" t="s">
        <v>799</v>
      </c>
      <c r="F434" s="72" t="s">
        <v>38</v>
      </c>
      <c r="G434" s="72" t="s">
        <v>44</v>
      </c>
      <c r="H434" s="56">
        <v>1249.24</v>
      </c>
      <c r="I434" s="32"/>
      <c r="J434" s="41">
        <f t="shared" si="12"/>
        <v>0</v>
      </c>
      <c r="K434" s="42" t="str">
        <f t="shared" si="13"/>
        <v>OK</v>
      </c>
      <c r="L434" s="31"/>
      <c r="M434" s="31"/>
      <c r="N434" s="31"/>
      <c r="O434" s="31"/>
      <c r="P434" s="31"/>
      <c r="Q434" s="31"/>
      <c r="R434" s="31"/>
      <c r="S434" s="31"/>
      <c r="T434" s="31"/>
      <c r="U434" s="31"/>
      <c r="V434" s="31"/>
      <c r="W434" s="31"/>
      <c r="X434" s="60"/>
      <c r="Y434" s="60"/>
      <c r="Z434" s="60"/>
      <c r="AA434" s="60"/>
      <c r="AB434" s="60"/>
      <c r="AC434" s="60"/>
    </row>
    <row r="435" spans="1:29" ht="30" customHeight="1" x14ac:dyDescent="0.25">
      <c r="A435" s="171">
        <v>8</v>
      </c>
      <c r="B435" s="76">
        <v>479</v>
      </c>
      <c r="C435" s="174" t="s">
        <v>684</v>
      </c>
      <c r="D435" s="80" t="s">
        <v>482</v>
      </c>
      <c r="E435" s="69" t="s">
        <v>726</v>
      </c>
      <c r="F435" s="69" t="s">
        <v>38</v>
      </c>
      <c r="G435" s="69" t="s">
        <v>232</v>
      </c>
      <c r="H435" s="54">
        <v>8</v>
      </c>
      <c r="I435" s="32">
        <v>4</v>
      </c>
      <c r="J435" s="41">
        <f t="shared" si="12"/>
        <v>0</v>
      </c>
      <c r="K435" s="42" t="str">
        <f t="shared" si="13"/>
        <v>OK</v>
      </c>
      <c r="L435" s="31">
        <v>4</v>
      </c>
      <c r="M435" s="31"/>
      <c r="N435" s="31"/>
      <c r="O435" s="31"/>
      <c r="P435" s="31"/>
      <c r="Q435" s="31"/>
      <c r="R435" s="31"/>
      <c r="S435" s="31"/>
      <c r="T435" s="31"/>
      <c r="U435" s="31"/>
      <c r="V435" s="31"/>
      <c r="W435" s="31"/>
      <c r="X435" s="60"/>
      <c r="Y435" s="60"/>
      <c r="Z435" s="60"/>
      <c r="AA435" s="60"/>
      <c r="AB435" s="60"/>
      <c r="AC435" s="60"/>
    </row>
    <row r="436" spans="1:29" ht="30" customHeight="1" x14ac:dyDescent="0.25">
      <c r="A436" s="172"/>
      <c r="B436" s="76">
        <v>480</v>
      </c>
      <c r="C436" s="175"/>
      <c r="D436" s="80" t="s">
        <v>484</v>
      </c>
      <c r="E436" s="69" t="s">
        <v>726</v>
      </c>
      <c r="F436" s="69" t="s">
        <v>38</v>
      </c>
      <c r="G436" s="69" t="s">
        <v>232</v>
      </c>
      <c r="H436" s="54">
        <v>2.2999999999999998</v>
      </c>
      <c r="I436" s="32">
        <v>4</v>
      </c>
      <c r="J436" s="41">
        <f t="shared" si="12"/>
        <v>0</v>
      </c>
      <c r="K436" s="42" t="str">
        <f t="shared" si="13"/>
        <v>OK</v>
      </c>
      <c r="L436" s="31">
        <v>4</v>
      </c>
      <c r="M436" s="31"/>
      <c r="N436" s="31"/>
      <c r="O436" s="31"/>
      <c r="P436" s="31"/>
      <c r="Q436" s="31"/>
      <c r="R436" s="31"/>
      <c r="S436" s="31"/>
      <c r="T436" s="31"/>
      <c r="U436" s="31"/>
      <c r="V436" s="31"/>
      <c r="W436" s="31"/>
      <c r="X436" s="60"/>
      <c r="Y436" s="60"/>
      <c r="Z436" s="60"/>
      <c r="AA436" s="60"/>
      <c r="AB436" s="60"/>
      <c r="AC436" s="60"/>
    </row>
    <row r="437" spans="1:29" ht="30" customHeight="1" x14ac:dyDescent="0.25">
      <c r="A437" s="172"/>
      <c r="B437" s="76">
        <v>481</v>
      </c>
      <c r="C437" s="175"/>
      <c r="D437" s="80" t="s">
        <v>485</v>
      </c>
      <c r="E437" s="69" t="s">
        <v>726</v>
      </c>
      <c r="F437" s="69" t="s">
        <v>38</v>
      </c>
      <c r="G437" s="69" t="s">
        <v>232</v>
      </c>
      <c r="H437" s="54">
        <v>2.7</v>
      </c>
      <c r="I437" s="32">
        <v>4</v>
      </c>
      <c r="J437" s="41">
        <f t="shared" si="12"/>
        <v>0</v>
      </c>
      <c r="K437" s="42" t="str">
        <f t="shared" si="13"/>
        <v>OK</v>
      </c>
      <c r="L437" s="31">
        <v>4</v>
      </c>
      <c r="M437" s="31"/>
      <c r="N437" s="31"/>
      <c r="O437" s="31"/>
      <c r="P437" s="31"/>
      <c r="Q437" s="31"/>
      <c r="R437" s="31"/>
      <c r="S437" s="31"/>
      <c r="T437" s="31"/>
      <c r="U437" s="31"/>
      <c r="V437" s="31"/>
      <c r="W437" s="31"/>
      <c r="X437" s="60"/>
      <c r="Y437" s="60"/>
      <c r="Z437" s="60"/>
      <c r="AA437" s="60"/>
      <c r="AB437" s="60"/>
      <c r="AC437" s="60"/>
    </row>
    <row r="438" spans="1:29" ht="30" customHeight="1" x14ac:dyDescent="0.25">
      <c r="A438" s="172"/>
      <c r="B438" s="76">
        <v>482</v>
      </c>
      <c r="C438" s="175"/>
      <c r="D438" s="80" t="s">
        <v>486</v>
      </c>
      <c r="E438" s="69" t="s">
        <v>726</v>
      </c>
      <c r="F438" s="69" t="s">
        <v>38</v>
      </c>
      <c r="G438" s="69" t="s">
        <v>232</v>
      </c>
      <c r="H438" s="54">
        <v>6</v>
      </c>
      <c r="I438" s="32">
        <v>4</v>
      </c>
      <c r="J438" s="41">
        <f t="shared" si="12"/>
        <v>0</v>
      </c>
      <c r="K438" s="42" t="str">
        <f t="shared" si="13"/>
        <v>OK</v>
      </c>
      <c r="L438" s="31">
        <v>4</v>
      </c>
      <c r="M438" s="31"/>
      <c r="N438" s="31"/>
      <c r="O438" s="31"/>
      <c r="P438" s="31"/>
      <c r="Q438" s="31"/>
      <c r="R438" s="31"/>
      <c r="S438" s="31"/>
      <c r="T438" s="31"/>
      <c r="U438" s="31"/>
      <c r="V438" s="31"/>
      <c r="W438" s="31"/>
      <c r="X438" s="60"/>
      <c r="Y438" s="60"/>
      <c r="Z438" s="60"/>
      <c r="AA438" s="60"/>
      <c r="AB438" s="60"/>
      <c r="AC438" s="60"/>
    </row>
    <row r="439" spans="1:29" ht="30" customHeight="1" x14ac:dyDescent="0.25">
      <c r="A439" s="172"/>
      <c r="B439" s="76">
        <v>483</v>
      </c>
      <c r="C439" s="175"/>
      <c r="D439" s="80" t="s">
        <v>487</v>
      </c>
      <c r="E439" s="69" t="s">
        <v>726</v>
      </c>
      <c r="F439" s="69" t="s">
        <v>38</v>
      </c>
      <c r="G439" s="69" t="s">
        <v>232</v>
      </c>
      <c r="H439" s="54">
        <v>4</v>
      </c>
      <c r="I439" s="32">
        <v>4</v>
      </c>
      <c r="J439" s="41">
        <f t="shared" si="12"/>
        <v>0</v>
      </c>
      <c r="K439" s="42" t="str">
        <f t="shared" si="13"/>
        <v>OK</v>
      </c>
      <c r="L439" s="31">
        <v>4</v>
      </c>
      <c r="M439" s="31"/>
      <c r="N439" s="31"/>
      <c r="O439" s="31"/>
      <c r="P439" s="31"/>
      <c r="Q439" s="31"/>
      <c r="R439" s="31"/>
      <c r="S439" s="31"/>
      <c r="T439" s="31"/>
      <c r="U439" s="31"/>
      <c r="V439" s="31"/>
      <c r="W439" s="31"/>
      <c r="X439" s="60"/>
      <c r="Y439" s="60"/>
      <c r="Z439" s="60"/>
      <c r="AA439" s="60"/>
      <c r="AB439" s="60"/>
      <c r="AC439" s="60"/>
    </row>
    <row r="440" spans="1:29" ht="30" customHeight="1" x14ac:dyDescent="0.25">
      <c r="A440" s="172"/>
      <c r="B440" s="76">
        <v>484</v>
      </c>
      <c r="C440" s="175"/>
      <c r="D440" s="80" t="s">
        <v>488</v>
      </c>
      <c r="E440" s="69" t="s">
        <v>726</v>
      </c>
      <c r="F440" s="69" t="s">
        <v>38</v>
      </c>
      <c r="G440" s="69" t="s">
        <v>232</v>
      </c>
      <c r="H440" s="54">
        <v>6</v>
      </c>
      <c r="I440" s="32">
        <v>4</v>
      </c>
      <c r="J440" s="41">
        <f t="shared" si="12"/>
        <v>0</v>
      </c>
      <c r="K440" s="42" t="str">
        <f t="shared" si="13"/>
        <v>OK</v>
      </c>
      <c r="L440" s="31">
        <v>4</v>
      </c>
      <c r="M440" s="31"/>
      <c r="N440" s="31"/>
      <c r="O440" s="31"/>
      <c r="P440" s="31"/>
      <c r="Q440" s="31"/>
      <c r="R440" s="31"/>
      <c r="S440" s="31"/>
      <c r="T440" s="31"/>
      <c r="U440" s="31"/>
      <c r="V440" s="31"/>
      <c r="W440" s="31"/>
      <c r="X440" s="60"/>
      <c r="Y440" s="60"/>
      <c r="Z440" s="60"/>
      <c r="AA440" s="60"/>
      <c r="AB440" s="60"/>
      <c r="AC440" s="60"/>
    </row>
    <row r="441" spans="1:29" ht="30" customHeight="1" x14ac:dyDescent="0.25">
      <c r="A441" s="172"/>
      <c r="B441" s="76">
        <v>485</v>
      </c>
      <c r="C441" s="175"/>
      <c r="D441" s="80" t="s">
        <v>489</v>
      </c>
      <c r="E441" s="69" t="s">
        <v>726</v>
      </c>
      <c r="F441" s="69" t="s">
        <v>38</v>
      </c>
      <c r="G441" s="69" t="s">
        <v>232</v>
      </c>
      <c r="H441" s="54">
        <v>6</v>
      </c>
      <c r="I441" s="32">
        <v>4</v>
      </c>
      <c r="J441" s="41">
        <f t="shared" si="12"/>
        <v>0</v>
      </c>
      <c r="K441" s="42" t="str">
        <f t="shared" si="13"/>
        <v>OK</v>
      </c>
      <c r="L441" s="31">
        <v>4</v>
      </c>
      <c r="M441" s="31"/>
      <c r="N441" s="31"/>
      <c r="O441" s="31"/>
      <c r="P441" s="31"/>
      <c r="Q441" s="31"/>
      <c r="R441" s="31"/>
      <c r="S441" s="31"/>
      <c r="T441" s="31"/>
      <c r="U441" s="31"/>
      <c r="V441" s="31"/>
      <c r="W441" s="31"/>
      <c r="X441" s="60"/>
      <c r="Y441" s="60"/>
      <c r="Z441" s="60"/>
      <c r="AA441" s="60"/>
      <c r="AB441" s="60"/>
      <c r="AC441" s="60"/>
    </row>
    <row r="442" spans="1:29" ht="30" customHeight="1" x14ac:dyDescent="0.25">
      <c r="A442" s="172"/>
      <c r="B442" s="76">
        <v>486</v>
      </c>
      <c r="C442" s="175"/>
      <c r="D442" s="80" t="s">
        <v>490</v>
      </c>
      <c r="E442" s="69" t="s">
        <v>726</v>
      </c>
      <c r="F442" s="69" t="s">
        <v>38</v>
      </c>
      <c r="G442" s="69" t="s">
        <v>232</v>
      </c>
      <c r="H442" s="54">
        <v>6</v>
      </c>
      <c r="I442" s="32">
        <v>4</v>
      </c>
      <c r="J442" s="41">
        <f t="shared" si="12"/>
        <v>0</v>
      </c>
      <c r="K442" s="42" t="str">
        <f t="shared" si="13"/>
        <v>OK</v>
      </c>
      <c r="L442" s="31">
        <v>4</v>
      </c>
      <c r="M442" s="31"/>
      <c r="N442" s="31"/>
      <c r="O442" s="31"/>
      <c r="P442" s="31"/>
      <c r="Q442" s="31"/>
      <c r="R442" s="31"/>
      <c r="S442" s="31"/>
      <c r="T442" s="31"/>
      <c r="U442" s="31"/>
      <c r="V442" s="31"/>
      <c r="W442" s="31"/>
      <c r="X442" s="60"/>
      <c r="Y442" s="60"/>
      <c r="Z442" s="60"/>
      <c r="AA442" s="60"/>
      <c r="AB442" s="60"/>
      <c r="AC442" s="60"/>
    </row>
    <row r="443" spans="1:29" ht="30" customHeight="1" x14ac:dyDescent="0.25">
      <c r="A443" s="172"/>
      <c r="B443" s="76">
        <v>487</v>
      </c>
      <c r="C443" s="175"/>
      <c r="D443" s="80" t="s">
        <v>491</v>
      </c>
      <c r="E443" s="69" t="s">
        <v>726</v>
      </c>
      <c r="F443" s="69" t="s">
        <v>38</v>
      </c>
      <c r="G443" s="69" t="s">
        <v>232</v>
      </c>
      <c r="H443" s="54">
        <v>4</v>
      </c>
      <c r="I443" s="32">
        <v>4</v>
      </c>
      <c r="J443" s="41">
        <f t="shared" si="12"/>
        <v>0</v>
      </c>
      <c r="K443" s="42" t="str">
        <f t="shared" si="13"/>
        <v>OK</v>
      </c>
      <c r="L443" s="31">
        <v>4</v>
      </c>
      <c r="M443" s="31"/>
      <c r="N443" s="31"/>
      <c r="O443" s="31"/>
      <c r="P443" s="31"/>
      <c r="Q443" s="31"/>
      <c r="R443" s="31"/>
      <c r="S443" s="31"/>
      <c r="T443" s="31"/>
      <c r="U443" s="31"/>
      <c r="V443" s="31"/>
      <c r="W443" s="31"/>
      <c r="X443" s="60"/>
      <c r="Y443" s="60"/>
      <c r="Z443" s="60"/>
      <c r="AA443" s="60"/>
      <c r="AB443" s="60"/>
      <c r="AC443" s="60"/>
    </row>
    <row r="444" spans="1:29" ht="30" customHeight="1" x14ac:dyDescent="0.25">
      <c r="A444" s="172"/>
      <c r="B444" s="76">
        <v>488</v>
      </c>
      <c r="C444" s="175"/>
      <c r="D444" s="80" t="s">
        <v>492</v>
      </c>
      <c r="E444" s="69" t="s">
        <v>726</v>
      </c>
      <c r="F444" s="69" t="s">
        <v>38</v>
      </c>
      <c r="G444" s="69" t="s">
        <v>232</v>
      </c>
      <c r="H444" s="54">
        <v>5</v>
      </c>
      <c r="I444" s="32">
        <v>4</v>
      </c>
      <c r="J444" s="41">
        <f t="shared" si="12"/>
        <v>0</v>
      </c>
      <c r="K444" s="42" t="str">
        <f t="shared" si="13"/>
        <v>OK</v>
      </c>
      <c r="L444" s="31">
        <v>4</v>
      </c>
      <c r="M444" s="31"/>
      <c r="N444" s="31"/>
      <c r="O444" s="31"/>
      <c r="P444" s="31"/>
      <c r="Q444" s="31"/>
      <c r="R444" s="31"/>
      <c r="S444" s="31"/>
      <c r="T444" s="31"/>
      <c r="U444" s="31"/>
      <c r="V444" s="31"/>
      <c r="W444" s="31"/>
      <c r="X444" s="60"/>
      <c r="Y444" s="60"/>
      <c r="Z444" s="60"/>
      <c r="AA444" s="60"/>
      <c r="AB444" s="60"/>
      <c r="AC444" s="60"/>
    </row>
    <row r="445" spans="1:29" ht="30" customHeight="1" x14ac:dyDescent="0.25">
      <c r="A445" s="172"/>
      <c r="B445" s="76">
        <v>489</v>
      </c>
      <c r="C445" s="175"/>
      <c r="D445" s="80" t="s">
        <v>493</v>
      </c>
      <c r="E445" s="69" t="s">
        <v>726</v>
      </c>
      <c r="F445" s="69" t="s">
        <v>38</v>
      </c>
      <c r="G445" s="69" t="s">
        <v>232</v>
      </c>
      <c r="H445" s="54">
        <v>6</v>
      </c>
      <c r="I445" s="32">
        <v>4</v>
      </c>
      <c r="J445" s="41">
        <f t="shared" si="12"/>
        <v>0</v>
      </c>
      <c r="K445" s="42" t="str">
        <f t="shared" si="13"/>
        <v>OK</v>
      </c>
      <c r="L445" s="31">
        <v>4</v>
      </c>
      <c r="M445" s="31"/>
      <c r="N445" s="31"/>
      <c r="O445" s="31"/>
      <c r="P445" s="31"/>
      <c r="Q445" s="31"/>
      <c r="R445" s="31"/>
      <c r="S445" s="31"/>
      <c r="T445" s="31"/>
      <c r="U445" s="31"/>
      <c r="V445" s="31"/>
      <c r="W445" s="31"/>
      <c r="X445" s="60"/>
      <c r="Y445" s="60"/>
      <c r="Z445" s="60"/>
      <c r="AA445" s="60"/>
      <c r="AB445" s="60"/>
      <c r="AC445" s="60"/>
    </row>
    <row r="446" spans="1:29" ht="30" customHeight="1" x14ac:dyDescent="0.25">
      <c r="A446" s="172"/>
      <c r="B446" s="76">
        <v>490</v>
      </c>
      <c r="C446" s="175"/>
      <c r="D446" s="80" t="s">
        <v>494</v>
      </c>
      <c r="E446" s="69" t="s">
        <v>726</v>
      </c>
      <c r="F446" s="69" t="s">
        <v>38</v>
      </c>
      <c r="G446" s="69" t="s">
        <v>232</v>
      </c>
      <c r="H446" s="54">
        <v>6</v>
      </c>
      <c r="I446" s="32">
        <v>4</v>
      </c>
      <c r="J446" s="41">
        <f t="shared" si="12"/>
        <v>0</v>
      </c>
      <c r="K446" s="42" t="str">
        <f t="shared" si="13"/>
        <v>OK</v>
      </c>
      <c r="L446" s="31">
        <v>4</v>
      </c>
      <c r="M446" s="31"/>
      <c r="N446" s="31"/>
      <c r="O446" s="31"/>
      <c r="P446" s="31"/>
      <c r="Q446" s="31"/>
      <c r="R446" s="31"/>
      <c r="S446" s="31"/>
      <c r="T446" s="31"/>
      <c r="U446" s="31"/>
      <c r="V446" s="31"/>
      <c r="W446" s="31"/>
      <c r="X446" s="60"/>
      <c r="Y446" s="60"/>
      <c r="Z446" s="60"/>
      <c r="AA446" s="60"/>
      <c r="AB446" s="60"/>
      <c r="AC446" s="60"/>
    </row>
    <row r="447" spans="1:29" ht="30" customHeight="1" x14ac:dyDescent="0.25">
      <c r="A447" s="172"/>
      <c r="B447" s="76">
        <v>491</v>
      </c>
      <c r="C447" s="175"/>
      <c r="D447" s="80" t="s">
        <v>495</v>
      </c>
      <c r="E447" s="69" t="s">
        <v>726</v>
      </c>
      <c r="F447" s="69" t="s">
        <v>38</v>
      </c>
      <c r="G447" s="69" t="s">
        <v>232</v>
      </c>
      <c r="H447" s="54">
        <v>8</v>
      </c>
      <c r="I447" s="32">
        <v>4</v>
      </c>
      <c r="J447" s="41">
        <f t="shared" si="12"/>
        <v>0</v>
      </c>
      <c r="K447" s="42" t="str">
        <f t="shared" si="13"/>
        <v>OK</v>
      </c>
      <c r="L447" s="31">
        <v>4</v>
      </c>
      <c r="M447" s="31"/>
      <c r="N447" s="31"/>
      <c r="O447" s="31"/>
      <c r="P447" s="31"/>
      <c r="Q447" s="31"/>
      <c r="R447" s="31"/>
      <c r="S447" s="31"/>
      <c r="T447" s="31"/>
      <c r="U447" s="31"/>
      <c r="V447" s="31"/>
      <c r="W447" s="31"/>
      <c r="X447" s="60"/>
      <c r="Y447" s="60"/>
      <c r="Z447" s="60"/>
      <c r="AA447" s="60"/>
      <c r="AB447" s="60"/>
      <c r="AC447" s="60"/>
    </row>
    <row r="448" spans="1:29" ht="30" customHeight="1" x14ac:dyDescent="0.25">
      <c r="A448" s="172"/>
      <c r="B448" s="76">
        <v>492</v>
      </c>
      <c r="C448" s="175"/>
      <c r="D448" s="80" t="s">
        <v>496</v>
      </c>
      <c r="E448" s="69" t="s">
        <v>726</v>
      </c>
      <c r="F448" s="69" t="s">
        <v>38</v>
      </c>
      <c r="G448" s="69" t="s">
        <v>232</v>
      </c>
      <c r="H448" s="54">
        <v>3</v>
      </c>
      <c r="I448" s="32">
        <v>4</v>
      </c>
      <c r="J448" s="41">
        <f t="shared" si="12"/>
        <v>0</v>
      </c>
      <c r="K448" s="42" t="str">
        <f t="shared" si="13"/>
        <v>OK</v>
      </c>
      <c r="L448" s="31">
        <v>4</v>
      </c>
      <c r="M448" s="31"/>
      <c r="N448" s="31"/>
      <c r="O448" s="31"/>
      <c r="P448" s="31"/>
      <c r="Q448" s="31"/>
      <c r="R448" s="31"/>
      <c r="S448" s="31"/>
      <c r="T448" s="31"/>
      <c r="U448" s="31"/>
      <c r="V448" s="31"/>
      <c r="W448" s="31"/>
      <c r="X448" s="60"/>
      <c r="Y448" s="60"/>
      <c r="Z448" s="60"/>
      <c r="AA448" s="60"/>
      <c r="AB448" s="60"/>
      <c r="AC448" s="60"/>
    </row>
    <row r="449" spans="1:29" ht="30" customHeight="1" x14ac:dyDescent="0.25">
      <c r="A449" s="172"/>
      <c r="B449" s="76">
        <v>493</v>
      </c>
      <c r="C449" s="175"/>
      <c r="D449" s="80" t="s">
        <v>497</v>
      </c>
      <c r="E449" s="69" t="s">
        <v>726</v>
      </c>
      <c r="F449" s="69" t="s">
        <v>38</v>
      </c>
      <c r="G449" s="69" t="s">
        <v>232</v>
      </c>
      <c r="H449" s="54">
        <v>5</v>
      </c>
      <c r="I449" s="32">
        <v>4</v>
      </c>
      <c r="J449" s="41">
        <f t="shared" si="12"/>
        <v>0</v>
      </c>
      <c r="K449" s="42" t="str">
        <f t="shared" si="13"/>
        <v>OK</v>
      </c>
      <c r="L449" s="31">
        <v>4</v>
      </c>
      <c r="M449" s="31"/>
      <c r="N449" s="31"/>
      <c r="O449" s="31"/>
      <c r="P449" s="31"/>
      <c r="Q449" s="31"/>
      <c r="R449" s="31"/>
      <c r="S449" s="31"/>
      <c r="T449" s="31"/>
      <c r="U449" s="31"/>
      <c r="V449" s="31"/>
      <c r="W449" s="31"/>
      <c r="X449" s="60"/>
      <c r="Y449" s="60"/>
      <c r="Z449" s="60"/>
      <c r="AA449" s="60"/>
      <c r="AB449" s="60"/>
      <c r="AC449" s="60"/>
    </row>
    <row r="450" spans="1:29" ht="30" customHeight="1" x14ac:dyDescent="0.25">
      <c r="A450" s="172"/>
      <c r="B450" s="76">
        <v>494</v>
      </c>
      <c r="C450" s="175"/>
      <c r="D450" s="77" t="s">
        <v>803</v>
      </c>
      <c r="E450" s="89" t="s">
        <v>726</v>
      </c>
      <c r="F450" s="69" t="s">
        <v>804</v>
      </c>
      <c r="G450" s="69" t="s">
        <v>232</v>
      </c>
      <c r="H450" s="54">
        <v>20</v>
      </c>
      <c r="I450" s="32"/>
      <c r="J450" s="41">
        <f t="shared" si="12"/>
        <v>0</v>
      </c>
      <c r="K450" s="42" t="str">
        <f t="shared" si="13"/>
        <v>OK</v>
      </c>
      <c r="L450" s="31"/>
      <c r="M450" s="31"/>
      <c r="N450" s="31"/>
      <c r="O450" s="31"/>
      <c r="P450" s="31"/>
      <c r="Q450" s="31"/>
      <c r="R450" s="31"/>
      <c r="S450" s="31"/>
      <c r="T450" s="31"/>
      <c r="U450" s="31"/>
      <c r="V450" s="31"/>
      <c r="W450" s="31"/>
      <c r="X450" s="60"/>
      <c r="Y450" s="60"/>
      <c r="Z450" s="60"/>
      <c r="AA450" s="60"/>
      <c r="AB450" s="60"/>
      <c r="AC450" s="60"/>
    </row>
    <row r="451" spans="1:29" ht="30" customHeight="1" x14ac:dyDescent="0.25">
      <c r="A451" s="172"/>
      <c r="B451" s="70">
        <v>495</v>
      </c>
      <c r="C451" s="175"/>
      <c r="D451" s="77" t="s">
        <v>660</v>
      </c>
      <c r="E451" s="89" t="s">
        <v>726</v>
      </c>
      <c r="F451" s="69" t="s">
        <v>661</v>
      </c>
      <c r="G451" s="69" t="s">
        <v>232</v>
      </c>
      <c r="H451" s="54">
        <v>35</v>
      </c>
      <c r="I451" s="32"/>
      <c r="J451" s="41">
        <f t="shared" si="12"/>
        <v>0</v>
      </c>
      <c r="K451" s="42" t="str">
        <f t="shared" si="13"/>
        <v>OK</v>
      </c>
      <c r="L451" s="31"/>
      <c r="M451" s="31"/>
      <c r="N451" s="31"/>
      <c r="O451" s="31"/>
      <c r="P451" s="31"/>
      <c r="Q451" s="31"/>
      <c r="R451" s="31"/>
      <c r="S451" s="31"/>
      <c r="T451" s="31"/>
      <c r="U451" s="31"/>
      <c r="V451" s="31"/>
      <c r="W451" s="31"/>
      <c r="X451" s="60"/>
      <c r="Y451" s="60"/>
      <c r="Z451" s="60"/>
      <c r="AA451" s="60"/>
      <c r="AB451" s="60"/>
      <c r="AC451" s="60"/>
    </row>
    <row r="452" spans="1:29" ht="30" customHeight="1" x14ac:dyDescent="0.25">
      <c r="A452" s="172"/>
      <c r="B452" s="70">
        <v>496</v>
      </c>
      <c r="C452" s="175"/>
      <c r="D452" s="80" t="s">
        <v>498</v>
      </c>
      <c r="E452" s="69" t="s">
        <v>726</v>
      </c>
      <c r="F452" s="69" t="s">
        <v>38</v>
      </c>
      <c r="G452" s="69" t="s">
        <v>232</v>
      </c>
      <c r="H452" s="54">
        <v>34</v>
      </c>
      <c r="I452" s="32"/>
      <c r="J452" s="41">
        <f t="shared" si="12"/>
        <v>0</v>
      </c>
      <c r="K452" s="42" t="str">
        <f t="shared" si="13"/>
        <v>OK</v>
      </c>
      <c r="L452" s="31"/>
      <c r="M452" s="31"/>
      <c r="N452" s="31"/>
      <c r="O452" s="31"/>
      <c r="P452" s="31"/>
      <c r="Q452" s="31"/>
      <c r="R452" s="31"/>
      <c r="S452" s="31"/>
      <c r="T452" s="31"/>
      <c r="U452" s="31"/>
      <c r="V452" s="31"/>
      <c r="W452" s="31"/>
      <c r="X452" s="60"/>
      <c r="Y452" s="60"/>
      <c r="Z452" s="60"/>
      <c r="AA452" s="60"/>
      <c r="AB452" s="60"/>
      <c r="AC452" s="60"/>
    </row>
    <row r="453" spans="1:29" ht="30" customHeight="1" x14ac:dyDescent="0.25">
      <c r="A453" s="172"/>
      <c r="B453" s="76">
        <v>497</v>
      </c>
      <c r="C453" s="175"/>
      <c r="D453" s="80" t="s">
        <v>499</v>
      </c>
      <c r="E453" s="69" t="s">
        <v>708</v>
      </c>
      <c r="F453" s="69" t="s">
        <v>38</v>
      </c>
      <c r="G453" s="69" t="s">
        <v>232</v>
      </c>
      <c r="H453" s="54">
        <v>20</v>
      </c>
      <c r="I453" s="32"/>
      <c r="J453" s="41">
        <f t="shared" ref="J453:J516" si="14">I453-(SUM(L453:AC453))</f>
        <v>0</v>
      </c>
      <c r="K453" s="42" t="str">
        <f t="shared" ref="K453:K516" si="15">IF(J453&lt;0,"ATENÇÃO","OK")</f>
        <v>OK</v>
      </c>
      <c r="L453" s="31"/>
      <c r="M453" s="31"/>
      <c r="N453" s="31"/>
      <c r="O453" s="31"/>
      <c r="P453" s="31"/>
      <c r="Q453" s="31"/>
      <c r="R453" s="31"/>
      <c r="S453" s="31"/>
      <c r="T453" s="31"/>
      <c r="U453" s="31"/>
      <c r="V453" s="31"/>
      <c r="W453" s="31"/>
      <c r="X453" s="60"/>
      <c r="Y453" s="60"/>
      <c r="Z453" s="60"/>
      <c r="AA453" s="60"/>
      <c r="AB453" s="60"/>
      <c r="AC453" s="60"/>
    </row>
    <row r="454" spans="1:29" ht="30" customHeight="1" x14ac:dyDescent="0.25">
      <c r="A454" s="172"/>
      <c r="B454" s="76">
        <v>498</v>
      </c>
      <c r="C454" s="175"/>
      <c r="D454" s="80" t="s">
        <v>500</v>
      </c>
      <c r="E454" s="69" t="s">
        <v>708</v>
      </c>
      <c r="F454" s="69" t="s">
        <v>38</v>
      </c>
      <c r="G454" s="69" t="s">
        <v>232</v>
      </c>
      <c r="H454" s="54">
        <v>6.4</v>
      </c>
      <c r="I454" s="32"/>
      <c r="J454" s="41">
        <f t="shared" si="14"/>
        <v>0</v>
      </c>
      <c r="K454" s="42" t="str">
        <f t="shared" si="15"/>
        <v>OK</v>
      </c>
      <c r="L454" s="31"/>
      <c r="M454" s="31"/>
      <c r="N454" s="31"/>
      <c r="O454" s="31"/>
      <c r="P454" s="31"/>
      <c r="Q454" s="31"/>
      <c r="R454" s="31"/>
      <c r="S454" s="31"/>
      <c r="T454" s="31"/>
      <c r="U454" s="31"/>
      <c r="V454" s="31"/>
      <c r="W454" s="31"/>
      <c r="X454" s="60"/>
      <c r="Y454" s="60"/>
      <c r="Z454" s="60"/>
      <c r="AA454" s="60"/>
      <c r="AB454" s="60"/>
      <c r="AC454" s="60"/>
    </row>
    <row r="455" spans="1:29" ht="30" customHeight="1" x14ac:dyDescent="0.25">
      <c r="A455" s="172"/>
      <c r="B455" s="76">
        <v>499</v>
      </c>
      <c r="C455" s="175"/>
      <c r="D455" s="80" t="s">
        <v>805</v>
      </c>
      <c r="E455" s="69" t="s">
        <v>710</v>
      </c>
      <c r="F455" s="70" t="s">
        <v>336</v>
      </c>
      <c r="G455" s="69" t="s">
        <v>232</v>
      </c>
      <c r="H455" s="54">
        <v>18.8</v>
      </c>
      <c r="I455" s="32"/>
      <c r="J455" s="41">
        <f t="shared" si="14"/>
        <v>0</v>
      </c>
      <c r="K455" s="42" t="str">
        <f t="shared" si="15"/>
        <v>OK</v>
      </c>
      <c r="L455" s="31"/>
      <c r="M455" s="31"/>
      <c r="N455" s="31"/>
      <c r="O455" s="31"/>
      <c r="P455" s="31"/>
      <c r="Q455" s="31"/>
      <c r="R455" s="31"/>
      <c r="S455" s="31"/>
      <c r="T455" s="31"/>
      <c r="U455" s="31"/>
      <c r="V455" s="31"/>
      <c r="W455" s="31"/>
      <c r="X455" s="60"/>
      <c r="Y455" s="60"/>
      <c r="Z455" s="60"/>
      <c r="AA455" s="60"/>
      <c r="AB455" s="60"/>
      <c r="AC455" s="60"/>
    </row>
    <row r="456" spans="1:29" ht="30" customHeight="1" x14ac:dyDescent="0.25">
      <c r="A456" s="172"/>
      <c r="B456" s="76">
        <v>500</v>
      </c>
      <c r="C456" s="175"/>
      <c r="D456" s="80" t="s">
        <v>806</v>
      </c>
      <c r="E456" s="69" t="s">
        <v>710</v>
      </c>
      <c r="F456" s="70" t="s">
        <v>336</v>
      </c>
      <c r="G456" s="69" t="s">
        <v>232</v>
      </c>
      <c r="H456" s="54">
        <v>12</v>
      </c>
      <c r="I456" s="32"/>
      <c r="J456" s="41">
        <f t="shared" si="14"/>
        <v>0</v>
      </c>
      <c r="K456" s="42" t="str">
        <f t="shared" si="15"/>
        <v>OK</v>
      </c>
      <c r="L456" s="31"/>
      <c r="M456" s="31"/>
      <c r="N456" s="31"/>
      <c r="O456" s="31"/>
      <c r="P456" s="31"/>
      <c r="Q456" s="31"/>
      <c r="R456" s="31"/>
      <c r="S456" s="31"/>
      <c r="T456" s="31"/>
      <c r="U456" s="31"/>
      <c r="V456" s="31"/>
      <c r="W456" s="31"/>
      <c r="X456" s="60"/>
      <c r="Y456" s="60"/>
      <c r="Z456" s="60"/>
      <c r="AA456" s="60"/>
      <c r="AB456" s="60"/>
      <c r="AC456" s="60"/>
    </row>
    <row r="457" spans="1:29" ht="30" customHeight="1" x14ac:dyDescent="0.25">
      <c r="A457" s="172"/>
      <c r="B457" s="76">
        <v>501</v>
      </c>
      <c r="C457" s="175"/>
      <c r="D457" s="80" t="s">
        <v>807</v>
      </c>
      <c r="E457" s="69" t="s">
        <v>708</v>
      </c>
      <c r="F457" s="70" t="s">
        <v>336</v>
      </c>
      <c r="G457" s="69" t="s">
        <v>232</v>
      </c>
      <c r="H457" s="54">
        <v>8</v>
      </c>
      <c r="I457" s="32"/>
      <c r="J457" s="41">
        <f t="shared" si="14"/>
        <v>0</v>
      </c>
      <c r="K457" s="42" t="str">
        <f t="shared" si="15"/>
        <v>OK</v>
      </c>
      <c r="L457" s="31"/>
      <c r="M457" s="31"/>
      <c r="N457" s="31"/>
      <c r="O457" s="31"/>
      <c r="P457" s="31"/>
      <c r="Q457" s="31"/>
      <c r="R457" s="31"/>
      <c r="S457" s="31"/>
      <c r="T457" s="31"/>
      <c r="U457" s="31"/>
      <c r="V457" s="31"/>
      <c r="W457" s="31"/>
      <c r="X457" s="60"/>
      <c r="Y457" s="60"/>
      <c r="Z457" s="60"/>
      <c r="AA457" s="60"/>
      <c r="AB457" s="60"/>
      <c r="AC457" s="60"/>
    </row>
    <row r="458" spans="1:29" ht="30" customHeight="1" x14ac:dyDescent="0.25">
      <c r="A458" s="172"/>
      <c r="B458" s="76">
        <v>502</v>
      </c>
      <c r="C458" s="175"/>
      <c r="D458" s="80" t="s">
        <v>808</v>
      </c>
      <c r="E458" s="69" t="s">
        <v>728</v>
      </c>
      <c r="F458" s="70" t="s">
        <v>336</v>
      </c>
      <c r="G458" s="69" t="s">
        <v>232</v>
      </c>
      <c r="H458" s="54">
        <v>7</v>
      </c>
      <c r="I458" s="32"/>
      <c r="J458" s="41">
        <f t="shared" si="14"/>
        <v>0</v>
      </c>
      <c r="K458" s="42" t="str">
        <f t="shared" si="15"/>
        <v>OK</v>
      </c>
      <c r="L458" s="31"/>
      <c r="M458" s="31"/>
      <c r="N458" s="31"/>
      <c r="O458" s="31"/>
      <c r="P458" s="31"/>
      <c r="Q458" s="31"/>
      <c r="R458" s="31"/>
      <c r="S458" s="31"/>
      <c r="T458" s="31"/>
      <c r="U458" s="31"/>
      <c r="V458" s="31"/>
      <c r="W458" s="31"/>
      <c r="X458" s="60"/>
      <c r="Y458" s="60"/>
      <c r="Z458" s="60"/>
      <c r="AA458" s="60"/>
      <c r="AB458" s="60"/>
      <c r="AC458" s="60"/>
    </row>
    <row r="459" spans="1:29" ht="30" customHeight="1" x14ac:dyDescent="0.25">
      <c r="A459" s="172"/>
      <c r="B459" s="76">
        <v>503</v>
      </c>
      <c r="C459" s="175"/>
      <c r="D459" s="80" t="s">
        <v>809</v>
      </c>
      <c r="E459" s="69" t="s">
        <v>708</v>
      </c>
      <c r="F459" s="70" t="s">
        <v>810</v>
      </c>
      <c r="G459" s="69" t="s">
        <v>232</v>
      </c>
      <c r="H459" s="54">
        <v>7</v>
      </c>
      <c r="I459" s="32"/>
      <c r="J459" s="41">
        <f t="shared" si="14"/>
        <v>0</v>
      </c>
      <c r="K459" s="42" t="str">
        <f t="shared" si="15"/>
        <v>OK</v>
      </c>
      <c r="L459" s="31"/>
      <c r="M459" s="31"/>
      <c r="N459" s="31"/>
      <c r="O459" s="31"/>
      <c r="P459" s="31"/>
      <c r="Q459" s="31"/>
      <c r="R459" s="31"/>
      <c r="S459" s="31"/>
      <c r="T459" s="31"/>
      <c r="U459" s="31"/>
      <c r="V459" s="31"/>
      <c r="W459" s="31"/>
      <c r="X459" s="60"/>
      <c r="Y459" s="60"/>
      <c r="Z459" s="60"/>
      <c r="AA459" s="60"/>
      <c r="AB459" s="60"/>
      <c r="AC459" s="60"/>
    </row>
    <row r="460" spans="1:29" ht="30" customHeight="1" x14ac:dyDescent="0.25">
      <c r="A460" s="172"/>
      <c r="B460" s="76">
        <v>504</v>
      </c>
      <c r="C460" s="175"/>
      <c r="D460" s="80" t="s">
        <v>811</v>
      </c>
      <c r="E460" s="70" t="s">
        <v>710</v>
      </c>
      <c r="F460" s="70" t="s">
        <v>336</v>
      </c>
      <c r="G460" s="69" t="s">
        <v>232</v>
      </c>
      <c r="H460" s="54">
        <v>9</v>
      </c>
      <c r="I460" s="32"/>
      <c r="J460" s="41">
        <f t="shared" si="14"/>
        <v>0</v>
      </c>
      <c r="K460" s="42" t="str">
        <f t="shared" si="15"/>
        <v>OK</v>
      </c>
      <c r="L460" s="31"/>
      <c r="M460" s="31"/>
      <c r="N460" s="31"/>
      <c r="O460" s="31"/>
      <c r="P460" s="31"/>
      <c r="Q460" s="31"/>
      <c r="R460" s="31"/>
      <c r="S460" s="31"/>
      <c r="T460" s="31"/>
      <c r="U460" s="31"/>
      <c r="V460" s="31"/>
      <c r="W460" s="31"/>
      <c r="X460" s="60"/>
      <c r="Y460" s="60"/>
      <c r="Z460" s="60"/>
      <c r="AA460" s="60"/>
      <c r="AB460" s="60"/>
      <c r="AC460" s="60"/>
    </row>
    <row r="461" spans="1:29" ht="30" customHeight="1" x14ac:dyDescent="0.25">
      <c r="A461" s="172"/>
      <c r="B461" s="70">
        <v>505</v>
      </c>
      <c r="C461" s="175"/>
      <c r="D461" s="80" t="s">
        <v>501</v>
      </c>
      <c r="E461" s="69" t="s">
        <v>812</v>
      </c>
      <c r="F461" s="69" t="s">
        <v>38</v>
      </c>
      <c r="G461" s="69" t="s">
        <v>232</v>
      </c>
      <c r="H461" s="54">
        <v>31.19</v>
      </c>
      <c r="I461" s="32"/>
      <c r="J461" s="41">
        <f t="shared" si="14"/>
        <v>0</v>
      </c>
      <c r="K461" s="42" t="str">
        <f t="shared" si="15"/>
        <v>OK</v>
      </c>
      <c r="L461" s="31"/>
      <c r="M461" s="31"/>
      <c r="N461" s="31"/>
      <c r="O461" s="31"/>
      <c r="P461" s="31"/>
      <c r="Q461" s="31"/>
      <c r="R461" s="31"/>
      <c r="S461" s="31"/>
      <c r="T461" s="31"/>
      <c r="U461" s="31"/>
      <c r="V461" s="31"/>
      <c r="W461" s="31"/>
      <c r="X461" s="60"/>
      <c r="Y461" s="60"/>
      <c r="Z461" s="60"/>
      <c r="AA461" s="60"/>
      <c r="AB461" s="60"/>
      <c r="AC461" s="60"/>
    </row>
    <row r="462" spans="1:29" ht="30" customHeight="1" x14ac:dyDescent="0.25">
      <c r="A462" s="172"/>
      <c r="B462" s="70">
        <v>506</v>
      </c>
      <c r="C462" s="175"/>
      <c r="D462" s="80" t="s">
        <v>502</v>
      </c>
      <c r="E462" s="69" t="s">
        <v>728</v>
      </c>
      <c r="F462" s="69" t="s">
        <v>38</v>
      </c>
      <c r="G462" s="69" t="s">
        <v>232</v>
      </c>
      <c r="H462" s="54">
        <v>170</v>
      </c>
      <c r="I462" s="32"/>
      <c r="J462" s="41">
        <f t="shared" si="14"/>
        <v>0</v>
      </c>
      <c r="K462" s="42" t="str">
        <f t="shared" si="15"/>
        <v>OK</v>
      </c>
      <c r="L462" s="31"/>
      <c r="M462" s="31"/>
      <c r="N462" s="31"/>
      <c r="O462" s="31"/>
      <c r="P462" s="31"/>
      <c r="Q462" s="31"/>
      <c r="R462" s="31"/>
      <c r="S462" s="31"/>
      <c r="T462" s="31"/>
      <c r="U462" s="31"/>
      <c r="V462" s="31"/>
      <c r="W462" s="31"/>
      <c r="X462" s="60"/>
      <c r="Y462" s="60"/>
      <c r="Z462" s="60"/>
      <c r="AA462" s="60"/>
      <c r="AB462" s="60"/>
      <c r="AC462" s="60"/>
    </row>
    <row r="463" spans="1:29" ht="30" customHeight="1" x14ac:dyDescent="0.25">
      <c r="A463" s="172"/>
      <c r="B463" s="70">
        <v>507</v>
      </c>
      <c r="C463" s="175"/>
      <c r="D463" s="80" t="s">
        <v>504</v>
      </c>
      <c r="E463" s="69" t="s">
        <v>726</v>
      </c>
      <c r="F463" s="69" t="s">
        <v>38</v>
      </c>
      <c r="G463" s="69" t="s">
        <v>232</v>
      </c>
      <c r="H463" s="54">
        <v>12</v>
      </c>
      <c r="I463" s="32"/>
      <c r="J463" s="41">
        <f t="shared" si="14"/>
        <v>0</v>
      </c>
      <c r="K463" s="42" t="str">
        <f t="shared" si="15"/>
        <v>OK</v>
      </c>
      <c r="L463" s="31"/>
      <c r="M463" s="31"/>
      <c r="N463" s="31"/>
      <c r="O463" s="31"/>
      <c r="P463" s="31"/>
      <c r="Q463" s="31"/>
      <c r="R463" s="31"/>
      <c r="S463" s="31"/>
      <c r="T463" s="31"/>
      <c r="U463" s="31"/>
      <c r="V463" s="31"/>
      <c r="W463" s="31"/>
      <c r="X463" s="60"/>
      <c r="Y463" s="60"/>
      <c r="Z463" s="60"/>
      <c r="AA463" s="60"/>
      <c r="AB463" s="60"/>
      <c r="AC463" s="60"/>
    </row>
    <row r="464" spans="1:29" ht="30" customHeight="1" x14ac:dyDescent="0.25">
      <c r="A464" s="172"/>
      <c r="B464" s="70">
        <v>508</v>
      </c>
      <c r="C464" s="175"/>
      <c r="D464" s="80" t="s">
        <v>505</v>
      </c>
      <c r="E464" s="69" t="s">
        <v>37</v>
      </c>
      <c r="F464" s="69" t="s">
        <v>38</v>
      </c>
      <c r="G464" s="69" t="s">
        <v>232</v>
      </c>
      <c r="H464" s="54">
        <v>26</v>
      </c>
      <c r="I464" s="32">
        <v>1</v>
      </c>
      <c r="J464" s="41">
        <f t="shared" si="14"/>
        <v>0</v>
      </c>
      <c r="K464" s="42" t="str">
        <f t="shared" si="15"/>
        <v>OK</v>
      </c>
      <c r="L464" s="31">
        <v>1</v>
      </c>
      <c r="M464" s="31"/>
      <c r="N464" s="31"/>
      <c r="O464" s="31"/>
      <c r="P464" s="31"/>
      <c r="Q464" s="31"/>
      <c r="R464" s="31"/>
      <c r="S464" s="31"/>
      <c r="T464" s="31"/>
      <c r="U464" s="31"/>
      <c r="V464" s="31"/>
      <c r="W464" s="31"/>
      <c r="X464" s="60"/>
      <c r="Y464" s="60"/>
      <c r="Z464" s="60"/>
      <c r="AA464" s="60"/>
      <c r="AB464" s="60"/>
      <c r="AC464" s="60"/>
    </row>
    <row r="465" spans="1:29" ht="30" customHeight="1" x14ac:dyDescent="0.25">
      <c r="A465" s="172"/>
      <c r="B465" s="70">
        <v>509</v>
      </c>
      <c r="C465" s="175"/>
      <c r="D465" s="80" t="s">
        <v>506</v>
      </c>
      <c r="E465" s="69" t="s">
        <v>227</v>
      </c>
      <c r="F465" s="69" t="s">
        <v>38</v>
      </c>
      <c r="G465" s="69" t="s">
        <v>232</v>
      </c>
      <c r="H465" s="54">
        <v>32</v>
      </c>
      <c r="I465" s="32"/>
      <c r="J465" s="41">
        <f t="shared" si="14"/>
        <v>0</v>
      </c>
      <c r="K465" s="42" t="str">
        <f t="shared" si="15"/>
        <v>OK</v>
      </c>
      <c r="L465" s="31"/>
      <c r="M465" s="31"/>
      <c r="N465" s="31"/>
      <c r="O465" s="31"/>
      <c r="P465" s="31"/>
      <c r="Q465" s="31"/>
      <c r="R465" s="31"/>
      <c r="S465" s="31"/>
      <c r="T465" s="31"/>
      <c r="U465" s="31"/>
      <c r="V465" s="31"/>
      <c r="W465" s="31"/>
      <c r="X465" s="60"/>
      <c r="Y465" s="60"/>
      <c r="Z465" s="60"/>
      <c r="AA465" s="60"/>
      <c r="AB465" s="60"/>
      <c r="AC465" s="60"/>
    </row>
    <row r="466" spans="1:29" ht="30" customHeight="1" x14ac:dyDescent="0.25">
      <c r="A466" s="172"/>
      <c r="B466" s="70">
        <v>510</v>
      </c>
      <c r="C466" s="175"/>
      <c r="D466" s="80" t="s">
        <v>507</v>
      </c>
      <c r="E466" s="69" t="s">
        <v>731</v>
      </c>
      <c r="F466" s="69" t="s">
        <v>38</v>
      </c>
      <c r="G466" s="69" t="s">
        <v>232</v>
      </c>
      <c r="H466" s="54">
        <v>17</v>
      </c>
      <c r="I466" s="32"/>
      <c r="J466" s="41">
        <f t="shared" si="14"/>
        <v>0</v>
      </c>
      <c r="K466" s="42" t="str">
        <f t="shared" si="15"/>
        <v>OK</v>
      </c>
      <c r="L466" s="31"/>
      <c r="M466" s="31"/>
      <c r="N466" s="31"/>
      <c r="O466" s="31"/>
      <c r="P466" s="31"/>
      <c r="Q466" s="31"/>
      <c r="R466" s="31"/>
      <c r="S466" s="31"/>
      <c r="T466" s="31"/>
      <c r="U466" s="31"/>
      <c r="V466" s="31"/>
      <c r="W466" s="31"/>
      <c r="X466" s="60"/>
      <c r="Y466" s="60"/>
      <c r="Z466" s="60"/>
      <c r="AA466" s="60"/>
      <c r="AB466" s="60"/>
      <c r="AC466" s="60"/>
    </row>
    <row r="467" spans="1:29" ht="30" customHeight="1" x14ac:dyDescent="0.25">
      <c r="A467" s="172"/>
      <c r="B467" s="70">
        <v>511</v>
      </c>
      <c r="C467" s="175"/>
      <c r="D467" s="80" t="s">
        <v>508</v>
      </c>
      <c r="E467" s="69" t="s">
        <v>726</v>
      </c>
      <c r="F467" s="69" t="s">
        <v>348</v>
      </c>
      <c r="G467" s="69" t="s">
        <v>232</v>
      </c>
      <c r="H467" s="54">
        <v>22.97</v>
      </c>
      <c r="I467" s="32"/>
      <c r="J467" s="41">
        <f t="shared" si="14"/>
        <v>0</v>
      </c>
      <c r="K467" s="42" t="str">
        <f t="shared" si="15"/>
        <v>OK</v>
      </c>
      <c r="L467" s="31"/>
      <c r="M467" s="31"/>
      <c r="N467" s="31"/>
      <c r="O467" s="31"/>
      <c r="P467" s="31"/>
      <c r="Q467" s="31"/>
      <c r="R467" s="31"/>
      <c r="S467" s="31"/>
      <c r="T467" s="31"/>
      <c r="U467" s="31"/>
      <c r="V467" s="31"/>
      <c r="W467" s="31"/>
      <c r="X467" s="60"/>
      <c r="Y467" s="60"/>
      <c r="Z467" s="60"/>
      <c r="AA467" s="60"/>
      <c r="AB467" s="60"/>
      <c r="AC467" s="60"/>
    </row>
    <row r="468" spans="1:29" ht="30" customHeight="1" x14ac:dyDescent="0.25">
      <c r="A468" s="172"/>
      <c r="B468" s="70">
        <v>512</v>
      </c>
      <c r="C468" s="175"/>
      <c r="D468" s="80" t="s">
        <v>509</v>
      </c>
      <c r="E468" s="69" t="s">
        <v>726</v>
      </c>
      <c r="F468" s="69" t="s">
        <v>38</v>
      </c>
      <c r="G468" s="69" t="s">
        <v>232</v>
      </c>
      <c r="H468" s="54">
        <v>18</v>
      </c>
      <c r="I468" s="32"/>
      <c r="J468" s="41">
        <f t="shared" si="14"/>
        <v>0</v>
      </c>
      <c r="K468" s="42" t="str">
        <f t="shared" si="15"/>
        <v>OK</v>
      </c>
      <c r="L468" s="31"/>
      <c r="M468" s="31"/>
      <c r="N468" s="31"/>
      <c r="O468" s="31"/>
      <c r="P468" s="31"/>
      <c r="Q468" s="31"/>
      <c r="R468" s="31"/>
      <c r="S468" s="31"/>
      <c r="T468" s="31"/>
      <c r="U468" s="31"/>
      <c r="V468" s="31"/>
      <c r="W468" s="31"/>
      <c r="X468" s="60"/>
      <c r="Y468" s="60"/>
      <c r="Z468" s="60"/>
      <c r="AA468" s="60"/>
      <c r="AB468" s="60"/>
      <c r="AC468" s="60"/>
    </row>
    <row r="469" spans="1:29" ht="30" customHeight="1" x14ac:dyDescent="0.25">
      <c r="A469" s="172"/>
      <c r="B469" s="70">
        <v>513</v>
      </c>
      <c r="C469" s="175"/>
      <c r="D469" s="80" t="s">
        <v>510</v>
      </c>
      <c r="E469" s="69" t="s">
        <v>813</v>
      </c>
      <c r="F469" s="69" t="s">
        <v>38</v>
      </c>
      <c r="G469" s="69" t="s">
        <v>512</v>
      </c>
      <c r="H469" s="54">
        <v>460</v>
      </c>
      <c r="I469" s="32"/>
      <c r="J469" s="41">
        <f t="shared" si="14"/>
        <v>0</v>
      </c>
      <c r="K469" s="42" t="str">
        <f t="shared" si="15"/>
        <v>OK</v>
      </c>
      <c r="L469" s="31"/>
      <c r="M469" s="31"/>
      <c r="N469" s="31"/>
      <c r="O469" s="31"/>
      <c r="P469" s="31"/>
      <c r="Q469" s="31"/>
      <c r="R469" s="31"/>
      <c r="S469" s="31"/>
      <c r="T469" s="31"/>
      <c r="U469" s="31"/>
      <c r="V469" s="31"/>
      <c r="W469" s="31"/>
      <c r="X469" s="60"/>
      <c r="Y469" s="60"/>
      <c r="Z469" s="60"/>
      <c r="AA469" s="60"/>
      <c r="AB469" s="60"/>
      <c r="AC469" s="60"/>
    </row>
    <row r="470" spans="1:29" ht="30" customHeight="1" x14ac:dyDescent="0.25">
      <c r="A470" s="172"/>
      <c r="B470" s="70">
        <v>514</v>
      </c>
      <c r="C470" s="175"/>
      <c r="D470" s="80" t="s">
        <v>513</v>
      </c>
      <c r="E470" s="69" t="s">
        <v>813</v>
      </c>
      <c r="F470" s="69" t="s">
        <v>38</v>
      </c>
      <c r="G470" s="69" t="s">
        <v>512</v>
      </c>
      <c r="H470" s="54">
        <v>420</v>
      </c>
      <c r="I470" s="32"/>
      <c r="J470" s="41">
        <f t="shared" si="14"/>
        <v>0</v>
      </c>
      <c r="K470" s="42" t="str">
        <f t="shared" si="15"/>
        <v>OK</v>
      </c>
      <c r="L470" s="31"/>
      <c r="M470" s="31"/>
      <c r="N470" s="31"/>
      <c r="O470" s="31"/>
      <c r="P470" s="31"/>
      <c r="Q470" s="31"/>
      <c r="R470" s="31"/>
      <c r="S470" s="31"/>
      <c r="T470" s="31"/>
      <c r="U470" s="31"/>
      <c r="V470" s="31"/>
      <c r="W470" s="31"/>
      <c r="X470" s="60"/>
      <c r="Y470" s="60"/>
      <c r="Z470" s="60"/>
      <c r="AA470" s="60"/>
      <c r="AB470" s="60"/>
      <c r="AC470" s="60"/>
    </row>
    <row r="471" spans="1:29" ht="30" customHeight="1" x14ac:dyDescent="0.25">
      <c r="A471" s="172"/>
      <c r="B471" s="70">
        <v>515</v>
      </c>
      <c r="C471" s="175"/>
      <c r="D471" s="80" t="s">
        <v>514</v>
      </c>
      <c r="E471" s="69" t="s">
        <v>732</v>
      </c>
      <c r="F471" s="69" t="s">
        <v>38</v>
      </c>
      <c r="G471" s="69" t="s">
        <v>512</v>
      </c>
      <c r="H471" s="54">
        <v>461</v>
      </c>
      <c r="I471" s="32">
        <v>1</v>
      </c>
      <c r="J471" s="41">
        <f t="shared" si="14"/>
        <v>0</v>
      </c>
      <c r="K471" s="42" t="str">
        <f t="shared" si="15"/>
        <v>OK</v>
      </c>
      <c r="L471" s="31"/>
      <c r="M471" s="31"/>
      <c r="N471" s="31">
        <v>1</v>
      </c>
      <c r="O471" s="31"/>
      <c r="P471" s="31"/>
      <c r="Q471" s="31"/>
      <c r="R471" s="31"/>
      <c r="S471" s="31"/>
      <c r="T471" s="31"/>
      <c r="U471" s="31"/>
      <c r="V471" s="31"/>
      <c r="W471" s="31"/>
      <c r="X471" s="60"/>
      <c r="Y471" s="60"/>
      <c r="Z471" s="60"/>
      <c r="AA471" s="60"/>
      <c r="AB471" s="60"/>
      <c r="AC471" s="60"/>
    </row>
    <row r="472" spans="1:29" ht="30" customHeight="1" x14ac:dyDescent="0.25">
      <c r="A472" s="172"/>
      <c r="B472" s="70">
        <v>516</v>
      </c>
      <c r="C472" s="175"/>
      <c r="D472" s="80" t="s">
        <v>515</v>
      </c>
      <c r="E472" s="69" t="s">
        <v>813</v>
      </c>
      <c r="F472" s="69" t="s">
        <v>38</v>
      </c>
      <c r="G472" s="69" t="s">
        <v>512</v>
      </c>
      <c r="H472" s="54">
        <v>305</v>
      </c>
      <c r="I472" s="32">
        <v>1</v>
      </c>
      <c r="J472" s="41">
        <f t="shared" si="14"/>
        <v>0</v>
      </c>
      <c r="K472" s="42" t="str">
        <f t="shared" si="15"/>
        <v>OK</v>
      </c>
      <c r="L472" s="31"/>
      <c r="M472" s="31"/>
      <c r="N472" s="31">
        <v>1</v>
      </c>
      <c r="O472" s="31"/>
      <c r="P472" s="31"/>
      <c r="Q472" s="31"/>
      <c r="R472" s="31"/>
      <c r="S472" s="31"/>
      <c r="T472" s="31"/>
      <c r="U472" s="31"/>
      <c r="V472" s="31"/>
      <c r="W472" s="31"/>
      <c r="X472" s="60"/>
      <c r="Y472" s="60"/>
      <c r="Z472" s="60"/>
      <c r="AA472" s="60"/>
      <c r="AB472" s="60"/>
      <c r="AC472" s="60"/>
    </row>
    <row r="473" spans="1:29" ht="30" customHeight="1" x14ac:dyDescent="0.25">
      <c r="A473" s="172"/>
      <c r="B473" s="70">
        <v>517</v>
      </c>
      <c r="C473" s="175"/>
      <c r="D473" s="80" t="s">
        <v>625</v>
      </c>
      <c r="E473" s="69" t="s">
        <v>813</v>
      </c>
      <c r="F473" s="69" t="s">
        <v>336</v>
      </c>
      <c r="G473" s="69" t="s">
        <v>512</v>
      </c>
      <c r="H473" s="54">
        <v>223</v>
      </c>
      <c r="I473" s="32"/>
      <c r="J473" s="41">
        <f t="shared" si="14"/>
        <v>0</v>
      </c>
      <c r="K473" s="42" t="str">
        <f t="shared" si="15"/>
        <v>OK</v>
      </c>
      <c r="L473" s="31"/>
      <c r="M473" s="31"/>
      <c r="N473" s="31"/>
      <c r="O473" s="31"/>
      <c r="P473" s="31"/>
      <c r="Q473" s="31"/>
      <c r="R473" s="31"/>
      <c r="S473" s="31"/>
      <c r="T473" s="31"/>
      <c r="U473" s="31"/>
      <c r="V473" s="31"/>
      <c r="W473" s="31"/>
      <c r="X473" s="60"/>
      <c r="Y473" s="60"/>
      <c r="Z473" s="60"/>
      <c r="AA473" s="60"/>
      <c r="AB473" s="60"/>
      <c r="AC473" s="60"/>
    </row>
    <row r="474" spans="1:29" ht="30" customHeight="1" x14ac:dyDescent="0.25">
      <c r="A474" s="172"/>
      <c r="B474" s="70">
        <v>518</v>
      </c>
      <c r="C474" s="175"/>
      <c r="D474" s="80" t="s">
        <v>655</v>
      </c>
      <c r="E474" s="69" t="s">
        <v>813</v>
      </c>
      <c r="F474" s="69" t="s">
        <v>336</v>
      </c>
      <c r="G474" s="69" t="s">
        <v>232</v>
      </c>
      <c r="H474" s="54">
        <v>135</v>
      </c>
      <c r="I474" s="32"/>
      <c r="J474" s="41">
        <f t="shared" si="14"/>
        <v>0</v>
      </c>
      <c r="K474" s="42" t="str">
        <f t="shared" si="15"/>
        <v>OK</v>
      </c>
      <c r="L474" s="31"/>
      <c r="M474" s="31"/>
      <c r="N474" s="31"/>
      <c r="O474" s="31"/>
      <c r="P474" s="31"/>
      <c r="Q474" s="31"/>
      <c r="R474" s="31"/>
      <c r="S474" s="31"/>
      <c r="T474" s="31"/>
      <c r="U474" s="31"/>
      <c r="V474" s="31"/>
      <c r="W474" s="31"/>
      <c r="X474" s="60"/>
      <c r="Y474" s="60"/>
      <c r="Z474" s="60"/>
      <c r="AA474" s="60"/>
      <c r="AB474" s="60"/>
      <c r="AC474" s="60"/>
    </row>
    <row r="475" spans="1:29" ht="30" customHeight="1" x14ac:dyDescent="0.25">
      <c r="A475" s="172"/>
      <c r="B475" s="70">
        <v>519</v>
      </c>
      <c r="C475" s="175"/>
      <c r="D475" s="80" t="s">
        <v>516</v>
      </c>
      <c r="E475" s="69" t="s">
        <v>813</v>
      </c>
      <c r="F475" s="69" t="s">
        <v>38</v>
      </c>
      <c r="G475" s="69" t="s">
        <v>512</v>
      </c>
      <c r="H475" s="54">
        <v>236</v>
      </c>
      <c r="I475" s="32">
        <v>1</v>
      </c>
      <c r="J475" s="41">
        <f t="shared" si="14"/>
        <v>0</v>
      </c>
      <c r="K475" s="42" t="str">
        <f t="shared" si="15"/>
        <v>OK</v>
      </c>
      <c r="L475" s="31"/>
      <c r="M475" s="31"/>
      <c r="N475" s="31">
        <v>1</v>
      </c>
      <c r="O475" s="31"/>
      <c r="P475" s="31"/>
      <c r="Q475" s="31"/>
      <c r="R475" s="31"/>
      <c r="S475" s="31"/>
      <c r="T475" s="31"/>
      <c r="U475" s="31"/>
      <c r="V475" s="31"/>
      <c r="W475" s="31"/>
      <c r="X475" s="60"/>
      <c r="Y475" s="60"/>
      <c r="Z475" s="60"/>
      <c r="AA475" s="60"/>
      <c r="AB475" s="60"/>
      <c r="AC475" s="60"/>
    </row>
    <row r="476" spans="1:29" ht="30" customHeight="1" x14ac:dyDescent="0.25">
      <c r="A476" s="172"/>
      <c r="B476" s="76">
        <v>520</v>
      </c>
      <c r="C476" s="175"/>
      <c r="D476" s="80" t="s">
        <v>517</v>
      </c>
      <c r="E476" s="69" t="s">
        <v>813</v>
      </c>
      <c r="F476" s="69" t="s">
        <v>38</v>
      </c>
      <c r="G476" s="69" t="s">
        <v>512</v>
      </c>
      <c r="H476" s="54">
        <v>605</v>
      </c>
      <c r="I476" s="32">
        <v>1</v>
      </c>
      <c r="J476" s="41">
        <f t="shared" si="14"/>
        <v>0</v>
      </c>
      <c r="K476" s="42" t="str">
        <f t="shared" si="15"/>
        <v>OK</v>
      </c>
      <c r="L476" s="31"/>
      <c r="M476" s="31"/>
      <c r="N476" s="31">
        <v>1</v>
      </c>
      <c r="O476" s="31"/>
      <c r="P476" s="31"/>
      <c r="Q476" s="31"/>
      <c r="R476" s="31"/>
      <c r="S476" s="31"/>
      <c r="T476" s="31"/>
      <c r="U476" s="31"/>
      <c r="V476" s="31"/>
      <c r="W476" s="31"/>
      <c r="X476" s="60"/>
      <c r="Y476" s="60"/>
      <c r="Z476" s="60"/>
      <c r="AA476" s="60"/>
      <c r="AB476" s="60"/>
      <c r="AC476" s="60"/>
    </row>
    <row r="477" spans="1:29" ht="30" customHeight="1" x14ac:dyDescent="0.25">
      <c r="A477" s="172"/>
      <c r="B477" s="70">
        <v>521</v>
      </c>
      <c r="C477" s="175"/>
      <c r="D477" s="80" t="s">
        <v>518</v>
      </c>
      <c r="E477" s="69" t="s">
        <v>813</v>
      </c>
      <c r="F477" s="69" t="s">
        <v>38</v>
      </c>
      <c r="G477" s="69" t="s">
        <v>512</v>
      </c>
      <c r="H477" s="54">
        <v>428.13</v>
      </c>
      <c r="I477" s="32"/>
      <c r="J477" s="41">
        <f t="shared" si="14"/>
        <v>0</v>
      </c>
      <c r="K477" s="42" t="str">
        <f t="shared" si="15"/>
        <v>OK</v>
      </c>
      <c r="L477" s="31"/>
      <c r="M477" s="31"/>
      <c r="N477" s="31"/>
      <c r="O477" s="31"/>
      <c r="P477" s="31"/>
      <c r="Q477" s="31"/>
      <c r="R477" s="31"/>
      <c r="S477" s="31"/>
      <c r="T477" s="31"/>
      <c r="U477" s="31"/>
      <c r="V477" s="31"/>
      <c r="W477" s="31"/>
      <c r="X477" s="60"/>
      <c r="Y477" s="60"/>
      <c r="Z477" s="60"/>
      <c r="AA477" s="60"/>
      <c r="AB477" s="60"/>
      <c r="AC477" s="60"/>
    </row>
    <row r="478" spans="1:29" ht="30" customHeight="1" x14ac:dyDescent="0.25">
      <c r="A478" s="172"/>
      <c r="B478" s="69">
        <v>522</v>
      </c>
      <c r="C478" s="175"/>
      <c r="D478" s="80" t="s">
        <v>519</v>
      </c>
      <c r="E478" s="69" t="s">
        <v>732</v>
      </c>
      <c r="F478" s="69" t="s">
        <v>123</v>
      </c>
      <c r="G478" s="69" t="s">
        <v>512</v>
      </c>
      <c r="H478" s="54">
        <v>4600</v>
      </c>
      <c r="I478" s="32"/>
      <c r="J478" s="41">
        <f t="shared" si="14"/>
        <v>0</v>
      </c>
      <c r="K478" s="42" t="str">
        <f t="shared" si="15"/>
        <v>OK</v>
      </c>
      <c r="L478" s="31"/>
      <c r="M478" s="31"/>
      <c r="N478" s="31"/>
      <c r="O478" s="31"/>
      <c r="P478" s="31"/>
      <c r="Q478" s="31"/>
      <c r="R478" s="31"/>
      <c r="S478" s="31"/>
      <c r="T478" s="31"/>
      <c r="U478" s="31"/>
      <c r="V478" s="31"/>
      <c r="W478" s="31"/>
      <c r="X478" s="60"/>
      <c r="Y478" s="60"/>
      <c r="Z478" s="60"/>
      <c r="AA478" s="60"/>
      <c r="AB478" s="60"/>
      <c r="AC478" s="60"/>
    </row>
    <row r="479" spans="1:29" ht="30" customHeight="1" x14ac:dyDescent="0.25">
      <c r="A479" s="172"/>
      <c r="B479" s="70">
        <v>523</v>
      </c>
      <c r="C479" s="175"/>
      <c r="D479" s="80" t="s">
        <v>658</v>
      </c>
      <c r="E479" s="69" t="s">
        <v>813</v>
      </c>
      <c r="F479" s="69" t="s">
        <v>336</v>
      </c>
      <c r="G479" s="69" t="s">
        <v>512</v>
      </c>
      <c r="H479" s="54">
        <v>381.97</v>
      </c>
      <c r="I479" s="32"/>
      <c r="J479" s="41">
        <f t="shared" si="14"/>
        <v>0</v>
      </c>
      <c r="K479" s="42" t="str">
        <f t="shared" si="15"/>
        <v>OK</v>
      </c>
      <c r="L479" s="31"/>
      <c r="M479" s="31"/>
      <c r="N479" s="31"/>
      <c r="O479" s="31"/>
      <c r="P479" s="31"/>
      <c r="Q479" s="31"/>
      <c r="R479" s="31"/>
      <c r="S479" s="31"/>
      <c r="T479" s="31"/>
      <c r="U479" s="31"/>
      <c r="V479" s="31"/>
      <c r="W479" s="31"/>
      <c r="X479" s="60"/>
      <c r="Y479" s="60"/>
      <c r="Z479" s="60"/>
      <c r="AA479" s="60"/>
      <c r="AB479" s="60"/>
      <c r="AC479" s="60"/>
    </row>
    <row r="480" spans="1:29" ht="30" customHeight="1" x14ac:dyDescent="0.25">
      <c r="A480" s="172"/>
      <c r="B480" s="76">
        <v>524</v>
      </c>
      <c r="C480" s="175"/>
      <c r="D480" s="81" t="s">
        <v>814</v>
      </c>
      <c r="E480" s="66"/>
      <c r="F480" s="66" t="s">
        <v>38</v>
      </c>
      <c r="G480" s="70"/>
      <c r="H480" s="54">
        <v>453</v>
      </c>
      <c r="I480" s="32"/>
      <c r="J480" s="41">
        <f t="shared" si="14"/>
        <v>0</v>
      </c>
      <c r="K480" s="42" t="str">
        <f t="shared" si="15"/>
        <v>OK</v>
      </c>
      <c r="L480" s="31"/>
      <c r="M480" s="31"/>
      <c r="N480" s="31"/>
      <c r="O480" s="31"/>
      <c r="P480" s="31"/>
      <c r="Q480" s="31"/>
      <c r="R480" s="31"/>
      <c r="S480" s="31"/>
      <c r="T480" s="31"/>
      <c r="U480" s="31"/>
      <c r="V480" s="31"/>
      <c r="W480" s="31"/>
      <c r="X480" s="60"/>
      <c r="Y480" s="60"/>
      <c r="Z480" s="60"/>
      <c r="AA480" s="60"/>
      <c r="AB480" s="60"/>
      <c r="AC480" s="60"/>
    </row>
    <row r="481" spans="1:29" ht="30" customHeight="1" x14ac:dyDescent="0.25">
      <c r="A481" s="172"/>
      <c r="B481" s="76">
        <v>525</v>
      </c>
      <c r="C481" s="175"/>
      <c r="D481" s="77" t="s">
        <v>669</v>
      </c>
      <c r="E481" s="89" t="s">
        <v>813</v>
      </c>
      <c r="F481" s="69" t="s">
        <v>336</v>
      </c>
      <c r="G481" s="69" t="s">
        <v>512</v>
      </c>
      <c r="H481" s="54">
        <v>750</v>
      </c>
      <c r="I481" s="32"/>
      <c r="J481" s="41">
        <f t="shared" si="14"/>
        <v>0</v>
      </c>
      <c r="K481" s="42" t="str">
        <f t="shared" si="15"/>
        <v>OK</v>
      </c>
      <c r="L481" s="31"/>
      <c r="M481" s="31"/>
      <c r="N481" s="31"/>
      <c r="O481" s="31"/>
      <c r="P481" s="31"/>
      <c r="Q481" s="31"/>
      <c r="R481" s="31"/>
      <c r="S481" s="31"/>
      <c r="T481" s="31"/>
      <c r="U481" s="31"/>
      <c r="V481" s="31"/>
      <c r="W481" s="31"/>
      <c r="X481" s="60"/>
      <c r="Y481" s="60"/>
      <c r="Z481" s="60"/>
      <c r="AA481" s="60"/>
      <c r="AB481" s="60"/>
      <c r="AC481" s="60"/>
    </row>
    <row r="482" spans="1:29" ht="30" customHeight="1" x14ac:dyDescent="0.25">
      <c r="A482" s="172"/>
      <c r="B482" s="76">
        <v>526</v>
      </c>
      <c r="C482" s="175"/>
      <c r="D482" s="77" t="s">
        <v>670</v>
      </c>
      <c r="E482" s="89" t="s">
        <v>815</v>
      </c>
      <c r="F482" s="69" t="s">
        <v>336</v>
      </c>
      <c r="G482" s="69" t="s">
        <v>512</v>
      </c>
      <c r="H482" s="54">
        <v>1210</v>
      </c>
      <c r="I482" s="32"/>
      <c r="J482" s="41">
        <f t="shared" si="14"/>
        <v>0</v>
      </c>
      <c r="K482" s="42" t="str">
        <f t="shared" si="15"/>
        <v>OK</v>
      </c>
      <c r="L482" s="31"/>
      <c r="M482" s="31"/>
      <c r="N482" s="31"/>
      <c r="O482" s="31"/>
      <c r="P482" s="31"/>
      <c r="Q482" s="31"/>
      <c r="R482" s="31"/>
      <c r="S482" s="31"/>
      <c r="T482" s="31"/>
      <c r="U482" s="31"/>
      <c r="V482" s="31"/>
      <c r="W482" s="31"/>
      <c r="X482" s="60"/>
      <c r="Y482" s="60"/>
      <c r="Z482" s="60"/>
      <c r="AA482" s="60"/>
      <c r="AB482" s="60"/>
      <c r="AC482" s="60"/>
    </row>
    <row r="483" spans="1:29" ht="30" customHeight="1" x14ac:dyDescent="0.25">
      <c r="A483" s="172"/>
      <c r="B483" s="76">
        <v>527</v>
      </c>
      <c r="C483" s="175"/>
      <c r="D483" s="77" t="s">
        <v>671</v>
      </c>
      <c r="E483" s="89" t="s">
        <v>815</v>
      </c>
      <c r="F483" s="69" t="s">
        <v>336</v>
      </c>
      <c r="G483" s="69" t="s">
        <v>512</v>
      </c>
      <c r="H483" s="54">
        <v>1100</v>
      </c>
      <c r="I483" s="32"/>
      <c r="J483" s="41">
        <f t="shared" si="14"/>
        <v>0</v>
      </c>
      <c r="K483" s="42" t="str">
        <f t="shared" si="15"/>
        <v>OK</v>
      </c>
      <c r="L483" s="31"/>
      <c r="M483" s="31"/>
      <c r="N483" s="31"/>
      <c r="O483" s="31"/>
      <c r="P483" s="31"/>
      <c r="Q483" s="31"/>
      <c r="R483" s="31"/>
      <c r="S483" s="31"/>
      <c r="T483" s="31"/>
      <c r="U483" s="31"/>
      <c r="V483" s="31"/>
      <c r="W483" s="31"/>
      <c r="X483" s="60"/>
      <c r="Y483" s="60"/>
      <c r="Z483" s="60"/>
      <c r="AA483" s="60"/>
      <c r="AB483" s="60"/>
      <c r="AC483" s="60"/>
    </row>
    <row r="484" spans="1:29" ht="30" customHeight="1" x14ac:dyDescent="0.25">
      <c r="A484" s="173"/>
      <c r="B484" s="70">
        <v>528</v>
      </c>
      <c r="C484" s="176"/>
      <c r="D484" s="80" t="s">
        <v>654</v>
      </c>
      <c r="E484" s="69" t="s">
        <v>816</v>
      </c>
      <c r="F484" s="69" t="s">
        <v>336</v>
      </c>
      <c r="G484" s="69" t="s">
        <v>232</v>
      </c>
      <c r="H484" s="54">
        <v>91.57</v>
      </c>
      <c r="I484" s="32"/>
      <c r="J484" s="41">
        <f t="shared" si="14"/>
        <v>0</v>
      </c>
      <c r="K484" s="42" t="str">
        <f t="shared" si="15"/>
        <v>OK</v>
      </c>
      <c r="L484" s="31"/>
      <c r="M484" s="31"/>
      <c r="N484" s="31"/>
      <c r="O484" s="31"/>
      <c r="P484" s="31"/>
      <c r="Q484" s="31"/>
      <c r="R484" s="31"/>
      <c r="S484" s="31"/>
      <c r="T484" s="31"/>
      <c r="U484" s="31"/>
      <c r="V484" s="31"/>
      <c r="W484" s="31"/>
      <c r="X484" s="60"/>
      <c r="Y484" s="60"/>
      <c r="Z484" s="60"/>
      <c r="AA484" s="60"/>
      <c r="AB484" s="60"/>
      <c r="AC484" s="60"/>
    </row>
    <row r="485" spans="1:29" ht="30" customHeight="1" x14ac:dyDescent="0.25">
      <c r="A485" s="177">
        <v>9</v>
      </c>
      <c r="B485" s="71">
        <v>529</v>
      </c>
      <c r="C485" s="168" t="s">
        <v>684</v>
      </c>
      <c r="D485" s="75" t="s">
        <v>520</v>
      </c>
      <c r="E485" s="72" t="s">
        <v>816</v>
      </c>
      <c r="F485" s="72" t="s">
        <v>521</v>
      </c>
      <c r="G485" s="72" t="s">
        <v>44</v>
      </c>
      <c r="H485" s="56">
        <v>1.99</v>
      </c>
      <c r="I485" s="32">
        <v>8</v>
      </c>
      <c r="J485" s="41">
        <f t="shared" si="14"/>
        <v>4</v>
      </c>
      <c r="K485" s="42" t="str">
        <f t="shared" si="15"/>
        <v>OK</v>
      </c>
      <c r="L485" s="31">
        <v>4</v>
      </c>
      <c r="M485" s="31"/>
      <c r="N485" s="31"/>
      <c r="O485" s="31"/>
      <c r="P485" s="31"/>
      <c r="Q485" s="31"/>
      <c r="R485" s="31"/>
      <c r="S485" s="31"/>
      <c r="T485" s="31"/>
      <c r="U485" s="31"/>
      <c r="V485" s="31"/>
      <c r="W485" s="31"/>
      <c r="X485" s="60"/>
      <c r="Y485" s="60"/>
      <c r="Z485" s="60"/>
      <c r="AA485" s="60"/>
      <c r="AB485" s="60"/>
      <c r="AC485" s="60"/>
    </row>
    <row r="486" spans="1:29" ht="30" customHeight="1" x14ac:dyDescent="0.25">
      <c r="A486" s="177"/>
      <c r="B486" s="71">
        <v>530</v>
      </c>
      <c r="C486" s="169"/>
      <c r="D486" s="75" t="s">
        <v>522</v>
      </c>
      <c r="E486" s="72" t="s">
        <v>817</v>
      </c>
      <c r="F486" s="72" t="s">
        <v>38</v>
      </c>
      <c r="G486" s="72" t="s">
        <v>44</v>
      </c>
      <c r="H486" s="56">
        <v>17.010000000000002</v>
      </c>
      <c r="I486" s="32"/>
      <c r="J486" s="41">
        <f t="shared" si="14"/>
        <v>0</v>
      </c>
      <c r="K486" s="42" t="str">
        <f t="shared" si="15"/>
        <v>OK</v>
      </c>
      <c r="L486" s="31"/>
      <c r="M486" s="31"/>
      <c r="N486" s="31"/>
      <c r="O486" s="31"/>
      <c r="P486" s="31"/>
      <c r="Q486" s="31"/>
      <c r="R486" s="31"/>
      <c r="S486" s="31"/>
      <c r="T486" s="31"/>
      <c r="U486" s="31"/>
      <c r="V486" s="31"/>
      <c r="W486" s="31"/>
      <c r="X486" s="60"/>
      <c r="Y486" s="60"/>
      <c r="Z486" s="60"/>
      <c r="AA486" s="60"/>
      <c r="AB486" s="60"/>
      <c r="AC486" s="60"/>
    </row>
    <row r="487" spans="1:29" ht="30" customHeight="1" x14ac:dyDescent="0.25">
      <c r="A487" s="177"/>
      <c r="B487" s="71">
        <v>531</v>
      </c>
      <c r="C487" s="169"/>
      <c r="D487" s="75" t="s">
        <v>524</v>
      </c>
      <c r="E487" s="72" t="s">
        <v>210</v>
      </c>
      <c r="F487" s="72" t="s">
        <v>38</v>
      </c>
      <c r="G487" s="72" t="s">
        <v>44</v>
      </c>
      <c r="H487" s="56">
        <v>7.1</v>
      </c>
      <c r="I487" s="32">
        <v>24</v>
      </c>
      <c r="J487" s="41">
        <f t="shared" si="14"/>
        <v>15</v>
      </c>
      <c r="K487" s="42" t="str">
        <f t="shared" si="15"/>
        <v>OK</v>
      </c>
      <c r="L487" s="31">
        <v>6</v>
      </c>
      <c r="M487" s="31"/>
      <c r="N487" s="31">
        <v>3</v>
      </c>
      <c r="O487" s="31"/>
      <c r="P487" s="31"/>
      <c r="Q487" s="31"/>
      <c r="R487" s="31"/>
      <c r="S487" s="31"/>
      <c r="T487" s="31"/>
      <c r="U487" s="31"/>
      <c r="V487" s="31"/>
      <c r="W487" s="31"/>
      <c r="X487" s="60"/>
      <c r="Y487" s="60"/>
      <c r="Z487" s="60"/>
      <c r="AA487" s="60"/>
      <c r="AB487" s="60"/>
      <c r="AC487" s="60"/>
    </row>
    <row r="488" spans="1:29" ht="30" customHeight="1" x14ac:dyDescent="0.25">
      <c r="A488" s="177"/>
      <c r="B488" s="71">
        <v>532</v>
      </c>
      <c r="C488" s="169"/>
      <c r="D488" s="75" t="s">
        <v>526</v>
      </c>
      <c r="E488" s="72" t="s">
        <v>726</v>
      </c>
      <c r="F488" s="72" t="s">
        <v>38</v>
      </c>
      <c r="G488" s="72" t="s">
        <v>44</v>
      </c>
      <c r="H488" s="56">
        <v>10.83</v>
      </c>
      <c r="I488" s="32">
        <v>5</v>
      </c>
      <c r="J488" s="41">
        <f t="shared" si="14"/>
        <v>1</v>
      </c>
      <c r="K488" s="42" t="str">
        <f t="shared" si="15"/>
        <v>OK</v>
      </c>
      <c r="L488" s="31">
        <v>2</v>
      </c>
      <c r="M488" s="31"/>
      <c r="N488" s="31">
        <v>2</v>
      </c>
      <c r="O488" s="31"/>
      <c r="P488" s="31"/>
      <c r="Q488" s="31"/>
      <c r="R488" s="31"/>
      <c r="S488" s="31"/>
      <c r="T488" s="31"/>
      <c r="U488" s="31"/>
      <c r="V488" s="31"/>
      <c r="W488" s="31"/>
      <c r="X488" s="60"/>
      <c r="Y488" s="60"/>
      <c r="Z488" s="60"/>
      <c r="AA488" s="60"/>
      <c r="AB488" s="60"/>
      <c r="AC488" s="60"/>
    </row>
    <row r="489" spans="1:29" ht="30" customHeight="1" x14ac:dyDescent="0.25">
      <c r="A489" s="177"/>
      <c r="B489" s="71">
        <v>533</v>
      </c>
      <c r="C489" s="169"/>
      <c r="D489" s="75" t="s">
        <v>527</v>
      </c>
      <c r="E489" s="72" t="s">
        <v>818</v>
      </c>
      <c r="F489" s="72" t="s">
        <v>38</v>
      </c>
      <c r="G489" s="72" t="s">
        <v>44</v>
      </c>
      <c r="H489" s="56">
        <v>13.49</v>
      </c>
      <c r="I489" s="32">
        <v>4</v>
      </c>
      <c r="J489" s="41">
        <f t="shared" si="14"/>
        <v>4</v>
      </c>
      <c r="K489" s="42" t="str">
        <f t="shared" si="15"/>
        <v>OK</v>
      </c>
      <c r="L489" s="31"/>
      <c r="M489" s="31"/>
      <c r="N489" s="31"/>
      <c r="O489" s="31"/>
      <c r="P489" s="31"/>
      <c r="Q489" s="31"/>
      <c r="R489" s="31"/>
      <c r="S489" s="31"/>
      <c r="T489" s="31"/>
      <c r="U489" s="31"/>
      <c r="V489" s="31"/>
      <c r="W489" s="31"/>
      <c r="X489" s="60"/>
      <c r="Y489" s="60"/>
      <c r="Z489" s="60"/>
      <c r="AA489" s="60"/>
      <c r="AB489" s="60"/>
      <c r="AC489" s="60"/>
    </row>
    <row r="490" spans="1:29" ht="30" customHeight="1" x14ac:dyDescent="0.25">
      <c r="A490" s="177"/>
      <c r="B490" s="72">
        <v>534</v>
      </c>
      <c r="C490" s="169"/>
      <c r="D490" s="75" t="s">
        <v>528</v>
      </c>
      <c r="E490" s="72" t="s">
        <v>726</v>
      </c>
      <c r="F490" s="72" t="s">
        <v>530</v>
      </c>
      <c r="G490" s="72" t="s">
        <v>531</v>
      </c>
      <c r="H490" s="56">
        <v>41.91</v>
      </c>
      <c r="I490" s="32">
        <v>1</v>
      </c>
      <c r="J490" s="41">
        <f t="shared" si="14"/>
        <v>0</v>
      </c>
      <c r="K490" s="42" t="str">
        <f t="shared" si="15"/>
        <v>OK</v>
      </c>
      <c r="L490" s="31">
        <v>1</v>
      </c>
      <c r="M490" s="31"/>
      <c r="N490" s="31"/>
      <c r="O490" s="31"/>
      <c r="P490" s="31"/>
      <c r="Q490" s="31"/>
      <c r="R490" s="31"/>
      <c r="S490" s="31"/>
      <c r="T490" s="31"/>
      <c r="U490" s="31"/>
      <c r="V490" s="31"/>
      <c r="W490" s="31"/>
      <c r="X490" s="60"/>
      <c r="Y490" s="60"/>
      <c r="Z490" s="60"/>
      <c r="AA490" s="60"/>
      <c r="AB490" s="60"/>
      <c r="AC490" s="60"/>
    </row>
    <row r="491" spans="1:29" ht="30" customHeight="1" x14ac:dyDescent="0.25">
      <c r="A491" s="177"/>
      <c r="B491" s="71">
        <v>535</v>
      </c>
      <c r="C491" s="169"/>
      <c r="D491" s="75" t="s">
        <v>532</v>
      </c>
      <c r="E491" s="72" t="s">
        <v>210</v>
      </c>
      <c r="F491" s="72" t="s">
        <v>38</v>
      </c>
      <c r="G491" s="72" t="s">
        <v>44</v>
      </c>
      <c r="H491" s="56">
        <v>17.5</v>
      </c>
      <c r="I491" s="32">
        <v>4</v>
      </c>
      <c r="J491" s="41">
        <f t="shared" si="14"/>
        <v>4</v>
      </c>
      <c r="K491" s="42" t="str">
        <f t="shared" si="15"/>
        <v>OK</v>
      </c>
      <c r="L491" s="31"/>
      <c r="M491" s="31"/>
      <c r="N491" s="31"/>
      <c r="O491" s="31"/>
      <c r="P491" s="31"/>
      <c r="Q491" s="31"/>
      <c r="R491" s="31"/>
      <c r="S491" s="31"/>
      <c r="T491" s="31"/>
      <c r="U491" s="31"/>
      <c r="V491" s="31"/>
      <c r="W491" s="31"/>
      <c r="X491" s="60"/>
      <c r="Y491" s="60"/>
      <c r="Z491" s="60"/>
      <c r="AA491" s="60"/>
      <c r="AB491" s="60"/>
      <c r="AC491" s="60"/>
    </row>
    <row r="492" spans="1:29" ht="30" customHeight="1" x14ac:dyDescent="0.25">
      <c r="A492" s="177"/>
      <c r="B492" s="72">
        <v>536</v>
      </c>
      <c r="C492" s="170"/>
      <c r="D492" s="75" t="s">
        <v>534</v>
      </c>
      <c r="E492" s="72" t="s">
        <v>726</v>
      </c>
      <c r="F492" s="72" t="s">
        <v>343</v>
      </c>
      <c r="G492" s="72" t="s">
        <v>44</v>
      </c>
      <c r="H492" s="56">
        <v>19.34</v>
      </c>
      <c r="I492" s="32"/>
      <c r="J492" s="41">
        <f t="shared" si="14"/>
        <v>0</v>
      </c>
      <c r="K492" s="42" t="str">
        <f t="shared" si="15"/>
        <v>OK</v>
      </c>
      <c r="L492" s="31"/>
      <c r="M492" s="31"/>
      <c r="N492" s="31"/>
      <c r="O492" s="31"/>
      <c r="P492" s="31"/>
      <c r="Q492" s="31"/>
      <c r="R492" s="31"/>
      <c r="S492" s="31"/>
      <c r="T492" s="31"/>
      <c r="U492" s="31"/>
      <c r="V492" s="31"/>
      <c r="W492" s="31"/>
      <c r="X492" s="60"/>
      <c r="Y492" s="60"/>
      <c r="Z492" s="60"/>
      <c r="AA492" s="60"/>
      <c r="AB492" s="60"/>
      <c r="AC492" s="60"/>
    </row>
    <row r="493" spans="1:29" ht="30" customHeight="1" x14ac:dyDescent="0.25">
      <c r="A493" s="171">
        <v>10</v>
      </c>
      <c r="B493" s="76">
        <v>537</v>
      </c>
      <c r="C493" s="174" t="s">
        <v>819</v>
      </c>
      <c r="D493" s="80" t="s">
        <v>536</v>
      </c>
      <c r="E493" s="69" t="s">
        <v>820</v>
      </c>
      <c r="F493" s="69" t="s">
        <v>38</v>
      </c>
      <c r="G493" s="69" t="s">
        <v>39</v>
      </c>
      <c r="H493" s="54">
        <v>14</v>
      </c>
      <c r="I493" s="32"/>
      <c r="J493" s="41">
        <f t="shared" si="14"/>
        <v>0</v>
      </c>
      <c r="K493" s="42" t="str">
        <f t="shared" si="15"/>
        <v>OK</v>
      </c>
      <c r="L493" s="31"/>
      <c r="M493" s="31"/>
      <c r="N493" s="31"/>
      <c r="O493" s="31"/>
      <c r="P493" s="31"/>
      <c r="Q493" s="31"/>
      <c r="R493" s="31"/>
      <c r="S493" s="31"/>
      <c r="T493" s="31"/>
      <c r="U493" s="31"/>
      <c r="V493" s="31"/>
      <c r="W493" s="31"/>
      <c r="X493" s="60"/>
      <c r="Y493" s="60"/>
      <c r="Z493" s="60"/>
      <c r="AA493" s="60"/>
      <c r="AB493" s="60"/>
      <c r="AC493" s="60"/>
    </row>
    <row r="494" spans="1:29" ht="30" customHeight="1" x14ac:dyDescent="0.25">
      <c r="A494" s="172"/>
      <c r="B494" s="76">
        <v>538</v>
      </c>
      <c r="C494" s="175"/>
      <c r="D494" s="80" t="s">
        <v>538</v>
      </c>
      <c r="E494" s="69" t="s">
        <v>820</v>
      </c>
      <c r="F494" s="69" t="s">
        <v>38</v>
      </c>
      <c r="G494" s="69" t="s">
        <v>39</v>
      </c>
      <c r="H494" s="54">
        <v>18.72</v>
      </c>
      <c r="I494" s="32">
        <v>4</v>
      </c>
      <c r="J494" s="41">
        <f t="shared" si="14"/>
        <v>4</v>
      </c>
      <c r="K494" s="42" t="str">
        <f t="shared" si="15"/>
        <v>OK</v>
      </c>
      <c r="L494" s="31"/>
      <c r="M494" s="31"/>
      <c r="N494" s="31"/>
      <c r="O494" s="31"/>
      <c r="P494" s="31"/>
      <c r="Q494" s="31"/>
      <c r="R494" s="31"/>
      <c r="S494" s="31"/>
      <c r="T494" s="31"/>
      <c r="U494" s="31"/>
      <c r="V494" s="31"/>
      <c r="W494" s="31"/>
      <c r="X494" s="60"/>
      <c r="Y494" s="60"/>
      <c r="Z494" s="60"/>
      <c r="AA494" s="60"/>
      <c r="AB494" s="60"/>
      <c r="AC494" s="60"/>
    </row>
    <row r="495" spans="1:29" ht="30" customHeight="1" x14ac:dyDescent="0.25">
      <c r="A495" s="172"/>
      <c r="B495" s="70">
        <v>539</v>
      </c>
      <c r="C495" s="175"/>
      <c r="D495" s="80" t="s">
        <v>539</v>
      </c>
      <c r="E495" s="69" t="s">
        <v>820</v>
      </c>
      <c r="F495" s="69" t="s">
        <v>38</v>
      </c>
      <c r="G495" s="69" t="s">
        <v>39</v>
      </c>
      <c r="H495" s="54">
        <v>25.5</v>
      </c>
      <c r="I495" s="32"/>
      <c r="J495" s="41">
        <f t="shared" si="14"/>
        <v>0</v>
      </c>
      <c r="K495" s="42" t="str">
        <f t="shared" si="15"/>
        <v>OK</v>
      </c>
      <c r="L495" s="31"/>
      <c r="M495" s="31"/>
      <c r="N495" s="31"/>
      <c r="O495" s="31"/>
      <c r="P495" s="31"/>
      <c r="Q495" s="31"/>
      <c r="R495" s="31"/>
      <c r="S495" s="31"/>
      <c r="T495" s="31"/>
      <c r="U495" s="31"/>
      <c r="V495" s="31"/>
      <c r="W495" s="31"/>
      <c r="X495" s="60"/>
      <c r="Y495" s="60"/>
      <c r="Z495" s="60"/>
      <c r="AA495" s="60"/>
      <c r="AB495" s="60"/>
      <c r="AC495" s="60"/>
    </row>
    <row r="496" spans="1:29" ht="30" customHeight="1" x14ac:dyDescent="0.25">
      <c r="A496" s="172"/>
      <c r="B496" s="76">
        <v>540</v>
      </c>
      <c r="C496" s="175"/>
      <c r="D496" s="80" t="s">
        <v>540</v>
      </c>
      <c r="E496" s="69" t="s">
        <v>821</v>
      </c>
      <c r="F496" s="69" t="s">
        <v>38</v>
      </c>
      <c r="G496" s="69" t="s">
        <v>39</v>
      </c>
      <c r="H496" s="54">
        <v>9</v>
      </c>
      <c r="I496" s="32">
        <v>6</v>
      </c>
      <c r="J496" s="41">
        <f t="shared" si="14"/>
        <v>0</v>
      </c>
      <c r="K496" s="42" t="str">
        <f t="shared" si="15"/>
        <v>OK</v>
      </c>
      <c r="L496" s="31"/>
      <c r="M496" s="31"/>
      <c r="N496" s="31"/>
      <c r="O496" s="31"/>
      <c r="P496" s="31">
        <v>6</v>
      </c>
      <c r="Q496" s="31"/>
      <c r="R496" s="31"/>
      <c r="S496" s="31"/>
      <c r="T496" s="31"/>
      <c r="U496" s="31"/>
      <c r="V496" s="31"/>
      <c r="W496" s="31"/>
      <c r="X496" s="60"/>
      <c r="Y496" s="60"/>
      <c r="Z496" s="60"/>
      <c r="AA496" s="60"/>
      <c r="AB496" s="60"/>
      <c r="AC496" s="60"/>
    </row>
    <row r="497" spans="1:29" ht="30" customHeight="1" x14ac:dyDescent="0.25">
      <c r="A497" s="172"/>
      <c r="B497" s="76">
        <v>541</v>
      </c>
      <c r="C497" s="175"/>
      <c r="D497" s="80" t="s">
        <v>541</v>
      </c>
      <c r="E497" s="69" t="s">
        <v>822</v>
      </c>
      <c r="F497" s="69" t="s">
        <v>38</v>
      </c>
      <c r="G497" s="69" t="s">
        <v>39</v>
      </c>
      <c r="H497" s="54">
        <v>10</v>
      </c>
      <c r="I497" s="32"/>
      <c r="J497" s="41">
        <f t="shared" si="14"/>
        <v>0</v>
      </c>
      <c r="K497" s="42" t="str">
        <f t="shared" si="15"/>
        <v>OK</v>
      </c>
      <c r="L497" s="31"/>
      <c r="M497" s="31"/>
      <c r="N497" s="31"/>
      <c r="O497" s="31"/>
      <c r="P497" s="31"/>
      <c r="Q497" s="31"/>
      <c r="R497" s="31"/>
      <c r="S497" s="31"/>
      <c r="T497" s="31"/>
      <c r="U497" s="31"/>
      <c r="V497" s="31"/>
      <c r="W497" s="31"/>
      <c r="X497" s="60"/>
      <c r="Y497" s="60"/>
      <c r="Z497" s="60"/>
      <c r="AA497" s="60"/>
      <c r="AB497" s="60"/>
      <c r="AC497" s="60"/>
    </row>
    <row r="498" spans="1:29" ht="30" customHeight="1" x14ac:dyDescent="0.25">
      <c r="A498" s="172"/>
      <c r="B498" s="76">
        <v>542</v>
      </c>
      <c r="C498" s="175"/>
      <c r="D498" s="80" t="s">
        <v>542</v>
      </c>
      <c r="E498" s="69" t="s">
        <v>822</v>
      </c>
      <c r="F498" s="69" t="s">
        <v>38</v>
      </c>
      <c r="G498" s="69" t="s">
        <v>39</v>
      </c>
      <c r="H498" s="54">
        <v>17.5</v>
      </c>
      <c r="I498" s="32">
        <v>1</v>
      </c>
      <c r="J498" s="41">
        <f t="shared" si="14"/>
        <v>0</v>
      </c>
      <c r="K498" s="42" t="str">
        <f t="shared" si="15"/>
        <v>OK</v>
      </c>
      <c r="L498" s="31"/>
      <c r="M498" s="31"/>
      <c r="N498" s="31"/>
      <c r="O498" s="31"/>
      <c r="P498" s="31">
        <v>1</v>
      </c>
      <c r="Q498" s="31"/>
      <c r="R498" s="31"/>
      <c r="S498" s="31"/>
      <c r="T498" s="31"/>
      <c r="U498" s="31"/>
      <c r="V498" s="31"/>
      <c r="W498" s="31"/>
      <c r="X498" s="60"/>
      <c r="Y498" s="60"/>
      <c r="Z498" s="60"/>
      <c r="AA498" s="60"/>
      <c r="AB498" s="60"/>
      <c r="AC498" s="60"/>
    </row>
    <row r="499" spans="1:29" ht="30" customHeight="1" x14ac:dyDescent="0.25">
      <c r="A499" s="172"/>
      <c r="B499" s="76">
        <v>543</v>
      </c>
      <c r="C499" s="175"/>
      <c r="D499" s="81" t="s">
        <v>543</v>
      </c>
      <c r="E499" s="66" t="s">
        <v>292</v>
      </c>
      <c r="F499" s="69" t="s">
        <v>38</v>
      </c>
      <c r="G499" s="69" t="s">
        <v>39</v>
      </c>
      <c r="H499" s="54">
        <v>41.22</v>
      </c>
      <c r="I499" s="32">
        <v>1</v>
      </c>
      <c r="J499" s="41">
        <f t="shared" si="14"/>
        <v>1</v>
      </c>
      <c r="K499" s="42" t="str">
        <f t="shared" si="15"/>
        <v>OK</v>
      </c>
      <c r="L499" s="31"/>
      <c r="M499" s="31"/>
      <c r="N499" s="31"/>
      <c r="O499" s="31"/>
      <c r="P499" s="31"/>
      <c r="Q499" s="31"/>
      <c r="R499" s="31"/>
      <c r="S499" s="31"/>
      <c r="T499" s="31"/>
      <c r="U499" s="31"/>
      <c r="V499" s="31"/>
      <c r="W499" s="31"/>
      <c r="X499" s="60"/>
      <c r="Y499" s="60"/>
      <c r="Z499" s="60"/>
      <c r="AA499" s="60"/>
      <c r="AB499" s="60"/>
      <c r="AC499" s="60"/>
    </row>
    <row r="500" spans="1:29" ht="30" customHeight="1" x14ac:dyDescent="0.25">
      <c r="A500" s="172"/>
      <c r="B500" s="76">
        <v>544</v>
      </c>
      <c r="C500" s="175"/>
      <c r="D500" s="80" t="s">
        <v>544</v>
      </c>
      <c r="E500" s="69" t="s">
        <v>823</v>
      </c>
      <c r="F500" s="69" t="s">
        <v>545</v>
      </c>
      <c r="G500" s="69" t="s">
        <v>39</v>
      </c>
      <c r="H500" s="54">
        <v>123.58</v>
      </c>
      <c r="I500" s="32"/>
      <c r="J500" s="41">
        <f t="shared" si="14"/>
        <v>0</v>
      </c>
      <c r="K500" s="42" t="str">
        <f t="shared" si="15"/>
        <v>OK</v>
      </c>
      <c r="L500" s="31"/>
      <c r="M500" s="31"/>
      <c r="N500" s="31"/>
      <c r="O500" s="31"/>
      <c r="P500" s="31"/>
      <c r="Q500" s="31"/>
      <c r="R500" s="31"/>
      <c r="S500" s="31"/>
      <c r="T500" s="31"/>
      <c r="U500" s="31"/>
      <c r="V500" s="31"/>
      <c r="W500" s="31"/>
      <c r="X500" s="60"/>
      <c r="Y500" s="60"/>
      <c r="Z500" s="60"/>
      <c r="AA500" s="60"/>
      <c r="AB500" s="60"/>
      <c r="AC500" s="60"/>
    </row>
    <row r="501" spans="1:29" ht="30" customHeight="1" x14ac:dyDescent="0.25">
      <c r="A501" s="172"/>
      <c r="B501" s="76">
        <v>545</v>
      </c>
      <c r="C501" s="175"/>
      <c r="D501" s="80" t="s">
        <v>546</v>
      </c>
      <c r="E501" s="69" t="s">
        <v>824</v>
      </c>
      <c r="F501" s="69" t="s">
        <v>547</v>
      </c>
      <c r="G501" s="69" t="s">
        <v>39</v>
      </c>
      <c r="H501" s="54">
        <v>7.7</v>
      </c>
      <c r="I501" s="32">
        <v>1</v>
      </c>
      <c r="J501" s="41">
        <f t="shared" si="14"/>
        <v>1</v>
      </c>
      <c r="K501" s="42" t="str">
        <f t="shared" si="15"/>
        <v>OK</v>
      </c>
      <c r="L501" s="31"/>
      <c r="M501" s="31"/>
      <c r="N501" s="31"/>
      <c r="O501" s="31"/>
      <c r="P501" s="31"/>
      <c r="Q501" s="31"/>
      <c r="R501" s="31"/>
      <c r="S501" s="31"/>
      <c r="T501" s="31"/>
      <c r="U501" s="31"/>
      <c r="V501" s="31"/>
      <c r="W501" s="31"/>
      <c r="X501" s="60"/>
      <c r="Y501" s="60"/>
      <c r="Z501" s="60"/>
      <c r="AA501" s="60"/>
      <c r="AB501" s="60"/>
      <c r="AC501" s="60"/>
    </row>
    <row r="502" spans="1:29" ht="30" customHeight="1" x14ac:dyDescent="0.25">
      <c r="A502" s="172"/>
      <c r="B502" s="69">
        <v>546</v>
      </c>
      <c r="C502" s="175"/>
      <c r="D502" s="80" t="s">
        <v>548</v>
      </c>
      <c r="E502" s="69" t="s">
        <v>825</v>
      </c>
      <c r="F502" s="69" t="s">
        <v>123</v>
      </c>
      <c r="G502" s="69" t="s">
        <v>39</v>
      </c>
      <c r="H502" s="54">
        <v>172.66</v>
      </c>
      <c r="I502" s="32"/>
      <c r="J502" s="41">
        <f t="shared" si="14"/>
        <v>0</v>
      </c>
      <c r="K502" s="42" t="str">
        <f t="shared" si="15"/>
        <v>OK</v>
      </c>
      <c r="L502" s="31"/>
      <c r="M502" s="31"/>
      <c r="N502" s="31"/>
      <c r="O502" s="31"/>
      <c r="P502" s="31"/>
      <c r="Q502" s="31"/>
      <c r="R502" s="31"/>
      <c r="S502" s="31"/>
      <c r="T502" s="31"/>
      <c r="U502" s="31"/>
      <c r="V502" s="31"/>
      <c r="W502" s="31"/>
      <c r="X502" s="60"/>
      <c r="Y502" s="60"/>
      <c r="Z502" s="60"/>
      <c r="AA502" s="60"/>
      <c r="AB502" s="60"/>
      <c r="AC502" s="60"/>
    </row>
    <row r="503" spans="1:29" ht="30" customHeight="1" x14ac:dyDescent="0.25">
      <c r="A503" s="172"/>
      <c r="B503" s="70">
        <v>547</v>
      </c>
      <c r="C503" s="175"/>
      <c r="D503" s="80" t="s">
        <v>635</v>
      </c>
      <c r="E503" s="69" t="s">
        <v>824</v>
      </c>
      <c r="F503" s="69" t="s">
        <v>636</v>
      </c>
      <c r="G503" s="69" t="s">
        <v>44</v>
      </c>
      <c r="H503" s="54">
        <v>9.3000000000000007</v>
      </c>
      <c r="I503" s="32"/>
      <c r="J503" s="41">
        <f t="shared" si="14"/>
        <v>0</v>
      </c>
      <c r="K503" s="42" t="str">
        <f t="shared" si="15"/>
        <v>OK</v>
      </c>
      <c r="L503" s="31"/>
      <c r="M503" s="31"/>
      <c r="N503" s="31"/>
      <c r="O503" s="31"/>
      <c r="P503" s="31"/>
      <c r="Q503" s="31"/>
      <c r="R503" s="31"/>
      <c r="S503" s="31"/>
      <c r="T503" s="31"/>
      <c r="U503" s="31"/>
      <c r="V503" s="31"/>
      <c r="W503" s="31"/>
      <c r="X503" s="60"/>
      <c r="Y503" s="60"/>
      <c r="Z503" s="60"/>
      <c r="AA503" s="60"/>
      <c r="AB503" s="60"/>
      <c r="AC503" s="60"/>
    </row>
    <row r="504" spans="1:29" ht="30" customHeight="1" x14ac:dyDescent="0.25">
      <c r="A504" s="172"/>
      <c r="B504" s="70">
        <v>548</v>
      </c>
      <c r="C504" s="175"/>
      <c r="D504" s="80" t="s">
        <v>620</v>
      </c>
      <c r="E504" s="69" t="s">
        <v>821</v>
      </c>
      <c r="F504" s="69" t="s">
        <v>38</v>
      </c>
      <c r="G504" s="69" t="s">
        <v>39</v>
      </c>
      <c r="H504" s="54">
        <v>13.5</v>
      </c>
      <c r="I504" s="32"/>
      <c r="J504" s="41">
        <f t="shared" si="14"/>
        <v>0</v>
      </c>
      <c r="K504" s="42" t="str">
        <f t="shared" si="15"/>
        <v>OK</v>
      </c>
      <c r="L504" s="31"/>
      <c r="M504" s="31"/>
      <c r="N504" s="31"/>
      <c r="O504" s="31"/>
      <c r="P504" s="31"/>
      <c r="Q504" s="31"/>
      <c r="R504" s="31"/>
      <c r="S504" s="31"/>
      <c r="T504" s="31"/>
      <c r="U504" s="31"/>
      <c r="V504" s="31"/>
      <c r="W504" s="31"/>
      <c r="X504" s="60"/>
      <c r="Y504" s="60"/>
      <c r="Z504" s="60"/>
      <c r="AA504" s="60"/>
      <c r="AB504" s="60"/>
      <c r="AC504" s="60"/>
    </row>
    <row r="505" spans="1:29" ht="30" customHeight="1" x14ac:dyDescent="0.25">
      <c r="A505" s="172"/>
      <c r="B505" s="76">
        <v>549</v>
      </c>
      <c r="C505" s="175"/>
      <c r="D505" s="80" t="s">
        <v>549</v>
      </c>
      <c r="E505" s="69" t="s">
        <v>826</v>
      </c>
      <c r="F505" s="69" t="s">
        <v>38</v>
      </c>
      <c r="G505" s="69" t="s">
        <v>39</v>
      </c>
      <c r="H505" s="54">
        <v>8</v>
      </c>
      <c r="I505" s="32">
        <v>1</v>
      </c>
      <c r="J505" s="41">
        <f t="shared" si="14"/>
        <v>1</v>
      </c>
      <c r="K505" s="42" t="str">
        <f t="shared" si="15"/>
        <v>OK</v>
      </c>
      <c r="L505" s="31"/>
      <c r="M505" s="31"/>
      <c r="N505" s="31"/>
      <c r="O505" s="31"/>
      <c r="P505" s="31"/>
      <c r="Q505" s="31"/>
      <c r="R505" s="31"/>
      <c r="S505" s="31"/>
      <c r="T505" s="31"/>
      <c r="U505" s="31"/>
      <c r="V505" s="31"/>
      <c r="W505" s="31"/>
      <c r="X505" s="60"/>
      <c r="Y505" s="60"/>
      <c r="Z505" s="60"/>
      <c r="AA505" s="60"/>
      <c r="AB505" s="60"/>
      <c r="AC505" s="60"/>
    </row>
    <row r="506" spans="1:29" ht="30" customHeight="1" x14ac:dyDescent="0.25">
      <c r="A506" s="172"/>
      <c r="B506" s="70">
        <v>550</v>
      </c>
      <c r="C506" s="175"/>
      <c r="D506" s="81" t="s">
        <v>550</v>
      </c>
      <c r="E506" s="66" t="s">
        <v>822</v>
      </c>
      <c r="F506" s="69" t="s">
        <v>123</v>
      </c>
      <c r="G506" s="69" t="s">
        <v>39</v>
      </c>
      <c r="H506" s="54">
        <v>10</v>
      </c>
      <c r="I506" s="32"/>
      <c r="J506" s="41">
        <f t="shared" si="14"/>
        <v>0</v>
      </c>
      <c r="K506" s="42" t="str">
        <f t="shared" si="15"/>
        <v>OK</v>
      </c>
      <c r="L506" s="31"/>
      <c r="M506" s="31"/>
      <c r="N506" s="31"/>
      <c r="O506" s="31"/>
      <c r="P506" s="31"/>
      <c r="Q506" s="31"/>
      <c r="R506" s="31"/>
      <c r="S506" s="31"/>
      <c r="T506" s="31"/>
      <c r="U506" s="31"/>
      <c r="V506" s="31"/>
      <c r="W506" s="31"/>
      <c r="X506" s="60"/>
      <c r="Y506" s="60"/>
      <c r="Z506" s="60"/>
      <c r="AA506" s="60"/>
      <c r="AB506" s="60"/>
      <c r="AC506" s="60"/>
    </row>
    <row r="507" spans="1:29" ht="30" customHeight="1" x14ac:dyDescent="0.25">
      <c r="A507" s="172"/>
      <c r="B507" s="70">
        <v>551</v>
      </c>
      <c r="C507" s="175"/>
      <c r="D507" s="80" t="s">
        <v>551</v>
      </c>
      <c r="E507" s="69" t="s">
        <v>827</v>
      </c>
      <c r="F507" s="69" t="s">
        <v>553</v>
      </c>
      <c r="G507" s="69" t="s">
        <v>39</v>
      </c>
      <c r="H507" s="54">
        <v>34.299999999999997</v>
      </c>
      <c r="I507" s="32"/>
      <c r="J507" s="41">
        <f t="shared" si="14"/>
        <v>0</v>
      </c>
      <c r="K507" s="42" t="str">
        <f t="shared" si="15"/>
        <v>OK</v>
      </c>
      <c r="L507" s="31"/>
      <c r="M507" s="31"/>
      <c r="N507" s="31"/>
      <c r="O507" s="31"/>
      <c r="P507" s="31"/>
      <c r="Q507" s="31"/>
      <c r="R507" s="31"/>
      <c r="S507" s="31"/>
      <c r="T507" s="31"/>
      <c r="U507" s="31"/>
      <c r="V507" s="31"/>
      <c r="W507" s="31"/>
      <c r="X507" s="60"/>
      <c r="Y507" s="60"/>
      <c r="Z507" s="60"/>
      <c r="AA507" s="60"/>
      <c r="AB507" s="60"/>
      <c r="AC507" s="60"/>
    </row>
    <row r="508" spans="1:29" ht="30" customHeight="1" x14ac:dyDescent="0.25">
      <c r="A508" s="172"/>
      <c r="B508" s="70">
        <v>552</v>
      </c>
      <c r="C508" s="175"/>
      <c r="D508" s="80" t="s">
        <v>554</v>
      </c>
      <c r="E508" s="69" t="s">
        <v>827</v>
      </c>
      <c r="F508" s="69" t="s">
        <v>553</v>
      </c>
      <c r="G508" s="69" t="s">
        <v>39</v>
      </c>
      <c r="H508" s="54">
        <v>34.299999999999997</v>
      </c>
      <c r="I508" s="32"/>
      <c r="J508" s="41">
        <f t="shared" si="14"/>
        <v>0</v>
      </c>
      <c r="K508" s="42" t="str">
        <f t="shared" si="15"/>
        <v>OK</v>
      </c>
      <c r="L508" s="31"/>
      <c r="M508" s="31"/>
      <c r="N508" s="31"/>
      <c r="O508" s="31"/>
      <c r="P508" s="31"/>
      <c r="Q508" s="31"/>
      <c r="R508" s="31"/>
      <c r="S508" s="31"/>
      <c r="T508" s="31"/>
      <c r="U508" s="31"/>
      <c r="V508" s="31"/>
      <c r="W508" s="31"/>
      <c r="X508" s="60"/>
      <c r="Y508" s="60"/>
      <c r="Z508" s="60"/>
      <c r="AA508" s="60"/>
      <c r="AB508" s="60"/>
      <c r="AC508" s="60"/>
    </row>
    <row r="509" spans="1:29" ht="30" customHeight="1" x14ac:dyDescent="0.25">
      <c r="A509" s="172"/>
      <c r="B509" s="70">
        <v>553</v>
      </c>
      <c r="C509" s="175"/>
      <c r="D509" s="80" t="s">
        <v>555</v>
      </c>
      <c r="E509" s="69" t="s">
        <v>827</v>
      </c>
      <c r="F509" s="69" t="s">
        <v>553</v>
      </c>
      <c r="G509" s="69" t="s">
        <v>39</v>
      </c>
      <c r="H509" s="54">
        <v>34.299999999999997</v>
      </c>
      <c r="I509" s="32"/>
      <c r="J509" s="41">
        <f t="shared" si="14"/>
        <v>0</v>
      </c>
      <c r="K509" s="42" t="str">
        <f t="shared" si="15"/>
        <v>OK</v>
      </c>
      <c r="L509" s="31"/>
      <c r="M509" s="31"/>
      <c r="N509" s="31"/>
      <c r="O509" s="31"/>
      <c r="P509" s="31"/>
      <c r="Q509" s="31"/>
      <c r="R509" s="31"/>
      <c r="S509" s="31"/>
      <c r="T509" s="31"/>
      <c r="U509" s="31"/>
      <c r="V509" s="31"/>
      <c r="W509" s="31"/>
      <c r="X509" s="60"/>
      <c r="Y509" s="60"/>
      <c r="Z509" s="60"/>
      <c r="AA509" s="60"/>
      <c r="AB509" s="60"/>
      <c r="AC509" s="60"/>
    </row>
    <row r="510" spans="1:29" ht="30" customHeight="1" x14ac:dyDescent="0.25">
      <c r="A510" s="172"/>
      <c r="B510" s="70">
        <v>554</v>
      </c>
      <c r="C510" s="175"/>
      <c r="D510" s="80" t="s">
        <v>556</v>
      </c>
      <c r="E510" s="69" t="s">
        <v>827</v>
      </c>
      <c r="F510" s="69" t="s">
        <v>553</v>
      </c>
      <c r="G510" s="69" t="s">
        <v>39</v>
      </c>
      <c r="H510" s="54">
        <v>33.36</v>
      </c>
      <c r="I510" s="32"/>
      <c r="J510" s="41">
        <f t="shared" si="14"/>
        <v>0</v>
      </c>
      <c r="K510" s="42" t="str">
        <f t="shared" si="15"/>
        <v>OK</v>
      </c>
      <c r="L510" s="31"/>
      <c r="M510" s="31"/>
      <c r="N510" s="31"/>
      <c r="O510" s="31"/>
      <c r="P510" s="31"/>
      <c r="Q510" s="31"/>
      <c r="R510" s="31"/>
      <c r="S510" s="31"/>
      <c r="T510" s="31"/>
      <c r="U510" s="31"/>
      <c r="V510" s="31"/>
      <c r="W510" s="31"/>
      <c r="X510" s="60"/>
      <c r="Y510" s="60"/>
      <c r="Z510" s="60"/>
      <c r="AA510" s="60"/>
      <c r="AB510" s="60"/>
      <c r="AC510" s="60"/>
    </row>
    <row r="511" spans="1:29" ht="30" customHeight="1" x14ac:dyDescent="0.25">
      <c r="A511" s="172"/>
      <c r="B511" s="70">
        <v>555</v>
      </c>
      <c r="C511" s="175"/>
      <c r="D511" s="80" t="s">
        <v>557</v>
      </c>
      <c r="E511" s="69" t="s">
        <v>827</v>
      </c>
      <c r="F511" s="69" t="s">
        <v>553</v>
      </c>
      <c r="G511" s="69" t="s">
        <v>39</v>
      </c>
      <c r="H511" s="54">
        <v>34.299999999999997</v>
      </c>
      <c r="I511" s="32"/>
      <c r="J511" s="41">
        <f t="shared" si="14"/>
        <v>0</v>
      </c>
      <c r="K511" s="42" t="str">
        <f t="shared" si="15"/>
        <v>OK</v>
      </c>
      <c r="L511" s="31"/>
      <c r="M511" s="31"/>
      <c r="N511" s="31"/>
      <c r="O511" s="31"/>
      <c r="P511" s="31"/>
      <c r="Q511" s="31"/>
      <c r="R511" s="31"/>
      <c r="S511" s="31"/>
      <c r="T511" s="31"/>
      <c r="U511" s="31"/>
      <c r="V511" s="31"/>
      <c r="W511" s="31"/>
      <c r="X511" s="60"/>
      <c r="Y511" s="60"/>
      <c r="Z511" s="60"/>
      <c r="AA511" s="60"/>
      <c r="AB511" s="60"/>
      <c r="AC511" s="60"/>
    </row>
    <row r="512" spans="1:29" ht="30" customHeight="1" x14ac:dyDescent="0.25">
      <c r="A512" s="172"/>
      <c r="B512" s="70">
        <v>556</v>
      </c>
      <c r="C512" s="175"/>
      <c r="D512" s="80" t="s">
        <v>558</v>
      </c>
      <c r="E512" s="69" t="s">
        <v>827</v>
      </c>
      <c r="F512" s="69" t="s">
        <v>553</v>
      </c>
      <c r="G512" s="69" t="s">
        <v>39</v>
      </c>
      <c r="H512" s="54">
        <v>34.299999999999997</v>
      </c>
      <c r="I512" s="32"/>
      <c r="J512" s="41">
        <f t="shared" si="14"/>
        <v>0</v>
      </c>
      <c r="K512" s="42" t="str">
        <f t="shared" si="15"/>
        <v>OK</v>
      </c>
      <c r="L512" s="31"/>
      <c r="M512" s="31"/>
      <c r="N512" s="31"/>
      <c r="O512" s="31"/>
      <c r="P512" s="31"/>
      <c r="Q512" s="31"/>
      <c r="R512" s="31"/>
      <c r="S512" s="31"/>
      <c r="T512" s="31"/>
      <c r="U512" s="31"/>
      <c r="V512" s="31"/>
      <c r="W512" s="31"/>
      <c r="X512" s="60"/>
      <c r="Y512" s="60"/>
      <c r="Z512" s="60"/>
      <c r="AA512" s="60"/>
      <c r="AB512" s="60"/>
      <c r="AC512" s="60"/>
    </row>
    <row r="513" spans="1:29" ht="30" customHeight="1" x14ac:dyDescent="0.25">
      <c r="A513" s="172"/>
      <c r="B513" s="70">
        <v>557</v>
      </c>
      <c r="C513" s="175"/>
      <c r="D513" s="80" t="s">
        <v>559</v>
      </c>
      <c r="E513" s="69" t="s">
        <v>828</v>
      </c>
      <c r="F513" s="69" t="s">
        <v>561</v>
      </c>
      <c r="G513" s="69" t="s">
        <v>39</v>
      </c>
      <c r="H513" s="54">
        <v>15</v>
      </c>
      <c r="I513" s="32"/>
      <c r="J513" s="41">
        <f t="shared" si="14"/>
        <v>0</v>
      </c>
      <c r="K513" s="42" t="str">
        <f t="shared" si="15"/>
        <v>OK</v>
      </c>
      <c r="L513" s="31"/>
      <c r="M513" s="31"/>
      <c r="N513" s="31"/>
      <c r="O513" s="31"/>
      <c r="P513" s="31"/>
      <c r="Q513" s="31"/>
      <c r="R513" s="31"/>
      <c r="S513" s="31"/>
      <c r="T513" s="31"/>
      <c r="U513" s="31"/>
      <c r="V513" s="31"/>
      <c r="W513" s="31"/>
      <c r="X513" s="60"/>
      <c r="Y513" s="60"/>
      <c r="Z513" s="60"/>
      <c r="AA513" s="60"/>
      <c r="AB513" s="60"/>
      <c r="AC513" s="60"/>
    </row>
    <row r="514" spans="1:29" ht="30" customHeight="1" x14ac:dyDescent="0.25">
      <c r="A514" s="172"/>
      <c r="B514" s="70">
        <v>558</v>
      </c>
      <c r="C514" s="175"/>
      <c r="D514" s="80" t="s">
        <v>562</v>
      </c>
      <c r="E514" s="69" t="s">
        <v>829</v>
      </c>
      <c r="F514" s="69" t="s">
        <v>123</v>
      </c>
      <c r="G514" s="69" t="s">
        <v>39</v>
      </c>
      <c r="H514" s="54">
        <v>54.24</v>
      </c>
      <c r="I514" s="32"/>
      <c r="J514" s="41">
        <f t="shared" si="14"/>
        <v>0</v>
      </c>
      <c r="K514" s="42" t="str">
        <f t="shared" si="15"/>
        <v>OK</v>
      </c>
      <c r="L514" s="31"/>
      <c r="M514" s="31"/>
      <c r="N514" s="31"/>
      <c r="O514" s="31"/>
      <c r="P514" s="31"/>
      <c r="Q514" s="31"/>
      <c r="R514" s="31"/>
      <c r="S514" s="31"/>
      <c r="T514" s="31"/>
      <c r="U514" s="31"/>
      <c r="V514" s="31"/>
      <c r="W514" s="31"/>
      <c r="X514" s="60"/>
      <c r="Y514" s="60"/>
      <c r="Z514" s="60"/>
      <c r="AA514" s="60"/>
      <c r="AB514" s="60"/>
      <c r="AC514" s="60"/>
    </row>
    <row r="515" spans="1:29" ht="30" customHeight="1" x14ac:dyDescent="0.25">
      <c r="A515" s="172"/>
      <c r="B515" s="70">
        <v>559</v>
      </c>
      <c r="C515" s="175"/>
      <c r="D515" s="80" t="s">
        <v>566</v>
      </c>
      <c r="E515" s="69" t="s">
        <v>824</v>
      </c>
      <c r="F515" s="69" t="s">
        <v>123</v>
      </c>
      <c r="G515" s="69" t="s">
        <v>39</v>
      </c>
      <c r="H515" s="54">
        <v>290</v>
      </c>
      <c r="I515" s="32"/>
      <c r="J515" s="41">
        <f t="shared" si="14"/>
        <v>0</v>
      </c>
      <c r="K515" s="42" t="str">
        <f t="shared" si="15"/>
        <v>OK</v>
      </c>
      <c r="L515" s="31"/>
      <c r="M515" s="31"/>
      <c r="N515" s="31"/>
      <c r="O515" s="31"/>
      <c r="P515" s="31"/>
      <c r="Q515" s="31"/>
      <c r="R515" s="31"/>
      <c r="S515" s="31"/>
      <c r="T515" s="31"/>
      <c r="U515" s="31"/>
      <c r="V515" s="31"/>
      <c r="W515" s="31"/>
      <c r="X515" s="60"/>
      <c r="Y515" s="60"/>
      <c r="Z515" s="60"/>
      <c r="AA515" s="60"/>
      <c r="AB515" s="60"/>
      <c r="AC515" s="60"/>
    </row>
    <row r="516" spans="1:29" ht="30" customHeight="1" x14ac:dyDescent="0.25">
      <c r="A516" s="172"/>
      <c r="B516" s="70">
        <v>560</v>
      </c>
      <c r="C516" s="175"/>
      <c r="D516" s="80" t="s">
        <v>568</v>
      </c>
      <c r="E516" s="69" t="s">
        <v>824</v>
      </c>
      <c r="F516" s="69" t="s">
        <v>553</v>
      </c>
      <c r="G516" s="69" t="s">
        <v>39</v>
      </c>
      <c r="H516" s="54">
        <v>7.5</v>
      </c>
      <c r="I516" s="32"/>
      <c r="J516" s="41">
        <f t="shared" si="14"/>
        <v>0</v>
      </c>
      <c r="K516" s="42" t="str">
        <f t="shared" si="15"/>
        <v>OK</v>
      </c>
      <c r="L516" s="31"/>
      <c r="M516" s="31"/>
      <c r="N516" s="31"/>
      <c r="O516" s="31"/>
      <c r="P516" s="31"/>
      <c r="Q516" s="31"/>
      <c r="R516" s="31"/>
      <c r="S516" s="31"/>
      <c r="T516" s="31"/>
      <c r="U516" s="31"/>
      <c r="V516" s="31"/>
      <c r="W516" s="31"/>
      <c r="X516" s="60"/>
      <c r="Y516" s="60"/>
      <c r="Z516" s="60"/>
      <c r="AA516" s="60"/>
      <c r="AB516" s="60"/>
      <c r="AC516" s="60"/>
    </row>
    <row r="517" spans="1:29" ht="30" customHeight="1" x14ac:dyDescent="0.25">
      <c r="A517" s="172"/>
      <c r="B517" s="70">
        <v>561</v>
      </c>
      <c r="C517" s="175"/>
      <c r="D517" s="80" t="s">
        <v>569</v>
      </c>
      <c r="E517" s="69" t="s">
        <v>824</v>
      </c>
      <c r="F517" s="69" t="s">
        <v>553</v>
      </c>
      <c r="G517" s="69" t="s">
        <v>39</v>
      </c>
      <c r="H517" s="54">
        <v>7.5</v>
      </c>
      <c r="I517" s="32"/>
      <c r="J517" s="41">
        <f t="shared" ref="J517:J560" si="16">I517-(SUM(L517:AC517))</f>
        <v>0</v>
      </c>
      <c r="K517" s="42" t="str">
        <f t="shared" ref="K517:K560" si="17">IF(J517&lt;0,"ATENÇÃO","OK")</f>
        <v>OK</v>
      </c>
      <c r="L517" s="31"/>
      <c r="M517" s="31"/>
      <c r="N517" s="31"/>
      <c r="O517" s="31"/>
      <c r="P517" s="31"/>
      <c r="Q517" s="31"/>
      <c r="R517" s="31"/>
      <c r="S517" s="31"/>
      <c r="T517" s="31"/>
      <c r="U517" s="31"/>
      <c r="V517" s="31"/>
      <c r="W517" s="31"/>
      <c r="X517" s="60"/>
      <c r="Y517" s="60"/>
      <c r="Z517" s="60"/>
      <c r="AA517" s="60"/>
      <c r="AB517" s="60"/>
      <c r="AC517" s="60"/>
    </row>
    <row r="518" spans="1:29" ht="30" customHeight="1" x14ac:dyDescent="0.25">
      <c r="A518" s="172"/>
      <c r="B518" s="70">
        <v>562</v>
      </c>
      <c r="C518" s="175"/>
      <c r="D518" s="80" t="s">
        <v>570</v>
      </c>
      <c r="E518" s="69" t="s">
        <v>824</v>
      </c>
      <c r="F518" s="69" t="s">
        <v>553</v>
      </c>
      <c r="G518" s="69" t="s">
        <v>39</v>
      </c>
      <c r="H518" s="54">
        <v>3.68</v>
      </c>
      <c r="I518" s="32"/>
      <c r="J518" s="41">
        <f t="shared" si="16"/>
        <v>0</v>
      </c>
      <c r="K518" s="42" t="str">
        <f t="shared" si="17"/>
        <v>OK</v>
      </c>
      <c r="L518" s="31"/>
      <c r="M518" s="31"/>
      <c r="N518" s="31"/>
      <c r="O518" s="31"/>
      <c r="P518" s="31"/>
      <c r="Q518" s="31"/>
      <c r="R518" s="31"/>
      <c r="S518" s="31"/>
      <c r="T518" s="31"/>
      <c r="U518" s="31"/>
      <c r="V518" s="31"/>
      <c r="W518" s="31"/>
      <c r="X518" s="60"/>
      <c r="Y518" s="60"/>
      <c r="Z518" s="60"/>
      <c r="AA518" s="60"/>
      <c r="AB518" s="60"/>
      <c r="AC518" s="60"/>
    </row>
    <row r="519" spans="1:29" ht="30" customHeight="1" x14ac:dyDescent="0.25">
      <c r="A519" s="172"/>
      <c r="B519" s="70">
        <v>563</v>
      </c>
      <c r="C519" s="175"/>
      <c r="D519" s="80" t="s">
        <v>571</v>
      </c>
      <c r="E519" s="69" t="s">
        <v>572</v>
      </c>
      <c r="F519" s="69" t="s">
        <v>553</v>
      </c>
      <c r="G519" s="69" t="s">
        <v>39</v>
      </c>
      <c r="H519" s="54">
        <v>345.04</v>
      </c>
      <c r="I519" s="32"/>
      <c r="J519" s="41">
        <f t="shared" si="16"/>
        <v>0</v>
      </c>
      <c r="K519" s="42" t="str">
        <f t="shared" si="17"/>
        <v>OK</v>
      </c>
      <c r="L519" s="31"/>
      <c r="M519" s="31"/>
      <c r="N519" s="31"/>
      <c r="O519" s="31"/>
      <c r="P519" s="31"/>
      <c r="Q519" s="31"/>
      <c r="R519" s="31"/>
      <c r="S519" s="31"/>
      <c r="T519" s="31"/>
      <c r="U519" s="31"/>
      <c r="V519" s="31"/>
      <c r="W519" s="31"/>
      <c r="X519" s="60"/>
      <c r="Y519" s="60"/>
      <c r="Z519" s="60"/>
      <c r="AA519" s="60"/>
      <c r="AB519" s="60"/>
      <c r="AC519" s="60"/>
    </row>
    <row r="520" spans="1:29" ht="30" customHeight="1" x14ac:dyDescent="0.25">
      <c r="A520" s="172"/>
      <c r="B520" s="70">
        <v>564</v>
      </c>
      <c r="C520" s="175"/>
      <c r="D520" s="81" t="s">
        <v>573</v>
      </c>
      <c r="E520" s="66" t="s">
        <v>824</v>
      </c>
      <c r="F520" s="66" t="s">
        <v>574</v>
      </c>
      <c r="G520" s="69" t="s">
        <v>39</v>
      </c>
      <c r="H520" s="54">
        <v>24.17</v>
      </c>
      <c r="I520" s="32"/>
      <c r="J520" s="41">
        <f t="shared" si="16"/>
        <v>0</v>
      </c>
      <c r="K520" s="42" t="str">
        <f t="shared" si="17"/>
        <v>OK</v>
      </c>
      <c r="L520" s="31"/>
      <c r="M520" s="31"/>
      <c r="N520" s="31"/>
      <c r="O520" s="31"/>
      <c r="P520" s="31"/>
      <c r="Q520" s="31"/>
      <c r="R520" s="31"/>
      <c r="S520" s="31"/>
      <c r="T520" s="31"/>
      <c r="U520" s="31"/>
      <c r="V520" s="31"/>
      <c r="W520" s="31"/>
      <c r="X520" s="60"/>
      <c r="Y520" s="60"/>
      <c r="Z520" s="60"/>
      <c r="AA520" s="60"/>
      <c r="AB520" s="60"/>
      <c r="AC520" s="60"/>
    </row>
    <row r="521" spans="1:29" ht="30" customHeight="1" x14ac:dyDescent="0.25">
      <c r="A521" s="172"/>
      <c r="B521" s="70">
        <v>565</v>
      </c>
      <c r="C521" s="175"/>
      <c r="D521" s="80" t="s">
        <v>575</v>
      </c>
      <c r="E521" s="69" t="s">
        <v>824</v>
      </c>
      <c r="F521" s="69" t="s">
        <v>123</v>
      </c>
      <c r="G521" s="69" t="s">
        <v>39</v>
      </c>
      <c r="H521" s="54">
        <v>4.95</v>
      </c>
      <c r="I521" s="32"/>
      <c r="J521" s="41">
        <f t="shared" si="16"/>
        <v>0</v>
      </c>
      <c r="K521" s="42" t="str">
        <f t="shared" si="17"/>
        <v>OK</v>
      </c>
      <c r="L521" s="31"/>
      <c r="M521" s="31"/>
      <c r="N521" s="31"/>
      <c r="O521" s="31"/>
      <c r="P521" s="31"/>
      <c r="Q521" s="31"/>
      <c r="R521" s="31"/>
      <c r="S521" s="31"/>
      <c r="T521" s="31"/>
      <c r="U521" s="31"/>
      <c r="V521" s="31"/>
      <c r="W521" s="31"/>
      <c r="X521" s="60"/>
      <c r="Y521" s="60"/>
      <c r="Z521" s="60"/>
      <c r="AA521" s="60"/>
      <c r="AB521" s="60"/>
      <c r="AC521" s="60"/>
    </row>
    <row r="522" spans="1:29" ht="30" customHeight="1" x14ac:dyDescent="0.25">
      <c r="A522" s="172"/>
      <c r="B522" s="70">
        <v>566</v>
      </c>
      <c r="C522" s="175"/>
      <c r="D522" s="80" t="s">
        <v>576</v>
      </c>
      <c r="E522" s="69" t="s">
        <v>824</v>
      </c>
      <c r="F522" s="69" t="s">
        <v>123</v>
      </c>
      <c r="G522" s="69" t="s">
        <v>39</v>
      </c>
      <c r="H522" s="54">
        <v>4.95</v>
      </c>
      <c r="I522" s="32"/>
      <c r="J522" s="41">
        <f t="shared" si="16"/>
        <v>0</v>
      </c>
      <c r="K522" s="42" t="str">
        <f t="shared" si="17"/>
        <v>OK</v>
      </c>
      <c r="L522" s="31"/>
      <c r="M522" s="31"/>
      <c r="N522" s="31"/>
      <c r="O522" s="31"/>
      <c r="P522" s="31"/>
      <c r="Q522" s="31"/>
      <c r="R522" s="31"/>
      <c r="S522" s="31"/>
      <c r="T522" s="31"/>
      <c r="U522" s="31"/>
      <c r="V522" s="31"/>
      <c r="W522" s="31"/>
      <c r="X522" s="60"/>
      <c r="Y522" s="60"/>
      <c r="Z522" s="60"/>
      <c r="AA522" s="60"/>
      <c r="AB522" s="60"/>
      <c r="AC522" s="60"/>
    </row>
    <row r="523" spans="1:29" ht="30" customHeight="1" x14ac:dyDescent="0.25">
      <c r="A523" s="172"/>
      <c r="B523" s="70">
        <v>567</v>
      </c>
      <c r="C523" s="175"/>
      <c r="D523" s="80" t="s">
        <v>577</v>
      </c>
      <c r="E523" s="69" t="s">
        <v>824</v>
      </c>
      <c r="F523" s="69" t="s">
        <v>123</v>
      </c>
      <c r="G523" s="69" t="s">
        <v>39</v>
      </c>
      <c r="H523" s="54">
        <v>4.95</v>
      </c>
      <c r="I523" s="32"/>
      <c r="J523" s="41">
        <f t="shared" si="16"/>
        <v>0</v>
      </c>
      <c r="K523" s="42" t="str">
        <f t="shared" si="17"/>
        <v>OK</v>
      </c>
      <c r="L523" s="31"/>
      <c r="M523" s="31"/>
      <c r="N523" s="31"/>
      <c r="O523" s="31"/>
      <c r="P523" s="31"/>
      <c r="Q523" s="31"/>
      <c r="R523" s="31"/>
      <c r="S523" s="31"/>
      <c r="T523" s="31"/>
      <c r="U523" s="31"/>
      <c r="V523" s="31"/>
      <c r="W523" s="31"/>
      <c r="X523" s="60"/>
      <c r="Y523" s="60"/>
      <c r="Z523" s="60"/>
      <c r="AA523" s="60"/>
      <c r="AB523" s="60"/>
      <c r="AC523" s="60"/>
    </row>
    <row r="524" spans="1:29" ht="30" customHeight="1" x14ac:dyDescent="0.25">
      <c r="A524" s="172"/>
      <c r="B524" s="70">
        <v>568</v>
      </c>
      <c r="C524" s="175"/>
      <c r="D524" s="81" t="s">
        <v>578</v>
      </c>
      <c r="E524" s="66" t="s">
        <v>824</v>
      </c>
      <c r="F524" s="66" t="s">
        <v>574</v>
      </c>
      <c r="G524" s="69" t="s">
        <v>39</v>
      </c>
      <c r="H524" s="54">
        <v>22.5</v>
      </c>
      <c r="I524" s="32"/>
      <c r="J524" s="41">
        <f t="shared" si="16"/>
        <v>0</v>
      </c>
      <c r="K524" s="42" t="str">
        <f t="shared" si="17"/>
        <v>OK</v>
      </c>
      <c r="L524" s="31"/>
      <c r="M524" s="31"/>
      <c r="N524" s="31"/>
      <c r="O524" s="31"/>
      <c r="P524" s="31"/>
      <c r="Q524" s="31"/>
      <c r="R524" s="31"/>
      <c r="S524" s="31"/>
      <c r="T524" s="31"/>
      <c r="U524" s="31"/>
      <c r="V524" s="31"/>
      <c r="W524" s="31"/>
      <c r="X524" s="60"/>
      <c r="Y524" s="60"/>
      <c r="Z524" s="60"/>
      <c r="AA524" s="60"/>
      <c r="AB524" s="60"/>
      <c r="AC524" s="60"/>
    </row>
    <row r="525" spans="1:29" ht="30" customHeight="1" x14ac:dyDescent="0.25">
      <c r="A525" s="172"/>
      <c r="B525" s="70">
        <v>569</v>
      </c>
      <c r="C525" s="175"/>
      <c r="D525" s="81" t="s">
        <v>580</v>
      </c>
      <c r="E525" s="66" t="s">
        <v>824</v>
      </c>
      <c r="F525" s="66" t="s">
        <v>574</v>
      </c>
      <c r="G525" s="69" t="s">
        <v>39</v>
      </c>
      <c r="H525" s="54">
        <v>22.5</v>
      </c>
      <c r="I525" s="32"/>
      <c r="J525" s="41">
        <f t="shared" si="16"/>
        <v>0</v>
      </c>
      <c r="K525" s="42" t="str">
        <f t="shared" si="17"/>
        <v>OK</v>
      </c>
      <c r="L525" s="31"/>
      <c r="M525" s="31"/>
      <c r="N525" s="31"/>
      <c r="O525" s="31"/>
      <c r="P525" s="31"/>
      <c r="Q525" s="31"/>
      <c r="R525" s="31"/>
      <c r="S525" s="31"/>
      <c r="T525" s="31"/>
      <c r="U525" s="31"/>
      <c r="V525" s="31"/>
      <c r="W525" s="31"/>
      <c r="X525" s="60"/>
      <c r="Y525" s="60"/>
      <c r="Z525" s="60"/>
      <c r="AA525" s="60"/>
      <c r="AB525" s="60"/>
      <c r="AC525" s="60"/>
    </row>
    <row r="526" spans="1:29" ht="30" customHeight="1" x14ac:dyDescent="0.25">
      <c r="A526" s="172"/>
      <c r="B526" s="70">
        <v>570</v>
      </c>
      <c r="C526" s="175"/>
      <c r="D526" s="81" t="s">
        <v>581</v>
      </c>
      <c r="E526" s="66" t="s">
        <v>824</v>
      </c>
      <c r="F526" s="66" t="s">
        <v>574</v>
      </c>
      <c r="G526" s="69" t="s">
        <v>39</v>
      </c>
      <c r="H526" s="54">
        <v>22.5</v>
      </c>
      <c r="I526" s="32"/>
      <c r="J526" s="41">
        <f t="shared" si="16"/>
        <v>0</v>
      </c>
      <c r="K526" s="42" t="str">
        <f t="shared" si="17"/>
        <v>OK</v>
      </c>
      <c r="L526" s="31"/>
      <c r="M526" s="31"/>
      <c r="N526" s="31"/>
      <c r="O526" s="31"/>
      <c r="P526" s="31"/>
      <c r="Q526" s="31"/>
      <c r="R526" s="31"/>
      <c r="S526" s="31"/>
      <c r="T526" s="31"/>
      <c r="U526" s="31"/>
      <c r="V526" s="31"/>
      <c r="W526" s="31"/>
      <c r="X526" s="60"/>
      <c r="Y526" s="60"/>
      <c r="Z526" s="60"/>
      <c r="AA526" s="60"/>
      <c r="AB526" s="60"/>
      <c r="AC526" s="60"/>
    </row>
    <row r="527" spans="1:29" ht="30" customHeight="1" x14ac:dyDescent="0.25">
      <c r="A527" s="172"/>
      <c r="B527" s="70">
        <v>571</v>
      </c>
      <c r="C527" s="175"/>
      <c r="D527" s="81" t="s">
        <v>637</v>
      </c>
      <c r="E527" s="66" t="s">
        <v>824</v>
      </c>
      <c r="F527" s="69" t="s">
        <v>638</v>
      </c>
      <c r="G527" s="69" t="s">
        <v>44</v>
      </c>
      <c r="H527" s="54">
        <v>3.5</v>
      </c>
      <c r="I527" s="32"/>
      <c r="J527" s="41">
        <f t="shared" si="16"/>
        <v>0</v>
      </c>
      <c r="K527" s="42" t="str">
        <f t="shared" si="17"/>
        <v>OK</v>
      </c>
      <c r="L527" s="31"/>
      <c r="M527" s="31"/>
      <c r="N527" s="31"/>
      <c r="O527" s="31"/>
      <c r="P527" s="31"/>
      <c r="Q527" s="31"/>
      <c r="R527" s="31"/>
      <c r="S527" s="31"/>
      <c r="T527" s="31"/>
      <c r="U527" s="31"/>
      <c r="V527" s="31"/>
      <c r="W527" s="31"/>
      <c r="X527" s="60"/>
      <c r="Y527" s="60"/>
      <c r="Z527" s="60"/>
      <c r="AA527" s="60"/>
      <c r="AB527" s="60"/>
      <c r="AC527" s="60"/>
    </row>
    <row r="528" spans="1:29" ht="30" customHeight="1" x14ac:dyDescent="0.25">
      <c r="A528" s="172"/>
      <c r="B528" s="70">
        <v>572</v>
      </c>
      <c r="C528" s="175"/>
      <c r="D528" s="80" t="s">
        <v>582</v>
      </c>
      <c r="E528" s="69" t="s">
        <v>830</v>
      </c>
      <c r="F528" s="69" t="s">
        <v>123</v>
      </c>
      <c r="G528" s="69" t="s">
        <v>39</v>
      </c>
      <c r="H528" s="54">
        <v>561.89</v>
      </c>
      <c r="I528" s="32"/>
      <c r="J528" s="41">
        <f t="shared" si="16"/>
        <v>0</v>
      </c>
      <c r="K528" s="42" t="str">
        <f t="shared" si="17"/>
        <v>OK</v>
      </c>
      <c r="L528" s="31"/>
      <c r="M528" s="31"/>
      <c r="N528" s="31"/>
      <c r="O528" s="31"/>
      <c r="P528" s="31"/>
      <c r="Q528" s="31"/>
      <c r="R528" s="31"/>
      <c r="S528" s="31"/>
      <c r="T528" s="31"/>
      <c r="U528" s="31"/>
      <c r="V528" s="31"/>
      <c r="W528" s="31"/>
      <c r="X528" s="60"/>
      <c r="Y528" s="60"/>
      <c r="Z528" s="60"/>
      <c r="AA528" s="60"/>
      <c r="AB528" s="60"/>
      <c r="AC528" s="60"/>
    </row>
    <row r="529" spans="1:29" ht="30" customHeight="1" x14ac:dyDescent="0.25">
      <c r="A529" s="172"/>
      <c r="B529" s="70">
        <v>573</v>
      </c>
      <c r="C529" s="175"/>
      <c r="D529" s="81" t="s">
        <v>583</v>
      </c>
      <c r="E529" s="66" t="s">
        <v>824</v>
      </c>
      <c r="F529" s="66" t="s">
        <v>574</v>
      </c>
      <c r="G529" s="69" t="s">
        <v>39</v>
      </c>
      <c r="H529" s="54">
        <v>7.04</v>
      </c>
      <c r="I529" s="32"/>
      <c r="J529" s="41">
        <f t="shared" si="16"/>
        <v>0</v>
      </c>
      <c r="K529" s="42" t="str">
        <f t="shared" si="17"/>
        <v>OK</v>
      </c>
      <c r="L529" s="31"/>
      <c r="M529" s="31"/>
      <c r="N529" s="31"/>
      <c r="O529" s="31"/>
      <c r="P529" s="31"/>
      <c r="Q529" s="31"/>
      <c r="R529" s="31"/>
      <c r="S529" s="31"/>
      <c r="T529" s="31"/>
      <c r="U529" s="31"/>
      <c r="V529" s="31"/>
      <c r="W529" s="31"/>
      <c r="X529" s="60"/>
      <c r="Y529" s="60"/>
      <c r="Z529" s="60"/>
      <c r="AA529" s="60"/>
      <c r="AB529" s="60"/>
      <c r="AC529" s="60"/>
    </row>
    <row r="530" spans="1:29" ht="30" customHeight="1" x14ac:dyDescent="0.25">
      <c r="A530" s="172"/>
      <c r="B530" s="70">
        <v>574</v>
      </c>
      <c r="C530" s="175"/>
      <c r="D530" s="81" t="s">
        <v>585</v>
      </c>
      <c r="E530" s="66" t="s">
        <v>821</v>
      </c>
      <c r="F530" s="69" t="s">
        <v>123</v>
      </c>
      <c r="G530" s="69" t="s">
        <v>39</v>
      </c>
      <c r="H530" s="54">
        <v>3.52</v>
      </c>
      <c r="I530" s="32"/>
      <c r="J530" s="41">
        <f t="shared" si="16"/>
        <v>0</v>
      </c>
      <c r="K530" s="42" t="str">
        <f t="shared" si="17"/>
        <v>OK</v>
      </c>
      <c r="L530" s="31"/>
      <c r="M530" s="31"/>
      <c r="N530" s="31"/>
      <c r="O530" s="31"/>
      <c r="P530" s="31"/>
      <c r="Q530" s="31"/>
      <c r="R530" s="31"/>
      <c r="S530" s="31"/>
      <c r="T530" s="31"/>
      <c r="U530" s="31"/>
      <c r="V530" s="31"/>
      <c r="W530" s="31"/>
      <c r="X530" s="60"/>
      <c r="Y530" s="60"/>
      <c r="Z530" s="60"/>
      <c r="AA530" s="60"/>
      <c r="AB530" s="60"/>
      <c r="AC530" s="60"/>
    </row>
    <row r="531" spans="1:29" ht="30" customHeight="1" x14ac:dyDescent="0.25">
      <c r="A531" s="172"/>
      <c r="B531" s="70">
        <v>575</v>
      </c>
      <c r="C531" s="175"/>
      <c r="D531" s="80" t="s">
        <v>831</v>
      </c>
      <c r="E531" s="69" t="s">
        <v>832</v>
      </c>
      <c r="F531" s="69" t="s">
        <v>123</v>
      </c>
      <c r="G531" s="69" t="s">
        <v>39</v>
      </c>
      <c r="H531" s="54">
        <v>4.45</v>
      </c>
      <c r="I531" s="32"/>
      <c r="J531" s="41">
        <f t="shared" si="16"/>
        <v>0</v>
      </c>
      <c r="K531" s="42" t="str">
        <f t="shared" si="17"/>
        <v>OK</v>
      </c>
      <c r="L531" s="31"/>
      <c r="M531" s="31"/>
      <c r="N531" s="31"/>
      <c r="O531" s="31"/>
      <c r="P531" s="31"/>
      <c r="Q531" s="31"/>
      <c r="R531" s="31"/>
      <c r="S531" s="31"/>
      <c r="T531" s="31"/>
      <c r="U531" s="31"/>
      <c r="V531" s="31"/>
      <c r="W531" s="31"/>
      <c r="X531" s="60"/>
      <c r="Y531" s="60"/>
      <c r="Z531" s="60"/>
      <c r="AA531" s="60"/>
      <c r="AB531" s="60"/>
      <c r="AC531" s="60"/>
    </row>
    <row r="532" spans="1:29" ht="30" customHeight="1" x14ac:dyDescent="0.25">
      <c r="A532" s="172"/>
      <c r="B532" s="70">
        <v>576</v>
      </c>
      <c r="C532" s="175"/>
      <c r="D532" s="81" t="s">
        <v>586</v>
      </c>
      <c r="E532" s="66" t="s">
        <v>821</v>
      </c>
      <c r="F532" s="69" t="s">
        <v>123</v>
      </c>
      <c r="G532" s="69" t="s">
        <v>39</v>
      </c>
      <c r="H532" s="54">
        <v>73.84</v>
      </c>
      <c r="I532" s="32"/>
      <c r="J532" s="41">
        <f t="shared" si="16"/>
        <v>0</v>
      </c>
      <c r="K532" s="42" t="str">
        <f t="shared" si="17"/>
        <v>OK</v>
      </c>
      <c r="L532" s="31"/>
      <c r="M532" s="31"/>
      <c r="N532" s="31"/>
      <c r="O532" s="31"/>
      <c r="P532" s="31"/>
      <c r="Q532" s="31"/>
      <c r="R532" s="31"/>
      <c r="S532" s="31"/>
      <c r="T532" s="31"/>
      <c r="U532" s="31"/>
      <c r="V532" s="31"/>
      <c r="W532" s="31"/>
      <c r="X532" s="60"/>
      <c r="Y532" s="60"/>
      <c r="Z532" s="60"/>
      <c r="AA532" s="60"/>
      <c r="AB532" s="60"/>
      <c r="AC532" s="60"/>
    </row>
    <row r="533" spans="1:29" ht="30" customHeight="1" x14ac:dyDescent="0.25">
      <c r="A533" s="172"/>
      <c r="B533" s="70">
        <v>577</v>
      </c>
      <c r="C533" s="175"/>
      <c r="D533" s="80" t="s">
        <v>587</v>
      </c>
      <c r="E533" s="69" t="s">
        <v>833</v>
      </c>
      <c r="F533" s="69" t="s">
        <v>123</v>
      </c>
      <c r="G533" s="69" t="s">
        <v>39</v>
      </c>
      <c r="H533" s="54">
        <v>2.2599999999999998</v>
      </c>
      <c r="I533" s="32"/>
      <c r="J533" s="41">
        <f t="shared" si="16"/>
        <v>0</v>
      </c>
      <c r="K533" s="42" t="str">
        <f t="shared" si="17"/>
        <v>OK</v>
      </c>
      <c r="L533" s="31"/>
      <c r="M533" s="31"/>
      <c r="N533" s="31"/>
      <c r="O533" s="31"/>
      <c r="P533" s="31"/>
      <c r="Q533" s="31"/>
      <c r="R533" s="31"/>
      <c r="S533" s="31"/>
      <c r="T533" s="31"/>
      <c r="U533" s="31"/>
      <c r="V533" s="31"/>
      <c r="W533" s="31"/>
      <c r="X533" s="60"/>
      <c r="Y533" s="60"/>
      <c r="Z533" s="60"/>
      <c r="AA533" s="60"/>
      <c r="AB533" s="60"/>
      <c r="AC533" s="60"/>
    </row>
    <row r="534" spans="1:29" ht="30" customHeight="1" x14ac:dyDescent="0.25">
      <c r="A534" s="173"/>
      <c r="B534" s="70">
        <v>578</v>
      </c>
      <c r="C534" s="176"/>
      <c r="D534" s="80" t="s">
        <v>588</v>
      </c>
      <c r="E534" s="69" t="s">
        <v>824</v>
      </c>
      <c r="F534" s="66" t="s">
        <v>574</v>
      </c>
      <c r="G534" s="69" t="s">
        <v>39</v>
      </c>
      <c r="H534" s="54">
        <v>13.35</v>
      </c>
      <c r="I534" s="32"/>
      <c r="J534" s="41">
        <f t="shared" si="16"/>
        <v>0</v>
      </c>
      <c r="K534" s="42" t="str">
        <f t="shared" si="17"/>
        <v>OK</v>
      </c>
      <c r="L534" s="31"/>
      <c r="M534" s="31"/>
      <c r="N534" s="31"/>
      <c r="O534" s="31"/>
      <c r="P534" s="31"/>
      <c r="Q534" s="31"/>
      <c r="R534" s="31"/>
      <c r="S534" s="31"/>
      <c r="T534" s="31"/>
      <c r="U534" s="31"/>
      <c r="V534" s="31"/>
      <c r="W534" s="31"/>
      <c r="X534" s="60"/>
      <c r="Y534" s="60"/>
      <c r="Z534" s="60"/>
      <c r="AA534" s="60"/>
      <c r="AB534" s="60"/>
      <c r="AC534" s="60"/>
    </row>
    <row r="535" spans="1:29" ht="30" customHeight="1" x14ac:dyDescent="0.25">
      <c r="A535" s="165">
        <v>11</v>
      </c>
      <c r="B535" s="71">
        <v>579</v>
      </c>
      <c r="C535" s="168" t="s">
        <v>819</v>
      </c>
      <c r="D535" s="75" t="s">
        <v>589</v>
      </c>
      <c r="E535" s="72" t="s">
        <v>834</v>
      </c>
      <c r="F535" s="72" t="s">
        <v>38</v>
      </c>
      <c r="G535" s="72" t="s">
        <v>591</v>
      </c>
      <c r="H535" s="56">
        <v>800.54</v>
      </c>
      <c r="I535" s="32">
        <v>1</v>
      </c>
      <c r="J535" s="41">
        <f t="shared" si="16"/>
        <v>0</v>
      </c>
      <c r="K535" s="42" t="str">
        <f t="shared" si="17"/>
        <v>OK</v>
      </c>
      <c r="L535" s="31"/>
      <c r="M535" s="31"/>
      <c r="N535" s="31"/>
      <c r="O535" s="31"/>
      <c r="P535" s="134">
        <v>1</v>
      </c>
      <c r="Q535" s="31"/>
      <c r="R535" s="31"/>
      <c r="S535" s="31"/>
      <c r="T535" s="31"/>
      <c r="U535" s="31"/>
      <c r="V535" s="31"/>
      <c r="W535" s="31"/>
      <c r="X535" s="60"/>
      <c r="Y535" s="60"/>
      <c r="Z535" s="60"/>
      <c r="AA535" s="60"/>
      <c r="AB535" s="60"/>
      <c r="AC535" s="60"/>
    </row>
    <row r="536" spans="1:29" ht="30" customHeight="1" x14ac:dyDescent="0.25">
      <c r="A536" s="166"/>
      <c r="B536" s="73">
        <v>580</v>
      </c>
      <c r="C536" s="169"/>
      <c r="D536" s="75" t="s">
        <v>592</v>
      </c>
      <c r="E536" s="72" t="s">
        <v>835</v>
      </c>
      <c r="F536" s="72" t="s">
        <v>4</v>
      </c>
      <c r="G536" s="72" t="s">
        <v>591</v>
      </c>
      <c r="H536" s="56">
        <v>1227.56</v>
      </c>
      <c r="I536" s="32"/>
      <c r="J536" s="41">
        <f t="shared" si="16"/>
        <v>0</v>
      </c>
      <c r="K536" s="42" t="str">
        <f t="shared" si="17"/>
        <v>OK</v>
      </c>
      <c r="L536" s="31"/>
      <c r="M536" s="31"/>
      <c r="N536" s="31"/>
      <c r="O536" s="31"/>
      <c r="P536" s="31"/>
      <c r="Q536" s="31"/>
      <c r="R536" s="31"/>
      <c r="S536" s="31"/>
      <c r="T536" s="31"/>
      <c r="U536" s="31"/>
      <c r="V536" s="31"/>
      <c r="W536" s="31"/>
      <c r="X536" s="60"/>
      <c r="Y536" s="60"/>
      <c r="Z536" s="60"/>
      <c r="AA536" s="60"/>
      <c r="AB536" s="60"/>
      <c r="AC536" s="60"/>
    </row>
    <row r="537" spans="1:29" ht="30" customHeight="1" x14ac:dyDescent="0.25">
      <c r="A537" s="166"/>
      <c r="B537" s="73">
        <v>581</v>
      </c>
      <c r="C537" s="169"/>
      <c r="D537" s="75" t="s">
        <v>593</v>
      </c>
      <c r="E537" s="72" t="s">
        <v>834</v>
      </c>
      <c r="F537" s="72" t="s">
        <v>4</v>
      </c>
      <c r="G537" s="72" t="s">
        <v>591</v>
      </c>
      <c r="H537" s="56">
        <v>307.14</v>
      </c>
      <c r="I537" s="32"/>
      <c r="J537" s="41">
        <f t="shared" si="16"/>
        <v>0</v>
      </c>
      <c r="K537" s="42" t="str">
        <f t="shared" si="17"/>
        <v>OK</v>
      </c>
      <c r="L537" s="31"/>
      <c r="M537" s="31"/>
      <c r="N537" s="31"/>
      <c r="O537" s="31"/>
      <c r="P537" s="31"/>
      <c r="Q537" s="31"/>
      <c r="R537" s="31"/>
      <c r="S537" s="31"/>
      <c r="T537" s="31"/>
      <c r="U537" s="31"/>
      <c r="V537" s="31"/>
      <c r="W537" s="31"/>
      <c r="X537" s="60"/>
      <c r="Y537" s="60"/>
      <c r="Z537" s="60"/>
      <c r="AA537" s="60"/>
      <c r="AB537" s="60"/>
      <c r="AC537" s="60"/>
    </row>
    <row r="538" spans="1:29" ht="30" customHeight="1" x14ac:dyDescent="0.25">
      <c r="A538" s="166"/>
      <c r="B538" s="73">
        <v>582</v>
      </c>
      <c r="C538" s="169"/>
      <c r="D538" s="82" t="s">
        <v>594</v>
      </c>
      <c r="E538" s="34" t="s">
        <v>836</v>
      </c>
      <c r="F538" s="72" t="s">
        <v>4</v>
      </c>
      <c r="G538" s="72" t="s">
        <v>591</v>
      </c>
      <c r="H538" s="56">
        <v>187.03</v>
      </c>
      <c r="I538" s="32">
        <f>1-1</f>
        <v>0</v>
      </c>
      <c r="J538" s="41">
        <f t="shared" si="16"/>
        <v>0</v>
      </c>
      <c r="K538" s="42" t="str">
        <f t="shared" si="17"/>
        <v>OK</v>
      </c>
      <c r="L538" s="31"/>
      <c r="M538" s="31"/>
      <c r="N538" s="31"/>
      <c r="O538" s="31"/>
      <c r="P538" s="31"/>
      <c r="Q538" s="31"/>
      <c r="R538" s="31"/>
      <c r="S538" s="31"/>
      <c r="T538" s="31"/>
      <c r="U538" s="31"/>
      <c r="V538" s="31"/>
      <c r="W538" s="31"/>
      <c r="X538" s="60"/>
      <c r="Y538" s="60"/>
      <c r="Z538" s="60"/>
      <c r="AA538" s="60"/>
      <c r="AB538" s="60"/>
      <c r="AC538" s="60"/>
    </row>
    <row r="539" spans="1:29" ht="30" customHeight="1" x14ac:dyDescent="0.25">
      <c r="A539" s="166"/>
      <c r="B539" s="72">
        <v>583</v>
      </c>
      <c r="C539" s="169"/>
      <c r="D539" s="75" t="s">
        <v>596</v>
      </c>
      <c r="E539" s="72" t="s">
        <v>837</v>
      </c>
      <c r="F539" s="72" t="s">
        <v>38</v>
      </c>
      <c r="G539" s="72" t="s">
        <v>598</v>
      </c>
      <c r="H539" s="56">
        <v>327</v>
      </c>
      <c r="I539" s="32">
        <v>1</v>
      </c>
      <c r="J539" s="41">
        <f t="shared" si="16"/>
        <v>1</v>
      </c>
      <c r="K539" s="42" t="str">
        <f t="shared" si="17"/>
        <v>OK</v>
      </c>
      <c r="L539" s="31"/>
      <c r="M539" s="31"/>
      <c r="N539" s="31"/>
      <c r="O539" s="31"/>
      <c r="P539" s="31"/>
      <c r="Q539" s="31"/>
      <c r="R539" s="31"/>
      <c r="S539" s="31"/>
      <c r="T539" s="31"/>
      <c r="U539" s="31"/>
      <c r="V539" s="31"/>
      <c r="W539" s="31"/>
      <c r="X539" s="60"/>
      <c r="Y539" s="60"/>
      <c r="Z539" s="60"/>
      <c r="AA539" s="60"/>
      <c r="AB539" s="60"/>
      <c r="AC539" s="60"/>
    </row>
    <row r="540" spans="1:29" ht="30" customHeight="1" x14ac:dyDescent="0.25">
      <c r="A540" s="166"/>
      <c r="B540" s="72">
        <v>584</v>
      </c>
      <c r="C540" s="169"/>
      <c r="D540" s="75" t="s">
        <v>599</v>
      </c>
      <c r="E540" s="72" t="s">
        <v>837</v>
      </c>
      <c r="F540" s="72" t="s">
        <v>38</v>
      </c>
      <c r="G540" s="72" t="s">
        <v>598</v>
      </c>
      <c r="H540" s="56">
        <v>327</v>
      </c>
      <c r="I540" s="32">
        <v>1</v>
      </c>
      <c r="J540" s="41">
        <f t="shared" si="16"/>
        <v>1</v>
      </c>
      <c r="K540" s="42" t="str">
        <f t="shared" si="17"/>
        <v>OK</v>
      </c>
      <c r="L540" s="31"/>
      <c r="M540" s="31"/>
      <c r="N540" s="31"/>
      <c r="O540" s="31"/>
      <c r="P540" s="31"/>
      <c r="Q540" s="31"/>
      <c r="R540" s="31"/>
      <c r="S540" s="31"/>
      <c r="T540" s="31"/>
      <c r="U540" s="31"/>
      <c r="V540" s="31"/>
      <c r="W540" s="31"/>
      <c r="X540" s="60"/>
      <c r="Y540" s="60"/>
      <c r="Z540" s="60"/>
      <c r="AA540" s="60"/>
      <c r="AB540" s="60"/>
      <c r="AC540" s="60"/>
    </row>
    <row r="541" spans="1:29" ht="30" customHeight="1" x14ac:dyDescent="0.25">
      <c r="A541" s="166"/>
      <c r="B541" s="71">
        <v>585</v>
      </c>
      <c r="C541" s="169"/>
      <c r="D541" s="74" t="s">
        <v>838</v>
      </c>
      <c r="E541" s="51" t="s">
        <v>288</v>
      </c>
      <c r="F541" s="72" t="s">
        <v>336</v>
      </c>
      <c r="G541" s="73"/>
      <c r="H541" s="56">
        <v>832.76</v>
      </c>
      <c r="I541" s="32"/>
      <c r="J541" s="41">
        <f t="shared" si="16"/>
        <v>0</v>
      </c>
      <c r="K541" s="42" t="str">
        <f t="shared" si="17"/>
        <v>OK</v>
      </c>
      <c r="L541" s="31"/>
      <c r="M541" s="31"/>
      <c r="N541" s="31"/>
      <c r="O541" s="31"/>
      <c r="P541" s="31"/>
      <c r="Q541" s="31"/>
      <c r="R541" s="31"/>
      <c r="S541" s="31"/>
      <c r="T541" s="31"/>
      <c r="U541" s="31"/>
      <c r="V541" s="31"/>
      <c r="W541" s="31"/>
      <c r="X541" s="60"/>
      <c r="Y541" s="60"/>
      <c r="Z541" s="60"/>
      <c r="AA541" s="60"/>
      <c r="AB541" s="60"/>
      <c r="AC541" s="60"/>
    </row>
    <row r="542" spans="1:29" ht="30" customHeight="1" x14ac:dyDescent="0.25">
      <c r="A542" s="166"/>
      <c r="B542" s="73">
        <v>586</v>
      </c>
      <c r="C542" s="169"/>
      <c r="D542" s="75" t="s">
        <v>663</v>
      </c>
      <c r="E542" s="72" t="s">
        <v>839</v>
      </c>
      <c r="F542" s="72" t="s">
        <v>336</v>
      </c>
      <c r="G542" s="72" t="s">
        <v>664</v>
      </c>
      <c r="H542" s="56">
        <v>358.59</v>
      </c>
      <c r="I542" s="32"/>
      <c r="J542" s="41">
        <f t="shared" si="16"/>
        <v>0</v>
      </c>
      <c r="K542" s="42" t="str">
        <f t="shared" si="17"/>
        <v>OK</v>
      </c>
      <c r="L542" s="31"/>
      <c r="M542" s="31"/>
      <c r="N542" s="31"/>
      <c r="O542" s="31"/>
      <c r="P542" s="31"/>
      <c r="Q542" s="31"/>
      <c r="R542" s="31"/>
      <c r="S542" s="31"/>
      <c r="T542" s="31"/>
      <c r="U542" s="31"/>
      <c r="V542" s="31"/>
      <c r="W542" s="31"/>
      <c r="X542" s="60"/>
      <c r="Y542" s="60"/>
      <c r="Z542" s="60"/>
      <c r="AA542" s="60"/>
      <c r="AB542" s="60"/>
      <c r="AC542" s="60"/>
    </row>
    <row r="543" spans="1:29" ht="30" customHeight="1" x14ac:dyDescent="0.25">
      <c r="A543" s="166"/>
      <c r="B543" s="71">
        <v>587</v>
      </c>
      <c r="C543" s="169"/>
      <c r="D543" s="74" t="s">
        <v>672</v>
      </c>
      <c r="E543" s="51" t="s">
        <v>288</v>
      </c>
      <c r="F543" s="72" t="s">
        <v>336</v>
      </c>
      <c r="G543" s="72" t="s">
        <v>512</v>
      </c>
      <c r="H543" s="56">
        <v>3554.82</v>
      </c>
      <c r="I543" s="32"/>
      <c r="J543" s="41">
        <f t="shared" si="16"/>
        <v>0</v>
      </c>
      <c r="K543" s="42" t="str">
        <f t="shared" si="17"/>
        <v>OK</v>
      </c>
      <c r="L543" s="31"/>
      <c r="M543" s="31"/>
      <c r="N543" s="31"/>
      <c r="O543" s="31"/>
      <c r="P543" s="31"/>
      <c r="Q543" s="31"/>
      <c r="R543" s="31"/>
      <c r="S543" s="31"/>
      <c r="T543" s="31"/>
      <c r="U543" s="31"/>
      <c r="V543" s="31"/>
      <c r="W543" s="31"/>
      <c r="X543" s="60"/>
      <c r="Y543" s="60"/>
      <c r="Z543" s="60"/>
      <c r="AA543" s="60"/>
      <c r="AB543" s="60"/>
      <c r="AC543" s="60"/>
    </row>
    <row r="544" spans="1:29" ht="30" customHeight="1" x14ac:dyDescent="0.25">
      <c r="A544" s="166"/>
      <c r="B544" s="71">
        <v>588</v>
      </c>
      <c r="C544" s="169"/>
      <c r="D544" s="74" t="s">
        <v>673</v>
      </c>
      <c r="E544" s="51" t="s">
        <v>840</v>
      </c>
      <c r="F544" s="72" t="s">
        <v>336</v>
      </c>
      <c r="G544" s="72" t="s">
        <v>512</v>
      </c>
      <c r="H544" s="56">
        <v>777</v>
      </c>
      <c r="I544" s="32"/>
      <c r="J544" s="41">
        <f t="shared" si="16"/>
        <v>0</v>
      </c>
      <c r="K544" s="42" t="str">
        <f t="shared" si="17"/>
        <v>OK</v>
      </c>
      <c r="L544" s="31"/>
      <c r="M544" s="31"/>
      <c r="N544" s="31"/>
      <c r="O544" s="31"/>
      <c r="P544" s="31"/>
      <c r="Q544" s="31"/>
      <c r="R544" s="31"/>
      <c r="S544" s="31"/>
      <c r="T544" s="31"/>
      <c r="U544" s="31"/>
      <c r="V544" s="31"/>
      <c r="W544" s="31"/>
      <c r="X544" s="60"/>
      <c r="Y544" s="60"/>
      <c r="Z544" s="60"/>
      <c r="AA544" s="60"/>
      <c r="AB544" s="60"/>
      <c r="AC544" s="60"/>
    </row>
    <row r="545" spans="1:29" ht="30" customHeight="1" x14ac:dyDescent="0.25">
      <c r="A545" s="166"/>
      <c r="B545" s="73">
        <v>589</v>
      </c>
      <c r="C545" s="169"/>
      <c r="D545" s="75" t="s">
        <v>841</v>
      </c>
      <c r="E545" s="72" t="s">
        <v>842</v>
      </c>
      <c r="F545" s="72" t="s">
        <v>38</v>
      </c>
      <c r="G545" s="72" t="s">
        <v>601</v>
      </c>
      <c r="H545" s="56">
        <v>147.63</v>
      </c>
      <c r="I545" s="32">
        <v>1</v>
      </c>
      <c r="J545" s="41">
        <f t="shared" si="16"/>
        <v>0</v>
      </c>
      <c r="K545" s="42" t="str">
        <f t="shared" si="17"/>
        <v>OK</v>
      </c>
      <c r="L545" s="31"/>
      <c r="M545" s="31"/>
      <c r="N545" s="31"/>
      <c r="O545" s="31"/>
      <c r="P545" s="31">
        <v>1</v>
      </c>
      <c r="Q545" s="31"/>
      <c r="R545" s="31"/>
      <c r="S545" s="31"/>
      <c r="T545" s="31"/>
      <c r="U545" s="31"/>
      <c r="V545" s="31"/>
      <c r="W545" s="31"/>
      <c r="X545" s="60"/>
      <c r="Y545" s="60"/>
      <c r="Z545" s="60"/>
      <c r="AA545" s="60"/>
      <c r="AB545" s="60"/>
      <c r="AC545" s="60"/>
    </row>
    <row r="546" spans="1:29" ht="30" customHeight="1" x14ac:dyDescent="0.25">
      <c r="A546" s="166"/>
      <c r="B546" s="73">
        <v>590</v>
      </c>
      <c r="C546" s="169"/>
      <c r="D546" s="75" t="s">
        <v>843</v>
      </c>
      <c r="E546" s="72" t="s">
        <v>288</v>
      </c>
      <c r="F546" s="72" t="s">
        <v>38</v>
      </c>
      <c r="G546" s="72" t="s">
        <v>601</v>
      </c>
      <c r="H546" s="56">
        <v>426.21</v>
      </c>
      <c r="I546" s="32">
        <v>1</v>
      </c>
      <c r="J546" s="41">
        <f t="shared" si="16"/>
        <v>1</v>
      </c>
      <c r="K546" s="42" t="str">
        <f t="shared" si="17"/>
        <v>OK</v>
      </c>
      <c r="L546" s="31"/>
      <c r="M546" s="31"/>
      <c r="N546" s="31"/>
      <c r="O546" s="31"/>
      <c r="P546" s="31"/>
      <c r="Q546" s="31"/>
      <c r="R546" s="31"/>
      <c r="S546" s="31"/>
      <c r="T546" s="31"/>
      <c r="U546" s="31"/>
      <c r="V546" s="31"/>
      <c r="W546" s="31"/>
      <c r="X546" s="60"/>
      <c r="Y546" s="60"/>
      <c r="Z546" s="60"/>
      <c r="AA546" s="60"/>
      <c r="AB546" s="60"/>
      <c r="AC546" s="60"/>
    </row>
    <row r="547" spans="1:29" ht="30" customHeight="1" x14ac:dyDescent="0.25">
      <c r="A547" s="166"/>
      <c r="B547" s="73">
        <v>591</v>
      </c>
      <c r="C547" s="169"/>
      <c r="D547" s="74" t="s">
        <v>844</v>
      </c>
      <c r="E547" s="51" t="s">
        <v>845</v>
      </c>
      <c r="F547" s="72" t="s">
        <v>38</v>
      </c>
      <c r="G547" s="72" t="s">
        <v>601</v>
      </c>
      <c r="H547" s="56">
        <v>27.25</v>
      </c>
      <c r="I547" s="32">
        <v>5</v>
      </c>
      <c r="J547" s="41">
        <f t="shared" si="16"/>
        <v>5</v>
      </c>
      <c r="K547" s="42" t="str">
        <f t="shared" si="17"/>
        <v>OK</v>
      </c>
      <c r="L547" s="31"/>
      <c r="M547" s="31"/>
      <c r="N547" s="31"/>
      <c r="O547" s="31"/>
      <c r="P547" s="31"/>
      <c r="Q547" s="31"/>
      <c r="R547" s="31"/>
      <c r="S547" s="31"/>
      <c r="T547" s="31"/>
      <c r="U547" s="31"/>
      <c r="V547" s="31"/>
      <c r="W547" s="31"/>
      <c r="X547" s="60"/>
      <c r="Y547" s="60"/>
      <c r="Z547" s="60"/>
      <c r="AA547" s="60"/>
      <c r="AB547" s="60"/>
      <c r="AC547" s="60"/>
    </row>
    <row r="548" spans="1:29" ht="30" customHeight="1" x14ac:dyDescent="0.25">
      <c r="A548" s="166"/>
      <c r="B548" s="73">
        <v>592</v>
      </c>
      <c r="C548" s="169"/>
      <c r="D548" s="75" t="s">
        <v>603</v>
      </c>
      <c r="E548" s="72" t="s">
        <v>231</v>
      </c>
      <c r="F548" s="72" t="s">
        <v>38</v>
      </c>
      <c r="G548" s="72" t="s">
        <v>601</v>
      </c>
      <c r="H548" s="56">
        <v>143.83000000000001</v>
      </c>
      <c r="I548" s="32"/>
      <c r="J548" s="41">
        <f t="shared" si="16"/>
        <v>0</v>
      </c>
      <c r="K548" s="42" t="str">
        <f t="shared" si="17"/>
        <v>OK</v>
      </c>
      <c r="L548" s="31"/>
      <c r="M548" s="31"/>
      <c r="N548" s="31"/>
      <c r="O548" s="31"/>
      <c r="P548" s="31"/>
      <c r="Q548" s="31"/>
      <c r="R548" s="31"/>
      <c r="S548" s="31"/>
      <c r="T548" s="31"/>
      <c r="U548" s="31"/>
      <c r="V548" s="31"/>
      <c r="W548" s="31"/>
      <c r="X548" s="60"/>
      <c r="Y548" s="60"/>
      <c r="Z548" s="60"/>
      <c r="AA548" s="60"/>
      <c r="AB548" s="60"/>
      <c r="AC548" s="60"/>
    </row>
    <row r="549" spans="1:29" ht="30" customHeight="1" x14ac:dyDescent="0.25">
      <c r="A549" s="166"/>
      <c r="B549" s="73">
        <v>593</v>
      </c>
      <c r="C549" s="169"/>
      <c r="D549" s="74" t="s">
        <v>604</v>
      </c>
      <c r="E549" s="51" t="s">
        <v>231</v>
      </c>
      <c r="F549" s="72" t="s">
        <v>38</v>
      </c>
      <c r="G549" s="72" t="s">
        <v>601</v>
      </c>
      <c r="H549" s="56">
        <v>228.43</v>
      </c>
      <c r="I549" s="32"/>
      <c r="J549" s="41">
        <f t="shared" si="16"/>
        <v>0</v>
      </c>
      <c r="K549" s="42" t="str">
        <f t="shared" si="17"/>
        <v>OK</v>
      </c>
      <c r="L549" s="31"/>
      <c r="M549" s="31"/>
      <c r="N549" s="31"/>
      <c r="O549" s="31"/>
      <c r="P549" s="31"/>
      <c r="Q549" s="31"/>
      <c r="R549" s="31"/>
      <c r="S549" s="31"/>
      <c r="T549" s="31"/>
      <c r="U549" s="31"/>
      <c r="V549" s="31"/>
      <c r="W549" s="31"/>
      <c r="X549" s="60"/>
      <c r="Y549" s="60"/>
      <c r="Z549" s="60"/>
      <c r="AA549" s="60"/>
      <c r="AB549" s="60"/>
      <c r="AC549" s="60"/>
    </row>
    <row r="550" spans="1:29" ht="30" customHeight="1" x14ac:dyDescent="0.25">
      <c r="A550" s="166"/>
      <c r="B550" s="73">
        <v>594</v>
      </c>
      <c r="C550" s="169"/>
      <c r="D550" s="74" t="s">
        <v>846</v>
      </c>
      <c r="E550" s="51" t="s">
        <v>847</v>
      </c>
      <c r="F550" s="72" t="s">
        <v>38</v>
      </c>
      <c r="G550" s="72" t="s">
        <v>531</v>
      </c>
      <c r="H550" s="56">
        <v>79</v>
      </c>
      <c r="I550" s="32"/>
      <c r="J550" s="41">
        <f t="shared" si="16"/>
        <v>0</v>
      </c>
      <c r="K550" s="42" t="str">
        <f t="shared" si="17"/>
        <v>OK</v>
      </c>
      <c r="L550" s="31"/>
      <c r="M550" s="31"/>
      <c r="N550" s="31"/>
      <c r="O550" s="31"/>
      <c r="P550" s="31"/>
      <c r="Q550" s="31"/>
      <c r="R550" s="31"/>
      <c r="S550" s="31"/>
      <c r="T550" s="31"/>
      <c r="U550" s="31"/>
      <c r="V550" s="31"/>
      <c r="W550" s="31"/>
      <c r="X550" s="60"/>
      <c r="Y550" s="60"/>
      <c r="Z550" s="60"/>
      <c r="AA550" s="60"/>
      <c r="AB550" s="60"/>
      <c r="AC550" s="60"/>
    </row>
    <row r="551" spans="1:29" ht="30" customHeight="1" x14ac:dyDescent="0.25">
      <c r="A551" s="166"/>
      <c r="B551" s="73">
        <v>595</v>
      </c>
      <c r="C551" s="169"/>
      <c r="D551" s="74" t="s">
        <v>848</v>
      </c>
      <c r="E551" s="51" t="s">
        <v>847</v>
      </c>
      <c r="F551" s="72" t="s">
        <v>38</v>
      </c>
      <c r="G551" s="72" t="s">
        <v>531</v>
      </c>
      <c r="H551" s="56">
        <v>83</v>
      </c>
      <c r="I551" s="32"/>
      <c r="J551" s="41">
        <f t="shared" si="16"/>
        <v>0</v>
      </c>
      <c r="K551" s="42" t="str">
        <f t="shared" si="17"/>
        <v>OK</v>
      </c>
      <c r="L551" s="31"/>
      <c r="M551" s="31"/>
      <c r="N551" s="31"/>
      <c r="O551" s="31"/>
      <c r="P551" s="31"/>
      <c r="Q551" s="31"/>
      <c r="R551" s="31"/>
      <c r="S551" s="31"/>
      <c r="T551" s="31"/>
      <c r="U551" s="31"/>
      <c r="V551" s="31"/>
      <c r="W551" s="31"/>
      <c r="X551" s="60"/>
      <c r="Y551" s="60"/>
      <c r="Z551" s="60"/>
      <c r="AA551" s="60"/>
      <c r="AB551" s="60"/>
      <c r="AC551" s="60"/>
    </row>
    <row r="552" spans="1:29" ht="30" customHeight="1" x14ac:dyDescent="0.25">
      <c r="A552" s="167"/>
      <c r="B552" s="73">
        <v>596</v>
      </c>
      <c r="C552" s="170"/>
      <c r="D552" s="74" t="s">
        <v>849</v>
      </c>
      <c r="E552" s="51" t="s">
        <v>847</v>
      </c>
      <c r="F552" s="72" t="s">
        <v>38</v>
      </c>
      <c r="G552" s="72" t="s">
        <v>531</v>
      </c>
      <c r="H552" s="56">
        <v>25</v>
      </c>
      <c r="I552" s="32"/>
      <c r="J552" s="41">
        <f t="shared" si="16"/>
        <v>0</v>
      </c>
      <c r="K552" s="42" t="str">
        <f t="shared" si="17"/>
        <v>OK</v>
      </c>
      <c r="L552" s="31"/>
      <c r="M552" s="31"/>
      <c r="N552" s="31"/>
      <c r="O552" s="31"/>
      <c r="P552" s="31"/>
      <c r="Q552" s="31"/>
      <c r="R552" s="31"/>
      <c r="S552" s="31"/>
      <c r="T552" s="31"/>
      <c r="U552" s="31"/>
      <c r="V552" s="31"/>
      <c r="W552" s="31"/>
      <c r="X552" s="60"/>
      <c r="Y552" s="60"/>
      <c r="Z552" s="60"/>
      <c r="AA552" s="60"/>
      <c r="AB552" s="60"/>
      <c r="AC552" s="60"/>
    </row>
    <row r="553" spans="1:29" ht="30" customHeight="1" x14ac:dyDescent="0.25">
      <c r="A553" s="178">
        <v>13</v>
      </c>
      <c r="B553" s="70">
        <v>609</v>
      </c>
      <c r="C553" s="174" t="s">
        <v>819</v>
      </c>
      <c r="D553" s="80" t="s">
        <v>607</v>
      </c>
      <c r="E553" s="69" t="s">
        <v>850</v>
      </c>
      <c r="F553" s="69" t="s">
        <v>123</v>
      </c>
      <c r="G553" s="69" t="s">
        <v>609</v>
      </c>
      <c r="H553" s="54">
        <v>79.5</v>
      </c>
      <c r="I553" s="32"/>
      <c r="J553" s="41">
        <f t="shared" si="16"/>
        <v>0</v>
      </c>
      <c r="K553" s="42" t="str">
        <f t="shared" si="17"/>
        <v>OK</v>
      </c>
      <c r="L553" s="31"/>
      <c r="M553" s="31"/>
      <c r="N553" s="31"/>
      <c r="O553" s="31"/>
      <c r="P553" s="31"/>
      <c r="Q553" s="31"/>
      <c r="R553" s="31"/>
      <c r="S553" s="31"/>
      <c r="T553" s="31"/>
      <c r="U553" s="31"/>
      <c r="V553" s="31"/>
      <c r="W553" s="31"/>
      <c r="X553" s="60"/>
      <c r="Y553" s="60"/>
      <c r="Z553" s="60"/>
      <c r="AA553" s="60"/>
      <c r="AB553" s="60"/>
      <c r="AC553" s="60"/>
    </row>
    <row r="554" spans="1:29" ht="30" customHeight="1" x14ac:dyDescent="0.25">
      <c r="A554" s="178"/>
      <c r="B554" s="70">
        <v>610</v>
      </c>
      <c r="C554" s="175"/>
      <c r="D554" s="80" t="s">
        <v>610</v>
      </c>
      <c r="E554" s="69" t="s">
        <v>850</v>
      </c>
      <c r="F554" s="69" t="s">
        <v>123</v>
      </c>
      <c r="G554" s="69" t="s">
        <v>609</v>
      </c>
      <c r="H554" s="54">
        <v>112.81</v>
      </c>
      <c r="I554" s="32">
        <v>5</v>
      </c>
      <c r="J554" s="41">
        <f t="shared" si="16"/>
        <v>1</v>
      </c>
      <c r="K554" s="42" t="str">
        <f t="shared" si="17"/>
        <v>OK</v>
      </c>
      <c r="L554" s="31"/>
      <c r="M554" s="31"/>
      <c r="N554" s="31"/>
      <c r="O554" s="31"/>
      <c r="P554" s="31">
        <v>4</v>
      </c>
      <c r="Q554" s="31"/>
      <c r="R554" s="31"/>
      <c r="S554" s="31"/>
      <c r="T554" s="31"/>
      <c r="U554" s="31"/>
      <c r="V554" s="31"/>
      <c r="W554" s="31"/>
      <c r="X554" s="60"/>
      <c r="Y554" s="60"/>
      <c r="Z554" s="60"/>
      <c r="AA554" s="60"/>
      <c r="AB554" s="60"/>
      <c r="AC554" s="60"/>
    </row>
    <row r="555" spans="1:29" ht="30" customHeight="1" x14ac:dyDescent="0.25">
      <c r="A555" s="178"/>
      <c r="B555" s="70">
        <v>611</v>
      </c>
      <c r="C555" s="175"/>
      <c r="D555" s="80" t="s">
        <v>611</v>
      </c>
      <c r="E555" s="69" t="s">
        <v>850</v>
      </c>
      <c r="F555" s="69" t="s">
        <v>123</v>
      </c>
      <c r="G555" s="69" t="s">
        <v>609</v>
      </c>
      <c r="H555" s="54">
        <v>78.8</v>
      </c>
      <c r="I555" s="32"/>
      <c r="J555" s="41">
        <f t="shared" si="16"/>
        <v>0</v>
      </c>
      <c r="K555" s="42" t="str">
        <f t="shared" si="17"/>
        <v>OK</v>
      </c>
      <c r="L555" s="31"/>
      <c r="M555" s="31"/>
      <c r="N555" s="31"/>
      <c r="O555" s="31"/>
      <c r="P555" s="31"/>
      <c r="Q555" s="31"/>
      <c r="R555" s="31"/>
      <c r="S555" s="31"/>
      <c r="T555" s="31"/>
      <c r="U555" s="31"/>
      <c r="V555" s="31"/>
      <c r="W555" s="31"/>
      <c r="X555" s="60"/>
      <c r="Y555" s="60"/>
      <c r="Z555" s="60"/>
      <c r="AA555" s="60"/>
      <c r="AB555" s="60"/>
      <c r="AC555" s="60"/>
    </row>
    <row r="556" spans="1:29" ht="30" customHeight="1" x14ac:dyDescent="0.25">
      <c r="A556" s="178"/>
      <c r="B556" s="70">
        <v>612</v>
      </c>
      <c r="C556" s="175"/>
      <c r="D556" s="80" t="s">
        <v>612</v>
      </c>
      <c r="E556" s="69" t="s">
        <v>616</v>
      </c>
      <c r="F556" s="69" t="s">
        <v>123</v>
      </c>
      <c r="G556" s="69" t="s">
        <v>614</v>
      </c>
      <c r="H556" s="54">
        <v>47.5</v>
      </c>
      <c r="I556" s="32"/>
      <c r="J556" s="41">
        <f t="shared" si="16"/>
        <v>0</v>
      </c>
      <c r="K556" s="42" t="str">
        <f t="shared" si="17"/>
        <v>OK</v>
      </c>
      <c r="L556" s="31"/>
      <c r="M556" s="31"/>
      <c r="N556" s="31"/>
      <c r="O556" s="31"/>
      <c r="P556" s="31"/>
      <c r="Q556" s="31"/>
      <c r="R556" s="31"/>
      <c r="S556" s="31"/>
      <c r="T556" s="31"/>
      <c r="U556" s="31"/>
      <c r="V556" s="31"/>
      <c r="W556" s="31"/>
      <c r="X556" s="60"/>
      <c r="Y556" s="60"/>
      <c r="Z556" s="60"/>
      <c r="AA556" s="60"/>
      <c r="AB556" s="60"/>
      <c r="AC556" s="60"/>
    </row>
    <row r="557" spans="1:29" ht="30" customHeight="1" x14ac:dyDescent="0.25">
      <c r="A557" s="178"/>
      <c r="B557" s="70">
        <v>613</v>
      </c>
      <c r="C557" s="175"/>
      <c r="D557" s="80" t="s">
        <v>615</v>
      </c>
      <c r="E557" s="69" t="s">
        <v>616</v>
      </c>
      <c r="F557" s="69" t="s">
        <v>123</v>
      </c>
      <c r="G557" s="69" t="s">
        <v>614</v>
      </c>
      <c r="H557" s="54">
        <v>48</v>
      </c>
      <c r="I557" s="32"/>
      <c r="J557" s="41">
        <f t="shared" si="16"/>
        <v>0</v>
      </c>
      <c r="K557" s="42" t="str">
        <f t="shared" si="17"/>
        <v>OK</v>
      </c>
      <c r="L557" s="31"/>
      <c r="M557" s="31"/>
      <c r="N557" s="31"/>
      <c r="O557" s="31"/>
      <c r="P557" s="31"/>
      <c r="Q557" s="31"/>
      <c r="R557" s="31"/>
      <c r="S557" s="31"/>
      <c r="T557" s="31"/>
      <c r="U557" s="31"/>
      <c r="V557" s="31"/>
      <c r="W557" s="31"/>
      <c r="X557" s="60"/>
      <c r="Y557" s="60"/>
      <c r="Z557" s="60"/>
      <c r="AA557" s="60"/>
      <c r="AB557" s="60"/>
      <c r="AC557" s="60"/>
    </row>
    <row r="558" spans="1:29" ht="30" customHeight="1" x14ac:dyDescent="0.25">
      <c r="A558" s="178"/>
      <c r="B558" s="70">
        <v>614</v>
      </c>
      <c r="C558" s="176"/>
      <c r="D558" s="80" t="s">
        <v>617</v>
      </c>
      <c r="E558" s="69" t="s">
        <v>851</v>
      </c>
      <c r="F558" s="69" t="s">
        <v>123</v>
      </c>
      <c r="G558" s="69" t="s">
        <v>609</v>
      </c>
      <c r="H558" s="54">
        <v>425.99</v>
      </c>
      <c r="I558" s="32">
        <v>2</v>
      </c>
      <c r="J558" s="41">
        <f t="shared" si="16"/>
        <v>1</v>
      </c>
      <c r="K558" s="42" t="str">
        <f t="shared" si="17"/>
        <v>OK</v>
      </c>
      <c r="L558" s="31"/>
      <c r="M558" s="31"/>
      <c r="N558" s="31"/>
      <c r="O558" s="31"/>
      <c r="P558" s="31">
        <v>1</v>
      </c>
      <c r="Q558" s="31"/>
      <c r="R558" s="31"/>
      <c r="S558" s="31"/>
      <c r="T558" s="31"/>
      <c r="U558" s="31"/>
      <c r="V558" s="31"/>
      <c r="W558" s="31"/>
      <c r="X558" s="60"/>
      <c r="Y558" s="60"/>
      <c r="Z558" s="60"/>
      <c r="AA558" s="60"/>
      <c r="AB558" s="60"/>
      <c r="AC558" s="60"/>
    </row>
    <row r="559" spans="1:29" ht="30" customHeight="1" x14ac:dyDescent="0.25">
      <c r="A559" s="177">
        <v>15</v>
      </c>
      <c r="B559" s="71">
        <v>618</v>
      </c>
      <c r="C559" s="168" t="s">
        <v>852</v>
      </c>
      <c r="D559" s="75" t="s">
        <v>853</v>
      </c>
      <c r="E559" s="72" t="s">
        <v>854</v>
      </c>
      <c r="F559" s="73" t="s">
        <v>38</v>
      </c>
      <c r="G559" s="73" t="s">
        <v>44</v>
      </c>
      <c r="H559" s="56">
        <v>10589</v>
      </c>
      <c r="I559" s="32"/>
      <c r="J559" s="41">
        <f t="shared" si="16"/>
        <v>0</v>
      </c>
      <c r="K559" s="42" t="str">
        <f t="shared" si="17"/>
        <v>OK</v>
      </c>
      <c r="L559" s="31"/>
      <c r="M559" s="31"/>
      <c r="N559" s="31"/>
      <c r="O559" s="31"/>
      <c r="P559" s="31"/>
      <c r="Q559" s="31"/>
      <c r="R559" s="31"/>
      <c r="S559" s="31"/>
      <c r="T559" s="31"/>
      <c r="U559" s="31"/>
      <c r="V559" s="31"/>
      <c r="W559" s="31"/>
      <c r="X559" s="60"/>
      <c r="Y559" s="60"/>
      <c r="Z559" s="60"/>
      <c r="AA559" s="60"/>
      <c r="AB559" s="60"/>
      <c r="AC559" s="60"/>
    </row>
    <row r="560" spans="1:29" ht="30" customHeight="1" x14ac:dyDescent="0.25">
      <c r="A560" s="177"/>
      <c r="B560" s="71">
        <v>619</v>
      </c>
      <c r="C560" s="170"/>
      <c r="D560" s="101" t="s">
        <v>855</v>
      </c>
      <c r="E560" s="102" t="s">
        <v>856</v>
      </c>
      <c r="F560" s="73" t="s">
        <v>38</v>
      </c>
      <c r="G560" s="73" t="s">
        <v>44</v>
      </c>
      <c r="H560" s="56">
        <v>49.9</v>
      </c>
      <c r="I560" s="32"/>
      <c r="J560" s="41">
        <f t="shared" si="16"/>
        <v>0</v>
      </c>
      <c r="K560" s="42" t="str">
        <f t="shared" si="17"/>
        <v>OK</v>
      </c>
      <c r="L560" s="31"/>
      <c r="M560" s="31"/>
      <c r="N560" s="31"/>
      <c r="O560" s="31"/>
      <c r="P560" s="31"/>
      <c r="Q560" s="31"/>
      <c r="R560" s="31"/>
      <c r="S560" s="31"/>
      <c r="T560" s="31"/>
      <c r="U560" s="31"/>
      <c r="V560" s="31"/>
      <c r="W560" s="31"/>
      <c r="X560" s="60"/>
      <c r="Y560" s="60"/>
      <c r="Z560" s="60"/>
      <c r="AA560" s="60"/>
      <c r="AB560" s="60"/>
      <c r="AC560" s="60"/>
    </row>
  </sheetData>
  <mergeCells count="46">
    <mergeCell ref="A1:C1"/>
    <mergeCell ref="V1:V2"/>
    <mergeCell ref="D1:H1"/>
    <mergeCell ref="A156:A188"/>
    <mergeCell ref="A301:A434"/>
    <mergeCell ref="U1:U2"/>
    <mergeCell ref="M1:M2"/>
    <mergeCell ref="N1:N2"/>
    <mergeCell ref="O1:O2"/>
    <mergeCell ref="P1:P2"/>
    <mergeCell ref="Q1:Q2"/>
    <mergeCell ref="R1:R2"/>
    <mergeCell ref="C156:C188"/>
    <mergeCell ref="A189:A257"/>
    <mergeCell ref="C189:C257"/>
    <mergeCell ref="A258:A300"/>
    <mergeCell ref="AC1:AC2"/>
    <mergeCell ref="A4:A87"/>
    <mergeCell ref="C4:C87"/>
    <mergeCell ref="A88:A155"/>
    <mergeCell ref="C88:C155"/>
    <mergeCell ref="X1:X2"/>
    <mergeCell ref="Y1:Y2"/>
    <mergeCell ref="Z1:Z2"/>
    <mergeCell ref="AA1:AA2"/>
    <mergeCell ref="AB1:AB2"/>
    <mergeCell ref="I1:K1"/>
    <mergeCell ref="W1:W2"/>
    <mergeCell ref="A2:K2"/>
    <mergeCell ref="S1:S2"/>
    <mergeCell ref="L1:L2"/>
    <mergeCell ref="T1:T2"/>
    <mergeCell ref="C258:C300"/>
    <mergeCell ref="C301:C434"/>
    <mergeCell ref="A435:A484"/>
    <mergeCell ref="C435:C484"/>
    <mergeCell ref="A485:A492"/>
    <mergeCell ref="C485:C492"/>
    <mergeCell ref="C559:C560"/>
    <mergeCell ref="C493:C534"/>
    <mergeCell ref="A535:A552"/>
    <mergeCell ref="C535:C552"/>
    <mergeCell ref="A553:A558"/>
    <mergeCell ref="C553:C558"/>
    <mergeCell ref="A493:A534"/>
    <mergeCell ref="A559:A560"/>
  </mergeCells>
  <conditionalFormatting sqref="Q4:W560">
    <cfRule type="cellIs" dxfId="78" priority="10" stopIfTrue="1" operator="greaterThan">
      <formula>0</formula>
    </cfRule>
    <cfRule type="cellIs" dxfId="77" priority="11" stopIfTrue="1" operator="greaterThan">
      <formula>0</formula>
    </cfRule>
    <cfRule type="cellIs" dxfId="76" priority="12" stopIfTrue="1" operator="greaterThan">
      <formula>0</formula>
    </cfRule>
  </conditionalFormatting>
  <conditionalFormatting sqref="L4:P560">
    <cfRule type="cellIs" dxfId="75" priority="1" stopIfTrue="1" operator="greaterThan">
      <formula>0</formula>
    </cfRule>
    <cfRule type="cellIs" dxfId="74" priority="2" stopIfTrue="1" operator="greaterThan">
      <formula>0</formula>
    </cfRule>
    <cfRule type="cellIs" dxfId="73"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570"/>
  <sheetViews>
    <sheetView tabSelected="1" topLeftCell="A95" zoomScale="60" zoomScaleNormal="60" workbookViewId="0">
      <selection activeCell="L4" sqref="L4:BE560"/>
    </sheetView>
  </sheetViews>
  <sheetFormatPr defaultColWidth="9.7109375" defaultRowHeight="26.25" x14ac:dyDescent="0.25"/>
  <cols>
    <col min="1" max="1" width="9.85546875" style="98" customWidth="1"/>
    <col min="2" max="2" width="6.5703125" style="1" customWidth="1"/>
    <col min="3" max="3" width="30.42578125" style="78" customWidth="1"/>
    <col min="4" max="4" width="55.28515625" style="83" customWidth="1"/>
    <col min="5" max="6" width="12.42578125" style="1" customWidth="1"/>
    <col min="7" max="7" width="16.7109375" style="1" customWidth="1"/>
    <col min="8" max="8" width="12.7109375" style="57" bestFit="1" customWidth="1"/>
    <col min="9" max="9" width="13.85546875" style="17" customWidth="1"/>
    <col min="10" max="10" width="13.28515625" style="44" customWidth="1"/>
    <col min="11" max="11" width="12.5703125" style="18" customWidth="1"/>
    <col min="12" max="12" width="33.28515625" style="19" customWidth="1"/>
    <col min="13" max="16" width="11.140625" style="19" customWidth="1"/>
    <col min="17" max="17" width="12.5703125" style="19" customWidth="1"/>
    <col min="18" max="18" width="20.85546875" style="19" customWidth="1"/>
    <col min="19" max="26" width="11.42578125" style="19" customWidth="1"/>
    <col min="27" max="31" width="11.42578125" style="17" customWidth="1"/>
    <col min="32" max="43" width="11.42578125" style="19" customWidth="1"/>
    <col min="44" max="44" width="13.7109375" style="19" customWidth="1"/>
    <col min="45" max="45" width="21.42578125" style="19" customWidth="1"/>
    <col min="46" max="46" width="17" style="19" customWidth="1"/>
    <col min="47" max="47" width="20" style="143" customWidth="1"/>
    <col min="48" max="48" width="13.85546875" style="15" customWidth="1"/>
    <col min="49" max="51" width="13.7109375" style="15" customWidth="1"/>
    <col min="52" max="52" width="33.7109375" style="15" customWidth="1"/>
    <col min="53" max="53" width="14.7109375" style="15" customWidth="1"/>
    <col min="54" max="56" width="17.140625" style="138" customWidth="1"/>
    <col min="57" max="57" width="25.28515625" style="15" customWidth="1"/>
    <col min="58" max="16384" width="9.7109375" style="15"/>
  </cols>
  <sheetData>
    <row r="1" spans="1:57" ht="30" customHeight="1" x14ac:dyDescent="0.25">
      <c r="A1" s="158" t="s">
        <v>677</v>
      </c>
      <c r="B1" s="158"/>
      <c r="C1" s="158"/>
      <c r="D1" s="158" t="s">
        <v>674</v>
      </c>
      <c r="E1" s="158"/>
      <c r="F1" s="158"/>
      <c r="G1" s="158"/>
      <c r="H1" s="158"/>
      <c r="I1" s="158" t="s">
        <v>679</v>
      </c>
      <c r="J1" s="158"/>
      <c r="K1" s="158"/>
      <c r="L1" s="104" t="s">
        <v>868</v>
      </c>
      <c r="M1" s="104" t="s">
        <v>869</v>
      </c>
      <c r="N1" s="104" t="s">
        <v>870</v>
      </c>
      <c r="O1" s="104" t="s">
        <v>871</v>
      </c>
      <c r="P1" s="104" t="s">
        <v>872</v>
      </c>
      <c r="Q1" s="104" t="s">
        <v>873</v>
      </c>
      <c r="R1" s="104" t="s">
        <v>874</v>
      </c>
      <c r="S1" s="104" t="s">
        <v>872</v>
      </c>
      <c r="T1" s="104" t="s">
        <v>875</v>
      </c>
      <c r="U1" s="104" t="s">
        <v>876</v>
      </c>
      <c r="V1" s="104" t="s">
        <v>877</v>
      </c>
      <c r="W1" s="104" t="s">
        <v>878</v>
      </c>
      <c r="X1" s="104" t="s">
        <v>879</v>
      </c>
      <c r="Y1" s="104" t="s">
        <v>880</v>
      </c>
      <c r="Z1" s="104" t="s">
        <v>881</v>
      </c>
      <c r="AA1" s="104" t="s">
        <v>882</v>
      </c>
      <c r="AB1" s="104" t="s">
        <v>883</v>
      </c>
      <c r="AC1" s="104" t="s">
        <v>884</v>
      </c>
      <c r="AD1" s="104" t="s">
        <v>885</v>
      </c>
      <c r="AE1" s="104" t="s">
        <v>886</v>
      </c>
      <c r="AF1" s="104" t="s">
        <v>887</v>
      </c>
      <c r="AG1" s="104" t="s">
        <v>888</v>
      </c>
      <c r="AH1" s="104" t="s">
        <v>889</v>
      </c>
      <c r="AI1" s="104" t="s">
        <v>890</v>
      </c>
      <c r="AJ1" s="104" t="s">
        <v>891</v>
      </c>
      <c r="AK1" s="104" t="s">
        <v>892</v>
      </c>
      <c r="AL1" s="104" t="s">
        <v>893</v>
      </c>
      <c r="AM1" s="104" t="s">
        <v>894</v>
      </c>
      <c r="AN1" s="104" t="s">
        <v>895</v>
      </c>
      <c r="AO1" s="104" t="s">
        <v>896</v>
      </c>
      <c r="AP1" s="104" t="s">
        <v>897</v>
      </c>
      <c r="AQ1" s="104" t="s">
        <v>898</v>
      </c>
      <c r="AR1" s="127" t="s">
        <v>676</v>
      </c>
      <c r="AS1" s="127" t="s">
        <v>899</v>
      </c>
      <c r="AT1" s="127" t="s">
        <v>1015</v>
      </c>
      <c r="AU1" s="127" t="s">
        <v>1016</v>
      </c>
      <c r="AV1" s="127" t="s">
        <v>1017</v>
      </c>
      <c r="AW1" s="127" t="s">
        <v>1018</v>
      </c>
      <c r="AX1" s="127" t="s">
        <v>1019</v>
      </c>
      <c r="AY1" s="127" t="s">
        <v>1020</v>
      </c>
      <c r="AZ1" s="127" t="s">
        <v>1021</v>
      </c>
      <c r="BA1" s="147" t="s">
        <v>1022</v>
      </c>
      <c r="BB1" s="179" t="s">
        <v>1023</v>
      </c>
      <c r="BC1" s="179" t="s">
        <v>1024</v>
      </c>
      <c r="BD1" s="179" t="s">
        <v>1025</v>
      </c>
      <c r="BE1" s="157" t="s">
        <v>1026</v>
      </c>
    </row>
    <row r="2" spans="1:57" ht="30" customHeight="1" x14ac:dyDescent="0.25">
      <c r="A2" s="158" t="s">
        <v>678</v>
      </c>
      <c r="B2" s="158"/>
      <c r="C2" s="158"/>
      <c r="D2" s="158"/>
      <c r="E2" s="158"/>
      <c r="F2" s="158"/>
      <c r="G2" s="158"/>
      <c r="H2" s="158"/>
      <c r="I2" s="158"/>
      <c r="J2" s="158"/>
      <c r="K2" s="158"/>
      <c r="L2" s="105">
        <f>SUMPRODUCT($H4:$H560,L4:L560)</f>
        <v>2129.7599999999998</v>
      </c>
      <c r="M2" s="105">
        <f>SUMPRODUCT($H4:$H560,M4:M560)</f>
        <v>758</v>
      </c>
      <c r="N2" s="105">
        <f>SUMPRODUCT($H4:$H560,N4:N560)</f>
        <v>1397.9499999999998</v>
      </c>
      <c r="O2" s="105">
        <f>SUMPRODUCT($H4:$H560,O4:O560)</f>
        <v>1108.43</v>
      </c>
      <c r="P2" s="105">
        <f>SUMPRODUCT($H4:$H560,P4:P560)</f>
        <v>182.2</v>
      </c>
      <c r="Q2" s="105">
        <f t="shared" ref="Q2:AE2" si="0">SUMPRODUCT($H4:$H560,Q4:Q560)</f>
        <v>1389.5199999999998</v>
      </c>
      <c r="R2" s="105">
        <f t="shared" si="0"/>
        <v>1581.3999999999999</v>
      </c>
      <c r="S2" s="105">
        <f t="shared" si="0"/>
        <v>1422</v>
      </c>
      <c r="T2" s="105">
        <f t="shared" si="0"/>
        <v>960.24</v>
      </c>
      <c r="U2" s="105">
        <f t="shared" si="0"/>
        <v>339.18000000000006</v>
      </c>
      <c r="V2" s="105">
        <f t="shared" si="0"/>
        <v>278.12</v>
      </c>
      <c r="W2" s="105">
        <f t="shared" si="0"/>
        <v>25</v>
      </c>
      <c r="X2" s="105">
        <f t="shared" si="0"/>
        <v>187.03</v>
      </c>
      <c r="Y2" s="105">
        <f t="shared" si="0"/>
        <v>717.18</v>
      </c>
      <c r="Z2" s="105">
        <f t="shared" si="0"/>
        <v>27.25</v>
      </c>
      <c r="AA2" s="105">
        <f t="shared" si="0"/>
        <v>100</v>
      </c>
      <c r="AB2" s="105">
        <f t="shared" si="0"/>
        <v>14.29</v>
      </c>
      <c r="AC2" s="105">
        <f t="shared" si="0"/>
        <v>42.85</v>
      </c>
      <c r="AD2" s="105">
        <f t="shared" si="0"/>
        <v>258</v>
      </c>
      <c r="AE2" s="105">
        <f t="shared" si="0"/>
        <v>33.06</v>
      </c>
      <c r="AF2" s="105">
        <f>SUMPRODUCT($H4:$H560,AF4:AF560)</f>
        <v>890.52999999999986</v>
      </c>
      <c r="AG2" s="105">
        <f>SUMPRODUCT($H4:$H560,AG4:AG560)</f>
        <v>757.90000000000009</v>
      </c>
      <c r="AH2" s="105">
        <f>SUMPRODUCT($H4:$H502,AH4:AH502)</f>
        <v>377.31</v>
      </c>
      <c r="AI2" s="105">
        <f>SUMPRODUCT($H4:$H502,AI4:AI502)</f>
        <v>374.33000000000004</v>
      </c>
      <c r="AJ2" s="105">
        <f>SUMPRODUCT($H4:$H502,AJ4:AJ502)</f>
        <v>403.11</v>
      </c>
      <c r="AK2" s="105">
        <f>SUMPRODUCT($H4:$H502,AK4:AK502)</f>
        <v>917.88</v>
      </c>
      <c r="AL2" s="105">
        <f>SUMPRODUCT($H4:$H542,AL4:AL542)</f>
        <v>38.1</v>
      </c>
      <c r="AM2" s="105">
        <f>SUMPRODUCT($H4:$H542,AM4:AM542)</f>
        <v>358.59</v>
      </c>
      <c r="AN2" s="105">
        <f>SUMPRODUCT($H4:$H502,AN4:AN502)</f>
        <v>545.91999999999996</v>
      </c>
      <c r="AO2" s="105">
        <f>SUMPRODUCT($H4:$H502,AO4:AO502)</f>
        <v>570.78</v>
      </c>
      <c r="AP2" s="105">
        <f>SUMPRODUCT($H4:$H502,AP4:AP502)</f>
        <v>4973.24</v>
      </c>
      <c r="AQ2" s="105">
        <f>SUMPRODUCT($H4:$H502,AQ4:AQ502)</f>
        <v>724.46500000000003</v>
      </c>
      <c r="AR2" s="105">
        <f>SUMPRODUCT($H4:$H560,AR4:AR560)</f>
        <v>5319</v>
      </c>
      <c r="AS2" s="105">
        <f t="shared" ref="AS2:AZ2" si="1">SUMPRODUCT($H4:$H560,AS4:AS560)</f>
        <v>4070.25</v>
      </c>
      <c r="AT2" s="105">
        <f t="shared" si="1"/>
        <v>1574.1299999999999</v>
      </c>
      <c r="AU2" s="105">
        <f t="shared" si="1"/>
        <v>1802.23</v>
      </c>
      <c r="AV2" s="105">
        <f t="shared" si="1"/>
        <v>2789.48</v>
      </c>
      <c r="AW2" s="105">
        <f t="shared" si="1"/>
        <v>2118.71</v>
      </c>
      <c r="AX2" s="105">
        <f t="shared" si="1"/>
        <v>259.5</v>
      </c>
      <c r="AY2" s="105">
        <f t="shared" si="1"/>
        <v>982.98</v>
      </c>
      <c r="AZ2" s="105">
        <f t="shared" si="1"/>
        <v>2879.3</v>
      </c>
      <c r="BA2" s="148">
        <v>2225</v>
      </c>
      <c r="BB2" s="180"/>
      <c r="BC2" s="180"/>
      <c r="BD2" s="180"/>
      <c r="BE2" s="157"/>
    </row>
    <row r="3" spans="1:57" s="16" customFormat="1" ht="30.75" thickBot="1" x14ac:dyDescent="0.25">
      <c r="A3" s="97" t="s">
        <v>5</v>
      </c>
      <c r="B3" s="90" t="s">
        <v>3</v>
      </c>
      <c r="C3" s="91" t="s">
        <v>680</v>
      </c>
      <c r="D3" s="90" t="s">
        <v>681</v>
      </c>
      <c r="E3" s="90" t="s">
        <v>682</v>
      </c>
      <c r="F3" s="92" t="s">
        <v>4</v>
      </c>
      <c r="G3" s="92" t="s">
        <v>683</v>
      </c>
      <c r="H3" s="93" t="s">
        <v>857</v>
      </c>
      <c r="I3" s="94" t="s">
        <v>24</v>
      </c>
      <c r="J3" s="95" t="s">
        <v>0</v>
      </c>
      <c r="K3" s="96" t="s">
        <v>2</v>
      </c>
      <c r="L3" s="103">
        <v>43388</v>
      </c>
      <c r="M3" s="103">
        <v>43388</v>
      </c>
      <c r="N3" s="103">
        <v>43388</v>
      </c>
      <c r="O3" s="103">
        <v>43388</v>
      </c>
      <c r="P3" s="103">
        <v>43388</v>
      </c>
      <c r="Q3" s="106">
        <v>43355</v>
      </c>
      <c r="R3" s="103">
        <v>43355</v>
      </c>
      <c r="S3" s="103">
        <v>43355</v>
      </c>
      <c r="T3" s="103">
        <v>43355</v>
      </c>
      <c r="U3" s="103">
        <v>43355</v>
      </c>
      <c r="V3" s="103">
        <v>43355</v>
      </c>
      <c r="W3" s="103">
        <v>43355</v>
      </c>
      <c r="X3" s="103">
        <v>43355</v>
      </c>
      <c r="Y3" s="103">
        <v>43355</v>
      </c>
      <c r="Z3" s="103">
        <v>43355</v>
      </c>
      <c r="AA3" s="103">
        <v>43382</v>
      </c>
      <c r="AB3" s="103">
        <v>43382</v>
      </c>
      <c r="AC3" s="103">
        <v>43382</v>
      </c>
      <c r="AD3" s="103">
        <v>43382</v>
      </c>
      <c r="AE3" s="103">
        <v>43382</v>
      </c>
      <c r="AF3" s="103">
        <v>43402</v>
      </c>
      <c r="AG3" s="103">
        <v>43402</v>
      </c>
      <c r="AH3" s="106">
        <v>43399</v>
      </c>
      <c r="AI3" s="103">
        <v>43399</v>
      </c>
      <c r="AJ3" s="103">
        <v>43399</v>
      </c>
      <c r="AK3" s="103">
        <v>43399</v>
      </c>
      <c r="AL3" s="103">
        <v>43399</v>
      </c>
      <c r="AM3" s="103">
        <v>43399</v>
      </c>
      <c r="AN3" s="40" t="s">
        <v>1</v>
      </c>
      <c r="AO3" s="40"/>
      <c r="AP3" s="40"/>
      <c r="AQ3" s="40"/>
      <c r="AR3" s="40" t="s">
        <v>1</v>
      </c>
      <c r="AS3" s="103">
        <v>43497</v>
      </c>
      <c r="AT3" s="103">
        <v>43539</v>
      </c>
      <c r="AU3" s="103">
        <v>43543</v>
      </c>
      <c r="AV3" s="103">
        <v>43591</v>
      </c>
      <c r="AW3" s="103">
        <v>43591</v>
      </c>
      <c r="AX3" s="103">
        <v>43591</v>
      </c>
      <c r="AY3" s="103">
        <v>43591</v>
      </c>
      <c r="AZ3" s="149">
        <v>43644</v>
      </c>
      <c r="BA3" s="150">
        <v>43662</v>
      </c>
      <c r="BB3" s="149">
        <v>43665</v>
      </c>
      <c r="BC3" s="149">
        <v>43665</v>
      </c>
      <c r="BD3" s="149">
        <v>43665</v>
      </c>
      <c r="BE3" s="149">
        <v>43665</v>
      </c>
    </row>
    <row r="4" spans="1:57" ht="30" customHeight="1" thickBot="1" x14ac:dyDescent="0.3">
      <c r="A4" s="159">
        <v>1</v>
      </c>
      <c r="B4" s="67">
        <v>1</v>
      </c>
      <c r="C4" s="162" t="s">
        <v>684</v>
      </c>
      <c r="D4" s="79" t="s">
        <v>36</v>
      </c>
      <c r="E4" s="84" t="s">
        <v>231</v>
      </c>
      <c r="F4" s="68" t="s">
        <v>38</v>
      </c>
      <c r="G4" s="68" t="s">
        <v>39</v>
      </c>
      <c r="H4" s="53">
        <v>14.3</v>
      </c>
      <c r="I4" s="32">
        <v>12</v>
      </c>
      <c r="J4" s="41">
        <f>I4-(SUM(L4:BE4))</f>
        <v>9</v>
      </c>
      <c r="K4" s="42" t="str">
        <f>IF(J4&lt;0,"ATENÇÃO","OK")</f>
        <v>OK</v>
      </c>
      <c r="L4" s="31"/>
      <c r="M4" s="31"/>
      <c r="N4" s="31"/>
      <c r="O4" s="31"/>
      <c r="P4" s="107"/>
      <c r="Q4" s="108">
        <v>2</v>
      </c>
      <c r="R4" s="109"/>
      <c r="S4" s="31"/>
      <c r="T4" s="31"/>
      <c r="U4" s="31"/>
      <c r="V4" s="31"/>
      <c r="W4" s="31"/>
      <c r="X4" s="31"/>
      <c r="Y4" s="31"/>
      <c r="Z4" s="31"/>
      <c r="AA4" s="31"/>
      <c r="AB4" s="31"/>
      <c r="AC4" s="31"/>
      <c r="AD4" s="31"/>
      <c r="AE4" s="31"/>
      <c r="AF4" s="31"/>
      <c r="AG4" s="31"/>
      <c r="AH4" s="108">
        <v>1</v>
      </c>
      <c r="AI4" s="109"/>
      <c r="AJ4" s="31"/>
      <c r="AK4" s="31"/>
      <c r="AL4" s="31"/>
      <c r="AM4" s="31"/>
      <c r="AN4" s="31"/>
      <c r="AO4" s="31"/>
      <c r="AP4" s="31"/>
      <c r="AQ4" s="31"/>
      <c r="AR4" s="31"/>
      <c r="AS4" s="31"/>
      <c r="AT4" s="31"/>
      <c r="AU4" s="60"/>
      <c r="AV4" s="60"/>
      <c r="AW4" s="60"/>
      <c r="AX4" s="60"/>
      <c r="AY4" s="60"/>
      <c r="AZ4" s="60"/>
      <c r="BA4" s="60"/>
      <c r="BB4" s="135"/>
      <c r="BC4" s="135"/>
      <c r="BD4" s="135"/>
      <c r="BE4" s="60"/>
    </row>
    <row r="5" spans="1:57" ht="30" customHeight="1" x14ac:dyDescent="0.25">
      <c r="A5" s="160"/>
      <c r="B5" s="67">
        <v>2</v>
      </c>
      <c r="C5" s="163"/>
      <c r="D5" s="79" t="s">
        <v>40</v>
      </c>
      <c r="E5" s="84" t="s">
        <v>231</v>
      </c>
      <c r="F5" s="68" t="s">
        <v>38</v>
      </c>
      <c r="G5" s="68" t="s">
        <v>39</v>
      </c>
      <c r="H5" s="53">
        <v>7.79</v>
      </c>
      <c r="I5" s="32">
        <v>12</v>
      </c>
      <c r="J5" s="41">
        <f t="shared" ref="J4:J67" si="2">I5-(SUM(L5:BE5))</f>
        <v>2</v>
      </c>
      <c r="K5" s="42" t="str">
        <f t="shared" ref="K5:K68" si="3">IF(J5&lt;0,"ATENÇÃO","OK")</f>
        <v>OK</v>
      </c>
      <c r="L5" s="31"/>
      <c r="M5" s="31"/>
      <c r="N5" s="31"/>
      <c r="O5" s="31"/>
      <c r="P5" s="31"/>
      <c r="Q5" s="62"/>
      <c r="R5" s="31"/>
      <c r="S5" s="31"/>
      <c r="T5" s="31"/>
      <c r="U5" s="31"/>
      <c r="V5" s="31"/>
      <c r="W5" s="31"/>
      <c r="X5" s="31"/>
      <c r="Y5" s="31"/>
      <c r="Z5" s="31"/>
      <c r="AA5" s="31"/>
      <c r="AB5" s="31"/>
      <c r="AC5" s="31"/>
      <c r="AD5" s="31"/>
      <c r="AE5" s="31"/>
      <c r="AF5" s="110">
        <v>10</v>
      </c>
      <c r="AG5" s="31"/>
      <c r="AH5" s="62"/>
      <c r="AI5" s="31"/>
      <c r="AJ5" s="31"/>
      <c r="AK5" s="31"/>
      <c r="AL5" s="31"/>
      <c r="AM5" s="31"/>
      <c r="AN5" s="31"/>
      <c r="AO5" s="31"/>
      <c r="AP5" s="31"/>
      <c r="AQ5" s="31"/>
      <c r="AR5" s="31"/>
      <c r="AS5" s="31"/>
      <c r="AT5" s="31"/>
      <c r="AU5" s="60"/>
      <c r="AV5" s="60"/>
      <c r="AW5" s="60"/>
      <c r="AX5" s="60"/>
      <c r="AY5" s="60"/>
      <c r="AZ5" s="60"/>
      <c r="BA5" s="60"/>
      <c r="BB5" s="135"/>
      <c r="BC5" s="135"/>
      <c r="BD5" s="135"/>
      <c r="BE5" s="60"/>
    </row>
    <row r="6" spans="1:57" ht="30" customHeight="1" x14ac:dyDescent="0.25">
      <c r="A6" s="160"/>
      <c r="B6" s="67">
        <v>3</v>
      </c>
      <c r="C6" s="163"/>
      <c r="D6" s="79" t="s">
        <v>41</v>
      </c>
      <c r="E6" s="84" t="s">
        <v>231</v>
      </c>
      <c r="F6" s="68" t="s">
        <v>38</v>
      </c>
      <c r="G6" s="68" t="s">
        <v>39</v>
      </c>
      <c r="H6" s="53">
        <v>20.99</v>
      </c>
      <c r="I6" s="32">
        <v>8</v>
      </c>
      <c r="J6" s="41">
        <f t="shared" si="2"/>
        <v>2</v>
      </c>
      <c r="K6" s="42" t="str">
        <f t="shared" si="3"/>
        <v>OK</v>
      </c>
      <c r="L6" s="31"/>
      <c r="M6" s="31"/>
      <c r="N6" s="31"/>
      <c r="O6" s="31"/>
      <c r="P6" s="31"/>
      <c r="Q6" s="31"/>
      <c r="R6" s="31"/>
      <c r="S6" s="31"/>
      <c r="T6" s="31"/>
      <c r="U6" s="31"/>
      <c r="V6" s="31"/>
      <c r="W6" s="31"/>
      <c r="X6" s="31"/>
      <c r="Y6" s="31"/>
      <c r="Z6" s="31"/>
      <c r="AA6" s="31"/>
      <c r="AB6" s="31"/>
      <c r="AC6" s="31"/>
      <c r="AD6" s="31"/>
      <c r="AE6" s="31"/>
      <c r="AF6" s="31">
        <v>6</v>
      </c>
      <c r="AG6" s="31"/>
      <c r="AH6" s="31"/>
      <c r="AI6" s="31"/>
      <c r="AJ6" s="31"/>
      <c r="AK6" s="31"/>
      <c r="AL6" s="31"/>
      <c r="AM6" s="31"/>
      <c r="AN6" s="31"/>
      <c r="AO6" s="31"/>
      <c r="AP6" s="31"/>
      <c r="AQ6" s="31"/>
      <c r="AR6" s="31"/>
      <c r="AS6" s="31"/>
      <c r="AT6" s="31"/>
      <c r="AU6" s="60"/>
      <c r="AV6" s="60"/>
      <c r="AW6" s="60"/>
      <c r="AX6" s="60"/>
      <c r="AY6" s="60"/>
      <c r="AZ6" s="60"/>
      <c r="BA6" s="60"/>
      <c r="BB6" s="135"/>
      <c r="BC6" s="135"/>
      <c r="BD6" s="135"/>
      <c r="BE6" s="60"/>
    </row>
    <row r="7" spans="1:57" ht="30" customHeight="1" thickBot="1" x14ac:dyDescent="0.3">
      <c r="A7" s="160"/>
      <c r="B7" s="67">
        <v>4</v>
      </c>
      <c r="C7" s="163"/>
      <c r="D7" s="79" t="s">
        <v>42</v>
      </c>
      <c r="E7" s="84" t="s">
        <v>685</v>
      </c>
      <c r="F7" s="68" t="s">
        <v>38</v>
      </c>
      <c r="G7" s="68" t="s">
        <v>44</v>
      </c>
      <c r="H7" s="53">
        <v>0.62</v>
      </c>
      <c r="I7" s="32">
        <v>28</v>
      </c>
      <c r="J7" s="41">
        <f t="shared" si="2"/>
        <v>28</v>
      </c>
      <c r="K7" s="42" t="str">
        <f t="shared" si="3"/>
        <v>OK</v>
      </c>
      <c r="L7" s="31"/>
      <c r="M7" s="31"/>
      <c r="N7" s="31"/>
      <c r="O7" s="31"/>
      <c r="P7" s="31"/>
      <c r="Q7" s="6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60"/>
      <c r="AV7" s="60"/>
      <c r="AW7" s="60"/>
      <c r="AX7" s="60"/>
      <c r="AY7" s="60"/>
      <c r="AZ7" s="60"/>
      <c r="BA7" s="60"/>
      <c r="BB7" s="135"/>
      <c r="BC7" s="135"/>
      <c r="BD7" s="135"/>
      <c r="BE7" s="60"/>
    </row>
    <row r="8" spans="1:57" ht="30" customHeight="1" thickBot="1" x14ac:dyDescent="0.3">
      <c r="A8" s="160"/>
      <c r="B8" s="67">
        <v>5</v>
      </c>
      <c r="C8" s="163"/>
      <c r="D8" s="79" t="s">
        <v>45</v>
      </c>
      <c r="E8" s="84" t="s">
        <v>685</v>
      </c>
      <c r="F8" s="68" t="s">
        <v>38</v>
      </c>
      <c r="G8" s="68" t="s">
        <v>44</v>
      </c>
      <c r="H8" s="53">
        <v>0.43</v>
      </c>
      <c r="I8" s="32">
        <v>40</v>
      </c>
      <c r="J8" s="41">
        <f t="shared" si="2"/>
        <v>34</v>
      </c>
      <c r="K8" s="42" t="str">
        <f t="shared" si="3"/>
        <v>OK</v>
      </c>
      <c r="L8" s="31"/>
      <c r="M8" s="31"/>
      <c r="N8" s="31"/>
      <c r="O8" s="31"/>
      <c r="P8" s="107"/>
      <c r="Q8" s="108">
        <v>6</v>
      </c>
      <c r="R8" s="109"/>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60"/>
      <c r="AV8" s="60"/>
      <c r="AW8" s="60"/>
      <c r="AX8" s="60"/>
      <c r="AY8" s="60"/>
      <c r="AZ8" s="60"/>
      <c r="BA8" s="60"/>
      <c r="BB8" s="135"/>
      <c r="BC8" s="135"/>
      <c r="BD8" s="135"/>
      <c r="BE8" s="60"/>
    </row>
    <row r="9" spans="1:57" ht="30" customHeight="1" thickBot="1" x14ac:dyDescent="0.3">
      <c r="A9" s="160"/>
      <c r="B9" s="67">
        <v>6</v>
      </c>
      <c r="C9" s="163"/>
      <c r="D9" s="79" t="s">
        <v>46</v>
      </c>
      <c r="E9" s="84" t="s">
        <v>47</v>
      </c>
      <c r="F9" s="68" t="s">
        <v>38</v>
      </c>
      <c r="G9" s="68" t="s">
        <v>44</v>
      </c>
      <c r="H9" s="53">
        <v>43.44</v>
      </c>
      <c r="I9" s="32">
        <v>30</v>
      </c>
      <c r="J9" s="41">
        <f t="shared" si="2"/>
        <v>28</v>
      </c>
      <c r="K9" s="42" t="str">
        <f t="shared" si="3"/>
        <v>OK</v>
      </c>
      <c r="L9" s="31"/>
      <c r="M9" s="31"/>
      <c r="N9" s="31"/>
      <c r="O9" s="31"/>
      <c r="P9" s="107"/>
      <c r="Q9" s="108">
        <v>2</v>
      </c>
      <c r="R9" s="109"/>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60"/>
      <c r="AV9" s="60"/>
      <c r="AW9" s="60"/>
      <c r="AX9" s="60"/>
      <c r="AY9" s="60"/>
      <c r="AZ9" s="60"/>
      <c r="BA9" s="60"/>
      <c r="BB9" s="135"/>
      <c r="BC9" s="135"/>
      <c r="BD9" s="135"/>
      <c r="BE9" s="60"/>
    </row>
    <row r="10" spans="1:57" ht="30" customHeight="1" thickBot="1" x14ac:dyDescent="0.3">
      <c r="A10" s="160"/>
      <c r="B10" s="67">
        <v>7</v>
      </c>
      <c r="C10" s="163"/>
      <c r="D10" s="79" t="s">
        <v>48</v>
      </c>
      <c r="E10" s="84" t="s">
        <v>686</v>
      </c>
      <c r="F10" s="68" t="s">
        <v>33</v>
      </c>
      <c r="G10" s="68" t="s">
        <v>44</v>
      </c>
      <c r="H10" s="53">
        <v>266.16000000000003</v>
      </c>
      <c r="I10" s="32">
        <v>10</v>
      </c>
      <c r="J10" s="41">
        <f t="shared" si="2"/>
        <v>10</v>
      </c>
      <c r="K10" s="42" t="str">
        <f t="shared" si="3"/>
        <v>OK</v>
      </c>
      <c r="L10" s="31"/>
      <c r="M10" s="31"/>
      <c r="N10" s="31"/>
      <c r="O10" s="31"/>
      <c r="P10" s="31"/>
      <c r="Q10" s="63"/>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60"/>
      <c r="AV10" s="60"/>
      <c r="AW10" s="60"/>
      <c r="AX10" s="60"/>
      <c r="AY10" s="60"/>
      <c r="AZ10" s="60"/>
      <c r="BA10" s="60"/>
      <c r="BB10" s="135"/>
      <c r="BC10" s="135"/>
      <c r="BD10" s="135"/>
      <c r="BE10" s="60"/>
    </row>
    <row r="11" spans="1:57" ht="30" customHeight="1" thickBot="1" x14ac:dyDescent="0.3">
      <c r="A11" s="160"/>
      <c r="B11" s="67">
        <v>8</v>
      </c>
      <c r="C11" s="163"/>
      <c r="D11" s="79" t="s">
        <v>49</v>
      </c>
      <c r="E11" s="84" t="s">
        <v>47</v>
      </c>
      <c r="F11" s="68" t="s">
        <v>50</v>
      </c>
      <c r="G11" s="68" t="s">
        <v>44</v>
      </c>
      <c r="H11" s="53">
        <v>12.5</v>
      </c>
      <c r="I11" s="32">
        <v>6</v>
      </c>
      <c r="J11" s="41">
        <f t="shared" si="2"/>
        <v>4</v>
      </c>
      <c r="K11" s="42" t="str">
        <f t="shared" si="3"/>
        <v>OK</v>
      </c>
      <c r="L11" s="31"/>
      <c r="M11" s="31"/>
      <c r="N11" s="31"/>
      <c r="O11" s="31"/>
      <c r="P11" s="107"/>
      <c r="Q11" s="108">
        <v>2</v>
      </c>
      <c r="R11" s="109"/>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60"/>
      <c r="AV11" s="60"/>
      <c r="AW11" s="60"/>
      <c r="AX11" s="60"/>
      <c r="AY11" s="60"/>
      <c r="AZ11" s="60"/>
      <c r="BA11" s="60"/>
      <c r="BB11" s="135"/>
      <c r="BC11" s="135"/>
      <c r="BD11" s="135"/>
      <c r="BE11" s="60"/>
    </row>
    <row r="12" spans="1:57" ht="30" customHeight="1" x14ac:dyDescent="0.25">
      <c r="A12" s="160"/>
      <c r="B12" s="69">
        <v>9</v>
      </c>
      <c r="C12" s="163"/>
      <c r="D12" s="80" t="s">
        <v>51</v>
      </c>
      <c r="E12" s="85" t="s">
        <v>47</v>
      </c>
      <c r="F12" s="69" t="s">
        <v>50</v>
      </c>
      <c r="G12" s="69" t="s">
        <v>44</v>
      </c>
      <c r="H12" s="54">
        <v>14.7</v>
      </c>
      <c r="I12" s="32">
        <v>15</v>
      </c>
      <c r="J12" s="41">
        <f t="shared" si="2"/>
        <v>15</v>
      </c>
      <c r="K12" s="42" t="str">
        <f t="shared" si="3"/>
        <v>OK</v>
      </c>
      <c r="L12" s="31"/>
      <c r="M12" s="31"/>
      <c r="N12" s="31"/>
      <c r="O12" s="31"/>
      <c r="P12" s="31"/>
      <c r="Q12" s="62"/>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60"/>
      <c r="AV12" s="60"/>
      <c r="AW12" s="60"/>
      <c r="AX12" s="60"/>
      <c r="AY12" s="60"/>
      <c r="AZ12" s="60"/>
      <c r="BA12" s="60"/>
      <c r="BB12" s="135"/>
      <c r="BC12" s="135"/>
      <c r="BD12" s="135"/>
      <c r="BE12" s="60"/>
    </row>
    <row r="13" spans="1:57" ht="30" customHeight="1" thickBot="1" x14ac:dyDescent="0.3">
      <c r="A13" s="160"/>
      <c r="B13" s="69">
        <v>10</v>
      </c>
      <c r="C13" s="163"/>
      <c r="D13" s="80" t="s">
        <v>52</v>
      </c>
      <c r="E13" s="85" t="s">
        <v>47</v>
      </c>
      <c r="F13" s="69" t="s">
        <v>50</v>
      </c>
      <c r="G13" s="69" t="s">
        <v>44</v>
      </c>
      <c r="H13" s="54">
        <v>12.41</v>
      </c>
      <c r="I13" s="32">
        <v>10</v>
      </c>
      <c r="J13" s="41">
        <f t="shared" si="2"/>
        <v>10</v>
      </c>
      <c r="K13" s="42" t="str">
        <f t="shared" si="3"/>
        <v>OK</v>
      </c>
      <c r="L13" s="31"/>
      <c r="M13" s="31"/>
      <c r="N13" s="31"/>
      <c r="O13" s="31"/>
      <c r="P13" s="31"/>
      <c r="Q13" s="6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60"/>
      <c r="AV13" s="60"/>
      <c r="AW13" s="60"/>
      <c r="AX13" s="60"/>
      <c r="AY13" s="60"/>
      <c r="AZ13" s="60"/>
      <c r="BA13" s="60"/>
      <c r="BB13" s="135"/>
      <c r="BC13" s="135"/>
      <c r="BD13" s="135"/>
      <c r="BE13" s="60"/>
    </row>
    <row r="14" spans="1:57" ht="30" customHeight="1" thickBot="1" x14ac:dyDescent="0.3">
      <c r="A14" s="160"/>
      <c r="B14" s="67">
        <v>11</v>
      </c>
      <c r="C14" s="163"/>
      <c r="D14" s="79" t="s">
        <v>53</v>
      </c>
      <c r="E14" s="84" t="s">
        <v>54</v>
      </c>
      <c r="F14" s="68" t="s">
        <v>38</v>
      </c>
      <c r="G14" s="68" t="s">
        <v>44</v>
      </c>
      <c r="H14" s="53">
        <v>0.02</v>
      </c>
      <c r="I14" s="32">
        <v>520</v>
      </c>
      <c r="J14" s="41">
        <f t="shared" si="2"/>
        <v>0</v>
      </c>
      <c r="K14" s="42" t="str">
        <f t="shared" si="3"/>
        <v>OK</v>
      </c>
      <c r="L14" s="31"/>
      <c r="M14" s="31"/>
      <c r="N14" s="31"/>
      <c r="O14" s="31"/>
      <c r="P14" s="107"/>
      <c r="Q14" s="108">
        <v>30</v>
      </c>
      <c r="R14" s="109"/>
      <c r="S14" s="31"/>
      <c r="T14" s="31"/>
      <c r="U14" s="31"/>
      <c r="V14" s="31"/>
      <c r="W14" s="31"/>
      <c r="X14" s="31"/>
      <c r="Y14" s="31"/>
      <c r="Z14" s="31"/>
      <c r="AA14" s="31"/>
      <c r="AB14" s="31"/>
      <c r="AC14" s="31"/>
      <c r="AD14" s="31"/>
      <c r="AE14" s="31"/>
      <c r="AF14" s="31">
        <v>300</v>
      </c>
      <c r="AG14" s="31"/>
      <c r="AH14" s="31"/>
      <c r="AI14" s="31"/>
      <c r="AJ14" s="31"/>
      <c r="AK14" s="31"/>
      <c r="AL14" s="31"/>
      <c r="AM14" s="31"/>
      <c r="AN14" s="31">
        <v>100</v>
      </c>
      <c r="AO14" s="31"/>
      <c r="AP14" s="31"/>
      <c r="AQ14" s="31"/>
      <c r="AR14" s="31"/>
      <c r="AS14" s="31"/>
      <c r="AT14" s="31"/>
      <c r="AU14" s="60"/>
      <c r="AV14" s="140">
        <v>90</v>
      </c>
      <c r="AW14" s="60"/>
      <c r="AX14" s="60"/>
      <c r="AY14" s="60"/>
      <c r="AZ14" s="60"/>
      <c r="BA14" s="60"/>
      <c r="BB14" s="135"/>
      <c r="BC14" s="135"/>
      <c r="BD14" s="135"/>
      <c r="BE14" s="60"/>
    </row>
    <row r="15" spans="1:57" ht="30" customHeight="1" thickBot="1" x14ac:dyDescent="0.3">
      <c r="A15" s="160"/>
      <c r="B15" s="67">
        <v>12</v>
      </c>
      <c r="C15" s="163"/>
      <c r="D15" s="79" t="s">
        <v>55</v>
      </c>
      <c r="E15" s="84" t="s">
        <v>54</v>
      </c>
      <c r="F15" s="68" t="s">
        <v>38</v>
      </c>
      <c r="G15" s="68" t="s">
        <v>44</v>
      </c>
      <c r="H15" s="53">
        <v>0.02</v>
      </c>
      <c r="I15" s="32">
        <v>590</v>
      </c>
      <c r="J15" s="41">
        <f t="shared" si="2"/>
        <v>360</v>
      </c>
      <c r="K15" s="42" t="str">
        <f t="shared" si="3"/>
        <v>OK</v>
      </c>
      <c r="L15" s="31"/>
      <c r="M15" s="31"/>
      <c r="N15" s="31"/>
      <c r="O15" s="31"/>
      <c r="P15" s="107"/>
      <c r="Q15" s="108">
        <v>30</v>
      </c>
      <c r="R15" s="109"/>
      <c r="S15" s="31"/>
      <c r="T15" s="31"/>
      <c r="U15" s="31"/>
      <c r="V15" s="31"/>
      <c r="W15" s="31"/>
      <c r="X15" s="31"/>
      <c r="Y15" s="31"/>
      <c r="Z15" s="31"/>
      <c r="AA15" s="31"/>
      <c r="AB15" s="31"/>
      <c r="AC15" s="31"/>
      <c r="AD15" s="31"/>
      <c r="AE15" s="31"/>
      <c r="AF15" s="31"/>
      <c r="AG15" s="31"/>
      <c r="AH15" s="31"/>
      <c r="AI15" s="31"/>
      <c r="AJ15" s="31"/>
      <c r="AK15" s="31"/>
      <c r="AL15" s="31"/>
      <c r="AM15" s="31"/>
      <c r="AN15" s="31">
        <v>100</v>
      </c>
      <c r="AO15" s="31"/>
      <c r="AP15" s="31"/>
      <c r="AQ15" s="31"/>
      <c r="AR15" s="31"/>
      <c r="AS15" s="31"/>
      <c r="AT15" s="31"/>
      <c r="AU15" s="60"/>
      <c r="AV15" s="140">
        <v>100</v>
      </c>
      <c r="AW15" s="60"/>
      <c r="AX15" s="60"/>
      <c r="AY15" s="60"/>
      <c r="AZ15" s="60"/>
      <c r="BA15" s="60"/>
      <c r="BB15" s="135"/>
      <c r="BC15" s="135"/>
      <c r="BD15" s="135"/>
      <c r="BE15" s="60"/>
    </row>
    <row r="16" spans="1:57" ht="30" customHeight="1" x14ac:dyDescent="0.25">
      <c r="A16" s="160"/>
      <c r="B16" s="67">
        <v>13</v>
      </c>
      <c r="C16" s="163"/>
      <c r="D16" s="79" t="s">
        <v>56</v>
      </c>
      <c r="E16" s="84" t="s">
        <v>54</v>
      </c>
      <c r="F16" s="68" t="s">
        <v>38</v>
      </c>
      <c r="G16" s="68" t="s">
        <v>44</v>
      </c>
      <c r="H16" s="53">
        <v>0.06</v>
      </c>
      <c r="I16" s="32">
        <v>560</v>
      </c>
      <c r="J16" s="41">
        <f t="shared" si="2"/>
        <v>460</v>
      </c>
      <c r="K16" s="42" t="str">
        <f t="shared" si="3"/>
        <v>OK</v>
      </c>
      <c r="L16" s="31"/>
      <c r="M16" s="31"/>
      <c r="N16" s="31"/>
      <c r="O16" s="31"/>
      <c r="P16" s="31"/>
      <c r="Q16" s="62"/>
      <c r="R16" s="31"/>
      <c r="S16" s="31"/>
      <c r="T16" s="31"/>
      <c r="U16" s="31"/>
      <c r="V16" s="31"/>
      <c r="W16" s="31"/>
      <c r="X16" s="31"/>
      <c r="Y16" s="31"/>
      <c r="Z16" s="31"/>
      <c r="AA16" s="31"/>
      <c r="AB16" s="31"/>
      <c r="AC16" s="31"/>
      <c r="AD16" s="31"/>
      <c r="AE16" s="31"/>
      <c r="AF16" s="31"/>
      <c r="AG16" s="31"/>
      <c r="AH16" s="31"/>
      <c r="AI16" s="31"/>
      <c r="AJ16" s="31"/>
      <c r="AK16" s="31"/>
      <c r="AL16" s="31"/>
      <c r="AM16" s="31"/>
      <c r="AN16" s="31">
        <v>100</v>
      </c>
      <c r="AO16" s="31"/>
      <c r="AP16" s="31"/>
      <c r="AQ16" s="31"/>
      <c r="AR16" s="31"/>
      <c r="AS16" s="31"/>
      <c r="AT16" s="31"/>
      <c r="AU16" s="60"/>
      <c r="AV16" s="60"/>
      <c r="AW16" s="60"/>
      <c r="AX16" s="60"/>
      <c r="AY16" s="60"/>
      <c r="AZ16" s="60"/>
      <c r="BA16" s="60"/>
      <c r="BB16" s="135"/>
      <c r="BC16" s="135"/>
      <c r="BD16" s="135"/>
      <c r="BE16" s="60"/>
    </row>
    <row r="17" spans="1:57" ht="30" customHeight="1" x14ac:dyDescent="0.25">
      <c r="A17" s="160"/>
      <c r="B17" s="67">
        <v>14</v>
      </c>
      <c r="C17" s="163"/>
      <c r="D17" s="79" t="s">
        <v>58</v>
      </c>
      <c r="E17" s="84" t="s">
        <v>54</v>
      </c>
      <c r="F17" s="68" t="s">
        <v>38</v>
      </c>
      <c r="G17" s="68" t="s">
        <v>44</v>
      </c>
      <c r="H17" s="53">
        <v>0.02</v>
      </c>
      <c r="I17" s="32">
        <v>530</v>
      </c>
      <c r="J17" s="41">
        <f t="shared" si="2"/>
        <v>530</v>
      </c>
      <c r="K17" s="42" t="str">
        <f t="shared" si="3"/>
        <v>OK</v>
      </c>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60"/>
      <c r="AV17" s="60"/>
      <c r="AW17" s="60"/>
      <c r="AX17" s="60"/>
      <c r="AY17" s="60"/>
      <c r="AZ17" s="60"/>
      <c r="BA17" s="60"/>
      <c r="BB17" s="135"/>
      <c r="BC17" s="135"/>
      <c r="BD17" s="135"/>
      <c r="BE17" s="60"/>
    </row>
    <row r="18" spans="1:57" ht="30" customHeight="1" x14ac:dyDescent="0.25">
      <c r="A18" s="160"/>
      <c r="B18" s="67">
        <v>15</v>
      </c>
      <c r="C18" s="163"/>
      <c r="D18" s="79" t="s">
        <v>687</v>
      </c>
      <c r="E18" s="84" t="s">
        <v>54</v>
      </c>
      <c r="F18" s="68" t="s">
        <v>38</v>
      </c>
      <c r="G18" s="68" t="s">
        <v>44</v>
      </c>
      <c r="H18" s="53">
        <v>0.1</v>
      </c>
      <c r="I18" s="32">
        <v>54</v>
      </c>
      <c r="J18" s="41">
        <f t="shared" si="2"/>
        <v>54</v>
      </c>
      <c r="K18" s="42" t="str">
        <f t="shared" si="3"/>
        <v>OK</v>
      </c>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60"/>
      <c r="AV18" s="60"/>
      <c r="AW18" s="60"/>
      <c r="AX18" s="60"/>
      <c r="AY18" s="60"/>
      <c r="AZ18" s="60"/>
      <c r="BA18" s="60"/>
      <c r="BB18" s="135"/>
      <c r="BC18" s="135"/>
      <c r="BD18" s="135"/>
      <c r="BE18" s="60"/>
    </row>
    <row r="19" spans="1:57" ht="30" customHeight="1" x14ac:dyDescent="0.25">
      <c r="A19" s="160"/>
      <c r="B19" s="67">
        <v>16</v>
      </c>
      <c r="C19" s="163"/>
      <c r="D19" s="79" t="s">
        <v>59</v>
      </c>
      <c r="E19" s="84" t="s">
        <v>54</v>
      </c>
      <c r="F19" s="68" t="s">
        <v>38</v>
      </c>
      <c r="G19" s="68" t="s">
        <v>44</v>
      </c>
      <c r="H19" s="53">
        <v>0.13</v>
      </c>
      <c r="I19" s="32">
        <v>508</v>
      </c>
      <c r="J19" s="41">
        <f t="shared" si="2"/>
        <v>508</v>
      </c>
      <c r="K19" s="42" t="str">
        <f t="shared" si="3"/>
        <v>OK</v>
      </c>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60"/>
      <c r="AV19" s="60"/>
      <c r="AW19" s="60"/>
      <c r="AX19" s="60"/>
      <c r="AY19" s="60"/>
      <c r="AZ19" s="60"/>
      <c r="BA19" s="60"/>
      <c r="BB19" s="135"/>
      <c r="BC19" s="135"/>
      <c r="BD19" s="135"/>
      <c r="BE19" s="60"/>
    </row>
    <row r="20" spans="1:57" ht="30" customHeight="1" x14ac:dyDescent="0.25">
      <c r="A20" s="160"/>
      <c r="B20" s="67">
        <v>17</v>
      </c>
      <c r="C20" s="163"/>
      <c r="D20" s="79" t="s">
        <v>60</v>
      </c>
      <c r="E20" s="84" t="s">
        <v>54</v>
      </c>
      <c r="F20" s="68" t="s">
        <v>38</v>
      </c>
      <c r="G20" s="68" t="s">
        <v>44</v>
      </c>
      <c r="H20" s="53">
        <v>0.04</v>
      </c>
      <c r="I20" s="32">
        <v>506</v>
      </c>
      <c r="J20" s="41">
        <f t="shared" si="2"/>
        <v>406</v>
      </c>
      <c r="K20" s="42" t="str">
        <f t="shared" si="3"/>
        <v>OK</v>
      </c>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v>100</v>
      </c>
      <c r="AO20" s="31"/>
      <c r="AP20" s="31"/>
      <c r="AQ20" s="31"/>
      <c r="AR20" s="31"/>
      <c r="AS20" s="31"/>
      <c r="AT20" s="31"/>
      <c r="AU20" s="60"/>
      <c r="AV20" s="60"/>
      <c r="AW20" s="60"/>
      <c r="AX20" s="60"/>
      <c r="AY20" s="60"/>
      <c r="AZ20" s="60"/>
      <c r="BA20" s="60"/>
      <c r="BB20" s="135"/>
      <c r="BC20" s="135"/>
      <c r="BD20" s="135"/>
      <c r="BE20" s="60"/>
    </row>
    <row r="21" spans="1:57" ht="30" customHeight="1" x14ac:dyDescent="0.25">
      <c r="A21" s="160"/>
      <c r="B21" s="67">
        <v>18</v>
      </c>
      <c r="C21" s="163"/>
      <c r="D21" s="79" t="s">
        <v>61</v>
      </c>
      <c r="E21" s="84" t="s">
        <v>54</v>
      </c>
      <c r="F21" s="68" t="s">
        <v>38</v>
      </c>
      <c r="G21" s="68" t="s">
        <v>44</v>
      </c>
      <c r="H21" s="53">
        <v>7.0000000000000007E-2</v>
      </c>
      <c r="I21" s="32">
        <v>505</v>
      </c>
      <c r="J21" s="41">
        <f t="shared" si="2"/>
        <v>505</v>
      </c>
      <c r="K21" s="42" t="str">
        <f t="shared" si="3"/>
        <v>OK</v>
      </c>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60"/>
      <c r="AV21" s="60"/>
      <c r="AW21" s="60"/>
      <c r="AX21" s="60"/>
      <c r="AY21" s="60"/>
      <c r="AZ21" s="60"/>
      <c r="BA21" s="60"/>
      <c r="BB21" s="135"/>
      <c r="BC21" s="135"/>
      <c r="BD21" s="135"/>
      <c r="BE21" s="60"/>
    </row>
    <row r="22" spans="1:57" ht="30" customHeight="1" thickBot="1" x14ac:dyDescent="0.3">
      <c r="A22" s="160"/>
      <c r="B22" s="67">
        <v>19</v>
      </c>
      <c r="C22" s="163"/>
      <c r="D22" s="79" t="s">
        <v>62</v>
      </c>
      <c r="E22" s="84" t="s">
        <v>54</v>
      </c>
      <c r="F22" s="68" t="s">
        <v>38</v>
      </c>
      <c r="G22" s="68" t="s">
        <v>44</v>
      </c>
      <c r="H22" s="53">
        <v>0.15</v>
      </c>
      <c r="I22" s="32">
        <v>555</v>
      </c>
      <c r="J22" s="41">
        <f t="shared" si="2"/>
        <v>555</v>
      </c>
      <c r="K22" s="42" t="str">
        <f t="shared" si="3"/>
        <v>OK</v>
      </c>
      <c r="L22" s="31"/>
      <c r="M22" s="31"/>
      <c r="N22" s="31"/>
      <c r="O22" s="31"/>
      <c r="P22" s="31"/>
      <c r="Q22" s="6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60"/>
      <c r="AV22" s="60"/>
      <c r="AW22" s="60"/>
      <c r="AX22" s="60"/>
      <c r="AY22" s="60"/>
      <c r="AZ22" s="60"/>
      <c r="BA22" s="60"/>
      <c r="BB22" s="135"/>
      <c r="BC22" s="135"/>
      <c r="BD22" s="135"/>
      <c r="BE22" s="60"/>
    </row>
    <row r="23" spans="1:57" ht="30" customHeight="1" thickBot="1" x14ac:dyDescent="0.3">
      <c r="A23" s="160"/>
      <c r="B23" s="67">
        <v>20</v>
      </c>
      <c r="C23" s="163"/>
      <c r="D23" s="80" t="s">
        <v>63</v>
      </c>
      <c r="E23" s="85" t="s">
        <v>688</v>
      </c>
      <c r="F23" s="68" t="s">
        <v>38</v>
      </c>
      <c r="G23" s="68" t="s">
        <v>44</v>
      </c>
      <c r="H23" s="53">
        <v>0.5</v>
      </c>
      <c r="I23" s="32">
        <v>201</v>
      </c>
      <c r="J23" s="41">
        <f t="shared" si="2"/>
        <v>181</v>
      </c>
      <c r="K23" s="42" t="str">
        <f t="shared" si="3"/>
        <v>OK</v>
      </c>
      <c r="L23" s="31"/>
      <c r="M23" s="31"/>
      <c r="N23" s="31"/>
      <c r="O23" s="31"/>
      <c r="P23" s="107"/>
      <c r="Q23" s="108">
        <v>20</v>
      </c>
      <c r="R23" s="109"/>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60"/>
      <c r="AV23" s="60"/>
      <c r="AW23" s="60"/>
      <c r="AX23" s="60"/>
      <c r="AY23" s="60"/>
      <c r="AZ23" s="60"/>
      <c r="BA23" s="60"/>
      <c r="BB23" s="135"/>
      <c r="BC23" s="135"/>
      <c r="BD23" s="135"/>
      <c r="BE23" s="60"/>
    </row>
    <row r="24" spans="1:57" ht="30" customHeight="1" x14ac:dyDescent="0.25">
      <c r="A24" s="160"/>
      <c r="B24" s="67">
        <v>21</v>
      </c>
      <c r="C24" s="163"/>
      <c r="D24" s="80" t="s">
        <v>65</v>
      </c>
      <c r="E24" s="85" t="s">
        <v>688</v>
      </c>
      <c r="F24" s="68" t="s">
        <v>38</v>
      </c>
      <c r="G24" s="68" t="s">
        <v>44</v>
      </c>
      <c r="H24" s="53">
        <v>0.25</v>
      </c>
      <c r="I24" s="32">
        <v>205</v>
      </c>
      <c r="J24" s="41">
        <f t="shared" si="2"/>
        <v>205</v>
      </c>
      <c r="K24" s="42" t="str">
        <f t="shared" si="3"/>
        <v>OK</v>
      </c>
      <c r="L24" s="31"/>
      <c r="M24" s="31"/>
      <c r="N24" s="31"/>
      <c r="O24" s="31"/>
      <c r="P24" s="31"/>
      <c r="Q24" s="62"/>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60"/>
      <c r="AV24" s="60"/>
      <c r="AW24" s="60"/>
      <c r="AX24" s="60"/>
      <c r="AY24" s="60"/>
      <c r="AZ24" s="60"/>
      <c r="BA24" s="60"/>
      <c r="BB24" s="135"/>
      <c r="BC24" s="135"/>
      <c r="BD24" s="135"/>
      <c r="BE24" s="60"/>
    </row>
    <row r="25" spans="1:57" ht="30" customHeight="1" x14ac:dyDescent="0.25">
      <c r="A25" s="160"/>
      <c r="B25" s="67">
        <v>22</v>
      </c>
      <c r="C25" s="163"/>
      <c r="D25" s="80" t="s">
        <v>66</v>
      </c>
      <c r="E25" s="85" t="s">
        <v>688</v>
      </c>
      <c r="F25" s="68" t="s">
        <v>38</v>
      </c>
      <c r="G25" s="68" t="s">
        <v>44</v>
      </c>
      <c r="H25" s="53">
        <v>0.3</v>
      </c>
      <c r="I25" s="32">
        <v>205</v>
      </c>
      <c r="J25" s="41">
        <f t="shared" si="2"/>
        <v>205</v>
      </c>
      <c r="K25" s="42" t="str">
        <f t="shared" si="3"/>
        <v>OK</v>
      </c>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60"/>
      <c r="AV25" s="60"/>
      <c r="AW25" s="60"/>
      <c r="AX25" s="60"/>
      <c r="AY25" s="60"/>
      <c r="AZ25" s="60"/>
      <c r="BA25" s="60"/>
      <c r="BB25" s="135"/>
      <c r="BC25" s="135"/>
      <c r="BD25" s="135"/>
      <c r="BE25" s="60"/>
    </row>
    <row r="26" spans="1:57" ht="30" customHeight="1" x14ac:dyDescent="0.25">
      <c r="A26" s="160"/>
      <c r="B26" s="67">
        <v>23</v>
      </c>
      <c r="C26" s="163"/>
      <c r="D26" s="80" t="s">
        <v>67</v>
      </c>
      <c r="E26" s="85" t="s">
        <v>688</v>
      </c>
      <c r="F26" s="68" t="s">
        <v>38</v>
      </c>
      <c r="G26" s="68" t="s">
        <v>44</v>
      </c>
      <c r="H26" s="53">
        <v>0.45</v>
      </c>
      <c r="I26" s="32">
        <v>202</v>
      </c>
      <c r="J26" s="41">
        <f t="shared" si="2"/>
        <v>202</v>
      </c>
      <c r="K26" s="42" t="str">
        <f t="shared" si="3"/>
        <v>OK</v>
      </c>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60"/>
      <c r="AV26" s="60"/>
      <c r="AW26" s="60"/>
      <c r="AX26" s="60"/>
      <c r="AY26" s="60"/>
      <c r="AZ26" s="60"/>
      <c r="BA26" s="60"/>
      <c r="BB26" s="135"/>
      <c r="BC26" s="135"/>
      <c r="BD26" s="135"/>
      <c r="BE26" s="60"/>
    </row>
    <row r="27" spans="1:57" ht="30" customHeight="1" x14ac:dyDescent="0.25">
      <c r="A27" s="160"/>
      <c r="B27" s="67">
        <v>24</v>
      </c>
      <c r="C27" s="163"/>
      <c r="D27" s="80" t="s">
        <v>68</v>
      </c>
      <c r="E27" s="85" t="s">
        <v>688</v>
      </c>
      <c r="F27" s="68" t="s">
        <v>38</v>
      </c>
      <c r="G27" s="68" t="s">
        <v>44</v>
      </c>
      <c r="H27" s="53">
        <v>0.8</v>
      </c>
      <c r="I27" s="32">
        <v>205</v>
      </c>
      <c r="J27" s="41">
        <f t="shared" si="2"/>
        <v>205</v>
      </c>
      <c r="K27" s="42" t="str">
        <f t="shared" si="3"/>
        <v>OK</v>
      </c>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60"/>
      <c r="AV27" s="60"/>
      <c r="AW27" s="60"/>
      <c r="AX27" s="60"/>
      <c r="AY27" s="60"/>
      <c r="AZ27" s="60"/>
      <c r="BA27" s="60"/>
      <c r="BB27" s="135"/>
      <c r="BC27" s="135"/>
      <c r="BD27" s="135"/>
      <c r="BE27" s="60"/>
    </row>
    <row r="28" spans="1:57" ht="30" customHeight="1" x14ac:dyDescent="0.25">
      <c r="A28" s="160"/>
      <c r="B28" s="67">
        <v>25</v>
      </c>
      <c r="C28" s="163"/>
      <c r="D28" s="80" t="s">
        <v>69</v>
      </c>
      <c r="E28" s="85" t="s">
        <v>688</v>
      </c>
      <c r="F28" s="68" t="s">
        <v>38</v>
      </c>
      <c r="G28" s="68" t="s">
        <v>44</v>
      </c>
      <c r="H28" s="53">
        <v>0.35</v>
      </c>
      <c r="I28" s="32">
        <v>202</v>
      </c>
      <c r="J28" s="41">
        <f t="shared" si="2"/>
        <v>202</v>
      </c>
      <c r="K28" s="42" t="str">
        <f t="shared" si="3"/>
        <v>OK</v>
      </c>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60"/>
      <c r="AV28" s="60"/>
      <c r="AW28" s="60"/>
      <c r="AX28" s="60"/>
      <c r="AY28" s="60"/>
      <c r="AZ28" s="60"/>
      <c r="BA28" s="60"/>
      <c r="BB28" s="135"/>
      <c r="BC28" s="135"/>
      <c r="BD28" s="135"/>
      <c r="BE28" s="60"/>
    </row>
    <row r="29" spans="1:57" ht="30" customHeight="1" x14ac:dyDescent="0.25">
      <c r="A29" s="160"/>
      <c r="B29" s="67">
        <v>26</v>
      </c>
      <c r="C29" s="163"/>
      <c r="D29" s="80" t="s">
        <v>70</v>
      </c>
      <c r="E29" s="85" t="s">
        <v>688</v>
      </c>
      <c r="F29" s="68" t="s">
        <v>38</v>
      </c>
      <c r="G29" s="68" t="s">
        <v>44</v>
      </c>
      <c r="H29" s="53">
        <v>0.2</v>
      </c>
      <c r="I29" s="32">
        <v>205</v>
      </c>
      <c r="J29" s="41">
        <f t="shared" si="2"/>
        <v>205</v>
      </c>
      <c r="K29" s="42" t="str">
        <f t="shared" si="3"/>
        <v>OK</v>
      </c>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60"/>
      <c r="AV29" s="60"/>
      <c r="AW29" s="60"/>
      <c r="AX29" s="60"/>
      <c r="AY29" s="60"/>
      <c r="AZ29" s="60"/>
      <c r="BA29" s="60"/>
      <c r="BB29" s="135"/>
      <c r="BC29" s="135"/>
      <c r="BD29" s="135"/>
      <c r="BE29" s="60"/>
    </row>
    <row r="30" spans="1:57" ht="30" customHeight="1" x14ac:dyDescent="0.25">
      <c r="A30" s="160"/>
      <c r="B30" s="67">
        <v>27</v>
      </c>
      <c r="C30" s="163"/>
      <c r="D30" s="80" t="s">
        <v>71</v>
      </c>
      <c r="E30" s="85" t="s">
        <v>688</v>
      </c>
      <c r="F30" s="68" t="s">
        <v>38</v>
      </c>
      <c r="G30" s="68" t="s">
        <v>44</v>
      </c>
      <c r="H30" s="53">
        <v>0.5</v>
      </c>
      <c r="I30" s="32">
        <v>202</v>
      </c>
      <c r="J30" s="41">
        <f t="shared" si="2"/>
        <v>202</v>
      </c>
      <c r="K30" s="42" t="str">
        <f t="shared" si="3"/>
        <v>OK</v>
      </c>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60"/>
      <c r="AV30" s="60"/>
      <c r="AW30" s="60"/>
      <c r="AX30" s="60"/>
      <c r="AY30" s="60"/>
      <c r="AZ30" s="60"/>
      <c r="BA30" s="60"/>
      <c r="BB30" s="135"/>
      <c r="BC30" s="135"/>
      <c r="BD30" s="135"/>
      <c r="BE30" s="60"/>
    </row>
    <row r="31" spans="1:57" ht="30" customHeight="1" x14ac:dyDescent="0.25">
      <c r="A31" s="160"/>
      <c r="B31" s="67">
        <v>28</v>
      </c>
      <c r="C31" s="163"/>
      <c r="D31" s="80" t="s">
        <v>72</v>
      </c>
      <c r="E31" s="85" t="s">
        <v>688</v>
      </c>
      <c r="F31" s="68" t="s">
        <v>38</v>
      </c>
      <c r="G31" s="68" t="s">
        <v>44</v>
      </c>
      <c r="H31" s="53">
        <v>0.7</v>
      </c>
      <c r="I31" s="32">
        <v>202</v>
      </c>
      <c r="J31" s="41">
        <f t="shared" si="2"/>
        <v>202</v>
      </c>
      <c r="K31" s="42" t="str">
        <f t="shared" si="3"/>
        <v>OK</v>
      </c>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60"/>
      <c r="AV31" s="60"/>
      <c r="AW31" s="60"/>
      <c r="AX31" s="60"/>
      <c r="AY31" s="60"/>
      <c r="AZ31" s="60"/>
      <c r="BA31" s="60"/>
      <c r="BB31" s="135"/>
      <c r="BC31" s="135"/>
      <c r="BD31" s="135"/>
      <c r="BE31" s="60"/>
    </row>
    <row r="32" spans="1:57" ht="30" customHeight="1" thickBot="1" x14ac:dyDescent="0.3">
      <c r="A32" s="160"/>
      <c r="B32" s="67">
        <v>29</v>
      </c>
      <c r="C32" s="163"/>
      <c r="D32" s="80" t="s">
        <v>73</v>
      </c>
      <c r="E32" s="85" t="s">
        <v>688</v>
      </c>
      <c r="F32" s="68" t="s">
        <v>38</v>
      </c>
      <c r="G32" s="68" t="s">
        <v>44</v>
      </c>
      <c r="H32" s="53">
        <v>0.5</v>
      </c>
      <c r="I32" s="32">
        <v>202</v>
      </c>
      <c r="J32" s="41">
        <f t="shared" si="2"/>
        <v>202</v>
      </c>
      <c r="K32" s="42" t="str">
        <f t="shared" si="3"/>
        <v>OK</v>
      </c>
      <c r="L32" s="31"/>
      <c r="M32" s="31"/>
      <c r="N32" s="31"/>
      <c r="O32" s="31"/>
      <c r="P32" s="31"/>
      <c r="Q32" s="6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60"/>
      <c r="AV32" s="60"/>
      <c r="AW32" s="60"/>
      <c r="AX32" s="60"/>
      <c r="AY32" s="60"/>
      <c r="AZ32" s="60"/>
      <c r="BA32" s="60"/>
      <c r="BB32" s="135"/>
      <c r="BC32" s="135"/>
      <c r="BD32" s="135"/>
      <c r="BE32" s="60"/>
    </row>
    <row r="33" spans="1:57" ht="30" customHeight="1" thickBot="1" x14ac:dyDescent="0.3">
      <c r="A33" s="160"/>
      <c r="B33" s="67">
        <v>30</v>
      </c>
      <c r="C33" s="163"/>
      <c r="D33" s="80" t="s">
        <v>74</v>
      </c>
      <c r="E33" s="85" t="s">
        <v>688</v>
      </c>
      <c r="F33" s="68" t="s">
        <v>38</v>
      </c>
      <c r="G33" s="68" t="s">
        <v>44</v>
      </c>
      <c r="H33" s="53">
        <v>0.7</v>
      </c>
      <c r="I33" s="32">
        <v>205</v>
      </c>
      <c r="J33" s="41">
        <f t="shared" si="2"/>
        <v>185</v>
      </c>
      <c r="K33" s="42" t="str">
        <f t="shared" si="3"/>
        <v>OK</v>
      </c>
      <c r="L33" s="31"/>
      <c r="M33" s="31"/>
      <c r="N33" s="31"/>
      <c r="O33" s="31"/>
      <c r="P33" s="107"/>
      <c r="Q33" s="108">
        <v>20</v>
      </c>
      <c r="R33" s="109"/>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60"/>
      <c r="AV33" s="60"/>
      <c r="AW33" s="60"/>
      <c r="AX33" s="60"/>
      <c r="AY33" s="60"/>
      <c r="AZ33" s="60"/>
      <c r="BA33" s="60"/>
      <c r="BB33" s="135"/>
      <c r="BC33" s="135"/>
      <c r="BD33" s="135"/>
      <c r="BE33" s="60"/>
    </row>
    <row r="34" spans="1:57" ht="30" customHeight="1" thickBot="1" x14ac:dyDescent="0.3">
      <c r="A34" s="160"/>
      <c r="B34" s="67">
        <v>31</v>
      </c>
      <c r="C34" s="163"/>
      <c r="D34" s="80" t="s">
        <v>75</v>
      </c>
      <c r="E34" s="85" t="s">
        <v>688</v>
      </c>
      <c r="F34" s="68" t="s">
        <v>38</v>
      </c>
      <c r="G34" s="68" t="s">
        <v>44</v>
      </c>
      <c r="H34" s="53">
        <v>1.1000000000000001</v>
      </c>
      <c r="I34" s="32">
        <v>205</v>
      </c>
      <c r="J34" s="41">
        <f t="shared" si="2"/>
        <v>185</v>
      </c>
      <c r="K34" s="42" t="str">
        <f t="shared" si="3"/>
        <v>OK</v>
      </c>
      <c r="L34" s="31"/>
      <c r="M34" s="31"/>
      <c r="N34" s="31"/>
      <c r="O34" s="31"/>
      <c r="P34" s="107"/>
      <c r="Q34" s="108">
        <v>20</v>
      </c>
      <c r="R34" s="109"/>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60"/>
      <c r="AV34" s="60"/>
      <c r="AW34" s="60"/>
      <c r="AX34" s="60"/>
      <c r="AY34" s="60"/>
      <c r="AZ34" s="60"/>
      <c r="BA34" s="60"/>
      <c r="BB34" s="135"/>
      <c r="BC34" s="135"/>
      <c r="BD34" s="135"/>
      <c r="BE34" s="60"/>
    </row>
    <row r="35" spans="1:57" ht="30" customHeight="1" x14ac:dyDescent="0.25">
      <c r="A35" s="160"/>
      <c r="B35" s="67">
        <v>32</v>
      </c>
      <c r="C35" s="163"/>
      <c r="D35" s="80" t="s">
        <v>76</v>
      </c>
      <c r="E35" s="85" t="s">
        <v>688</v>
      </c>
      <c r="F35" s="68" t="s">
        <v>38</v>
      </c>
      <c r="G35" s="68" t="s">
        <v>44</v>
      </c>
      <c r="H35" s="53">
        <v>0.25</v>
      </c>
      <c r="I35" s="32">
        <v>205</v>
      </c>
      <c r="J35" s="41">
        <f t="shared" si="2"/>
        <v>205</v>
      </c>
      <c r="K35" s="42" t="str">
        <f t="shared" si="3"/>
        <v>OK</v>
      </c>
      <c r="L35" s="31"/>
      <c r="M35" s="31"/>
      <c r="N35" s="31"/>
      <c r="O35" s="31"/>
      <c r="P35" s="31"/>
      <c r="Q35" s="62"/>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60"/>
      <c r="AV35" s="60"/>
      <c r="AW35" s="60"/>
      <c r="AX35" s="60"/>
      <c r="AY35" s="60"/>
      <c r="AZ35" s="60"/>
      <c r="BA35" s="60"/>
      <c r="BB35" s="135"/>
      <c r="BC35" s="135"/>
      <c r="BD35" s="135"/>
      <c r="BE35" s="60"/>
    </row>
    <row r="36" spans="1:57" ht="30" customHeight="1" x14ac:dyDescent="0.25">
      <c r="A36" s="160"/>
      <c r="B36" s="67">
        <v>33</v>
      </c>
      <c r="C36" s="163"/>
      <c r="D36" s="80" t="s">
        <v>77</v>
      </c>
      <c r="E36" s="85" t="s">
        <v>688</v>
      </c>
      <c r="F36" s="68" t="s">
        <v>38</v>
      </c>
      <c r="G36" s="68" t="s">
        <v>44</v>
      </c>
      <c r="H36" s="53">
        <v>0.45</v>
      </c>
      <c r="I36" s="32">
        <v>205</v>
      </c>
      <c r="J36" s="41">
        <f t="shared" si="2"/>
        <v>205</v>
      </c>
      <c r="K36" s="42" t="str">
        <f t="shared" si="3"/>
        <v>OK</v>
      </c>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60"/>
      <c r="AV36" s="60"/>
      <c r="AW36" s="60"/>
      <c r="AX36" s="60"/>
      <c r="AY36" s="60"/>
      <c r="AZ36" s="60"/>
      <c r="BA36" s="60"/>
      <c r="BB36" s="135"/>
      <c r="BC36" s="135"/>
      <c r="BD36" s="135"/>
      <c r="BE36" s="60"/>
    </row>
    <row r="37" spans="1:57" ht="30" customHeight="1" x14ac:dyDescent="0.25">
      <c r="A37" s="160"/>
      <c r="B37" s="67">
        <v>34</v>
      </c>
      <c r="C37" s="163"/>
      <c r="D37" s="80" t="s">
        <v>78</v>
      </c>
      <c r="E37" s="85" t="s">
        <v>688</v>
      </c>
      <c r="F37" s="68" t="s">
        <v>38</v>
      </c>
      <c r="G37" s="68" t="s">
        <v>44</v>
      </c>
      <c r="H37" s="53">
        <v>0.4</v>
      </c>
      <c r="I37" s="32">
        <v>202</v>
      </c>
      <c r="J37" s="41">
        <f t="shared" si="2"/>
        <v>202</v>
      </c>
      <c r="K37" s="42" t="str">
        <f t="shared" si="3"/>
        <v>OK</v>
      </c>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60"/>
      <c r="AV37" s="60"/>
      <c r="AW37" s="60"/>
      <c r="AX37" s="60"/>
      <c r="AY37" s="60"/>
      <c r="AZ37" s="60"/>
      <c r="BA37" s="60"/>
      <c r="BB37" s="135"/>
      <c r="BC37" s="135"/>
      <c r="BD37" s="135"/>
      <c r="BE37" s="60"/>
    </row>
    <row r="38" spans="1:57" ht="30" customHeight="1" thickBot="1" x14ac:dyDescent="0.3">
      <c r="A38" s="160"/>
      <c r="B38" s="67">
        <v>35</v>
      </c>
      <c r="C38" s="163"/>
      <c r="D38" s="80" t="s">
        <v>79</v>
      </c>
      <c r="E38" s="85" t="s">
        <v>688</v>
      </c>
      <c r="F38" s="68" t="s">
        <v>38</v>
      </c>
      <c r="G38" s="68" t="s">
        <v>44</v>
      </c>
      <c r="H38" s="53">
        <v>0.05</v>
      </c>
      <c r="I38" s="32">
        <v>230</v>
      </c>
      <c r="J38" s="41">
        <f t="shared" si="2"/>
        <v>190</v>
      </c>
      <c r="K38" s="42" t="str">
        <f t="shared" si="3"/>
        <v>OK</v>
      </c>
      <c r="L38" s="31"/>
      <c r="M38" s="31"/>
      <c r="N38" s="31"/>
      <c r="O38" s="31"/>
      <c r="P38" s="31"/>
      <c r="Q38" s="61"/>
      <c r="R38" s="31"/>
      <c r="S38" s="31"/>
      <c r="T38" s="31"/>
      <c r="U38" s="31"/>
      <c r="V38" s="31"/>
      <c r="W38" s="31"/>
      <c r="X38" s="31"/>
      <c r="Y38" s="31"/>
      <c r="Z38" s="31"/>
      <c r="AA38" s="31"/>
      <c r="AB38" s="31"/>
      <c r="AC38" s="31"/>
      <c r="AD38" s="31"/>
      <c r="AE38" s="31"/>
      <c r="AF38" s="31"/>
      <c r="AG38" s="31"/>
      <c r="AH38" s="31"/>
      <c r="AI38" s="31"/>
      <c r="AJ38" s="31"/>
      <c r="AK38" s="31"/>
      <c r="AL38" s="31"/>
      <c r="AM38" s="31"/>
      <c r="AN38" s="31">
        <v>40</v>
      </c>
      <c r="AO38" s="31"/>
      <c r="AP38" s="31"/>
      <c r="AQ38" s="31"/>
      <c r="AR38" s="31"/>
      <c r="AS38" s="31"/>
      <c r="AT38" s="31"/>
      <c r="AU38" s="60"/>
      <c r="AV38" s="60"/>
      <c r="AW38" s="60"/>
      <c r="AX38" s="60"/>
      <c r="AY38" s="60"/>
      <c r="AZ38" s="60"/>
      <c r="BA38" s="60"/>
      <c r="BB38" s="135"/>
      <c r="BC38" s="135"/>
      <c r="BD38" s="135"/>
      <c r="BE38" s="60"/>
    </row>
    <row r="39" spans="1:57" ht="30" customHeight="1" thickBot="1" x14ac:dyDescent="0.3">
      <c r="A39" s="160"/>
      <c r="B39" s="67">
        <v>36</v>
      </c>
      <c r="C39" s="163"/>
      <c r="D39" s="80" t="s">
        <v>80</v>
      </c>
      <c r="E39" s="85" t="s">
        <v>688</v>
      </c>
      <c r="F39" s="68" t="s">
        <v>38</v>
      </c>
      <c r="G39" s="68" t="s">
        <v>44</v>
      </c>
      <c r="H39" s="53">
        <v>0.6</v>
      </c>
      <c r="I39" s="32">
        <v>230</v>
      </c>
      <c r="J39" s="41">
        <f t="shared" si="2"/>
        <v>170</v>
      </c>
      <c r="K39" s="42" t="str">
        <f t="shared" si="3"/>
        <v>OK</v>
      </c>
      <c r="L39" s="31"/>
      <c r="M39" s="31"/>
      <c r="N39" s="31"/>
      <c r="O39" s="31"/>
      <c r="P39" s="107"/>
      <c r="Q39" s="108">
        <v>20</v>
      </c>
      <c r="R39" s="109"/>
      <c r="S39" s="31"/>
      <c r="T39" s="31"/>
      <c r="U39" s="31"/>
      <c r="V39" s="31"/>
      <c r="W39" s="31"/>
      <c r="X39" s="31"/>
      <c r="Y39" s="31"/>
      <c r="Z39" s="31"/>
      <c r="AA39" s="31"/>
      <c r="AB39" s="31"/>
      <c r="AC39" s="31"/>
      <c r="AD39" s="31"/>
      <c r="AE39" s="31"/>
      <c r="AF39" s="31"/>
      <c r="AG39" s="31"/>
      <c r="AH39" s="31"/>
      <c r="AI39" s="31"/>
      <c r="AJ39" s="31"/>
      <c r="AK39" s="31"/>
      <c r="AL39" s="31"/>
      <c r="AM39" s="31"/>
      <c r="AN39" s="31">
        <v>40</v>
      </c>
      <c r="AO39" s="31"/>
      <c r="AP39" s="31"/>
      <c r="AQ39" s="31"/>
      <c r="AR39" s="31"/>
      <c r="AS39" s="31"/>
      <c r="AT39" s="31"/>
      <c r="AU39" s="60"/>
      <c r="AV39" s="60"/>
      <c r="AW39" s="60"/>
      <c r="AX39" s="60"/>
      <c r="AY39" s="60"/>
      <c r="AZ39" s="60"/>
      <c r="BA39" s="60"/>
      <c r="BB39" s="135"/>
      <c r="BC39" s="135"/>
      <c r="BD39" s="135"/>
      <c r="BE39" s="60"/>
    </row>
    <row r="40" spans="1:57" ht="30" customHeight="1" thickBot="1" x14ac:dyDescent="0.3">
      <c r="A40" s="160"/>
      <c r="B40" s="67">
        <v>37</v>
      </c>
      <c r="C40" s="163"/>
      <c r="D40" s="80" t="s">
        <v>82</v>
      </c>
      <c r="E40" s="85" t="s">
        <v>688</v>
      </c>
      <c r="F40" s="68" t="s">
        <v>38</v>
      </c>
      <c r="G40" s="68" t="s">
        <v>44</v>
      </c>
      <c r="H40" s="53">
        <v>0.7</v>
      </c>
      <c r="I40" s="32">
        <v>206</v>
      </c>
      <c r="J40" s="41">
        <f t="shared" si="2"/>
        <v>166</v>
      </c>
      <c r="K40" s="42" t="str">
        <f t="shared" si="3"/>
        <v>OK</v>
      </c>
      <c r="L40" s="31"/>
      <c r="M40" s="31"/>
      <c r="N40" s="31"/>
      <c r="O40" s="31"/>
      <c r="P40" s="31"/>
      <c r="Q40" s="63"/>
      <c r="R40" s="31"/>
      <c r="S40" s="31"/>
      <c r="T40" s="31"/>
      <c r="U40" s="31"/>
      <c r="V40" s="31"/>
      <c r="W40" s="31"/>
      <c r="X40" s="31"/>
      <c r="Y40" s="31"/>
      <c r="Z40" s="31"/>
      <c r="AA40" s="31"/>
      <c r="AB40" s="31"/>
      <c r="AC40" s="31"/>
      <c r="AD40" s="31"/>
      <c r="AE40" s="31"/>
      <c r="AF40" s="31"/>
      <c r="AG40" s="31"/>
      <c r="AH40" s="31"/>
      <c r="AI40" s="31"/>
      <c r="AJ40" s="31"/>
      <c r="AK40" s="31"/>
      <c r="AL40" s="31"/>
      <c r="AM40" s="31"/>
      <c r="AN40" s="31">
        <v>40</v>
      </c>
      <c r="AO40" s="31"/>
      <c r="AP40" s="31"/>
      <c r="AQ40" s="31"/>
      <c r="AR40" s="31"/>
      <c r="AS40" s="31"/>
      <c r="AT40" s="31"/>
      <c r="AU40" s="60"/>
      <c r="AV40" s="60"/>
      <c r="AW40" s="60"/>
      <c r="AX40" s="60"/>
      <c r="AY40" s="60"/>
      <c r="AZ40" s="60"/>
      <c r="BA40" s="60"/>
      <c r="BB40" s="135"/>
      <c r="BC40" s="135"/>
      <c r="BD40" s="135"/>
      <c r="BE40" s="60"/>
    </row>
    <row r="41" spans="1:57" ht="30" customHeight="1" thickBot="1" x14ac:dyDescent="0.3">
      <c r="A41" s="160"/>
      <c r="B41" s="67">
        <v>38</v>
      </c>
      <c r="C41" s="163"/>
      <c r="D41" s="80" t="s">
        <v>83</v>
      </c>
      <c r="E41" s="85" t="s">
        <v>688</v>
      </c>
      <c r="F41" s="68" t="s">
        <v>38</v>
      </c>
      <c r="G41" s="68" t="s">
        <v>44</v>
      </c>
      <c r="H41" s="53">
        <v>0.7</v>
      </c>
      <c r="I41" s="32">
        <v>202</v>
      </c>
      <c r="J41" s="41">
        <f t="shared" si="2"/>
        <v>142</v>
      </c>
      <c r="K41" s="42" t="str">
        <f t="shared" si="3"/>
        <v>OK</v>
      </c>
      <c r="L41" s="31"/>
      <c r="M41" s="31"/>
      <c r="N41" s="31"/>
      <c r="O41" s="31"/>
      <c r="P41" s="107"/>
      <c r="Q41" s="108">
        <v>20</v>
      </c>
      <c r="R41" s="109"/>
      <c r="S41" s="31"/>
      <c r="T41" s="31"/>
      <c r="U41" s="31"/>
      <c r="V41" s="31"/>
      <c r="W41" s="31"/>
      <c r="X41" s="31"/>
      <c r="Y41" s="31"/>
      <c r="Z41" s="31"/>
      <c r="AA41" s="31"/>
      <c r="AB41" s="31"/>
      <c r="AC41" s="31"/>
      <c r="AD41" s="31"/>
      <c r="AE41" s="31"/>
      <c r="AF41" s="31"/>
      <c r="AG41" s="31"/>
      <c r="AH41" s="31"/>
      <c r="AI41" s="31"/>
      <c r="AJ41" s="31"/>
      <c r="AK41" s="31"/>
      <c r="AL41" s="31"/>
      <c r="AM41" s="31"/>
      <c r="AN41" s="31">
        <v>40</v>
      </c>
      <c r="AO41" s="31"/>
      <c r="AP41" s="31"/>
      <c r="AQ41" s="31"/>
      <c r="AR41" s="31"/>
      <c r="AS41" s="31"/>
      <c r="AT41" s="31"/>
      <c r="AU41" s="60"/>
      <c r="AV41" s="60"/>
      <c r="AW41" s="60"/>
      <c r="AX41" s="60"/>
      <c r="AY41" s="60"/>
      <c r="AZ41" s="60"/>
      <c r="BA41" s="60"/>
      <c r="BB41" s="135"/>
      <c r="BC41" s="135"/>
      <c r="BD41" s="135"/>
      <c r="BE41" s="60"/>
    </row>
    <row r="42" spans="1:57" ht="30" customHeight="1" x14ac:dyDescent="0.25">
      <c r="A42" s="160"/>
      <c r="B42" s="67">
        <v>39</v>
      </c>
      <c r="C42" s="163"/>
      <c r="D42" s="80" t="s">
        <v>84</v>
      </c>
      <c r="E42" s="85" t="s">
        <v>688</v>
      </c>
      <c r="F42" s="68" t="s">
        <v>38</v>
      </c>
      <c r="G42" s="68" t="s">
        <v>44</v>
      </c>
      <c r="H42" s="53">
        <v>0.74</v>
      </c>
      <c r="I42" s="32">
        <v>242</v>
      </c>
      <c r="J42" s="41">
        <f t="shared" si="2"/>
        <v>202</v>
      </c>
      <c r="K42" s="42" t="str">
        <f t="shared" si="3"/>
        <v>OK</v>
      </c>
      <c r="L42" s="31"/>
      <c r="M42" s="31"/>
      <c r="N42" s="31"/>
      <c r="O42" s="31"/>
      <c r="P42" s="31"/>
      <c r="Q42" s="62"/>
      <c r="R42" s="31"/>
      <c r="S42" s="31"/>
      <c r="T42" s="31"/>
      <c r="U42" s="31"/>
      <c r="V42" s="31"/>
      <c r="W42" s="31"/>
      <c r="X42" s="31"/>
      <c r="Y42" s="31"/>
      <c r="Z42" s="31"/>
      <c r="AA42" s="31"/>
      <c r="AB42" s="31"/>
      <c r="AC42" s="31"/>
      <c r="AD42" s="31"/>
      <c r="AE42" s="31"/>
      <c r="AF42" s="31"/>
      <c r="AG42" s="31"/>
      <c r="AH42" s="31"/>
      <c r="AI42" s="31"/>
      <c r="AJ42" s="31"/>
      <c r="AK42" s="31"/>
      <c r="AL42" s="31"/>
      <c r="AM42" s="31"/>
      <c r="AN42" s="31">
        <v>40</v>
      </c>
      <c r="AO42" s="31"/>
      <c r="AP42" s="31"/>
      <c r="AQ42" s="31"/>
      <c r="AR42" s="31"/>
      <c r="AS42" s="31"/>
      <c r="AT42" s="31"/>
      <c r="AU42" s="60"/>
      <c r="AV42" s="60"/>
      <c r="AW42" s="60"/>
      <c r="AX42" s="60"/>
      <c r="AY42" s="60"/>
      <c r="AZ42" s="60"/>
      <c r="BA42" s="60"/>
      <c r="BB42" s="135"/>
      <c r="BC42" s="135"/>
      <c r="BD42" s="135"/>
      <c r="BE42" s="60"/>
    </row>
    <row r="43" spans="1:57" ht="30" customHeight="1" thickBot="1" x14ac:dyDescent="0.3">
      <c r="A43" s="160"/>
      <c r="B43" s="67">
        <v>40</v>
      </c>
      <c r="C43" s="163"/>
      <c r="D43" s="80" t="s">
        <v>85</v>
      </c>
      <c r="E43" s="85" t="s">
        <v>688</v>
      </c>
      <c r="F43" s="68" t="s">
        <v>38</v>
      </c>
      <c r="G43" s="68" t="s">
        <v>44</v>
      </c>
      <c r="H43" s="53">
        <v>0.05</v>
      </c>
      <c r="I43" s="32">
        <v>308</v>
      </c>
      <c r="J43" s="41">
        <f t="shared" si="2"/>
        <v>68</v>
      </c>
      <c r="K43" s="42" t="str">
        <f t="shared" si="3"/>
        <v>OK</v>
      </c>
      <c r="L43" s="31">
        <v>200</v>
      </c>
      <c r="M43" s="31"/>
      <c r="N43" s="31"/>
      <c r="O43" s="31"/>
      <c r="P43" s="31"/>
      <c r="Q43" s="61"/>
      <c r="R43" s="31"/>
      <c r="S43" s="31"/>
      <c r="T43" s="31"/>
      <c r="U43" s="31"/>
      <c r="V43" s="31"/>
      <c r="W43" s="31"/>
      <c r="X43" s="31"/>
      <c r="Y43" s="31"/>
      <c r="Z43" s="31"/>
      <c r="AA43" s="31"/>
      <c r="AB43" s="31"/>
      <c r="AC43" s="31"/>
      <c r="AD43" s="31"/>
      <c r="AE43" s="31"/>
      <c r="AF43" s="31"/>
      <c r="AG43" s="31"/>
      <c r="AH43" s="31"/>
      <c r="AI43" s="31"/>
      <c r="AJ43" s="31"/>
      <c r="AK43" s="31"/>
      <c r="AL43" s="31"/>
      <c r="AM43" s="31"/>
      <c r="AN43" s="31">
        <v>40</v>
      </c>
      <c r="AO43" s="31"/>
      <c r="AP43" s="31"/>
      <c r="AQ43" s="31"/>
      <c r="AR43" s="31"/>
      <c r="AS43" s="31"/>
      <c r="AT43" s="31"/>
      <c r="AU43" s="60"/>
      <c r="AV43" s="60"/>
      <c r="AW43" s="60"/>
      <c r="AX43" s="60"/>
      <c r="AY43" s="60"/>
      <c r="AZ43" s="60"/>
      <c r="BA43" s="60"/>
      <c r="BB43" s="135"/>
      <c r="BC43" s="135"/>
      <c r="BD43" s="135"/>
      <c r="BE43" s="60"/>
    </row>
    <row r="44" spans="1:57" ht="30" customHeight="1" thickBot="1" x14ac:dyDescent="0.3">
      <c r="A44" s="160"/>
      <c r="B44" s="67">
        <v>41</v>
      </c>
      <c r="C44" s="163"/>
      <c r="D44" s="80" t="s">
        <v>86</v>
      </c>
      <c r="E44" s="85" t="s">
        <v>688</v>
      </c>
      <c r="F44" s="68" t="s">
        <v>38</v>
      </c>
      <c r="G44" s="68" t="s">
        <v>44</v>
      </c>
      <c r="H44" s="53">
        <v>0.06</v>
      </c>
      <c r="I44" s="32">
        <v>1255</v>
      </c>
      <c r="J44" s="41">
        <f t="shared" si="2"/>
        <v>265</v>
      </c>
      <c r="K44" s="42" t="str">
        <f t="shared" si="3"/>
        <v>OK</v>
      </c>
      <c r="L44" s="31">
        <v>400</v>
      </c>
      <c r="M44" s="31"/>
      <c r="N44" s="31"/>
      <c r="O44" s="31"/>
      <c r="P44" s="107"/>
      <c r="Q44" s="108">
        <v>50</v>
      </c>
      <c r="R44" s="109"/>
      <c r="S44" s="31"/>
      <c r="T44" s="31"/>
      <c r="U44" s="31"/>
      <c r="V44" s="31"/>
      <c r="W44" s="31"/>
      <c r="X44" s="31"/>
      <c r="Y44" s="31"/>
      <c r="Z44" s="31"/>
      <c r="AA44" s="31"/>
      <c r="AB44" s="31"/>
      <c r="AC44" s="31"/>
      <c r="AD44" s="31"/>
      <c r="AE44" s="31"/>
      <c r="AF44" s="31"/>
      <c r="AG44" s="31"/>
      <c r="AH44" s="31"/>
      <c r="AI44" s="31"/>
      <c r="AJ44" s="31"/>
      <c r="AK44" s="31"/>
      <c r="AL44" s="31"/>
      <c r="AM44" s="31"/>
      <c r="AN44" s="31">
        <v>40</v>
      </c>
      <c r="AO44" s="31"/>
      <c r="AP44" s="31"/>
      <c r="AQ44" s="31"/>
      <c r="AR44" s="31"/>
      <c r="AS44" s="31"/>
      <c r="AT44" s="31"/>
      <c r="AU44" s="60"/>
      <c r="AV44" s="60"/>
      <c r="AW44" s="60"/>
      <c r="AX44" s="60"/>
      <c r="AY44" s="60"/>
      <c r="AZ44" s="60"/>
      <c r="BA44" s="60"/>
      <c r="BB44" s="135"/>
      <c r="BC44" s="135"/>
      <c r="BD44" s="135"/>
      <c r="BE44" s="140">
        <v>500</v>
      </c>
    </row>
    <row r="45" spans="1:57" ht="30" customHeight="1" thickBot="1" x14ac:dyDescent="0.3">
      <c r="A45" s="160"/>
      <c r="B45" s="67">
        <v>42</v>
      </c>
      <c r="C45" s="163"/>
      <c r="D45" s="80" t="s">
        <v>87</v>
      </c>
      <c r="E45" s="85" t="s">
        <v>688</v>
      </c>
      <c r="F45" s="68" t="s">
        <v>38</v>
      </c>
      <c r="G45" s="68" t="s">
        <v>44</v>
      </c>
      <c r="H45" s="53">
        <v>0.06</v>
      </c>
      <c r="I45" s="32">
        <v>1270</v>
      </c>
      <c r="J45" s="41">
        <f t="shared" si="2"/>
        <v>0</v>
      </c>
      <c r="K45" s="42" t="str">
        <f t="shared" si="3"/>
        <v>OK</v>
      </c>
      <c r="L45" s="31">
        <v>400</v>
      </c>
      <c r="M45" s="31"/>
      <c r="N45" s="31"/>
      <c r="O45" s="31"/>
      <c r="P45" s="107"/>
      <c r="Q45" s="108">
        <v>50</v>
      </c>
      <c r="R45" s="109"/>
      <c r="S45" s="31"/>
      <c r="T45" s="31"/>
      <c r="U45" s="31"/>
      <c r="V45" s="31"/>
      <c r="W45" s="31"/>
      <c r="X45" s="31"/>
      <c r="Y45" s="31"/>
      <c r="Z45" s="31"/>
      <c r="AA45" s="31"/>
      <c r="AB45" s="31"/>
      <c r="AC45" s="31"/>
      <c r="AD45" s="31"/>
      <c r="AE45" s="31"/>
      <c r="AF45" s="31">
        <v>300</v>
      </c>
      <c r="AG45" s="31"/>
      <c r="AH45" s="31"/>
      <c r="AI45" s="31"/>
      <c r="AJ45" s="31"/>
      <c r="AK45" s="31"/>
      <c r="AL45" s="31"/>
      <c r="AM45" s="31"/>
      <c r="AN45" s="31">
        <v>40</v>
      </c>
      <c r="AO45" s="31"/>
      <c r="AP45" s="31"/>
      <c r="AQ45" s="31"/>
      <c r="AR45" s="31"/>
      <c r="AS45" s="31"/>
      <c r="AT45" s="31"/>
      <c r="AU45" s="60"/>
      <c r="AV45" s="60"/>
      <c r="AW45" s="60"/>
      <c r="AX45" s="60"/>
      <c r="AY45" s="60"/>
      <c r="AZ45" s="60"/>
      <c r="BA45" s="60"/>
      <c r="BB45" s="135"/>
      <c r="BC45" s="135"/>
      <c r="BD45" s="135"/>
      <c r="BE45" s="140">
        <v>480</v>
      </c>
    </row>
    <row r="46" spans="1:57" ht="30" customHeight="1" x14ac:dyDescent="0.25">
      <c r="A46" s="160"/>
      <c r="B46" s="67">
        <v>43</v>
      </c>
      <c r="C46" s="163"/>
      <c r="D46" s="80" t="s">
        <v>88</v>
      </c>
      <c r="E46" s="85" t="s">
        <v>688</v>
      </c>
      <c r="F46" s="68" t="s">
        <v>38</v>
      </c>
      <c r="G46" s="68" t="s">
        <v>44</v>
      </c>
      <c r="H46" s="53">
        <v>0.65</v>
      </c>
      <c r="I46" s="32">
        <v>1202</v>
      </c>
      <c r="J46" s="41">
        <f t="shared" si="2"/>
        <v>1162</v>
      </c>
      <c r="K46" s="42" t="str">
        <f t="shared" si="3"/>
        <v>OK</v>
      </c>
      <c r="L46" s="31"/>
      <c r="M46" s="31"/>
      <c r="N46" s="31"/>
      <c r="O46" s="31"/>
      <c r="P46" s="31"/>
      <c r="Q46" s="62"/>
      <c r="R46" s="31"/>
      <c r="S46" s="31"/>
      <c r="T46" s="31"/>
      <c r="U46" s="31"/>
      <c r="V46" s="31"/>
      <c r="W46" s="31"/>
      <c r="X46" s="31"/>
      <c r="Y46" s="31"/>
      <c r="Z46" s="31"/>
      <c r="AA46" s="31"/>
      <c r="AB46" s="31"/>
      <c r="AC46" s="31"/>
      <c r="AD46" s="31"/>
      <c r="AE46" s="31"/>
      <c r="AF46" s="31"/>
      <c r="AG46" s="31"/>
      <c r="AH46" s="31"/>
      <c r="AI46" s="31"/>
      <c r="AJ46" s="31"/>
      <c r="AK46" s="31"/>
      <c r="AL46" s="31"/>
      <c r="AM46" s="31"/>
      <c r="AN46" s="31">
        <v>40</v>
      </c>
      <c r="AO46" s="31"/>
      <c r="AP46" s="31"/>
      <c r="AQ46" s="31"/>
      <c r="AR46" s="31"/>
      <c r="AS46" s="31"/>
      <c r="AT46" s="31"/>
      <c r="AU46" s="60"/>
      <c r="AV46" s="60"/>
      <c r="AW46" s="60"/>
      <c r="AX46" s="60"/>
      <c r="AY46" s="60"/>
      <c r="AZ46" s="60"/>
      <c r="BA46" s="60"/>
      <c r="BB46" s="135"/>
      <c r="BC46" s="135"/>
      <c r="BD46" s="135"/>
      <c r="BE46" s="60"/>
    </row>
    <row r="47" spans="1:57" ht="30" customHeight="1" x14ac:dyDescent="0.25">
      <c r="A47" s="160"/>
      <c r="B47" s="67">
        <v>44</v>
      </c>
      <c r="C47" s="163"/>
      <c r="D47" s="80" t="s">
        <v>89</v>
      </c>
      <c r="E47" s="85" t="s">
        <v>688</v>
      </c>
      <c r="F47" s="68" t="s">
        <v>38</v>
      </c>
      <c r="G47" s="68" t="s">
        <v>44</v>
      </c>
      <c r="H47" s="53">
        <v>0.3</v>
      </c>
      <c r="I47" s="32">
        <v>1202</v>
      </c>
      <c r="J47" s="41">
        <f t="shared" si="2"/>
        <v>1162</v>
      </c>
      <c r="K47" s="42" t="str">
        <f t="shared" si="3"/>
        <v>OK</v>
      </c>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v>40</v>
      </c>
      <c r="AO47" s="31"/>
      <c r="AP47" s="31"/>
      <c r="AQ47" s="31"/>
      <c r="AR47" s="31"/>
      <c r="AS47" s="31"/>
      <c r="AT47" s="31"/>
      <c r="AU47" s="60"/>
      <c r="AV47" s="60"/>
      <c r="AW47" s="60"/>
      <c r="AX47" s="60"/>
      <c r="AY47" s="60"/>
      <c r="AZ47" s="60"/>
      <c r="BA47" s="60"/>
      <c r="BB47" s="135"/>
      <c r="BC47" s="135"/>
      <c r="BD47" s="135"/>
      <c r="BE47" s="60"/>
    </row>
    <row r="48" spans="1:57" ht="30" customHeight="1" x14ac:dyDescent="0.25">
      <c r="A48" s="160"/>
      <c r="B48" s="67">
        <v>45</v>
      </c>
      <c r="C48" s="163"/>
      <c r="D48" s="80" t="s">
        <v>90</v>
      </c>
      <c r="E48" s="85" t="s">
        <v>688</v>
      </c>
      <c r="F48" s="68" t="s">
        <v>38</v>
      </c>
      <c r="G48" s="68" t="s">
        <v>44</v>
      </c>
      <c r="H48" s="53">
        <v>0.7</v>
      </c>
      <c r="I48" s="32">
        <v>1215</v>
      </c>
      <c r="J48" s="41">
        <f t="shared" si="2"/>
        <v>1175</v>
      </c>
      <c r="K48" s="42" t="str">
        <f t="shared" si="3"/>
        <v>OK</v>
      </c>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v>40</v>
      </c>
      <c r="AO48" s="31"/>
      <c r="AP48" s="31"/>
      <c r="AQ48" s="31"/>
      <c r="AR48" s="31"/>
      <c r="AS48" s="31"/>
      <c r="AT48" s="31"/>
      <c r="AU48" s="60"/>
      <c r="AV48" s="60"/>
      <c r="AW48" s="60"/>
      <c r="AX48" s="60"/>
      <c r="AY48" s="60"/>
      <c r="AZ48" s="60"/>
      <c r="BA48" s="60"/>
      <c r="BB48" s="135"/>
      <c r="BC48" s="135"/>
      <c r="BD48" s="135"/>
      <c r="BE48" s="60"/>
    </row>
    <row r="49" spans="1:57" ht="30" customHeight="1" thickBot="1" x14ac:dyDescent="0.3">
      <c r="A49" s="160"/>
      <c r="B49" s="67">
        <v>46</v>
      </c>
      <c r="C49" s="163"/>
      <c r="D49" s="80" t="s">
        <v>91</v>
      </c>
      <c r="E49" s="85" t="s">
        <v>688</v>
      </c>
      <c r="F49" s="68" t="s">
        <v>38</v>
      </c>
      <c r="G49" s="68" t="s">
        <v>44</v>
      </c>
      <c r="H49" s="53">
        <v>0.05</v>
      </c>
      <c r="I49" s="32">
        <v>1204</v>
      </c>
      <c r="J49" s="41">
        <f t="shared" si="2"/>
        <v>1164</v>
      </c>
      <c r="K49" s="42" t="str">
        <f t="shared" si="3"/>
        <v>OK</v>
      </c>
      <c r="L49" s="31"/>
      <c r="M49" s="31"/>
      <c r="N49" s="31"/>
      <c r="O49" s="31"/>
      <c r="P49" s="31"/>
      <c r="Q49" s="61"/>
      <c r="R49" s="31"/>
      <c r="S49" s="31"/>
      <c r="T49" s="31"/>
      <c r="U49" s="31"/>
      <c r="V49" s="31"/>
      <c r="W49" s="31"/>
      <c r="X49" s="31"/>
      <c r="Y49" s="31"/>
      <c r="Z49" s="31"/>
      <c r="AA49" s="31"/>
      <c r="AB49" s="31"/>
      <c r="AC49" s="31"/>
      <c r="AD49" s="31"/>
      <c r="AE49" s="31"/>
      <c r="AF49" s="31"/>
      <c r="AG49" s="31"/>
      <c r="AH49" s="31"/>
      <c r="AI49" s="31"/>
      <c r="AJ49" s="31"/>
      <c r="AK49" s="31"/>
      <c r="AL49" s="31"/>
      <c r="AM49" s="31"/>
      <c r="AN49" s="31">
        <v>40</v>
      </c>
      <c r="AO49" s="31"/>
      <c r="AP49" s="31"/>
      <c r="AQ49" s="31"/>
      <c r="AR49" s="31"/>
      <c r="AS49" s="31"/>
      <c r="AT49" s="31"/>
      <c r="AU49" s="60"/>
      <c r="AV49" s="60"/>
      <c r="AW49" s="60"/>
      <c r="AX49" s="60"/>
      <c r="AY49" s="60"/>
      <c r="AZ49" s="60"/>
      <c r="BA49" s="60"/>
      <c r="BB49" s="135"/>
      <c r="BC49" s="135"/>
      <c r="BD49" s="135"/>
      <c r="BE49" s="60"/>
    </row>
    <row r="50" spans="1:57" ht="30" customHeight="1" thickBot="1" x14ac:dyDescent="0.3">
      <c r="A50" s="160"/>
      <c r="B50" s="67">
        <v>47</v>
      </c>
      <c r="C50" s="163"/>
      <c r="D50" s="80" t="s">
        <v>92</v>
      </c>
      <c r="E50" s="85" t="s">
        <v>688</v>
      </c>
      <c r="F50" s="68" t="s">
        <v>38</v>
      </c>
      <c r="G50" s="68" t="s">
        <v>44</v>
      </c>
      <c r="H50" s="53">
        <v>0.05</v>
      </c>
      <c r="I50" s="32">
        <v>1204</v>
      </c>
      <c r="J50" s="41">
        <f t="shared" si="2"/>
        <v>1114</v>
      </c>
      <c r="K50" s="42" t="str">
        <f t="shared" si="3"/>
        <v>OK</v>
      </c>
      <c r="L50" s="31"/>
      <c r="M50" s="31"/>
      <c r="N50" s="31"/>
      <c r="O50" s="31"/>
      <c r="P50" s="107"/>
      <c r="Q50" s="108">
        <v>50</v>
      </c>
      <c r="R50" s="109"/>
      <c r="S50" s="31"/>
      <c r="T50" s="31"/>
      <c r="U50" s="31"/>
      <c r="V50" s="31"/>
      <c r="W50" s="31"/>
      <c r="X50" s="31"/>
      <c r="Y50" s="31"/>
      <c r="Z50" s="31"/>
      <c r="AA50" s="31"/>
      <c r="AB50" s="31"/>
      <c r="AC50" s="31"/>
      <c r="AD50" s="31"/>
      <c r="AE50" s="31"/>
      <c r="AF50" s="31"/>
      <c r="AG50" s="31"/>
      <c r="AH50" s="31"/>
      <c r="AI50" s="31"/>
      <c r="AJ50" s="31"/>
      <c r="AK50" s="31"/>
      <c r="AL50" s="31"/>
      <c r="AM50" s="31"/>
      <c r="AN50" s="31">
        <v>40</v>
      </c>
      <c r="AO50" s="31"/>
      <c r="AP50" s="31"/>
      <c r="AQ50" s="31"/>
      <c r="AR50" s="31"/>
      <c r="AS50" s="31"/>
      <c r="AT50" s="31"/>
      <c r="AU50" s="60"/>
      <c r="AV50" s="60"/>
      <c r="AW50" s="60"/>
      <c r="AX50" s="60"/>
      <c r="AY50" s="60"/>
      <c r="AZ50" s="60"/>
      <c r="BA50" s="60"/>
      <c r="BB50" s="135"/>
      <c r="BC50" s="135"/>
      <c r="BD50" s="135"/>
      <c r="BE50" s="60"/>
    </row>
    <row r="51" spans="1:57" ht="30" customHeight="1" thickBot="1" x14ac:dyDescent="0.3">
      <c r="A51" s="160"/>
      <c r="B51" s="67">
        <v>48</v>
      </c>
      <c r="C51" s="163"/>
      <c r="D51" s="80" t="s">
        <v>93</v>
      </c>
      <c r="E51" s="85" t="s">
        <v>688</v>
      </c>
      <c r="F51" s="68" t="s">
        <v>38</v>
      </c>
      <c r="G51" s="68" t="s">
        <v>44</v>
      </c>
      <c r="H51" s="53">
        <v>0.05</v>
      </c>
      <c r="I51" s="32">
        <v>1210</v>
      </c>
      <c r="J51" s="41">
        <f t="shared" si="2"/>
        <v>1170</v>
      </c>
      <c r="K51" s="42" t="str">
        <f t="shared" si="3"/>
        <v>OK</v>
      </c>
      <c r="L51" s="31"/>
      <c r="M51" s="31"/>
      <c r="N51" s="31"/>
      <c r="O51" s="31"/>
      <c r="P51" s="31"/>
      <c r="Q51" s="63"/>
      <c r="R51" s="31"/>
      <c r="S51" s="31"/>
      <c r="T51" s="31"/>
      <c r="U51" s="31"/>
      <c r="V51" s="31"/>
      <c r="W51" s="31"/>
      <c r="X51" s="31"/>
      <c r="Y51" s="31"/>
      <c r="Z51" s="31"/>
      <c r="AA51" s="31"/>
      <c r="AB51" s="31"/>
      <c r="AC51" s="31"/>
      <c r="AD51" s="31"/>
      <c r="AE51" s="31"/>
      <c r="AF51" s="31"/>
      <c r="AG51" s="31"/>
      <c r="AH51" s="31"/>
      <c r="AI51" s="31"/>
      <c r="AJ51" s="31"/>
      <c r="AK51" s="31"/>
      <c r="AL51" s="31"/>
      <c r="AM51" s="31"/>
      <c r="AN51" s="31">
        <v>40</v>
      </c>
      <c r="AO51" s="31"/>
      <c r="AP51" s="31"/>
      <c r="AQ51" s="31"/>
      <c r="AR51" s="31"/>
      <c r="AS51" s="31"/>
      <c r="AT51" s="31"/>
      <c r="AU51" s="60"/>
      <c r="AV51" s="60"/>
      <c r="AW51" s="60"/>
      <c r="AX51" s="60"/>
      <c r="AY51" s="60"/>
      <c r="AZ51" s="60"/>
      <c r="BA51" s="60"/>
      <c r="BB51" s="135"/>
      <c r="BC51" s="135"/>
      <c r="BD51" s="135"/>
      <c r="BE51" s="60"/>
    </row>
    <row r="52" spans="1:57" ht="30" customHeight="1" thickBot="1" x14ac:dyDescent="0.3">
      <c r="A52" s="160"/>
      <c r="B52" s="67">
        <v>49</v>
      </c>
      <c r="C52" s="163"/>
      <c r="D52" s="80" t="s">
        <v>94</v>
      </c>
      <c r="E52" s="85" t="s">
        <v>688</v>
      </c>
      <c r="F52" s="68" t="s">
        <v>38</v>
      </c>
      <c r="G52" s="68" t="s">
        <v>44</v>
      </c>
      <c r="H52" s="53">
        <v>0.05</v>
      </c>
      <c r="I52" s="32">
        <v>1202</v>
      </c>
      <c r="J52" s="41">
        <f t="shared" si="2"/>
        <v>312</v>
      </c>
      <c r="K52" s="42" t="str">
        <f t="shared" si="3"/>
        <v>OK</v>
      </c>
      <c r="L52" s="31"/>
      <c r="M52" s="31"/>
      <c r="N52" s="31"/>
      <c r="O52" s="31"/>
      <c r="P52" s="107"/>
      <c r="Q52" s="108">
        <v>50</v>
      </c>
      <c r="R52" s="109"/>
      <c r="S52" s="31"/>
      <c r="T52" s="31"/>
      <c r="U52" s="31"/>
      <c r="V52" s="31"/>
      <c r="W52" s="31"/>
      <c r="X52" s="31"/>
      <c r="Y52" s="31"/>
      <c r="Z52" s="31"/>
      <c r="AA52" s="31"/>
      <c r="AB52" s="31"/>
      <c r="AC52" s="31"/>
      <c r="AD52" s="31"/>
      <c r="AE52" s="31"/>
      <c r="AF52" s="31">
        <v>300</v>
      </c>
      <c r="AG52" s="31"/>
      <c r="AH52" s="31"/>
      <c r="AI52" s="31"/>
      <c r="AJ52" s="31"/>
      <c r="AK52" s="31"/>
      <c r="AL52" s="31"/>
      <c r="AM52" s="31"/>
      <c r="AN52" s="31">
        <v>40</v>
      </c>
      <c r="AO52" s="31"/>
      <c r="AP52" s="31"/>
      <c r="AQ52" s="31"/>
      <c r="AR52" s="31"/>
      <c r="AS52" s="31"/>
      <c r="AT52" s="31"/>
      <c r="AU52" s="60"/>
      <c r="AV52" s="60"/>
      <c r="AW52" s="60"/>
      <c r="AX52" s="60"/>
      <c r="AY52" s="60"/>
      <c r="AZ52" s="60"/>
      <c r="BA52" s="60"/>
      <c r="BB52" s="135"/>
      <c r="BC52" s="135"/>
      <c r="BD52" s="135"/>
      <c r="BE52" s="140">
        <v>500</v>
      </c>
    </row>
    <row r="53" spans="1:57" ht="30" customHeight="1" thickBot="1" x14ac:dyDescent="0.3">
      <c r="A53" s="160"/>
      <c r="B53" s="67">
        <v>50</v>
      </c>
      <c r="C53" s="163"/>
      <c r="D53" s="80" t="s">
        <v>95</v>
      </c>
      <c r="E53" s="85" t="s">
        <v>688</v>
      </c>
      <c r="F53" s="68" t="s">
        <v>38</v>
      </c>
      <c r="G53" s="68" t="s">
        <v>44</v>
      </c>
      <c r="H53" s="53">
        <v>0.05</v>
      </c>
      <c r="I53" s="32">
        <v>1202</v>
      </c>
      <c r="J53" s="41">
        <f t="shared" si="2"/>
        <v>1162</v>
      </c>
      <c r="K53" s="42" t="str">
        <f t="shared" si="3"/>
        <v>OK</v>
      </c>
      <c r="L53" s="31"/>
      <c r="M53" s="31"/>
      <c r="N53" s="31"/>
      <c r="O53" s="31"/>
      <c r="P53" s="31"/>
      <c r="Q53" s="63"/>
      <c r="R53" s="31"/>
      <c r="S53" s="31"/>
      <c r="T53" s="31"/>
      <c r="U53" s="31"/>
      <c r="V53" s="31"/>
      <c r="W53" s="31"/>
      <c r="X53" s="31"/>
      <c r="Y53" s="31"/>
      <c r="Z53" s="31"/>
      <c r="AA53" s="31"/>
      <c r="AB53" s="31"/>
      <c r="AC53" s="31"/>
      <c r="AD53" s="31"/>
      <c r="AE53" s="31"/>
      <c r="AF53" s="31"/>
      <c r="AG53" s="31"/>
      <c r="AH53" s="31"/>
      <c r="AI53" s="31"/>
      <c r="AJ53" s="31"/>
      <c r="AK53" s="31"/>
      <c r="AL53" s="31"/>
      <c r="AM53" s="31"/>
      <c r="AN53" s="31">
        <v>40</v>
      </c>
      <c r="AO53" s="31"/>
      <c r="AP53" s="31"/>
      <c r="AQ53" s="31"/>
      <c r="AR53" s="31"/>
      <c r="AS53" s="31"/>
      <c r="AT53" s="31"/>
      <c r="AU53" s="60"/>
      <c r="AV53" s="60"/>
      <c r="AW53" s="60"/>
      <c r="AX53" s="60"/>
      <c r="AY53" s="60"/>
      <c r="AZ53" s="60"/>
      <c r="BA53" s="60"/>
      <c r="BB53" s="135"/>
      <c r="BC53" s="135"/>
      <c r="BD53" s="135"/>
      <c r="BE53" s="60"/>
    </row>
    <row r="54" spans="1:57" ht="30" customHeight="1" thickBot="1" x14ac:dyDescent="0.3">
      <c r="A54" s="160"/>
      <c r="B54" s="67">
        <v>51</v>
      </c>
      <c r="C54" s="163"/>
      <c r="D54" s="80" t="s">
        <v>96</v>
      </c>
      <c r="E54" s="85" t="s">
        <v>688</v>
      </c>
      <c r="F54" s="68" t="s">
        <v>38</v>
      </c>
      <c r="G54" s="68" t="s">
        <v>44</v>
      </c>
      <c r="H54" s="53">
        <v>0.05</v>
      </c>
      <c r="I54" s="32">
        <v>1202</v>
      </c>
      <c r="J54" s="41">
        <f t="shared" si="2"/>
        <v>312</v>
      </c>
      <c r="K54" s="42" t="str">
        <f t="shared" si="3"/>
        <v>OK</v>
      </c>
      <c r="L54" s="31"/>
      <c r="M54" s="31"/>
      <c r="N54" s="31"/>
      <c r="O54" s="31"/>
      <c r="P54" s="107"/>
      <c r="Q54" s="108">
        <v>50</v>
      </c>
      <c r="R54" s="109"/>
      <c r="S54" s="31"/>
      <c r="T54" s="31"/>
      <c r="U54" s="31"/>
      <c r="V54" s="31"/>
      <c r="W54" s="31"/>
      <c r="X54" s="31"/>
      <c r="Y54" s="31"/>
      <c r="Z54" s="31"/>
      <c r="AA54" s="31"/>
      <c r="AB54" s="31"/>
      <c r="AC54" s="31"/>
      <c r="AD54" s="31"/>
      <c r="AE54" s="31"/>
      <c r="AF54" s="31">
        <v>300</v>
      </c>
      <c r="AG54" s="31"/>
      <c r="AH54" s="31"/>
      <c r="AI54" s="31"/>
      <c r="AJ54" s="31"/>
      <c r="AK54" s="31"/>
      <c r="AL54" s="31"/>
      <c r="AM54" s="31"/>
      <c r="AN54" s="31">
        <v>40</v>
      </c>
      <c r="AO54" s="31"/>
      <c r="AP54" s="31"/>
      <c r="AQ54" s="31"/>
      <c r="AR54" s="31"/>
      <c r="AS54" s="31"/>
      <c r="AT54" s="31"/>
      <c r="AU54" s="60"/>
      <c r="AV54" s="60"/>
      <c r="AW54" s="60"/>
      <c r="AX54" s="60"/>
      <c r="AY54" s="60"/>
      <c r="AZ54" s="60"/>
      <c r="BA54" s="60"/>
      <c r="BB54" s="135"/>
      <c r="BC54" s="135"/>
      <c r="BD54" s="135"/>
      <c r="BE54" s="140">
        <v>500</v>
      </c>
    </row>
    <row r="55" spans="1:57" ht="30" customHeight="1" thickBot="1" x14ac:dyDescent="0.3">
      <c r="A55" s="160"/>
      <c r="B55" s="67">
        <v>52</v>
      </c>
      <c r="C55" s="163"/>
      <c r="D55" s="80" t="s">
        <v>97</v>
      </c>
      <c r="E55" s="85" t="s">
        <v>688</v>
      </c>
      <c r="F55" s="68" t="s">
        <v>38</v>
      </c>
      <c r="G55" s="68" t="s">
        <v>44</v>
      </c>
      <c r="H55" s="53">
        <v>0.1</v>
      </c>
      <c r="I55" s="32">
        <v>1203</v>
      </c>
      <c r="J55" s="41">
        <f t="shared" si="2"/>
        <v>1163</v>
      </c>
      <c r="K55" s="42" t="str">
        <f t="shared" si="3"/>
        <v>OK</v>
      </c>
      <c r="L55" s="31"/>
      <c r="M55" s="31"/>
      <c r="N55" s="31"/>
      <c r="O55" s="31"/>
      <c r="P55" s="31"/>
      <c r="Q55" s="63"/>
      <c r="R55" s="31"/>
      <c r="S55" s="31"/>
      <c r="T55" s="31"/>
      <c r="U55" s="31"/>
      <c r="V55" s="31"/>
      <c r="W55" s="31"/>
      <c r="X55" s="31"/>
      <c r="Y55" s="31"/>
      <c r="Z55" s="31"/>
      <c r="AA55" s="31"/>
      <c r="AB55" s="31"/>
      <c r="AC55" s="31"/>
      <c r="AD55" s="31"/>
      <c r="AE55" s="31"/>
      <c r="AF55" s="31"/>
      <c r="AG55" s="31"/>
      <c r="AH55" s="31"/>
      <c r="AI55" s="31"/>
      <c r="AJ55" s="31"/>
      <c r="AK55" s="31"/>
      <c r="AL55" s="31"/>
      <c r="AM55" s="31"/>
      <c r="AN55" s="31">
        <v>40</v>
      </c>
      <c r="AO55" s="31"/>
      <c r="AP55" s="31"/>
      <c r="AQ55" s="31"/>
      <c r="AR55" s="31"/>
      <c r="AS55" s="31"/>
      <c r="AT55" s="31"/>
      <c r="AU55" s="60"/>
      <c r="AV55" s="60"/>
      <c r="AW55" s="60"/>
      <c r="AX55" s="60"/>
      <c r="AY55" s="60"/>
      <c r="AZ55" s="60"/>
      <c r="BA55" s="60"/>
      <c r="BB55" s="135"/>
      <c r="BC55" s="135"/>
      <c r="BD55" s="135"/>
      <c r="BE55" s="60"/>
    </row>
    <row r="56" spans="1:57" ht="30" customHeight="1" thickBot="1" x14ac:dyDescent="0.3">
      <c r="A56" s="160"/>
      <c r="B56" s="67">
        <v>53</v>
      </c>
      <c r="C56" s="163"/>
      <c r="D56" s="80" t="s">
        <v>98</v>
      </c>
      <c r="E56" s="85" t="s">
        <v>688</v>
      </c>
      <c r="F56" s="68" t="s">
        <v>38</v>
      </c>
      <c r="G56" s="68" t="s">
        <v>44</v>
      </c>
      <c r="H56" s="53">
        <v>0.1</v>
      </c>
      <c r="I56" s="32">
        <v>1202</v>
      </c>
      <c r="J56" s="41">
        <f t="shared" si="2"/>
        <v>812</v>
      </c>
      <c r="K56" s="42" t="str">
        <f t="shared" si="3"/>
        <v>OK</v>
      </c>
      <c r="L56" s="31"/>
      <c r="M56" s="31"/>
      <c r="N56" s="31"/>
      <c r="O56" s="31"/>
      <c r="P56" s="107"/>
      <c r="Q56" s="108">
        <v>50</v>
      </c>
      <c r="R56" s="109"/>
      <c r="S56" s="31"/>
      <c r="T56" s="31"/>
      <c r="U56" s="31"/>
      <c r="V56" s="31"/>
      <c r="W56" s="31"/>
      <c r="X56" s="31"/>
      <c r="Y56" s="31"/>
      <c r="Z56" s="31"/>
      <c r="AA56" s="31"/>
      <c r="AB56" s="31"/>
      <c r="AC56" s="31"/>
      <c r="AD56" s="31"/>
      <c r="AE56" s="31"/>
      <c r="AF56" s="31">
        <v>300</v>
      </c>
      <c r="AG56" s="31"/>
      <c r="AH56" s="31"/>
      <c r="AI56" s="31"/>
      <c r="AJ56" s="31"/>
      <c r="AK56" s="31"/>
      <c r="AL56" s="31"/>
      <c r="AM56" s="31"/>
      <c r="AN56" s="31">
        <v>40</v>
      </c>
      <c r="AO56" s="31"/>
      <c r="AP56" s="31"/>
      <c r="AQ56" s="31"/>
      <c r="AR56" s="31"/>
      <c r="AS56" s="31"/>
      <c r="AT56" s="31"/>
      <c r="AU56" s="60"/>
      <c r="AV56" s="60"/>
      <c r="AW56" s="60"/>
      <c r="AX56" s="60"/>
      <c r="AY56" s="60"/>
      <c r="AZ56" s="60"/>
      <c r="BA56" s="60"/>
      <c r="BB56" s="135"/>
      <c r="BC56" s="135"/>
      <c r="BD56" s="135"/>
      <c r="BE56" s="60"/>
    </row>
    <row r="57" spans="1:57" ht="30" customHeight="1" thickBot="1" x14ac:dyDescent="0.3">
      <c r="A57" s="160"/>
      <c r="B57" s="67">
        <v>54</v>
      </c>
      <c r="C57" s="163"/>
      <c r="D57" s="80" t="s">
        <v>99</v>
      </c>
      <c r="E57" s="85" t="s">
        <v>688</v>
      </c>
      <c r="F57" s="68" t="s">
        <v>38</v>
      </c>
      <c r="G57" s="68" t="s">
        <v>44</v>
      </c>
      <c r="H57" s="53">
        <v>0.15</v>
      </c>
      <c r="I57" s="32">
        <v>1202</v>
      </c>
      <c r="J57" s="41">
        <f t="shared" si="2"/>
        <v>1162</v>
      </c>
      <c r="K57" s="42" t="str">
        <f t="shared" si="3"/>
        <v>OK</v>
      </c>
      <c r="L57" s="31"/>
      <c r="M57" s="31"/>
      <c r="N57" s="31"/>
      <c r="O57" s="31"/>
      <c r="P57" s="31"/>
      <c r="Q57" s="63"/>
      <c r="R57" s="31"/>
      <c r="S57" s="31"/>
      <c r="T57" s="31"/>
      <c r="U57" s="31"/>
      <c r="V57" s="31"/>
      <c r="W57" s="31"/>
      <c r="X57" s="31"/>
      <c r="Y57" s="31"/>
      <c r="Z57" s="31"/>
      <c r="AA57" s="31"/>
      <c r="AB57" s="31"/>
      <c r="AC57" s="31"/>
      <c r="AD57" s="31"/>
      <c r="AE57" s="31"/>
      <c r="AF57" s="31"/>
      <c r="AG57" s="31"/>
      <c r="AH57" s="31"/>
      <c r="AI57" s="31"/>
      <c r="AJ57" s="31"/>
      <c r="AK57" s="31"/>
      <c r="AL57" s="31"/>
      <c r="AM57" s="31"/>
      <c r="AN57" s="31">
        <v>40</v>
      </c>
      <c r="AO57" s="31"/>
      <c r="AP57" s="31"/>
      <c r="AQ57" s="31"/>
      <c r="AR57" s="31"/>
      <c r="AS57" s="31"/>
      <c r="AT57" s="31"/>
      <c r="AU57" s="60"/>
      <c r="AV57" s="60"/>
      <c r="AW57" s="60"/>
      <c r="AX57" s="60"/>
      <c r="AY57" s="60"/>
      <c r="AZ57" s="60"/>
      <c r="BA57" s="60"/>
      <c r="BB57" s="135"/>
      <c r="BC57" s="135"/>
      <c r="BD57" s="135"/>
      <c r="BE57" s="60"/>
    </row>
    <row r="58" spans="1:57" ht="30" customHeight="1" thickBot="1" x14ac:dyDescent="0.3">
      <c r="A58" s="160"/>
      <c r="B58" s="67">
        <v>55</v>
      </c>
      <c r="C58" s="163"/>
      <c r="D58" s="80" t="s">
        <v>100</v>
      </c>
      <c r="E58" s="85" t="s">
        <v>688</v>
      </c>
      <c r="F58" s="68" t="s">
        <v>38</v>
      </c>
      <c r="G58" s="68" t="s">
        <v>44</v>
      </c>
      <c r="H58" s="53">
        <v>0.05</v>
      </c>
      <c r="I58" s="32">
        <v>1202</v>
      </c>
      <c r="J58" s="41">
        <f t="shared" si="2"/>
        <v>912</v>
      </c>
      <c r="K58" s="42" t="str">
        <f t="shared" si="3"/>
        <v>OK</v>
      </c>
      <c r="L58" s="31">
        <v>200</v>
      </c>
      <c r="M58" s="31"/>
      <c r="N58" s="31"/>
      <c r="O58" s="31"/>
      <c r="P58" s="107"/>
      <c r="Q58" s="108">
        <v>50</v>
      </c>
      <c r="R58" s="109"/>
      <c r="S58" s="31"/>
      <c r="T58" s="31"/>
      <c r="U58" s="31"/>
      <c r="V58" s="31"/>
      <c r="W58" s="31"/>
      <c r="X58" s="31"/>
      <c r="Y58" s="31"/>
      <c r="Z58" s="31"/>
      <c r="AA58" s="31"/>
      <c r="AB58" s="31"/>
      <c r="AC58" s="31"/>
      <c r="AD58" s="31"/>
      <c r="AE58" s="31"/>
      <c r="AF58" s="31"/>
      <c r="AG58" s="31"/>
      <c r="AH58" s="31"/>
      <c r="AI58" s="31"/>
      <c r="AJ58" s="31"/>
      <c r="AK58" s="31"/>
      <c r="AL58" s="31"/>
      <c r="AM58" s="31"/>
      <c r="AN58" s="31">
        <v>40</v>
      </c>
      <c r="AO58" s="31"/>
      <c r="AP58" s="31"/>
      <c r="AQ58" s="31"/>
      <c r="AR58" s="31"/>
      <c r="AS58" s="31"/>
      <c r="AT58" s="31"/>
      <c r="AU58" s="60"/>
      <c r="AV58" s="60"/>
      <c r="AW58" s="60"/>
      <c r="AX58" s="60"/>
      <c r="AY58" s="60"/>
      <c r="AZ58" s="60"/>
      <c r="BA58" s="60"/>
      <c r="BB58" s="135"/>
      <c r="BC58" s="135"/>
      <c r="BD58" s="135"/>
      <c r="BE58" s="60"/>
    </row>
    <row r="59" spans="1:57" ht="30" customHeight="1" thickBot="1" x14ac:dyDescent="0.3">
      <c r="A59" s="160"/>
      <c r="B59" s="67">
        <v>56</v>
      </c>
      <c r="C59" s="163"/>
      <c r="D59" s="80" t="s">
        <v>101</v>
      </c>
      <c r="E59" s="85" t="s">
        <v>688</v>
      </c>
      <c r="F59" s="68" t="s">
        <v>38</v>
      </c>
      <c r="G59" s="68" t="s">
        <v>44</v>
      </c>
      <c r="H59" s="53">
        <v>0.05</v>
      </c>
      <c r="I59" s="32">
        <v>1202</v>
      </c>
      <c r="J59" s="41">
        <f t="shared" si="2"/>
        <v>912</v>
      </c>
      <c r="K59" s="42" t="str">
        <f t="shared" si="3"/>
        <v>OK</v>
      </c>
      <c r="L59" s="31">
        <v>200</v>
      </c>
      <c r="M59" s="31"/>
      <c r="N59" s="31"/>
      <c r="O59" s="31"/>
      <c r="P59" s="107"/>
      <c r="Q59" s="108">
        <v>50</v>
      </c>
      <c r="R59" s="109"/>
      <c r="S59" s="31"/>
      <c r="T59" s="31"/>
      <c r="U59" s="31"/>
      <c r="V59" s="31"/>
      <c r="W59" s="31"/>
      <c r="X59" s="31"/>
      <c r="Y59" s="31"/>
      <c r="Z59" s="31"/>
      <c r="AA59" s="31"/>
      <c r="AB59" s="31"/>
      <c r="AC59" s="31"/>
      <c r="AD59" s="31"/>
      <c r="AE59" s="31"/>
      <c r="AF59" s="31"/>
      <c r="AG59" s="31"/>
      <c r="AH59" s="31"/>
      <c r="AI59" s="31"/>
      <c r="AJ59" s="31"/>
      <c r="AK59" s="31"/>
      <c r="AL59" s="31"/>
      <c r="AM59" s="31"/>
      <c r="AN59" s="31">
        <v>40</v>
      </c>
      <c r="AO59" s="31"/>
      <c r="AP59" s="31"/>
      <c r="AQ59" s="31"/>
      <c r="AR59" s="31"/>
      <c r="AS59" s="31"/>
      <c r="AT59" s="31"/>
      <c r="AU59" s="60"/>
      <c r="AV59" s="60"/>
      <c r="AW59" s="60"/>
      <c r="AX59" s="60"/>
      <c r="AY59" s="60"/>
      <c r="AZ59" s="60"/>
      <c r="BA59" s="60"/>
      <c r="BB59" s="135"/>
      <c r="BC59" s="135"/>
      <c r="BD59" s="135"/>
      <c r="BE59" s="60"/>
    </row>
    <row r="60" spans="1:57" ht="30" customHeight="1" thickBot="1" x14ac:dyDescent="0.3">
      <c r="A60" s="160"/>
      <c r="B60" s="67">
        <v>57</v>
      </c>
      <c r="C60" s="163"/>
      <c r="D60" s="80" t="s">
        <v>102</v>
      </c>
      <c r="E60" s="85" t="s">
        <v>688</v>
      </c>
      <c r="F60" s="68" t="s">
        <v>38</v>
      </c>
      <c r="G60" s="68" t="s">
        <v>44</v>
      </c>
      <c r="H60" s="53">
        <v>0.05</v>
      </c>
      <c r="I60" s="32">
        <v>1204</v>
      </c>
      <c r="J60" s="41">
        <f t="shared" si="2"/>
        <v>1114</v>
      </c>
      <c r="K60" s="42" t="str">
        <f t="shared" si="3"/>
        <v>OK</v>
      </c>
      <c r="L60" s="31"/>
      <c r="M60" s="31"/>
      <c r="N60" s="31"/>
      <c r="O60" s="31"/>
      <c r="P60" s="107"/>
      <c r="Q60" s="108">
        <v>50</v>
      </c>
      <c r="R60" s="109"/>
      <c r="S60" s="31"/>
      <c r="T60" s="31"/>
      <c r="U60" s="31"/>
      <c r="V60" s="31"/>
      <c r="W60" s="31"/>
      <c r="X60" s="31"/>
      <c r="Y60" s="31"/>
      <c r="Z60" s="31"/>
      <c r="AA60" s="31"/>
      <c r="AB60" s="31"/>
      <c r="AC60" s="31"/>
      <c r="AD60" s="31"/>
      <c r="AE60" s="31"/>
      <c r="AF60" s="31"/>
      <c r="AG60" s="31"/>
      <c r="AH60" s="31"/>
      <c r="AI60" s="31"/>
      <c r="AJ60" s="31"/>
      <c r="AK60" s="31"/>
      <c r="AL60" s="31"/>
      <c r="AM60" s="31"/>
      <c r="AN60" s="31">
        <v>40</v>
      </c>
      <c r="AO60" s="31"/>
      <c r="AP60" s="31"/>
      <c r="AQ60" s="31"/>
      <c r="AR60" s="31"/>
      <c r="AS60" s="31"/>
      <c r="AT60" s="31"/>
      <c r="AU60" s="60"/>
      <c r="AV60" s="60"/>
      <c r="AW60" s="60"/>
      <c r="AX60" s="60"/>
      <c r="AY60" s="60"/>
      <c r="AZ60" s="60"/>
      <c r="BA60" s="60"/>
      <c r="BB60" s="135"/>
      <c r="BC60" s="135"/>
      <c r="BD60" s="135"/>
      <c r="BE60" s="60"/>
    </row>
    <row r="61" spans="1:57" ht="30" customHeight="1" thickBot="1" x14ac:dyDescent="0.3">
      <c r="A61" s="160"/>
      <c r="B61" s="67">
        <v>58</v>
      </c>
      <c r="C61" s="163"/>
      <c r="D61" s="81" t="s">
        <v>689</v>
      </c>
      <c r="E61" s="85" t="s">
        <v>37</v>
      </c>
      <c r="F61" s="68" t="s">
        <v>38</v>
      </c>
      <c r="G61" s="68" t="s">
        <v>44</v>
      </c>
      <c r="H61" s="55">
        <v>0.8</v>
      </c>
      <c r="I61" s="32">
        <v>202</v>
      </c>
      <c r="J61" s="41">
        <f t="shared" si="2"/>
        <v>162</v>
      </c>
      <c r="K61" s="42" t="str">
        <f t="shared" si="3"/>
        <v>OK</v>
      </c>
      <c r="L61" s="31"/>
      <c r="M61" s="31"/>
      <c r="N61" s="31"/>
      <c r="O61" s="31"/>
      <c r="P61" s="31"/>
      <c r="Q61" s="63"/>
      <c r="R61" s="31"/>
      <c r="S61" s="31"/>
      <c r="T61" s="31"/>
      <c r="U61" s="31"/>
      <c r="V61" s="31"/>
      <c r="W61" s="31"/>
      <c r="X61" s="31"/>
      <c r="Y61" s="31"/>
      <c r="Z61" s="31"/>
      <c r="AA61" s="31"/>
      <c r="AB61" s="31"/>
      <c r="AC61" s="31"/>
      <c r="AD61" s="31"/>
      <c r="AE61" s="31"/>
      <c r="AF61" s="31"/>
      <c r="AG61" s="31"/>
      <c r="AH61" s="31"/>
      <c r="AI61" s="31"/>
      <c r="AJ61" s="31"/>
      <c r="AK61" s="31"/>
      <c r="AL61" s="31"/>
      <c r="AM61" s="31"/>
      <c r="AN61" s="31">
        <v>40</v>
      </c>
      <c r="AO61" s="31"/>
      <c r="AP61" s="31"/>
      <c r="AQ61" s="31"/>
      <c r="AR61" s="31"/>
      <c r="AS61" s="31"/>
      <c r="AT61" s="31"/>
      <c r="AU61" s="60"/>
      <c r="AV61" s="60"/>
      <c r="AW61" s="60"/>
      <c r="AX61" s="60"/>
      <c r="AY61" s="60"/>
      <c r="AZ61" s="60"/>
      <c r="BA61" s="60"/>
      <c r="BB61" s="135"/>
      <c r="BC61" s="135"/>
      <c r="BD61" s="135"/>
      <c r="BE61" s="60"/>
    </row>
    <row r="62" spans="1:57" ht="30" customHeight="1" thickBot="1" x14ac:dyDescent="0.3">
      <c r="A62" s="160"/>
      <c r="B62" s="67">
        <v>59</v>
      </c>
      <c r="C62" s="163"/>
      <c r="D62" s="80" t="s">
        <v>103</v>
      </c>
      <c r="E62" s="85" t="s">
        <v>47</v>
      </c>
      <c r="F62" s="68" t="s">
        <v>50</v>
      </c>
      <c r="G62" s="68" t="s">
        <v>44</v>
      </c>
      <c r="H62" s="53">
        <v>16.64</v>
      </c>
      <c r="I62" s="32">
        <f>18-1</f>
        <v>17</v>
      </c>
      <c r="J62" s="41">
        <f t="shared" si="2"/>
        <v>15</v>
      </c>
      <c r="K62" s="42" t="str">
        <f t="shared" si="3"/>
        <v>OK</v>
      </c>
      <c r="L62" s="31"/>
      <c r="M62" s="31"/>
      <c r="N62" s="31"/>
      <c r="O62" s="31"/>
      <c r="P62" s="107"/>
      <c r="Q62" s="108">
        <v>2</v>
      </c>
      <c r="R62" s="109"/>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60"/>
      <c r="AV62" s="60"/>
      <c r="AW62" s="60"/>
      <c r="AX62" s="60"/>
      <c r="AY62" s="60"/>
      <c r="AZ62" s="60"/>
      <c r="BA62" s="60"/>
      <c r="BB62" s="135"/>
      <c r="BC62" s="135"/>
      <c r="BD62" s="135"/>
      <c r="BE62" s="60"/>
    </row>
    <row r="63" spans="1:57" ht="30" customHeight="1" thickBot="1" x14ac:dyDescent="0.3">
      <c r="A63" s="160"/>
      <c r="B63" s="67">
        <v>60</v>
      </c>
      <c r="C63" s="163"/>
      <c r="D63" s="80" t="s">
        <v>104</v>
      </c>
      <c r="E63" s="85" t="s">
        <v>47</v>
      </c>
      <c r="F63" s="68" t="s">
        <v>50</v>
      </c>
      <c r="G63" s="68" t="s">
        <v>44</v>
      </c>
      <c r="H63" s="53">
        <v>17.41</v>
      </c>
      <c r="I63" s="32">
        <v>17</v>
      </c>
      <c r="J63" s="41">
        <f t="shared" si="2"/>
        <v>15</v>
      </c>
      <c r="K63" s="42" t="str">
        <f t="shared" si="3"/>
        <v>OK</v>
      </c>
      <c r="L63" s="31"/>
      <c r="M63" s="31"/>
      <c r="N63" s="31"/>
      <c r="O63" s="31"/>
      <c r="P63" s="107"/>
      <c r="Q63" s="108">
        <v>2</v>
      </c>
      <c r="R63" s="109"/>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60"/>
      <c r="AV63" s="60"/>
      <c r="AW63" s="60"/>
      <c r="AX63" s="60"/>
      <c r="AY63" s="60"/>
      <c r="AZ63" s="60"/>
      <c r="BA63" s="60"/>
      <c r="BB63" s="135"/>
      <c r="BC63" s="135"/>
      <c r="BD63" s="135"/>
      <c r="BE63" s="60"/>
    </row>
    <row r="64" spans="1:57" ht="30" customHeight="1" thickBot="1" x14ac:dyDescent="0.3">
      <c r="A64" s="160"/>
      <c r="B64" s="67">
        <v>61</v>
      </c>
      <c r="C64" s="163"/>
      <c r="D64" s="80" t="s">
        <v>105</v>
      </c>
      <c r="E64" s="85" t="s">
        <v>47</v>
      </c>
      <c r="F64" s="68" t="s">
        <v>50</v>
      </c>
      <c r="G64" s="68" t="s">
        <v>44</v>
      </c>
      <c r="H64" s="53">
        <v>15.05</v>
      </c>
      <c r="I64" s="32">
        <v>17</v>
      </c>
      <c r="J64" s="41">
        <f t="shared" si="2"/>
        <v>12</v>
      </c>
      <c r="K64" s="42" t="str">
        <f t="shared" si="3"/>
        <v>OK</v>
      </c>
      <c r="L64" s="31">
        <v>3</v>
      </c>
      <c r="M64" s="31"/>
      <c r="N64" s="31"/>
      <c r="O64" s="31"/>
      <c r="P64" s="107"/>
      <c r="Q64" s="108">
        <v>2</v>
      </c>
      <c r="R64" s="109"/>
      <c r="S64" s="31"/>
      <c r="T64" s="31"/>
      <c r="U64" s="31"/>
      <c r="V64" s="31"/>
      <c r="W64" s="31"/>
      <c r="X64" s="31"/>
      <c r="Y64" s="31"/>
      <c r="Z64" s="31"/>
      <c r="AA64" s="31"/>
      <c r="AB64" s="31"/>
      <c r="AC64" s="31"/>
      <c r="AD64" s="31"/>
      <c r="AE64" s="31"/>
      <c r="AF64" s="31"/>
      <c r="AG64" s="31"/>
      <c r="AH64" s="61"/>
      <c r="AI64" s="31"/>
      <c r="AJ64" s="31"/>
      <c r="AK64" s="31"/>
      <c r="AL64" s="31"/>
      <c r="AM64" s="31"/>
      <c r="AN64" s="31"/>
      <c r="AO64" s="31"/>
      <c r="AP64" s="31"/>
      <c r="AQ64" s="31"/>
      <c r="AR64" s="31"/>
      <c r="AS64" s="31"/>
      <c r="AT64" s="31"/>
      <c r="AU64" s="60"/>
      <c r="AV64" s="60"/>
      <c r="AW64" s="60"/>
      <c r="AX64" s="60"/>
      <c r="AY64" s="60"/>
      <c r="AZ64" s="60"/>
      <c r="BA64" s="60"/>
      <c r="BB64" s="135"/>
      <c r="BC64" s="135"/>
      <c r="BD64" s="135"/>
      <c r="BE64" s="60"/>
    </row>
    <row r="65" spans="1:57" ht="30" customHeight="1" thickBot="1" x14ac:dyDescent="0.3">
      <c r="A65" s="160"/>
      <c r="B65" s="67">
        <v>62</v>
      </c>
      <c r="C65" s="163"/>
      <c r="D65" s="80" t="s">
        <v>106</v>
      </c>
      <c r="E65" s="85" t="s">
        <v>47</v>
      </c>
      <c r="F65" s="68" t="s">
        <v>50</v>
      </c>
      <c r="G65" s="68" t="s">
        <v>44</v>
      </c>
      <c r="H65" s="53">
        <v>11.58</v>
      </c>
      <c r="I65" s="32">
        <f>19-1</f>
        <v>18</v>
      </c>
      <c r="J65" s="41">
        <f t="shared" si="2"/>
        <v>15</v>
      </c>
      <c r="K65" s="42" t="str">
        <f t="shared" si="3"/>
        <v>OK</v>
      </c>
      <c r="L65" s="31"/>
      <c r="M65" s="31"/>
      <c r="N65" s="31"/>
      <c r="O65" s="31"/>
      <c r="P65" s="107"/>
      <c r="Q65" s="108">
        <v>2</v>
      </c>
      <c r="R65" s="109"/>
      <c r="S65" s="31"/>
      <c r="T65" s="31"/>
      <c r="U65" s="31"/>
      <c r="V65" s="31"/>
      <c r="W65" s="31"/>
      <c r="X65" s="31"/>
      <c r="Y65" s="31"/>
      <c r="Z65" s="31"/>
      <c r="AA65" s="31"/>
      <c r="AB65" s="31"/>
      <c r="AC65" s="31"/>
      <c r="AD65" s="31"/>
      <c r="AE65" s="31"/>
      <c r="AF65" s="31"/>
      <c r="AG65" s="31"/>
      <c r="AH65" s="108">
        <v>1</v>
      </c>
      <c r="AI65" s="109"/>
      <c r="AJ65" s="31"/>
      <c r="AK65" s="31"/>
      <c r="AL65" s="31"/>
      <c r="AM65" s="31"/>
      <c r="AN65" s="31"/>
      <c r="AO65" s="31"/>
      <c r="AP65" s="31"/>
      <c r="AQ65" s="31"/>
      <c r="AR65" s="31"/>
      <c r="AS65" s="31"/>
      <c r="AT65" s="31"/>
      <c r="AU65" s="60"/>
      <c r="AV65" s="60"/>
      <c r="AW65" s="60"/>
      <c r="AX65" s="60"/>
      <c r="AY65" s="60"/>
      <c r="AZ65" s="60"/>
      <c r="BA65" s="60"/>
      <c r="BB65" s="135"/>
      <c r="BC65" s="135"/>
      <c r="BD65" s="135"/>
      <c r="BE65" s="60"/>
    </row>
    <row r="66" spans="1:57" ht="30" customHeight="1" thickBot="1" x14ac:dyDescent="0.3">
      <c r="A66" s="160"/>
      <c r="B66" s="67">
        <v>63</v>
      </c>
      <c r="C66" s="163"/>
      <c r="D66" s="80" t="s">
        <v>107</v>
      </c>
      <c r="E66" s="85" t="s">
        <v>47</v>
      </c>
      <c r="F66" s="68" t="s">
        <v>50</v>
      </c>
      <c r="G66" s="68" t="s">
        <v>44</v>
      </c>
      <c r="H66" s="53">
        <v>12.28</v>
      </c>
      <c r="I66" s="32">
        <v>14</v>
      </c>
      <c r="J66" s="41">
        <f t="shared" si="2"/>
        <v>8</v>
      </c>
      <c r="K66" s="42" t="str">
        <f t="shared" si="3"/>
        <v>OK</v>
      </c>
      <c r="L66" s="31">
        <v>3</v>
      </c>
      <c r="M66" s="31"/>
      <c r="N66" s="31"/>
      <c r="O66" s="31"/>
      <c r="P66" s="107"/>
      <c r="Q66" s="108">
        <v>2</v>
      </c>
      <c r="R66" s="109"/>
      <c r="S66" s="31"/>
      <c r="T66" s="31"/>
      <c r="U66" s="31"/>
      <c r="V66" s="31"/>
      <c r="W66" s="31"/>
      <c r="X66" s="31"/>
      <c r="Y66" s="31"/>
      <c r="Z66" s="31"/>
      <c r="AA66" s="31"/>
      <c r="AB66" s="31"/>
      <c r="AC66" s="31"/>
      <c r="AD66" s="31"/>
      <c r="AE66" s="31"/>
      <c r="AF66" s="31"/>
      <c r="AG66" s="31"/>
      <c r="AH66" s="62"/>
      <c r="AI66" s="31"/>
      <c r="AJ66" s="31"/>
      <c r="AK66" s="31"/>
      <c r="AL66" s="31"/>
      <c r="AM66" s="31"/>
      <c r="AN66" s="31">
        <v>1</v>
      </c>
      <c r="AO66" s="31"/>
      <c r="AP66" s="31"/>
      <c r="AQ66" s="31"/>
      <c r="AR66" s="31"/>
      <c r="AS66" s="31"/>
      <c r="AT66" s="31"/>
      <c r="AU66" s="60"/>
      <c r="AV66" s="60"/>
      <c r="AW66" s="60"/>
      <c r="AX66" s="60"/>
      <c r="AY66" s="60"/>
      <c r="AZ66" s="60"/>
      <c r="BA66" s="60"/>
      <c r="BB66" s="135"/>
      <c r="BC66" s="135"/>
      <c r="BD66" s="135"/>
      <c r="BE66" s="60"/>
    </row>
    <row r="67" spans="1:57" ht="30" customHeight="1" thickBot="1" x14ac:dyDescent="0.3">
      <c r="A67" s="160"/>
      <c r="B67" s="67">
        <v>64</v>
      </c>
      <c r="C67" s="163"/>
      <c r="D67" s="80" t="s">
        <v>108</v>
      </c>
      <c r="E67" s="85" t="s">
        <v>47</v>
      </c>
      <c r="F67" s="68" t="s">
        <v>50</v>
      </c>
      <c r="G67" s="68" t="s">
        <v>44</v>
      </c>
      <c r="H67" s="53">
        <v>14.86</v>
      </c>
      <c r="I67" s="32">
        <v>14</v>
      </c>
      <c r="J67" s="41">
        <f t="shared" si="2"/>
        <v>14</v>
      </c>
      <c r="K67" s="42" t="str">
        <f t="shared" si="3"/>
        <v>OK</v>
      </c>
      <c r="L67" s="31"/>
      <c r="M67" s="31"/>
      <c r="N67" s="31"/>
      <c r="O67" s="31"/>
      <c r="P67" s="31"/>
      <c r="Q67" s="63"/>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60"/>
      <c r="AV67" s="60"/>
      <c r="AW67" s="60"/>
      <c r="AX67" s="60"/>
      <c r="AY67" s="60"/>
      <c r="AZ67" s="60"/>
      <c r="BA67" s="60"/>
      <c r="BB67" s="135"/>
      <c r="BC67" s="135"/>
      <c r="BD67" s="135"/>
      <c r="BE67" s="60"/>
    </row>
    <row r="68" spans="1:57" ht="30" customHeight="1" thickBot="1" x14ac:dyDescent="0.3">
      <c r="A68" s="160"/>
      <c r="B68" s="67">
        <v>65</v>
      </c>
      <c r="C68" s="163"/>
      <c r="D68" s="80" t="s">
        <v>109</v>
      </c>
      <c r="E68" s="85" t="s">
        <v>47</v>
      </c>
      <c r="F68" s="68" t="s">
        <v>50</v>
      </c>
      <c r="G68" s="68" t="s">
        <v>44</v>
      </c>
      <c r="H68" s="53">
        <v>11.93</v>
      </c>
      <c r="I68" s="32">
        <v>35</v>
      </c>
      <c r="J68" s="41">
        <f t="shared" ref="J68:J131" si="4">I68-(SUM(L68:BE68))</f>
        <v>30</v>
      </c>
      <c r="K68" s="42" t="str">
        <f t="shared" si="3"/>
        <v>OK</v>
      </c>
      <c r="L68" s="31"/>
      <c r="M68" s="31"/>
      <c r="N68" s="31"/>
      <c r="O68" s="31"/>
      <c r="P68" s="107"/>
      <c r="Q68" s="108">
        <v>2</v>
      </c>
      <c r="R68" s="109"/>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60"/>
      <c r="AV68" s="140">
        <v>3</v>
      </c>
      <c r="AW68" s="60"/>
      <c r="AX68" s="60"/>
      <c r="AY68" s="60"/>
      <c r="AZ68" s="60"/>
      <c r="BA68" s="60"/>
      <c r="BB68" s="135"/>
      <c r="BC68" s="135"/>
      <c r="BD68" s="135"/>
      <c r="BE68" s="60"/>
    </row>
    <row r="69" spans="1:57" ht="30" customHeight="1" x14ac:dyDescent="0.25">
      <c r="A69" s="160"/>
      <c r="B69" s="67">
        <v>66</v>
      </c>
      <c r="C69" s="163"/>
      <c r="D69" s="81" t="s">
        <v>110</v>
      </c>
      <c r="E69" s="85" t="s">
        <v>47</v>
      </c>
      <c r="F69" s="68" t="s">
        <v>50</v>
      </c>
      <c r="G69" s="68" t="s">
        <v>44</v>
      </c>
      <c r="H69" s="53">
        <v>12.52</v>
      </c>
      <c r="I69" s="32">
        <v>16</v>
      </c>
      <c r="J69" s="41">
        <f t="shared" si="4"/>
        <v>16</v>
      </c>
      <c r="K69" s="42" t="str">
        <f t="shared" ref="K69:K132" si="5">IF(J69&lt;0,"ATENÇÃO","OK")</f>
        <v>OK</v>
      </c>
      <c r="L69" s="31"/>
      <c r="M69" s="31"/>
      <c r="N69" s="31"/>
      <c r="O69" s="31"/>
      <c r="P69" s="31"/>
      <c r="Q69" s="62"/>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60"/>
      <c r="AV69" s="60"/>
      <c r="AW69" s="60"/>
      <c r="AX69" s="60"/>
      <c r="AY69" s="60"/>
      <c r="AZ69" s="60"/>
      <c r="BA69" s="60"/>
      <c r="BB69" s="135"/>
      <c r="BC69" s="135"/>
      <c r="BD69" s="135"/>
      <c r="BE69" s="60"/>
    </row>
    <row r="70" spans="1:57" ht="30" customHeight="1" thickBot="1" x14ac:dyDescent="0.3">
      <c r="A70" s="160"/>
      <c r="B70" s="67">
        <v>67</v>
      </c>
      <c r="C70" s="163"/>
      <c r="D70" s="80" t="s">
        <v>111</v>
      </c>
      <c r="E70" s="85" t="s">
        <v>47</v>
      </c>
      <c r="F70" s="68" t="s">
        <v>50</v>
      </c>
      <c r="G70" s="68" t="s">
        <v>44</v>
      </c>
      <c r="H70" s="53">
        <v>11.51</v>
      </c>
      <c r="I70" s="32">
        <v>17</v>
      </c>
      <c r="J70" s="41">
        <f t="shared" si="4"/>
        <v>17</v>
      </c>
      <c r="K70" s="42" t="str">
        <f t="shared" si="5"/>
        <v>OK</v>
      </c>
      <c r="L70" s="31"/>
      <c r="M70" s="31"/>
      <c r="N70" s="31"/>
      <c r="O70" s="31"/>
      <c r="P70" s="31"/>
      <c r="Q70" s="6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60"/>
      <c r="AV70" s="60"/>
      <c r="AW70" s="60"/>
      <c r="AX70" s="60"/>
      <c r="AY70" s="60"/>
      <c r="AZ70" s="60"/>
      <c r="BA70" s="60"/>
      <c r="BB70" s="135"/>
      <c r="BC70" s="135"/>
      <c r="BD70" s="135"/>
      <c r="BE70" s="60"/>
    </row>
    <row r="71" spans="1:57" ht="30" customHeight="1" thickBot="1" x14ac:dyDescent="0.3">
      <c r="A71" s="160"/>
      <c r="B71" s="67">
        <v>68</v>
      </c>
      <c r="C71" s="163"/>
      <c r="D71" s="80" t="s">
        <v>112</v>
      </c>
      <c r="E71" s="85" t="s">
        <v>47</v>
      </c>
      <c r="F71" s="68" t="s">
        <v>50</v>
      </c>
      <c r="G71" s="68" t="s">
        <v>44</v>
      </c>
      <c r="H71" s="53">
        <v>12.97</v>
      </c>
      <c r="I71" s="32">
        <v>13</v>
      </c>
      <c r="J71" s="41">
        <f t="shared" si="4"/>
        <v>2</v>
      </c>
      <c r="K71" s="42" t="str">
        <f t="shared" si="5"/>
        <v>OK</v>
      </c>
      <c r="L71" s="31">
        <v>3</v>
      </c>
      <c r="M71" s="31"/>
      <c r="N71" s="31"/>
      <c r="O71" s="31"/>
      <c r="P71" s="107"/>
      <c r="Q71" s="108">
        <v>2</v>
      </c>
      <c r="R71" s="109"/>
      <c r="S71" s="31"/>
      <c r="T71" s="31"/>
      <c r="U71" s="31"/>
      <c r="V71" s="31"/>
      <c r="W71" s="31"/>
      <c r="X71" s="31"/>
      <c r="Y71" s="31"/>
      <c r="Z71" s="31"/>
      <c r="AA71" s="31"/>
      <c r="AB71" s="31"/>
      <c r="AC71" s="31"/>
      <c r="AD71" s="31"/>
      <c r="AE71" s="31"/>
      <c r="AF71" s="31"/>
      <c r="AG71" s="31"/>
      <c r="AH71" s="31"/>
      <c r="AI71" s="31"/>
      <c r="AJ71" s="31"/>
      <c r="AK71" s="31"/>
      <c r="AL71" s="31"/>
      <c r="AM71" s="31"/>
      <c r="AN71" s="31">
        <v>1</v>
      </c>
      <c r="AO71" s="31"/>
      <c r="AP71" s="31"/>
      <c r="AQ71" s="31"/>
      <c r="AR71" s="31"/>
      <c r="AS71" s="31"/>
      <c r="AT71" s="31"/>
      <c r="AU71" s="60"/>
      <c r="AV71" s="140">
        <v>5</v>
      </c>
      <c r="AW71" s="60"/>
      <c r="AX71" s="60"/>
      <c r="AY71" s="60"/>
      <c r="AZ71" s="60"/>
      <c r="BA71" s="60"/>
      <c r="BB71" s="135"/>
      <c r="BC71" s="135"/>
      <c r="BD71" s="135"/>
      <c r="BE71" s="60"/>
    </row>
    <row r="72" spans="1:57" ht="30" customHeight="1" x14ac:dyDescent="0.25">
      <c r="A72" s="160"/>
      <c r="B72" s="67">
        <v>69</v>
      </c>
      <c r="C72" s="163"/>
      <c r="D72" s="79" t="s">
        <v>113</v>
      </c>
      <c r="E72" s="85" t="s">
        <v>47</v>
      </c>
      <c r="F72" s="68" t="s">
        <v>50</v>
      </c>
      <c r="G72" s="68" t="s">
        <v>44</v>
      </c>
      <c r="H72" s="53">
        <v>16.37</v>
      </c>
      <c r="I72" s="32">
        <v>11</v>
      </c>
      <c r="J72" s="41">
        <f t="shared" si="4"/>
        <v>11</v>
      </c>
      <c r="K72" s="42" t="str">
        <f t="shared" si="5"/>
        <v>OK</v>
      </c>
      <c r="L72" s="31"/>
      <c r="M72" s="31"/>
      <c r="N72" s="31"/>
      <c r="O72" s="31"/>
      <c r="P72" s="31"/>
      <c r="Q72" s="62"/>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60"/>
      <c r="AV72" s="60"/>
      <c r="AW72" s="60"/>
      <c r="AX72" s="60"/>
      <c r="AY72" s="60"/>
      <c r="AZ72" s="60"/>
      <c r="BA72" s="60"/>
      <c r="BB72" s="135"/>
      <c r="BC72" s="135"/>
      <c r="BD72" s="135"/>
      <c r="BE72" s="60"/>
    </row>
    <row r="73" spans="1:57" ht="30" customHeight="1" x14ac:dyDescent="0.25">
      <c r="A73" s="160"/>
      <c r="B73" s="67">
        <v>70</v>
      </c>
      <c r="C73" s="163"/>
      <c r="D73" s="79" t="s">
        <v>690</v>
      </c>
      <c r="E73" s="85" t="s">
        <v>47</v>
      </c>
      <c r="F73" s="68" t="s">
        <v>50</v>
      </c>
      <c r="G73" s="68" t="s">
        <v>44</v>
      </c>
      <c r="H73" s="54">
        <v>19.2</v>
      </c>
      <c r="I73" s="32">
        <v>2</v>
      </c>
      <c r="J73" s="41">
        <f t="shared" si="4"/>
        <v>1</v>
      </c>
      <c r="K73" s="42" t="str">
        <f t="shared" si="5"/>
        <v>OK</v>
      </c>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60"/>
      <c r="AV73" s="140">
        <v>1</v>
      </c>
      <c r="AW73" s="60"/>
      <c r="AX73" s="60"/>
      <c r="AY73" s="60"/>
      <c r="AZ73" s="60"/>
      <c r="BA73" s="60"/>
      <c r="BB73" s="135"/>
      <c r="BC73" s="135"/>
      <c r="BD73" s="135"/>
      <c r="BE73" s="60"/>
    </row>
    <row r="74" spans="1:57" ht="30" customHeight="1" x14ac:dyDescent="0.25">
      <c r="A74" s="160"/>
      <c r="B74" s="67">
        <v>71</v>
      </c>
      <c r="C74" s="163"/>
      <c r="D74" s="79" t="s">
        <v>691</v>
      </c>
      <c r="E74" s="85" t="s">
        <v>47</v>
      </c>
      <c r="F74" s="68" t="s">
        <v>50</v>
      </c>
      <c r="G74" s="68" t="s">
        <v>44</v>
      </c>
      <c r="H74" s="54">
        <v>19.170000000000002</v>
      </c>
      <c r="I74" s="32">
        <v>2</v>
      </c>
      <c r="J74" s="41">
        <f t="shared" si="4"/>
        <v>2</v>
      </c>
      <c r="K74" s="42" t="str">
        <f t="shared" si="5"/>
        <v>OK</v>
      </c>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60"/>
      <c r="AV74" s="60"/>
      <c r="AW74" s="60"/>
      <c r="AX74" s="60"/>
      <c r="AY74" s="60"/>
      <c r="AZ74" s="60"/>
      <c r="BA74" s="60"/>
      <c r="BB74" s="135"/>
      <c r="BC74" s="135"/>
      <c r="BD74" s="135"/>
      <c r="BE74" s="60"/>
    </row>
    <row r="75" spans="1:57" ht="30" customHeight="1" x14ac:dyDescent="0.25">
      <c r="A75" s="160"/>
      <c r="B75" s="70">
        <v>72</v>
      </c>
      <c r="C75" s="163"/>
      <c r="D75" s="80" t="s">
        <v>626</v>
      </c>
      <c r="E75" s="85" t="s">
        <v>47</v>
      </c>
      <c r="F75" s="69" t="s">
        <v>627</v>
      </c>
      <c r="G75" s="69" t="s">
        <v>44</v>
      </c>
      <c r="H75" s="54">
        <v>10.27</v>
      </c>
      <c r="I75" s="32">
        <v>6</v>
      </c>
      <c r="J75" s="41">
        <f t="shared" si="4"/>
        <v>3</v>
      </c>
      <c r="K75" s="42" t="str">
        <f t="shared" si="5"/>
        <v>OK</v>
      </c>
      <c r="L75" s="31">
        <v>3</v>
      </c>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60"/>
      <c r="AV75" s="60"/>
      <c r="AW75" s="60"/>
      <c r="AX75" s="60"/>
      <c r="AY75" s="60"/>
      <c r="AZ75" s="60"/>
      <c r="BA75" s="60"/>
      <c r="BB75" s="135"/>
      <c r="BC75" s="135"/>
      <c r="BD75" s="135"/>
      <c r="BE75" s="60"/>
    </row>
    <row r="76" spans="1:57" ht="30" customHeight="1" thickBot="1" x14ac:dyDescent="0.3">
      <c r="A76" s="160"/>
      <c r="B76" s="70">
        <v>73</v>
      </c>
      <c r="C76" s="163"/>
      <c r="D76" s="80" t="s">
        <v>657</v>
      </c>
      <c r="E76" s="85" t="s">
        <v>47</v>
      </c>
      <c r="F76" s="69" t="s">
        <v>627</v>
      </c>
      <c r="G76" s="69" t="s">
        <v>44</v>
      </c>
      <c r="H76" s="54">
        <v>19.5</v>
      </c>
      <c r="I76" s="32">
        <v>3</v>
      </c>
      <c r="J76" s="41">
        <f t="shared" si="4"/>
        <v>3</v>
      </c>
      <c r="K76" s="42" t="str">
        <f t="shared" si="5"/>
        <v>OK</v>
      </c>
      <c r="L76" s="31"/>
      <c r="M76" s="31"/>
      <c r="N76" s="31"/>
      <c r="O76" s="31"/>
      <c r="P76" s="31"/>
      <c r="Q76" s="61"/>
      <c r="R76" s="31"/>
      <c r="S76" s="31"/>
      <c r="T76" s="31"/>
      <c r="U76" s="31"/>
      <c r="V76" s="31"/>
      <c r="W76" s="31"/>
      <c r="X76" s="31"/>
      <c r="Y76" s="31"/>
      <c r="Z76" s="31"/>
      <c r="AA76" s="31"/>
      <c r="AB76" s="31"/>
      <c r="AC76" s="31"/>
      <c r="AD76" s="31"/>
      <c r="AE76" s="31"/>
      <c r="AF76" s="31"/>
      <c r="AG76" s="31"/>
      <c r="AH76" s="61"/>
      <c r="AI76" s="31"/>
      <c r="AJ76" s="31"/>
      <c r="AK76" s="31"/>
      <c r="AL76" s="31"/>
      <c r="AM76" s="31"/>
      <c r="AN76" s="31"/>
      <c r="AO76" s="31"/>
      <c r="AP76" s="31"/>
      <c r="AQ76" s="31"/>
      <c r="AR76" s="31"/>
      <c r="AS76" s="31"/>
      <c r="AT76" s="31"/>
      <c r="AU76" s="60"/>
      <c r="AV76" s="60"/>
      <c r="AW76" s="60"/>
      <c r="AX76" s="60"/>
      <c r="AY76" s="60"/>
      <c r="AZ76" s="60"/>
      <c r="BA76" s="60"/>
      <c r="BB76" s="135"/>
      <c r="BC76" s="135"/>
      <c r="BD76" s="135"/>
      <c r="BE76" s="60"/>
    </row>
    <row r="77" spans="1:57" ht="30" customHeight="1" thickBot="1" x14ac:dyDescent="0.3">
      <c r="A77" s="160"/>
      <c r="B77" s="70">
        <v>74</v>
      </c>
      <c r="C77" s="163"/>
      <c r="D77" s="80" t="s">
        <v>665</v>
      </c>
      <c r="E77" s="85" t="s">
        <v>692</v>
      </c>
      <c r="F77" s="69" t="s">
        <v>636</v>
      </c>
      <c r="G77" s="69" t="s">
        <v>44</v>
      </c>
      <c r="H77" s="53">
        <v>7.44</v>
      </c>
      <c r="I77" s="32">
        <v>2</v>
      </c>
      <c r="J77" s="41">
        <f t="shared" si="4"/>
        <v>0</v>
      </c>
      <c r="K77" s="42" t="str">
        <f t="shared" si="5"/>
        <v>OK</v>
      </c>
      <c r="L77" s="31"/>
      <c r="M77" s="31"/>
      <c r="N77" s="31"/>
      <c r="O77" s="31"/>
      <c r="P77" s="107"/>
      <c r="Q77" s="108">
        <v>1</v>
      </c>
      <c r="R77" s="109"/>
      <c r="S77" s="31"/>
      <c r="T77" s="31"/>
      <c r="U77" s="31"/>
      <c r="V77" s="31"/>
      <c r="W77" s="31"/>
      <c r="X77" s="31"/>
      <c r="Y77" s="31"/>
      <c r="Z77" s="31"/>
      <c r="AA77" s="31"/>
      <c r="AB77" s="31"/>
      <c r="AC77" s="31"/>
      <c r="AD77" s="31"/>
      <c r="AE77" s="31"/>
      <c r="AF77" s="31"/>
      <c r="AG77" s="31"/>
      <c r="AH77" s="108">
        <v>1</v>
      </c>
      <c r="AI77" s="109"/>
      <c r="AJ77" s="31"/>
      <c r="AK77" s="31"/>
      <c r="AL77" s="31"/>
      <c r="AM77" s="31"/>
      <c r="AN77" s="31"/>
      <c r="AO77" s="31"/>
      <c r="AP77" s="31"/>
      <c r="AQ77" s="31"/>
      <c r="AR77" s="31"/>
      <c r="AS77" s="31"/>
      <c r="AT77" s="31"/>
      <c r="AU77" s="60"/>
      <c r="AV77" s="60"/>
      <c r="AW77" s="60"/>
      <c r="AX77" s="60"/>
      <c r="AY77" s="60"/>
      <c r="AZ77" s="60"/>
      <c r="BA77" s="60"/>
      <c r="BB77" s="135"/>
      <c r="BC77" s="135"/>
      <c r="BD77" s="135"/>
      <c r="BE77" s="60"/>
    </row>
    <row r="78" spans="1:57" ht="30" customHeight="1" x14ac:dyDescent="0.25">
      <c r="A78" s="160"/>
      <c r="B78" s="67">
        <v>75</v>
      </c>
      <c r="C78" s="163"/>
      <c r="D78" s="79" t="s">
        <v>115</v>
      </c>
      <c r="E78" s="84" t="s">
        <v>693</v>
      </c>
      <c r="F78" s="68" t="s">
        <v>116</v>
      </c>
      <c r="G78" s="68" t="s">
        <v>44</v>
      </c>
      <c r="H78" s="53">
        <v>34.200000000000003</v>
      </c>
      <c r="I78" s="32">
        <v>3</v>
      </c>
      <c r="J78" s="41">
        <f t="shared" si="4"/>
        <v>3</v>
      </c>
      <c r="K78" s="42" t="str">
        <f t="shared" si="5"/>
        <v>OK</v>
      </c>
      <c r="L78" s="31"/>
      <c r="M78" s="31"/>
      <c r="N78" s="31"/>
      <c r="O78" s="31"/>
      <c r="P78" s="31"/>
      <c r="Q78" s="62"/>
      <c r="R78" s="31"/>
      <c r="S78" s="31"/>
      <c r="T78" s="31"/>
      <c r="U78" s="31"/>
      <c r="V78" s="31"/>
      <c r="W78" s="31"/>
      <c r="X78" s="31"/>
      <c r="Y78" s="31"/>
      <c r="Z78" s="31"/>
      <c r="AA78" s="31"/>
      <c r="AB78" s="31"/>
      <c r="AC78" s="31"/>
      <c r="AD78" s="31"/>
      <c r="AE78" s="31"/>
      <c r="AF78" s="31"/>
      <c r="AG78" s="31"/>
      <c r="AH78" s="62"/>
      <c r="AI78" s="31"/>
      <c r="AJ78" s="31"/>
      <c r="AK78" s="31"/>
      <c r="AL78" s="31"/>
      <c r="AM78" s="31"/>
      <c r="AN78" s="31"/>
      <c r="AO78" s="31"/>
      <c r="AP78" s="31"/>
      <c r="AQ78" s="31"/>
      <c r="AR78" s="31"/>
      <c r="AS78" s="31"/>
      <c r="AT78" s="31"/>
      <c r="AU78" s="60"/>
      <c r="AV78" s="60"/>
      <c r="AW78" s="60"/>
      <c r="AX78" s="60"/>
      <c r="AY78" s="60"/>
      <c r="AZ78" s="60"/>
      <c r="BA78" s="60"/>
      <c r="BB78" s="135"/>
      <c r="BC78" s="135"/>
      <c r="BD78" s="135"/>
      <c r="BE78" s="60"/>
    </row>
    <row r="79" spans="1:57" ht="30" customHeight="1" x14ac:dyDescent="0.25">
      <c r="A79" s="160"/>
      <c r="B79" s="67">
        <v>76</v>
      </c>
      <c r="C79" s="163"/>
      <c r="D79" s="79" t="s">
        <v>694</v>
      </c>
      <c r="E79" s="84" t="s">
        <v>693</v>
      </c>
      <c r="F79" s="68" t="s">
        <v>116</v>
      </c>
      <c r="G79" s="68" t="s">
        <v>44</v>
      </c>
      <c r="H79" s="53">
        <v>99.06</v>
      </c>
      <c r="I79" s="32">
        <v>3</v>
      </c>
      <c r="J79" s="41">
        <f t="shared" si="4"/>
        <v>3</v>
      </c>
      <c r="K79" s="42" t="str">
        <f t="shared" si="5"/>
        <v>OK</v>
      </c>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60"/>
      <c r="AV79" s="60"/>
      <c r="AW79" s="60"/>
      <c r="AX79" s="60"/>
      <c r="AY79" s="60"/>
      <c r="AZ79" s="60"/>
      <c r="BA79" s="60"/>
      <c r="BB79" s="135"/>
      <c r="BC79" s="135"/>
      <c r="BD79" s="135"/>
      <c r="BE79" s="60"/>
    </row>
    <row r="80" spans="1:57" ht="30" customHeight="1" x14ac:dyDescent="0.25">
      <c r="A80" s="160"/>
      <c r="B80" s="67">
        <v>77</v>
      </c>
      <c r="C80" s="163"/>
      <c r="D80" s="79" t="s">
        <v>117</v>
      </c>
      <c r="E80" s="84" t="s">
        <v>693</v>
      </c>
      <c r="F80" s="68" t="s">
        <v>116</v>
      </c>
      <c r="G80" s="68" t="s">
        <v>44</v>
      </c>
      <c r="H80" s="53">
        <v>33</v>
      </c>
      <c r="I80" s="32">
        <v>3</v>
      </c>
      <c r="J80" s="41">
        <f t="shared" si="4"/>
        <v>3</v>
      </c>
      <c r="K80" s="42" t="str">
        <f t="shared" si="5"/>
        <v>OK</v>
      </c>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60"/>
      <c r="AV80" s="60"/>
      <c r="AW80" s="60"/>
      <c r="AX80" s="60"/>
      <c r="AY80" s="60"/>
      <c r="AZ80" s="60"/>
      <c r="BA80" s="60"/>
      <c r="BB80" s="135"/>
      <c r="BC80" s="135"/>
      <c r="BD80" s="135"/>
      <c r="BE80" s="60"/>
    </row>
    <row r="81" spans="1:57" ht="30" customHeight="1" x14ac:dyDescent="0.25">
      <c r="A81" s="160"/>
      <c r="B81" s="67">
        <v>78</v>
      </c>
      <c r="C81" s="163"/>
      <c r="D81" s="79" t="s">
        <v>118</v>
      </c>
      <c r="E81" s="84" t="s">
        <v>693</v>
      </c>
      <c r="F81" s="68" t="s">
        <v>116</v>
      </c>
      <c r="G81" s="68" t="s">
        <v>44</v>
      </c>
      <c r="H81" s="53">
        <v>24</v>
      </c>
      <c r="I81" s="32">
        <v>3</v>
      </c>
      <c r="J81" s="41">
        <f t="shared" si="4"/>
        <v>2</v>
      </c>
      <c r="K81" s="42" t="str">
        <f t="shared" si="5"/>
        <v>OK</v>
      </c>
      <c r="L81" s="31">
        <v>1</v>
      </c>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60"/>
      <c r="AV81" s="60"/>
      <c r="AW81" s="60"/>
      <c r="AX81" s="60"/>
      <c r="AY81" s="60"/>
      <c r="AZ81" s="60"/>
      <c r="BA81" s="60"/>
      <c r="BB81" s="135"/>
      <c r="BC81" s="135"/>
      <c r="BD81" s="135"/>
      <c r="BE81" s="60"/>
    </row>
    <row r="82" spans="1:57" ht="30" customHeight="1" x14ac:dyDescent="0.25">
      <c r="A82" s="160"/>
      <c r="B82" s="67">
        <v>79</v>
      </c>
      <c r="C82" s="163"/>
      <c r="D82" s="79" t="s">
        <v>119</v>
      </c>
      <c r="E82" s="84" t="s">
        <v>693</v>
      </c>
      <c r="F82" s="68" t="s">
        <v>116</v>
      </c>
      <c r="G82" s="68" t="s">
        <v>44</v>
      </c>
      <c r="H82" s="54">
        <v>25</v>
      </c>
      <c r="I82" s="32">
        <v>3</v>
      </c>
      <c r="J82" s="41">
        <f t="shared" si="4"/>
        <v>3</v>
      </c>
      <c r="K82" s="42" t="str">
        <f t="shared" si="5"/>
        <v>OK</v>
      </c>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60"/>
      <c r="AV82" s="60"/>
      <c r="AW82" s="60"/>
      <c r="AX82" s="60"/>
      <c r="AY82" s="60"/>
      <c r="AZ82" s="60"/>
      <c r="BA82" s="60"/>
      <c r="BB82" s="135"/>
      <c r="BC82" s="135"/>
      <c r="BD82" s="135"/>
      <c r="BE82" s="60"/>
    </row>
    <row r="83" spans="1:57" ht="30" customHeight="1" x14ac:dyDescent="0.25">
      <c r="A83" s="160"/>
      <c r="B83" s="67">
        <v>80</v>
      </c>
      <c r="C83" s="163"/>
      <c r="D83" s="79" t="s">
        <v>120</v>
      </c>
      <c r="E83" s="84" t="s">
        <v>693</v>
      </c>
      <c r="F83" s="68" t="s">
        <v>116</v>
      </c>
      <c r="G83" s="68" t="s">
        <v>44</v>
      </c>
      <c r="H83" s="54">
        <v>39</v>
      </c>
      <c r="I83" s="32">
        <v>3</v>
      </c>
      <c r="J83" s="41">
        <f t="shared" si="4"/>
        <v>2</v>
      </c>
      <c r="K83" s="42" t="str">
        <f t="shared" si="5"/>
        <v>OK</v>
      </c>
      <c r="L83" s="31">
        <v>1</v>
      </c>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60"/>
      <c r="AV83" s="60"/>
      <c r="AW83" s="60"/>
      <c r="AX83" s="60"/>
      <c r="AY83" s="60"/>
      <c r="AZ83" s="60"/>
      <c r="BA83" s="60"/>
      <c r="BB83" s="135"/>
      <c r="BC83" s="135"/>
      <c r="BD83" s="135"/>
      <c r="BE83" s="60"/>
    </row>
    <row r="84" spans="1:57" ht="30" customHeight="1" thickBot="1" x14ac:dyDescent="0.3">
      <c r="A84" s="160"/>
      <c r="B84" s="67">
        <v>81</v>
      </c>
      <c r="C84" s="163"/>
      <c r="D84" s="79" t="s">
        <v>121</v>
      </c>
      <c r="E84" s="84" t="s">
        <v>693</v>
      </c>
      <c r="F84" s="68" t="s">
        <v>116</v>
      </c>
      <c r="G84" s="68" t="s">
        <v>44</v>
      </c>
      <c r="H84" s="54">
        <v>57</v>
      </c>
      <c r="I84" s="32">
        <v>4</v>
      </c>
      <c r="J84" s="41">
        <f t="shared" si="4"/>
        <v>3</v>
      </c>
      <c r="K84" s="42" t="str">
        <f t="shared" si="5"/>
        <v>OK</v>
      </c>
      <c r="L84" s="31">
        <v>1</v>
      </c>
      <c r="M84" s="31"/>
      <c r="N84" s="31"/>
      <c r="O84" s="31"/>
      <c r="P84" s="31"/>
      <c r="Q84" s="6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60"/>
      <c r="AV84" s="60"/>
      <c r="AW84" s="60"/>
      <c r="AX84" s="60"/>
      <c r="AY84" s="60"/>
      <c r="AZ84" s="60"/>
      <c r="BA84" s="60"/>
      <c r="BB84" s="135"/>
      <c r="BC84" s="135"/>
      <c r="BD84" s="135"/>
      <c r="BE84" s="60"/>
    </row>
    <row r="85" spans="1:57" ht="30" customHeight="1" thickBot="1" x14ac:dyDescent="0.3">
      <c r="A85" s="160"/>
      <c r="B85" s="69">
        <v>82</v>
      </c>
      <c r="C85" s="163"/>
      <c r="D85" s="80" t="s">
        <v>122</v>
      </c>
      <c r="E85" s="84" t="s">
        <v>688</v>
      </c>
      <c r="F85" s="69" t="s">
        <v>123</v>
      </c>
      <c r="G85" s="69" t="s">
        <v>44</v>
      </c>
      <c r="H85" s="54">
        <v>4.12</v>
      </c>
      <c r="I85" s="32">
        <v>21</v>
      </c>
      <c r="J85" s="41">
        <f t="shared" si="4"/>
        <v>19</v>
      </c>
      <c r="K85" s="42" t="str">
        <f t="shared" si="5"/>
        <v>OK</v>
      </c>
      <c r="L85" s="31"/>
      <c r="M85" s="31"/>
      <c r="N85" s="31"/>
      <c r="O85" s="31"/>
      <c r="P85" s="107"/>
      <c r="Q85" s="108">
        <v>2</v>
      </c>
      <c r="R85" s="109"/>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60"/>
      <c r="AV85" s="60"/>
      <c r="AW85" s="60"/>
      <c r="AX85" s="60"/>
      <c r="AY85" s="60"/>
      <c r="AZ85" s="60"/>
      <c r="BA85" s="60"/>
      <c r="BB85" s="135"/>
      <c r="BC85" s="135"/>
      <c r="BD85" s="135"/>
      <c r="BE85" s="60"/>
    </row>
    <row r="86" spans="1:57" ht="30" customHeight="1" thickBot="1" x14ac:dyDescent="0.3">
      <c r="A86" s="160"/>
      <c r="B86" s="69">
        <v>83</v>
      </c>
      <c r="C86" s="163"/>
      <c r="D86" s="80" t="s">
        <v>124</v>
      </c>
      <c r="E86" s="85" t="s">
        <v>688</v>
      </c>
      <c r="F86" s="69" t="s">
        <v>123</v>
      </c>
      <c r="G86" s="69" t="s">
        <v>44</v>
      </c>
      <c r="H86" s="54">
        <v>0.09</v>
      </c>
      <c r="I86" s="32">
        <v>506</v>
      </c>
      <c r="J86" s="41">
        <f t="shared" si="4"/>
        <v>486</v>
      </c>
      <c r="K86" s="42" t="str">
        <f t="shared" si="5"/>
        <v>OK</v>
      </c>
      <c r="L86" s="31"/>
      <c r="M86" s="31"/>
      <c r="N86" s="31"/>
      <c r="O86" s="31"/>
      <c r="P86" s="107"/>
      <c r="Q86" s="108">
        <v>20</v>
      </c>
      <c r="R86" s="109"/>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60"/>
      <c r="AV86" s="60"/>
      <c r="AW86" s="60"/>
      <c r="AX86" s="60"/>
      <c r="AY86" s="60"/>
      <c r="AZ86" s="60"/>
      <c r="BA86" s="60"/>
      <c r="BB86" s="135"/>
      <c r="BC86" s="135"/>
      <c r="BD86" s="135"/>
      <c r="BE86" s="60"/>
    </row>
    <row r="87" spans="1:57" ht="30" customHeight="1" thickBot="1" x14ac:dyDescent="0.3">
      <c r="A87" s="161"/>
      <c r="B87" s="69">
        <v>84</v>
      </c>
      <c r="C87" s="164"/>
      <c r="D87" s="80" t="s">
        <v>125</v>
      </c>
      <c r="E87" s="85" t="s">
        <v>688</v>
      </c>
      <c r="F87" s="69" t="s">
        <v>123</v>
      </c>
      <c r="G87" s="69" t="s">
        <v>44</v>
      </c>
      <c r="H87" s="54">
        <v>0.05</v>
      </c>
      <c r="I87" s="32">
        <v>506</v>
      </c>
      <c r="J87" s="41">
        <f t="shared" si="4"/>
        <v>486</v>
      </c>
      <c r="K87" s="42" t="str">
        <f t="shared" si="5"/>
        <v>OK</v>
      </c>
      <c r="L87" s="31"/>
      <c r="M87" s="31"/>
      <c r="N87" s="31"/>
      <c r="O87" s="31"/>
      <c r="P87" s="107"/>
      <c r="Q87" s="108">
        <v>20</v>
      </c>
      <c r="R87" s="109"/>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60"/>
      <c r="AV87" s="60"/>
      <c r="AW87" s="60"/>
      <c r="AX87" s="60"/>
      <c r="AY87" s="60"/>
      <c r="AZ87" s="60"/>
      <c r="BA87" s="60"/>
      <c r="BB87" s="135"/>
      <c r="BC87" s="135"/>
      <c r="BD87" s="135"/>
      <c r="BE87" s="60"/>
    </row>
    <row r="88" spans="1:57" ht="30" customHeight="1" thickBot="1" x14ac:dyDescent="0.3">
      <c r="A88" s="165">
        <v>2</v>
      </c>
      <c r="B88" s="71">
        <v>85</v>
      </c>
      <c r="C88" s="168" t="s">
        <v>695</v>
      </c>
      <c r="D88" s="75" t="s">
        <v>126</v>
      </c>
      <c r="E88" s="72" t="s">
        <v>37</v>
      </c>
      <c r="F88" s="72" t="s">
        <v>38</v>
      </c>
      <c r="G88" s="72" t="s">
        <v>44</v>
      </c>
      <c r="H88" s="56">
        <v>0.85</v>
      </c>
      <c r="I88" s="32">
        <v>261</v>
      </c>
      <c r="J88" s="41">
        <f t="shared" si="4"/>
        <v>191</v>
      </c>
      <c r="K88" s="42" t="str">
        <f t="shared" si="5"/>
        <v>OK</v>
      </c>
      <c r="L88" s="31"/>
      <c r="M88" s="31"/>
      <c r="N88" s="61">
        <v>50</v>
      </c>
      <c r="O88" s="31"/>
      <c r="P88" s="31"/>
      <c r="Q88" s="62"/>
      <c r="R88" s="31"/>
      <c r="S88" s="31"/>
      <c r="T88" s="31">
        <v>20</v>
      </c>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60"/>
      <c r="AV88" s="60"/>
      <c r="AW88" s="60"/>
      <c r="AX88" s="60"/>
      <c r="AY88" s="60"/>
      <c r="AZ88" s="60"/>
      <c r="BA88" s="60"/>
      <c r="BB88" s="135"/>
      <c r="BC88" s="135"/>
      <c r="BD88" s="135"/>
      <c r="BE88" s="60"/>
    </row>
    <row r="89" spans="1:57" ht="30" customHeight="1" thickBot="1" x14ac:dyDescent="0.3">
      <c r="A89" s="166"/>
      <c r="B89" s="71">
        <v>86</v>
      </c>
      <c r="C89" s="169"/>
      <c r="D89" s="75" t="s">
        <v>127</v>
      </c>
      <c r="E89" s="72" t="s">
        <v>37</v>
      </c>
      <c r="F89" s="72" t="s">
        <v>38</v>
      </c>
      <c r="G89" s="72" t="s">
        <v>44</v>
      </c>
      <c r="H89" s="56">
        <v>1.4</v>
      </c>
      <c r="I89" s="32">
        <v>211</v>
      </c>
      <c r="J89" s="41">
        <f t="shared" si="4"/>
        <v>141</v>
      </c>
      <c r="K89" s="42" t="str">
        <f t="shared" si="5"/>
        <v>OK</v>
      </c>
      <c r="L89" s="31"/>
      <c r="M89" s="31"/>
      <c r="N89" s="108">
        <v>50</v>
      </c>
      <c r="O89" s="31"/>
      <c r="P89" s="31"/>
      <c r="Q89" s="31"/>
      <c r="R89" s="31"/>
      <c r="S89" s="31"/>
      <c r="T89" s="31">
        <v>20</v>
      </c>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60"/>
      <c r="AV89" s="60"/>
      <c r="AW89" s="60"/>
      <c r="AX89" s="60"/>
      <c r="AY89" s="60"/>
      <c r="AZ89" s="60"/>
      <c r="BA89" s="60"/>
      <c r="BB89" s="135"/>
      <c r="BC89" s="135"/>
      <c r="BD89" s="135"/>
      <c r="BE89" s="60"/>
    </row>
    <row r="90" spans="1:57" ht="30" customHeight="1" x14ac:dyDescent="0.25">
      <c r="A90" s="166"/>
      <c r="B90" s="71">
        <v>87</v>
      </c>
      <c r="C90" s="169"/>
      <c r="D90" s="75" t="s">
        <v>128</v>
      </c>
      <c r="E90" s="72" t="s">
        <v>37</v>
      </c>
      <c r="F90" s="72" t="s">
        <v>38</v>
      </c>
      <c r="G90" s="72" t="s">
        <v>44</v>
      </c>
      <c r="H90" s="56">
        <v>1.4</v>
      </c>
      <c r="I90" s="32">
        <v>258</v>
      </c>
      <c r="J90" s="41">
        <f t="shared" si="4"/>
        <v>188</v>
      </c>
      <c r="K90" s="42" t="str">
        <f t="shared" si="5"/>
        <v>OK</v>
      </c>
      <c r="L90" s="31"/>
      <c r="M90" s="31"/>
      <c r="N90" s="62">
        <v>50</v>
      </c>
      <c r="O90" s="31"/>
      <c r="P90" s="31"/>
      <c r="Q90" s="31"/>
      <c r="R90" s="31"/>
      <c r="S90" s="31"/>
      <c r="T90" s="31">
        <v>20</v>
      </c>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60"/>
      <c r="AV90" s="60"/>
      <c r="AW90" s="60"/>
      <c r="AX90" s="60"/>
      <c r="AY90" s="60"/>
      <c r="AZ90" s="60"/>
      <c r="BA90" s="60"/>
      <c r="BB90" s="135"/>
      <c r="BC90" s="135"/>
      <c r="BD90" s="135"/>
      <c r="BE90" s="60"/>
    </row>
    <row r="91" spans="1:57" ht="30" customHeight="1" x14ac:dyDescent="0.25">
      <c r="A91" s="166"/>
      <c r="B91" s="71">
        <v>88</v>
      </c>
      <c r="C91" s="169"/>
      <c r="D91" s="75" t="s">
        <v>129</v>
      </c>
      <c r="E91" s="72" t="s">
        <v>37</v>
      </c>
      <c r="F91" s="72" t="s">
        <v>38</v>
      </c>
      <c r="G91" s="72" t="s">
        <v>44</v>
      </c>
      <c r="H91" s="56">
        <v>1.4</v>
      </c>
      <c r="I91" s="32">
        <v>206</v>
      </c>
      <c r="J91" s="41">
        <f t="shared" si="4"/>
        <v>136</v>
      </c>
      <c r="K91" s="42" t="str">
        <f t="shared" si="5"/>
        <v>OK</v>
      </c>
      <c r="L91" s="31"/>
      <c r="M91" s="31"/>
      <c r="N91" s="31">
        <v>50</v>
      </c>
      <c r="O91" s="31"/>
      <c r="P91" s="31"/>
      <c r="Q91" s="31"/>
      <c r="R91" s="31"/>
      <c r="S91" s="31"/>
      <c r="T91" s="31">
        <v>20</v>
      </c>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60"/>
      <c r="AV91" s="60"/>
      <c r="AW91" s="60"/>
      <c r="AX91" s="60"/>
      <c r="AY91" s="60"/>
      <c r="AZ91" s="60"/>
      <c r="BA91" s="60"/>
      <c r="BB91" s="135"/>
      <c r="BC91" s="135"/>
      <c r="BD91" s="135"/>
      <c r="BE91" s="60"/>
    </row>
    <row r="92" spans="1:57" ht="30" customHeight="1" x14ac:dyDescent="0.25">
      <c r="A92" s="166"/>
      <c r="B92" s="71">
        <v>89</v>
      </c>
      <c r="C92" s="169"/>
      <c r="D92" s="75" t="s">
        <v>130</v>
      </c>
      <c r="E92" s="72" t="s">
        <v>37</v>
      </c>
      <c r="F92" s="72" t="s">
        <v>38</v>
      </c>
      <c r="G92" s="72" t="s">
        <v>44</v>
      </c>
      <c r="H92" s="56">
        <v>1.4</v>
      </c>
      <c r="I92" s="32">
        <v>223</v>
      </c>
      <c r="J92" s="41">
        <f t="shared" si="4"/>
        <v>173</v>
      </c>
      <c r="K92" s="42" t="str">
        <f t="shared" si="5"/>
        <v>OK</v>
      </c>
      <c r="L92" s="31"/>
      <c r="M92" s="31"/>
      <c r="N92" s="31">
        <v>50</v>
      </c>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60"/>
      <c r="AV92" s="60"/>
      <c r="AW92" s="60"/>
      <c r="AX92" s="60"/>
      <c r="AY92" s="60"/>
      <c r="AZ92" s="60"/>
      <c r="BA92" s="60"/>
      <c r="BB92" s="135"/>
      <c r="BC92" s="135"/>
      <c r="BD92" s="135"/>
      <c r="BE92" s="60"/>
    </row>
    <row r="93" spans="1:57" ht="30" customHeight="1" x14ac:dyDescent="0.25">
      <c r="A93" s="166"/>
      <c r="B93" s="71">
        <v>90</v>
      </c>
      <c r="C93" s="169"/>
      <c r="D93" s="75" t="s">
        <v>131</v>
      </c>
      <c r="E93" s="72" t="s">
        <v>37</v>
      </c>
      <c r="F93" s="72" t="s">
        <v>38</v>
      </c>
      <c r="G93" s="72" t="s">
        <v>44</v>
      </c>
      <c r="H93" s="56">
        <v>0.85</v>
      </c>
      <c r="I93" s="32">
        <v>213</v>
      </c>
      <c r="J93" s="41">
        <f t="shared" si="4"/>
        <v>128</v>
      </c>
      <c r="K93" s="42" t="str">
        <f t="shared" si="5"/>
        <v>OK</v>
      </c>
      <c r="L93" s="31"/>
      <c r="M93" s="31"/>
      <c r="N93" s="107">
        <v>50</v>
      </c>
      <c r="O93" s="31"/>
      <c r="P93" s="31"/>
      <c r="Q93" s="31"/>
      <c r="R93" s="31"/>
      <c r="S93" s="31"/>
      <c r="T93" s="31">
        <v>20</v>
      </c>
      <c r="U93" s="31"/>
      <c r="V93" s="31"/>
      <c r="W93" s="31"/>
      <c r="X93" s="31"/>
      <c r="Y93" s="31"/>
      <c r="Z93" s="31"/>
      <c r="AA93" s="31">
        <v>15</v>
      </c>
      <c r="AB93" s="31"/>
      <c r="AC93" s="31"/>
      <c r="AD93" s="31"/>
      <c r="AE93" s="31"/>
      <c r="AF93" s="31"/>
      <c r="AG93" s="31"/>
      <c r="AH93" s="31"/>
      <c r="AI93" s="31"/>
      <c r="AJ93" s="31"/>
      <c r="AK93" s="31"/>
      <c r="AL93" s="31"/>
      <c r="AM93" s="31"/>
      <c r="AN93" s="31"/>
      <c r="AO93" s="31"/>
      <c r="AP93" s="31"/>
      <c r="AQ93" s="31"/>
      <c r="AR93" s="31"/>
      <c r="AS93" s="31"/>
      <c r="AT93" s="31"/>
      <c r="AU93" s="60"/>
      <c r="AV93" s="60"/>
      <c r="AW93" s="60"/>
      <c r="AX93" s="60"/>
      <c r="AY93" s="60"/>
      <c r="AZ93" s="60"/>
      <c r="BA93" s="60"/>
      <c r="BB93" s="135"/>
      <c r="BC93" s="135"/>
      <c r="BD93" s="135"/>
      <c r="BE93" s="60"/>
    </row>
    <row r="94" spans="1:57" ht="30" customHeight="1" x14ac:dyDescent="0.25">
      <c r="A94" s="166"/>
      <c r="B94" s="71">
        <v>91</v>
      </c>
      <c r="C94" s="169"/>
      <c r="D94" s="75" t="s">
        <v>132</v>
      </c>
      <c r="E94" s="72" t="s">
        <v>37</v>
      </c>
      <c r="F94" s="72" t="s">
        <v>38</v>
      </c>
      <c r="G94" s="72" t="s">
        <v>44</v>
      </c>
      <c r="H94" s="56">
        <v>0.85</v>
      </c>
      <c r="I94" s="32">
        <v>208</v>
      </c>
      <c r="J94" s="41">
        <f t="shared" si="4"/>
        <v>123</v>
      </c>
      <c r="K94" s="42" t="str">
        <f t="shared" si="5"/>
        <v>OK</v>
      </c>
      <c r="L94" s="31"/>
      <c r="M94" s="31"/>
      <c r="N94" s="31">
        <v>50</v>
      </c>
      <c r="O94" s="31"/>
      <c r="P94" s="31"/>
      <c r="Q94" s="31"/>
      <c r="R94" s="31"/>
      <c r="S94" s="31"/>
      <c r="T94" s="31">
        <v>20</v>
      </c>
      <c r="U94" s="31"/>
      <c r="V94" s="31"/>
      <c r="W94" s="31"/>
      <c r="X94" s="31"/>
      <c r="Y94" s="31"/>
      <c r="Z94" s="31"/>
      <c r="AA94" s="31">
        <v>15</v>
      </c>
      <c r="AB94" s="31"/>
      <c r="AC94" s="31"/>
      <c r="AD94" s="31"/>
      <c r="AE94" s="31"/>
      <c r="AF94" s="31"/>
      <c r="AG94" s="31"/>
      <c r="AH94" s="31"/>
      <c r="AI94" s="31"/>
      <c r="AJ94" s="31"/>
      <c r="AK94" s="31"/>
      <c r="AL94" s="31"/>
      <c r="AM94" s="31"/>
      <c r="AN94" s="31"/>
      <c r="AO94" s="31"/>
      <c r="AP94" s="31"/>
      <c r="AQ94" s="31"/>
      <c r="AR94" s="31"/>
      <c r="AS94" s="31"/>
      <c r="AT94" s="31"/>
      <c r="AU94" s="60"/>
      <c r="AV94" s="60"/>
      <c r="AW94" s="60"/>
      <c r="AX94" s="60"/>
      <c r="AY94" s="60"/>
      <c r="AZ94" s="60"/>
      <c r="BA94" s="60"/>
      <c r="BB94" s="135"/>
      <c r="BC94" s="135"/>
      <c r="BD94" s="135"/>
      <c r="BE94" s="60"/>
    </row>
    <row r="95" spans="1:57" ht="30" customHeight="1" x14ac:dyDescent="0.25">
      <c r="A95" s="166"/>
      <c r="B95" s="71">
        <v>92</v>
      </c>
      <c r="C95" s="169"/>
      <c r="D95" s="75" t="s">
        <v>133</v>
      </c>
      <c r="E95" s="72" t="s">
        <v>37</v>
      </c>
      <c r="F95" s="72" t="s">
        <v>38</v>
      </c>
      <c r="G95" s="72" t="s">
        <v>44</v>
      </c>
      <c r="H95" s="56">
        <v>0.74</v>
      </c>
      <c r="I95" s="32">
        <v>208</v>
      </c>
      <c r="J95" s="41">
        <f t="shared" si="4"/>
        <v>158</v>
      </c>
      <c r="K95" s="42" t="str">
        <f t="shared" si="5"/>
        <v>OK</v>
      </c>
      <c r="L95" s="31"/>
      <c r="M95" s="31"/>
      <c r="N95" s="31">
        <v>50</v>
      </c>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60"/>
      <c r="AV95" s="60"/>
      <c r="AW95" s="60"/>
      <c r="AX95" s="60"/>
      <c r="AY95" s="60"/>
      <c r="AZ95" s="60"/>
      <c r="BA95" s="60"/>
      <c r="BB95" s="135"/>
      <c r="BC95" s="135"/>
      <c r="BD95" s="135"/>
      <c r="BE95" s="60"/>
    </row>
    <row r="96" spans="1:57" ht="30" customHeight="1" x14ac:dyDescent="0.25">
      <c r="A96" s="166"/>
      <c r="B96" s="71">
        <v>93</v>
      </c>
      <c r="C96" s="169"/>
      <c r="D96" s="75" t="s">
        <v>134</v>
      </c>
      <c r="E96" s="72" t="s">
        <v>37</v>
      </c>
      <c r="F96" s="72" t="s">
        <v>38</v>
      </c>
      <c r="G96" s="72" t="s">
        <v>44</v>
      </c>
      <c r="H96" s="56">
        <v>0.85</v>
      </c>
      <c r="I96" s="32">
        <v>239</v>
      </c>
      <c r="J96" s="41">
        <f t="shared" si="4"/>
        <v>189</v>
      </c>
      <c r="K96" s="42" t="str">
        <f t="shared" si="5"/>
        <v>OK</v>
      </c>
      <c r="L96" s="31"/>
      <c r="M96" s="31"/>
      <c r="N96" s="31">
        <v>50</v>
      </c>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60"/>
      <c r="AV96" s="60"/>
      <c r="AW96" s="60"/>
      <c r="AX96" s="60"/>
      <c r="AY96" s="60"/>
      <c r="AZ96" s="60"/>
      <c r="BA96" s="60"/>
      <c r="BB96" s="135"/>
      <c r="BC96" s="135"/>
      <c r="BD96" s="135"/>
      <c r="BE96" s="60"/>
    </row>
    <row r="97" spans="1:57" ht="30" customHeight="1" x14ac:dyDescent="0.25">
      <c r="A97" s="166"/>
      <c r="B97" s="71">
        <v>94</v>
      </c>
      <c r="C97" s="169"/>
      <c r="D97" s="75" t="s">
        <v>135</v>
      </c>
      <c r="E97" s="72" t="s">
        <v>37</v>
      </c>
      <c r="F97" s="72" t="s">
        <v>38</v>
      </c>
      <c r="G97" s="72" t="s">
        <v>44</v>
      </c>
      <c r="H97" s="56">
        <v>0.85</v>
      </c>
      <c r="I97" s="32">
        <v>223</v>
      </c>
      <c r="J97" s="41">
        <f t="shared" si="4"/>
        <v>171</v>
      </c>
      <c r="K97" s="42" t="str">
        <f t="shared" si="5"/>
        <v>OK</v>
      </c>
      <c r="L97" s="31"/>
      <c r="M97" s="31"/>
      <c r="N97" s="31">
        <v>50</v>
      </c>
      <c r="O97" s="31"/>
      <c r="P97" s="31"/>
      <c r="Q97" s="31"/>
      <c r="R97" s="31"/>
      <c r="S97" s="31"/>
      <c r="T97" s="31"/>
      <c r="U97" s="31"/>
      <c r="V97" s="31"/>
      <c r="W97" s="31"/>
      <c r="X97" s="31"/>
      <c r="Y97" s="31"/>
      <c r="Z97" s="31"/>
      <c r="AA97" s="31"/>
      <c r="AB97" s="31"/>
      <c r="AC97" s="31"/>
      <c r="AD97" s="31"/>
      <c r="AE97" s="31"/>
      <c r="AF97" s="31"/>
      <c r="AG97" s="31"/>
      <c r="AH97" s="31"/>
      <c r="AI97" s="31"/>
      <c r="AJ97" s="31">
        <v>2</v>
      </c>
      <c r="AK97" s="31"/>
      <c r="AL97" s="31"/>
      <c r="AM97" s="31"/>
      <c r="AN97" s="31"/>
      <c r="AO97" s="31"/>
      <c r="AP97" s="31"/>
      <c r="AQ97" s="31"/>
      <c r="AR97" s="31"/>
      <c r="AS97" s="31"/>
      <c r="AT97" s="31"/>
      <c r="AU97" s="60"/>
      <c r="AV97" s="60"/>
      <c r="AW97" s="60"/>
      <c r="AX97" s="60"/>
      <c r="AY97" s="60"/>
      <c r="AZ97" s="60"/>
      <c r="BA97" s="60"/>
      <c r="BB97" s="135"/>
      <c r="BC97" s="135"/>
      <c r="BD97" s="135"/>
      <c r="BE97" s="60"/>
    </row>
    <row r="98" spans="1:57" ht="30" customHeight="1" x14ac:dyDescent="0.25">
      <c r="A98" s="166"/>
      <c r="B98" s="71">
        <v>95</v>
      </c>
      <c r="C98" s="169"/>
      <c r="D98" s="75" t="s">
        <v>136</v>
      </c>
      <c r="E98" s="72" t="s">
        <v>37</v>
      </c>
      <c r="F98" s="72" t="s">
        <v>38</v>
      </c>
      <c r="G98" s="72" t="s">
        <v>44</v>
      </c>
      <c r="H98" s="56">
        <v>1.4</v>
      </c>
      <c r="I98" s="32">
        <v>263</v>
      </c>
      <c r="J98" s="41">
        <f t="shared" si="4"/>
        <v>193</v>
      </c>
      <c r="K98" s="42" t="str">
        <f t="shared" si="5"/>
        <v>OK</v>
      </c>
      <c r="L98" s="31"/>
      <c r="M98" s="31"/>
      <c r="N98" s="31">
        <v>50</v>
      </c>
      <c r="O98" s="31"/>
      <c r="P98" s="31"/>
      <c r="Q98" s="31"/>
      <c r="R98" s="31"/>
      <c r="S98" s="31"/>
      <c r="T98" s="31">
        <v>20</v>
      </c>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60"/>
      <c r="AV98" s="60"/>
      <c r="AW98" s="60"/>
      <c r="AX98" s="60"/>
      <c r="AY98" s="60"/>
      <c r="AZ98" s="60"/>
      <c r="BA98" s="60"/>
      <c r="BB98" s="135"/>
      <c r="BC98" s="135"/>
      <c r="BD98" s="135"/>
      <c r="BE98" s="60"/>
    </row>
    <row r="99" spans="1:57" ht="30" customHeight="1" x14ac:dyDescent="0.25">
      <c r="A99" s="166"/>
      <c r="B99" s="71">
        <v>96</v>
      </c>
      <c r="C99" s="169"/>
      <c r="D99" s="75" t="s">
        <v>137</v>
      </c>
      <c r="E99" s="72" t="s">
        <v>37</v>
      </c>
      <c r="F99" s="72" t="s">
        <v>38</v>
      </c>
      <c r="G99" s="72" t="s">
        <v>44</v>
      </c>
      <c r="H99" s="56">
        <v>0.65</v>
      </c>
      <c r="I99" s="32">
        <v>399</v>
      </c>
      <c r="J99" s="41">
        <f t="shared" si="4"/>
        <v>284</v>
      </c>
      <c r="K99" s="42" t="str">
        <f t="shared" si="5"/>
        <v>OK</v>
      </c>
      <c r="L99" s="31"/>
      <c r="M99" s="31"/>
      <c r="N99" s="31">
        <v>50</v>
      </c>
      <c r="O99" s="107"/>
      <c r="P99" s="107"/>
      <c r="Q99" s="31"/>
      <c r="R99" s="31"/>
      <c r="S99" s="31"/>
      <c r="T99" s="31">
        <v>50</v>
      </c>
      <c r="U99" s="31"/>
      <c r="V99" s="31"/>
      <c r="W99" s="31"/>
      <c r="X99" s="31"/>
      <c r="Y99" s="31"/>
      <c r="Z99" s="31"/>
      <c r="AA99" s="31">
        <v>15</v>
      </c>
      <c r="AB99" s="31"/>
      <c r="AC99" s="31"/>
      <c r="AD99" s="31"/>
      <c r="AE99" s="31"/>
      <c r="AF99" s="31"/>
      <c r="AG99" s="31"/>
      <c r="AH99" s="31"/>
      <c r="AI99" s="31"/>
      <c r="AJ99" s="31"/>
      <c r="AK99" s="31"/>
      <c r="AL99" s="31"/>
      <c r="AM99" s="31"/>
      <c r="AN99" s="31"/>
      <c r="AO99" s="31"/>
      <c r="AP99" s="31"/>
      <c r="AQ99" s="31"/>
      <c r="AR99" s="31"/>
      <c r="AS99" s="31"/>
      <c r="AT99" s="31"/>
      <c r="AU99" s="60"/>
      <c r="AV99" s="60"/>
      <c r="AW99" s="60"/>
      <c r="AX99" s="60"/>
      <c r="AY99" s="60"/>
      <c r="AZ99" s="60"/>
      <c r="BA99" s="60"/>
      <c r="BB99" s="135"/>
      <c r="BC99" s="135"/>
      <c r="BD99" s="135"/>
      <c r="BE99" s="60"/>
    </row>
    <row r="100" spans="1:57" ht="30" customHeight="1" x14ac:dyDescent="0.25">
      <c r="A100" s="166"/>
      <c r="B100" s="71">
        <v>97</v>
      </c>
      <c r="C100" s="169"/>
      <c r="D100" s="75" t="s">
        <v>138</v>
      </c>
      <c r="E100" s="72" t="s">
        <v>37</v>
      </c>
      <c r="F100" s="72" t="s">
        <v>38</v>
      </c>
      <c r="G100" s="72" t="s">
        <v>44</v>
      </c>
      <c r="H100" s="56">
        <v>0.65</v>
      </c>
      <c r="I100" s="32">
        <v>279</v>
      </c>
      <c r="J100" s="41">
        <f t="shared" si="4"/>
        <v>164</v>
      </c>
      <c r="K100" s="42" t="str">
        <f t="shared" si="5"/>
        <v>OK</v>
      </c>
      <c r="L100" s="31"/>
      <c r="M100" s="31"/>
      <c r="N100" s="31">
        <v>50</v>
      </c>
      <c r="O100" s="107"/>
      <c r="P100" s="107"/>
      <c r="Q100" s="31"/>
      <c r="R100" s="31"/>
      <c r="S100" s="31"/>
      <c r="T100" s="31">
        <v>50</v>
      </c>
      <c r="U100" s="31"/>
      <c r="V100" s="31"/>
      <c r="W100" s="31"/>
      <c r="X100" s="31"/>
      <c r="Y100" s="31"/>
      <c r="Z100" s="31"/>
      <c r="AA100" s="31">
        <v>15</v>
      </c>
      <c r="AB100" s="31"/>
      <c r="AC100" s="31"/>
      <c r="AD100" s="31"/>
      <c r="AE100" s="31"/>
      <c r="AF100" s="31"/>
      <c r="AG100" s="31"/>
      <c r="AH100" s="31"/>
      <c r="AI100" s="31"/>
      <c r="AJ100" s="31"/>
      <c r="AK100" s="31"/>
      <c r="AL100" s="31"/>
      <c r="AM100" s="31"/>
      <c r="AN100" s="31"/>
      <c r="AO100" s="31"/>
      <c r="AP100" s="31"/>
      <c r="AQ100" s="31"/>
      <c r="AR100" s="31"/>
      <c r="AS100" s="31"/>
      <c r="AT100" s="31"/>
      <c r="AU100" s="60"/>
      <c r="AV100" s="60"/>
      <c r="AW100" s="60"/>
      <c r="AX100" s="60"/>
      <c r="AY100" s="60"/>
      <c r="AZ100" s="60"/>
      <c r="BA100" s="60"/>
      <c r="BB100" s="135"/>
      <c r="BC100" s="135"/>
      <c r="BD100" s="135"/>
      <c r="BE100" s="60"/>
    </row>
    <row r="101" spans="1:57" ht="30" customHeight="1" x14ac:dyDescent="0.25">
      <c r="A101" s="166"/>
      <c r="B101" s="71">
        <v>98</v>
      </c>
      <c r="C101" s="169"/>
      <c r="D101" s="75" t="s">
        <v>139</v>
      </c>
      <c r="E101" s="72" t="s">
        <v>194</v>
      </c>
      <c r="F101" s="72" t="s">
        <v>38</v>
      </c>
      <c r="G101" s="72" t="s">
        <v>44</v>
      </c>
      <c r="H101" s="56">
        <v>3.14</v>
      </c>
      <c r="I101" s="32">
        <v>153</v>
      </c>
      <c r="J101" s="41">
        <f t="shared" si="4"/>
        <v>124</v>
      </c>
      <c r="K101" s="42" t="str">
        <f t="shared" si="5"/>
        <v>OK</v>
      </c>
      <c r="L101" s="31"/>
      <c r="M101" s="31"/>
      <c r="N101" s="31"/>
      <c r="O101" s="31"/>
      <c r="P101" s="31"/>
      <c r="Q101" s="31"/>
      <c r="R101" s="31"/>
      <c r="S101" s="31"/>
      <c r="T101" s="31">
        <v>2</v>
      </c>
      <c r="U101" s="31"/>
      <c r="V101" s="31"/>
      <c r="W101" s="31"/>
      <c r="X101" s="31"/>
      <c r="Y101" s="31"/>
      <c r="Z101" s="31"/>
      <c r="AA101" s="31"/>
      <c r="AB101" s="31"/>
      <c r="AC101" s="31"/>
      <c r="AD101" s="31"/>
      <c r="AE101" s="31"/>
      <c r="AF101" s="31"/>
      <c r="AG101" s="31">
        <v>5</v>
      </c>
      <c r="AH101" s="31"/>
      <c r="AI101" s="31"/>
      <c r="AJ101" s="31">
        <v>2</v>
      </c>
      <c r="AK101" s="31"/>
      <c r="AL101" s="31"/>
      <c r="AM101" s="31"/>
      <c r="AN101" s="31"/>
      <c r="AO101" s="31"/>
      <c r="AP101" s="31">
        <v>5</v>
      </c>
      <c r="AQ101" s="31"/>
      <c r="AR101" s="31"/>
      <c r="AS101" s="31"/>
      <c r="AT101" s="31"/>
      <c r="AU101" s="60"/>
      <c r="AV101" s="60"/>
      <c r="AW101" s="60"/>
      <c r="AX101" s="140">
        <v>15</v>
      </c>
      <c r="AY101" s="60"/>
      <c r="AZ101" s="60"/>
      <c r="BA101" s="60"/>
      <c r="BB101" s="135"/>
      <c r="BC101" s="135"/>
      <c r="BD101" s="135"/>
      <c r="BE101" s="60"/>
    </row>
    <row r="102" spans="1:57" ht="30" customHeight="1" x14ac:dyDescent="0.25">
      <c r="A102" s="166"/>
      <c r="B102" s="71">
        <v>99</v>
      </c>
      <c r="C102" s="169"/>
      <c r="D102" s="75" t="s">
        <v>141</v>
      </c>
      <c r="E102" s="72" t="s">
        <v>194</v>
      </c>
      <c r="F102" s="72" t="s">
        <v>38</v>
      </c>
      <c r="G102" s="72" t="s">
        <v>44</v>
      </c>
      <c r="H102" s="56">
        <v>5</v>
      </c>
      <c r="I102" s="32">
        <v>55</v>
      </c>
      <c r="J102" s="41">
        <f t="shared" si="4"/>
        <v>8</v>
      </c>
      <c r="K102" s="42" t="str">
        <f t="shared" si="5"/>
        <v>OK</v>
      </c>
      <c r="L102" s="31"/>
      <c r="M102" s="31"/>
      <c r="N102" s="31"/>
      <c r="O102" s="31"/>
      <c r="P102" s="31"/>
      <c r="Q102" s="31"/>
      <c r="R102" s="31"/>
      <c r="S102" s="31"/>
      <c r="T102" s="31">
        <v>2</v>
      </c>
      <c r="U102" s="31"/>
      <c r="V102" s="31"/>
      <c r="W102" s="31"/>
      <c r="X102" s="31"/>
      <c r="Y102" s="31"/>
      <c r="Z102" s="31"/>
      <c r="AA102" s="31"/>
      <c r="AB102" s="31"/>
      <c r="AC102" s="31"/>
      <c r="AD102" s="31"/>
      <c r="AE102" s="31"/>
      <c r="AF102" s="31"/>
      <c r="AG102" s="31">
        <v>10</v>
      </c>
      <c r="AH102" s="31"/>
      <c r="AI102" s="31"/>
      <c r="AJ102" s="31"/>
      <c r="AK102" s="31"/>
      <c r="AL102" s="31"/>
      <c r="AM102" s="31"/>
      <c r="AN102" s="31"/>
      <c r="AO102" s="31"/>
      <c r="AP102" s="31">
        <v>5</v>
      </c>
      <c r="AQ102" s="31"/>
      <c r="AR102" s="31"/>
      <c r="AS102" s="31"/>
      <c r="AT102" s="31"/>
      <c r="AU102" s="60"/>
      <c r="AV102" s="60"/>
      <c r="AW102" s="60"/>
      <c r="AX102" s="140">
        <v>20</v>
      </c>
      <c r="AY102" s="60"/>
      <c r="AZ102" s="140">
        <v>10</v>
      </c>
      <c r="BA102" s="60"/>
      <c r="BB102" s="135"/>
      <c r="BC102" s="135"/>
      <c r="BD102" s="135"/>
      <c r="BE102" s="60"/>
    </row>
    <row r="103" spans="1:57" ht="30" customHeight="1" x14ac:dyDescent="0.25">
      <c r="A103" s="166"/>
      <c r="B103" s="71">
        <v>100</v>
      </c>
      <c r="C103" s="169"/>
      <c r="D103" s="75" t="s">
        <v>142</v>
      </c>
      <c r="E103" s="72" t="s">
        <v>143</v>
      </c>
      <c r="F103" s="72" t="s">
        <v>144</v>
      </c>
      <c r="G103" s="72" t="s">
        <v>44</v>
      </c>
      <c r="H103" s="56">
        <v>20</v>
      </c>
      <c r="I103" s="32">
        <v>17</v>
      </c>
      <c r="J103" s="41">
        <f t="shared" si="4"/>
        <v>0</v>
      </c>
      <c r="K103" s="42" t="str">
        <f t="shared" si="5"/>
        <v>OK</v>
      </c>
      <c r="L103" s="31"/>
      <c r="M103" s="31"/>
      <c r="N103" s="31"/>
      <c r="O103" s="31"/>
      <c r="P103" s="31"/>
      <c r="Q103" s="31"/>
      <c r="R103" s="31"/>
      <c r="S103" s="31"/>
      <c r="T103" s="31">
        <v>1</v>
      </c>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v>2</v>
      </c>
      <c r="AT103" s="31"/>
      <c r="AU103" s="140">
        <v>5</v>
      </c>
      <c r="AV103" s="60"/>
      <c r="AW103" s="60"/>
      <c r="AX103" s="60"/>
      <c r="AY103" s="60"/>
      <c r="AZ103" s="140">
        <v>9</v>
      </c>
      <c r="BA103" s="60"/>
      <c r="BB103" s="135"/>
      <c r="BC103" s="135"/>
      <c r="BD103" s="135"/>
      <c r="BE103" s="60"/>
    </row>
    <row r="104" spans="1:57" ht="30" customHeight="1" x14ac:dyDescent="0.25">
      <c r="A104" s="166"/>
      <c r="B104" s="71">
        <v>101</v>
      </c>
      <c r="C104" s="169"/>
      <c r="D104" s="155" t="s">
        <v>145</v>
      </c>
      <c r="E104" s="72" t="s">
        <v>143</v>
      </c>
      <c r="F104" s="72" t="s">
        <v>38</v>
      </c>
      <c r="G104" s="72" t="s">
        <v>44</v>
      </c>
      <c r="H104" s="56">
        <v>60</v>
      </c>
      <c r="I104" s="32">
        <f>3+2</f>
        <v>5</v>
      </c>
      <c r="J104" s="41">
        <f t="shared" si="4"/>
        <v>-1</v>
      </c>
      <c r="K104" s="42" t="str">
        <f t="shared" si="5"/>
        <v>ATENÇÃO</v>
      </c>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v>3</v>
      </c>
      <c r="AS104" s="31"/>
      <c r="AT104" s="31"/>
      <c r="AU104" s="60"/>
      <c r="AV104" s="60"/>
      <c r="AW104" s="60"/>
      <c r="AX104" s="60"/>
      <c r="AY104" s="60"/>
      <c r="AZ104" s="140">
        <v>3</v>
      </c>
      <c r="BA104" s="60"/>
      <c r="BB104" s="135"/>
      <c r="BC104" s="135"/>
      <c r="BD104" s="135"/>
      <c r="BE104" s="60"/>
    </row>
    <row r="105" spans="1:57" ht="30" customHeight="1" x14ac:dyDescent="0.25">
      <c r="A105" s="166"/>
      <c r="B105" s="71">
        <v>102</v>
      </c>
      <c r="C105" s="169"/>
      <c r="D105" s="75" t="s">
        <v>146</v>
      </c>
      <c r="E105" s="72" t="s">
        <v>237</v>
      </c>
      <c r="F105" s="72" t="s">
        <v>38</v>
      </c>
      <c r="G105" s="72" t="s">
        <v>44</v>
      </c>
      <c r="H105" s="56">
        <v>6</v>
      </c>
      <c r="I105" s="32">
        <v>4</v>
      </c>
      <c r="J105" s="41">
        <f t="shared" si="4"/>
        <v>0</v>
      </c>
      <c r="K105" s="42" t="str">
        <f t="shared" si="5"/>
        <v>OK</v>
      </c>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v>4</v>
      </c>
      <c r="AS105" s="31"/>
      <c r="AT105" s="31"/>
      <c r="AU105" s="60"/>
      <c r="AV105" s="60"/>
      <c r="AW105" s="60"/>
      <c r="AX105" s="60"/>
      <c r="AY105" s="60"/>
      <c r="AZ105" s="60"/>
      <c r="BA105" s="60"/>
      <c r="BB105" s="135"/>
      <c r="BC105" s="135"/>
      <c r="BD105" s="135"/>
      <c r="BE105" s="60"/>
    </row>
    <row r="106" spans="1:57" ht="30" customHeight="1" x14ac:dyDescent="0.25">
      <c r="A106" s="166"/>
      <c r="B106" s="71">
        <v>103</v>
      </c>
      <c r="C106" s="169"/>
      <c r="D106" s="75" t="s">
        <v>147</v>
      </c>
      <c r="E106" s="72" t="s">
        <v>194</v>
      </c>
      <c r="F106" s="72" t="s">
        <v>38</v>
      </c>
      <c r="G106" s="72" t="s">
        <v>44</v>
      </c>
      <c r="H106" s="56">
        <v>1.7</v>
      </c>
      <c r="I106" s="32">
        <v>88</v>
      </c>
      <c r="J106" s="41">
        <f t="shared" si="4"/>
        <v>44</v>
      </c>
      <c r="K106" s="42" t="str">
        <f t="shared" si="5"/>
        <v>OK</v>
      </c>
      <c r="L106" s="31"/>
      <c r="M106" s="31"/>
      <c r="N106" s="31"/>
      <c r="O106" s="31"/>
      <c r="P106" s="31"/>
      <c r="Q106" s="31"/>
      <c r="R106" s="31"/>
      <c r="S106" s="31"/>
      <c r="T106" s="31">
        <v>3</v>
      </c>
      <c r="U106" s="31"/>
      <c r="V106" s="31"/>
      <c r="W106" s="31"/>
      <c r="X106" s="31"/>
      <c r="Y106" s="31"/>
      <c r="Z106" s="31"/>
      <c r="AA106" s="31"/>
      <c r="AB106" s="31"/>
      <c r="AC106" s="31"/>
      <c r="AD106" s="31"/>
      <c r="AE106" s="31"/>
      <c r="AF106" s="31"/>
      <c r="AG106" s="31"/>
      <c r="AH106" s="31"/>
      <c r="AI106" s="31"/>
      <c r="AJ106" s="31">
        <v>20</v>
      </c>
      <c r="AK106" s="31"/>
      <c r="AL106" s="31"/>
      <c r="AM106" s="31"/>
      <c r="AN106" s="31"/>
      <c r="AO106" s="31"/>
      <c r="AP106" s="31">
        <v>6</v>
      </c>
      <c r="AQ106" s="31"/>
      <c r="AR106" s="31"/>
      <c r="AS106" s="31"/>
      <c r="AT106" s="31">
        <v>10</v>
      </c>
      <c r="AU106" s="60"/>
      <c r="AV106" s="60"/>
      <c r="AW106" s="60"/>
      <c r="AX106" s="140">
        <v>5</v>
      </c>
      <c r="AY106" s="60"/>
      <c r="AZ106" s="60"/>
      <c r="BA106" s="60"/>
      <c r="BB106" s="135"/>
      <c r="BC106" s="135"/>
      <c r="BD106" s="135"/>
      <c r="BE106" s="60"/>
    </row>
    <row r="107" spans="1:57" ht="30" customHeight="1" x14ac:dyDescent="0.25">
      <c r="A107" s="166"/>
      <c r="B107" s="71">
        <v>104</v>
      </c>
      <c r="C107" s="169"/>
      <c r="D107" s="75" t="s">
        <v>148</v>
      </c>
      <c r="E107" s="72" t="s">
        <v>194</v>
      </c>
      <c r="F107" s="72" t="s">
        <v>38</v>
      </c>
      <c r="G107" s="72" t="s">
        <v>44</v>
      </c>
      <c r="H107" s="56">
        <v>3.5</v>
      </c>
      <c r="I107" s="32">
        <v>71</v>
      </c>
      <c r="J107" s="41">
        <f t="shared" si="4"/>
        <v>32</v>
      </c>
      <c r="K107" s="42" t="str">
        <f t="shared" si="5"/>
        <v>OK</v>
      </c>
      <c r="L107" s="31"/>
      <c r="M107" s="31"/>
      <c r="N107" s="31"/>
      <c r="O107" s="31"/>
      <c r="P107" s="31"/>
      <c r="Q107" s="31"/>
      <c r="R107" s="31"/>
      <c r="S107" s="31"/>
      <c r="T107" s="31">
        <v>3</v>
      </c>
      <c r="U107" s="31"/>
      <c r="V107" s="31"/>
      <c r="W107" s="31"/>
      <c r="X107" s="31"/>
      <c r="Y107" s="31"/>
      <c r="Z107" s="31"/>
      <c r="AA107" s="31"/>
      <c r="AB107" s="31"/>
      <c r="AC107" s="31"/>
      <c r="AD107" s="31"/>
      <c r="AE107" s="31"/>
      <c r="AF107" s="31"/>
      <c r="AG107" s="31"/>
      <c r="AH107" s="31"/>
      <c r="AI107" s="31"/>
      <c r="AJ107" s="31">
        <v>20</v>
      </c>
      <c r="AK107" s="31"/>
      <c r="AL107" s="31"/>
      <c r="AM107" s="31"/>
      <c r="AN107" s="31"/>
      <c r="AO107" s="31"/>
      <c r="AP107" s="31">
        <v>6</v>
      </c>
      <c r="AQ107" s="31"/>
      <c r="AR107" s="31"/>
      <c r="AS107" s="31"/>
      <c r="AT107" s="31">
        <v>10</v>
      </c>
      <c r="AU107" s="60"/>
      <c r="AV107" s="60"/>
      <c r="AW107" s="60"/>
      <c r="AX107" s="60"/>
      <c r="AY107" s="60"/>
      <c r="AZ107" s="60"/>
      <c r="BA107" s="60"/>
      <c r="BB107" s="135"/>
      <c r="BC107" s="135"/>
      <c r="BD107" s="135"/>
      <c r="BE107" s="60"/>
    </row>
    <row r="108" spans="1:57" ht="30" customHeight="1" x14ac:dyDescent="0.25">
      <c r="A108" s="166"/>
      <c r="B108" s="71">
        <v>105</v>
      </c>
      <c r="C108" s="169"/>
      <c r="D108" s="75" t="s">
        <v>149</v>
      </c>
      <c r="E108" s="72" t="s">
        <v>194</v>
      </c>
      <c r="F108" s="72" t="s">
        <v>38</v>
      </c>
      <c r="G108" s="72" t="s">
        <v>44</v>
      </c>
      <c r="H108" s="56">
        <v>5.8</v>
      </c>
      <c r="I108" s="32">
        <v>75</v>
      </c>
      <c r="J108" s="41">
        <f t="shared" si="4"/>
        <v>24</v>
      </c>
      <c r="K108" s="42" t="str">
        <f t="shared" si="5"/>
        <v>OK</v>
      </c>
      <c r="L108" s="31"/>
      <c r="M108" s="31"/>
      <c r="N108" s="31"/>
      <c r="O108" s="31"/>
      <c r="P108" s="31"/>
      <c r="Q108" s="31"/>
      <c r="R108" s="31"/>
      <c r="S108" s="31"/>
      <c r="T108" s="31">
        <v>3</v>
      </c>
      <c r="U108" s="31"/>
      <c r="V108" s="31"/>
      <c r="W108" s="31"/>
      <c r="X108" s="31"/>
      <c r="Y108" s="31"/>
      <c r="Z108" s="31"/>
      <c r="AA108" s="31"/>
      <c r="AB108" s="31"/>
      <c r="AC108" s="31"/>
      <c r="AD108" s="31"/>
      <c r="AE108" s="31"/>
      <c r="AF108" s="31"/>
      <c r="AG108" s="31"/>
      <c r="AH108" s="31"/>
      <c r="AI108" s="31"/>
      <c r="AJ108" s="31">
        <v>20</v>
      </c>
      <c r="AK108" s="31"/>
      <c r="AL108" s="31"/>
      <c r="AM108" s="31"/>
      <c r="AN108" s="31"/>
      <c r="AO108" s="31"/>
      <c r="AP108" s="31">
        <v>8</v>
      </c>
      <c r="AQ108" s="31"/>
      <c r="AR108" s="31"/>
      <c r="AS108" s="31"/>
      <c r="AT108" s="31">
        <v>10</v>
      </c>
      <c r="AU108" s="60"/>
      <c r="AV108" s="60"/>
      <c r="AW108" s="60"/>
      <c r="AX108" s="60"/>
      <c r="AY108" s="60"/>
      <c r="AZ108" s="140">
        <v>10</v>
      </c>
      <c r="BA108" s="60"/>
      <c r="BB108" s="135"/>
      <c r="BC108" s="135"/>
      <c r="BD108" s="135"/>
      <c r="BE108" s="60"/>
    </row>
    <row r="109" spans="1:57" ht="30" customHeight="1" x14ac:dyDescent="0.25">
      <c r="A109" s="166"/>
      <c r="B109" s="71">
        <v>106</v>
      </c>
      <c r="C109" s="169"/>
      <c r="D109" s="75" t="s">
        <v>150</v>
      </c>
      <c r="E109" s="72" t="s">
        <v>194</v>
      </c>
      <c r="F109" s="72" t="s">
        <v>38</v>
      </c>
      <c r="G109" s="72" t="s">
        <v>44</v>
      </c>
      <c r="H109" s="56">
        <v>2.5</v>
      </c>
      <c r="I109" s="32">
        <v>27</v>
      </c>
      <c r="J109" s="41">
        <f t="shared" si="4"/>
        <v>24</v>
      </c>
      <c r="K109" s="42" t="str">
        <f t="shared" si="5"/>
        <v>OK</v>
      </c>
      <c r="L109" s="31"/>
      <c r="M109" s="31"/>
      <c r="N109" s="31"/>
      <c r="O109" s="31"/>
      <c r="P109" s="31"/>
      <c r="Q109" s="31"/>
      <c r="R109" s="31"/>
      <c r="S109" s="31"/>
      <c r="T109" s="31">
        <v>2</v>
      </c>
      <c r="U109" s="31"/>
      <c r="V109" s="31"/>
      <c r="W109" s="31"/>
      <c r="X109" s="31"/>
      <c r="Y109" s="31"/>
      <c r="Z109" s="31"/>
      <c r="AA109" s="31"/>
      <c r="AB109" s="31"/>
      <c r="AC109" s="31"/>
      <c r="AD109" s="31"/>
      <c r="AE109" s="31"/>
      <c r="AF109" s="31"/>
      <c r="AG109" s="31"/>
      <c r="AH109" s="31"/>
      <c r="AI109" s="31"/>
      <c r="AJ109" s="31">
        <v>1</v>
      </c>
      <c r="AK109" s="31"/>
      <c r="AL109" s="31"/>
      <c r="AM109" s="31"/>
      <c r="AN109" s="31"/>
      <c r="AO109" s="31"/>
      <c r="AP109" s="31"/>
      <c r="AQ109" s="31"/>
      <c r="AR109" s="31"/>
      <c r="AS109" s="31"/>
      <c r="AT109" s="31"/>
      <c r="AU109" s="60"/>
      <c r="AV109" s="60"/>
      <c r="AW109" s="60"/>
      <c r="AX109" s="60"/>
      <c r="AY109" s="60"/>
      <c r="AZ109" s="60"/>
      <c r="BA109" s="60"/>
      <c r="BB109" s="135"/>
      <c r="BC109" s="135"/>
      <c r="BD109" s="135"/>
      <c r="BE109" s="60"/>
    </row>
    <row r="110" spans="1:57" ht="30" customHeight="1" x14ac:dyDescent="0.25">
      <c r="A110" s="166"/>
      <c r="B110" s="71">
        <v>107</v>
      </c>
      <c r="C110" s="169"/>
      <c r="D110" s="75" t="s">
        <v>151</v>
      </c>
      <c r="E110" s="72" t="s">
        <v>194</v>
      </c>
      <c r="F110" s="72" t="s">
        <v>38</v>
      </c>
      <c r="G110" s="72" t="s">
        <v>44</v>
      </c>
      <c r="H110" s="56">
        <v>2.34</v>
      </c>
      <c r="I110" s="32">
        <v>10</v>
      </c>
      <c r="J110" s="41">
        <f t="shared" si="4"/>
        <v>7</v>
      </c>
      <c r="K110" s="42" t="str">
        <f t="shared" si="5"/>
        <v>OK</v>
      </c>
      <c r="L110" s="31"/>
      <c r="M110" s="31"/>
      <c r="N110" s="31"/>
      <c r="O110" s="31"/>
      <c r="P110" s="31"/>
      <c r="Q110" s="31"/>
      <c r="R110" s="31"/>
      <c r="S110" s="31"/>
      <c r="T110" s="31">
        <v>2</v>
      </c>
      <c r="U110" s="31"/>
      <c r="V110" s="31"/>
      <c r="W110" s="31"/>
      <c r="X110" s="31"/>
      <c r="Y110" s="31"/>
      <c r="Z110" s="31"/>
      <c r="AA110" s="31"/>
      <c r="AB110" s="31"/>
      <c r="AC110" s="31"/>
      <c r="AD110" s="31"/>
      <c r="AE110" s="31"/>
      <c r="AF110" s="31"/>
      <c r="AG110" s="31"/>
      <c r="AH110" s="31"/>
      <c r="AI110" s="31"/>
      <c r="AJ110" s="31">
        <v>1</v>
      </c>
      <c r="AK110" s="31"/>
      <c r="AL110" s="31"/>
      <c r="AM110" s="31"/>
      <c r="AN110" s="31"/>
      <c r="AO110" s="31"/>
      <c r="AP110" s="31"/>
      <c r="AQ110" s="31"/>
      <c r="AR110" s="31"/>
      <c r="AS110" s="31"/>
      <c r="AT110" s="31"/>
      <c r="AU110" s="60"/>
      <c r="AV110" s="60"/>
      <c r="AW110" s="60"/>
      <c r="AX110" s="60"/>
      <c r="AY110" s="60"/>
      <c r="AZ110" s="60"/>
      <c r="BA110" s="60"/>
      <c r="BB110" s="135"/>
      <c r="BC110" s="135"/>
      <c r="BD110" s="135"/>
      <c r="BE110" s="60"/>
    </row>
    <row r="111" spans="1:57" ht="30" customHeight="1" x14ac:dyDescent="0.25">
      <c r="A111" s="166"/>
      <c r="B111" s="71">
        <v>108</v>
      </c>
      <c r="C111" s="169"/>
      <c r="D111" s="75" t="s">
        <v>152</v>
      </c>
      <c r="E111" s="72" t="s">
        <v>194</v>
      </c>
      <c r="F111" s="72" t="s">
        <v>38</v>
      </c>
      <c r="G111" s="72" t="s">
        <v>44</v>
      </c>
      <c r="H111" s="56">
        <v>6.98</v>
      </c>
      <c r="I111" s="32">
        <v>3</v>
      </c>
      <c r="J111" s="41">
        <f t="shared" si="4"/>
        <v>2</v>
      </c>
      <c r="K111" s="42" t="str">
        <f t="shared" si="5"/>
        <v>OK</v>
      </c>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v>1</v>
      </c>
      <c r="AK111" s="31"/>
      <c r="AL111" s="31"/>
      <c r="AM111" s="31"/>
      <c r="AN111" s="31"/>
      <c r="AO111" s="31"/>
      <c r="AP111" s="31"/>
      <c r="AQ111" s="31"/>
      <c r="AR111" s="31"/>
      <c r="AS111" s="31"/>
      <c r="AT111" s="31"/>
      <c r="AU111" s="60"/>
      <c r="AV111" s="60"/>
      <c r="AW111" s="60"/>
      <c r="AX111" s="60"/>
      <c r="AY111" s="60"/>
      <c r="AZ111" s="60"/>
      <c r="BA111" s="60"/>
      <c r="BB111" s="135"/>
      <c r="BC111" s="135"/>
      <c r="BD111" s="135"/>
      <c r="BE111" s="60"/>
    </row>
    <row r="112" spans="1:57" ht="30" customHeight="1" x14ac:dyDescent="0.25">
      <c r="A112" s="166"/>
      <c r="B112" s="71">
        <v>109</v>
      </c>
      <c r="C112" s="169"/>
      <c r="D112" s="75" t="s">
        <v>153</v>
      </c>
      <c r="E112" s="72" t="s">
        <v>194</v>
      </c>
      <c r="F112" s="72" t="s">
        <v>38</v>
      </c>
      <c r="G112" s="72" t="s">
        <v>44</v>
      </c>
      <c r="H112" s="56">
        <v>7.74</v>
      </c>
      <c r="I112" s="32">
        <v>53</v>
      </c>
      <c r="J112" s="41">
        <f t="shared" si="4"/>
        <v>7</v>
      </c>
      <c r="K112" s="42" t="str">
        <f t="shared" si="5"/>
        <v>OK</v>
      </c>
      <c r="L112" s="31"/>
      <c r="M112" s="31"/>
      <c r="N112" s="31"/>
      <c r="O112" s="31"/>
      <c r="P112" s="31"/>
      <c r="Q112" s="31"/>
      <c r="R112" s="31"/>
      <c r="S112" s="31"/>
      <c r="T112" s="31">
        <v>2</v>
      </c>
      <c r="U112" s="31"/>
      <c r="V112" s="31"/>
      <c r="W112" s="31"/>
      <c r="X112" s="31"/>
      <c r="Y112" s="31"/>
      <c r="Z112" s="31"/>
      <c r="AA112" s="31"/>
      <c r="AB112" s="31"/>
      <c r="AC112" s="31"/>
      <c r="AD112" s="31"/>
      <c r="AE112" s="31"/>
      <c r="AF112" s="31"/>
      <c r="AG112" s="31"/>
      <c r="AH112" s="31"/>
      <c r="AI112" s="31"/>
      <c r="AJ112" s="31">
        <v>1</v>
      </c>
      <c r="AK112" s="31"/>
      <c r="AL112" s="31"/>
      <c r="AM112" s="31"/>
      <c r="AN112" s="31"/>
      <c r="AO112" s="31"/>
      <c r="AP112" s="31">
        <v>8</v>
      </c>
      <c r="AQ112" s="31"/>
      <c r="AR112" s="31"/>
      <c r="AS112" s="31"/>
      <c r="AT112" s="31">
        <v>10</v>
      </c>
      <c r="AU112" s="60"/>
      <c r="AV112" s="60"/>
      <c r="AW112" s="60"/>
      <c r="AX112" s="140">
        <v>10</v>
      </c>
      <c r="AY112" s="60"/>
      <c r="AZ112" s="140">
        <v>15</v>
      </c>
      <c r="BA112" s="60"/>
      <c r="BB112" s="135"/>
      <c r="BC112" s="135"/>
      <c r="BD112" s="135"/>
      <c r="BE112" s="60"/>
    </row>
    <row r="113" spans="1:57" ht="30" customHeight="1" x14ac:dyDescent="0.25">
      <c r="A113" s="166"/>
      <c r="B113" s="71">
        <v>110</v>
      </c>
      <c r="C113" s="169"/>
      <c r="D113" s="75" t="s">
        <v>696</v>
      </c>
      <c r="E113" s="72" t="s">
        <v>194</v>
      </c>
      <c r="F113" s="72" t="s">
        <v>38</v>
      </c>
      <c r="G113" s="72" t="s">
        <v>44</v>
      </c>
      <c r="H113" s="56">
        <v>2.65</v>
      </c>
      <c r="I113" s="32">
        <v>50</v>
      </c>
      <c r="J113" s="41">
        <f t="shared" si="4"/>
        <v>22</v>
      </c>
      <c r="K113" s="42" t="str">
        <f t="shared" si="5"/>
        <v>OK</v>
      </c>
      <c r="L113" s="31"/>
      <c r="M113" s="31"/>
      <c r="N113" s="31"/>
      <c r="O113" s="31"/>
      <c r="P113" s="31"/>
      <c r="Q113" s="31"/>
      <c r="R113" s="31"/>
      <c r="S113" s="31"/>
      <c r="T113" s="31">
        <v>2</v>
      </c>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v>6</v>
      </c>
      <c r="AQ113" s="31"/>
      <c r="AR113" s="31"/>
      <c r="AS113" s="31"/>
      <c r="AT113" s="31">
        <v>10</v>
      </c>
      <c r="AU113" s="60"/>
      <c r="AV113" s="60"/>
      <c r="AW113" s="60"/>
      <c r="AX113" s="140">
        <v>10</v>
      </c>
      <c r="AY113" s="60"/>
      <c r="AZ113" s="60"/>
      <c r="BA113" s="60"/>
      <c r="BB113" s="135"/>
      <c r="BC113" s="135"/>
      <c r="BD113" s="135"/>
      <c r="BE113" s="60"/>
    </row>
    <row r="114" spans="1:57" ht="30" customHeight="1" x14ac:dyDescent="0.25">
      <c r="A114" s="166"/>
      <c r="B114" s="71">
        <v>111</v>
      </c>
      <c r="C114" s="169"/>
      <c r="D114" s="75" t="s">
        <v>154</v>
      </c>
      <c r="E114" s="72" t="s">
        <v>143</v>
      </c>
      <c r="F114" s="72" t="s">
        <v>155</v>
      </c>
      <c r="G114" s="72" t="s">
        <v>44</v>
      </c>
      <c r="H114" s="56">
        <v>9.5</v>
      </c>
      <c r="I114" s="32">
        <v>50</v>
      </c>
      <c r="J114" s="41">
        <f t="shared" si="4"/>
        <v>28</v>
      </c>
      <c r="K114" s="42" t="str">
        <f t="shared" si="5"/>
        <v>OK</v>
      </c>
      <c r="L114" s="31"/>
      <c r="M114" s="31"/>
      <c r="N114" s="31">
        <v>10</v>
      </c>
      <c r="O114" s="31"/>
      <c r="P114" s="31"/>
      <c r="Q114" s="31"/>
      <c r="R114" s="31"/>
      <c r="S114" s="31"/>
      <c r="T114" s="31"/>
      <c r="U114" s="31"/>
      <c r="V114" s="31"/>
      <c r="W114" s="31"/>
      <c r="X114" s="31"/>
      <c r="Y114" s="31"/>
      <c r="Z114" s="31"/>
      <c r="AA114" s="31"/>
      <c r="AB114" s="31"/>
      <c r="AC114" s="31"/>
      <c r="AD114" s="31"/>
      <c r="AE114" s="31"/>
      <c r="AF114" s="31"/>
      <c r="AG114" s="31"/>
      <c r="AH114" s="31"/>
      <c r="AI114" s="31"/>
      <c r="AJ114" s="31">
        <v>2</v>
      </c>
      <c r="AK114" s="31"/>
      <c r="AL114" s="31"/>
      <c r="AM114" s="31"/>
      <c r="AN114" s="31"/>
      <c r="AO114" s="31"/>
      <c r="AP114" s="31"/>
      <c r="AQ114" s="31"/>
      <c r="AR114" s="31"/>
      <c r="AS114" s="31"/>
      <c r="AT114" s="31"/>
      <c r="AU114" s="60"/>
      <c r="AV114" s="60"/>
      <c r="AW114" s="60"/>
      <c r="AX114" s="60"/>
      <c r="AY114" s="60"/>
      <c r="AZ114" s="140">
        <v>10</v>
      </c>
      <c r="BA114" s="60"/>
      <c r="BB114" s="135"/>
      <c r="BC114" s="135"/>
      <c r="BD114" s="135"/>
      <c r="BE114" s="60"/>
    </row>
    <row r="115" spans="1:57" ht="30" customHeight="1" x14ac:dyDescent="0.25">
      <c r="A115" s="166"/>
      <c r="B115" s="71">
        <v>112</v>
      </c>
      <c r="C115" s="169"/>
      <c r="D115" s="75" t="s">
        <v>156</v>
      </c>
      <c r="E115" s="72" t="s">
        <v>143</v>
      </c>
      <c r="F115" s="72" t="s">
        <v>38</v>
      </c>
      <c r="G115" s="72" t="s">
        <v>44</v>
      </c>
      <c r="H115" s="56">
        <v>9.5</v>
      </c>
      <c r="I115" s="32">
        <v>35</v>
      </c>
      <c r="J115" s="41">
        <f t="shared" si="4"/>
        <v>21</v>
      </c>
      <c r="K115" s="42" t="str">
        <f t="shared" si="5"/>
        <v>OK</v>
      </c>
      <c r="L115" s="31"/>
      <c r="M115" s="31"/>
      <c r="N115" s="31">
        <v>8</v>
      </c>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v>6</v>
      </c>
      <c r="AQ115" s="31"/>
      <c r="AR115" s="31"/>
      <c r="AS115" s="31"/>
      <c r="AT115" s="31"/>
      <c r="AU115" s="60"/>
      <c r="AV115" s="60"/>
      <c r="AW115" s="60"/>
      <c r="AX115" s="60"/>
      <c r="AY115" s="60"/>
      <c r="AZ115" s="60"/>
      <c r="BA115" s="60"/>
      <c r="BB115" s="135"/>
      <c r="BC115" s="135"/>
      <c r="BD115" s="135"/>
      <c r="BE115" s="60"/>
    </row>
    <row r="116" spans="1:57" ht="30" customHeight="1" x14ac:dyDescent="0.25">
      <c r="A116" s="166"/>
      <c r="B116" s="71">
        <v>113</v>
      </c>
      <c r="C116" s="169"/>
      <c r="D116" s="75" t="s">
        <v>157</v>
      </c>
      <c r="E116" s="72" t="s">
        <v>188</v>
      </c>
      <c r="F116" s="72" t="s">
        <v>38</v>
      </c>
      <c r="G116" s="72" t="s">
        <v>44</v>
      </c>
      <c r="H116" s="56">
        <v>49</v>
      </c>
      <c r="I116" s="32">
        <v>25</v>
      </c>
      <c r="J116" s="41">
        <f t="shared" si="4"/>
        <v>10</v>
      </c>
      <c r="K116" s="42" t="str">
        <f t="shared" si="5"/>
        <v>OK</v>
      </c>
      <c r="L116" s="31"/>
      <c r="M116" s="31"/>
      <c r="N116" s="31">
        <v>6</v>
      </c>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v>3</v>
      </c>
      <c r="AT116" s="31"/>
      <c r="AU116" s="140">
        <v>2</v>
      </c>
      <c r="AV116" s="60"/>
      <c r="AW116" s="60"/>
      <c r="AX116" s="60"/>
      <c r="AY116" s="60"/>
      <c r="AZ116" s="140">
        <v>4</v>
      </c>
      <c r="BA116" s="60"/>
      <c r="BB116" s="135"/>
      <c r="BC116" s="135"/>
      <c r="BD116" s="135"/>
      <c r="BE116" s="60"/>
    </row>
    <row r="117" spans="1:57" ht="30" customHeight="1" x14ac:dyDescent="0.25">
      <c r="A117" s="166"/>
      <c r="B117" s="71">
        <v>114</v>
      </c>
      <c r="C117" s="169"/>
      <c r="D117" s="75" t="s">
        <v>159</v>
      </c>
      <c r="E117" s="72" t="s">
        <v>188</v>
      </c>
      <c r="F117" s="72" t="s">
        <v>38</v>
      </c>
      <c r="G117" s="72" t="s">
        <v>44</v>
      </c>
      <c r="H117" s="56">
        <v>10</v>
      </c>
      <c r="I117" s="32">
        <v>30</v>
      </c>
      <c r="J117" s="41">
        <f t="shared" si="4"/>
        <v>14</v>
      </c>
      <c r="K117" s="42" t="str">
        <f t="shared" si="5"/>
        <v>OK</v>
      </c>
      <c r="L117" s="31"/>
      <c r="M117" s="31"/>
      <c r="N117" s="107">
        <v>8</v>
      </c>
      <c r="O117" s="31"/>
      <c r="P117" s="31"/>
      <c r="Q117" s="31"/>
      <c r="R117" s="31"/>
      <c r="S117" s="31"/>
      <c r="T117" s="31">
        <v>2</v>
      </c>
      <c r="U117" s="31"/>
      <c r="V117" s="31"/>
      <c r="W117" s="31"/>
      <c r="X117" s="31"/>
      <c r="Y117" s="31"/>
      <c r="Z117" s="31"/>
      <c r="AA117" s="31"/>
      <c r="AB117" s="31"/>
      <c r="AC117" s="109"/>
      <c r="AD117" s="109"/>
      <c r="AE117" s="109"/>
      <c r="AF117" s="31"/>
      <c r="AG117" s="31"/>
      <c r="AH117" s="31"/>
      <c r="AI117" s="31"/>
      <c r="AJ117" s="31"/>
      <c r="AK117" s="31"/>
      <c r="AL117" s="31"/>
      <c r="AM117" s="31"/>
      <c r="AN117" s="31"/>
      <c r="AO117" s="31"/>
      <c r="AP117" s="31">
        <v>2</v>
      </c>
      <c r="AQ117" s="31"/>
      <c r="AR117" s="31"/>
      <c r="AS117" s="31">
        <v>4</v>
      </c>
      <c r="AT117" s="31"/>
      <c r="AU117" s="136"/>
      <c r="AV117" s="60"/>
      <c r="AW117" s="60"/>
      <c r="AX117" s="60"/>
      <c r="AY117" s="60"/>
      <c r="AZ117" s="60"/>
      <c r="BA117" s="60"/>
      <c r="BB117" s="135"/>
      <c r="BC117" s="135"/>
      <c r="BD117" s="135"/>
      <c r="BE117" s="60"/>
    </row>
    <row r="118" spans="1:57" ht="30" customHeight="1" x14ac:dyDescent="0.25">
      <c r="A118" s="166"/>
      <c r="B118" s="73">
        <v>115</v>
      </c>
      <c r="C118" s="169"/>
      <c r="D118" s="75" t="s">
        <v>622</v>
      </c>
      <c r="E118" s="72" t="s">
        <v>697</v>
      </c>
      <c r="F118" s="72" t="s">
        <v>623</v>
      </c>
      <c r="G118" s="72" t="s">
        <v>44</v>
      </c>
      <c r="H118" s="56">
        <v>4</v>
      </c>
      <c r="I118" s="32">
        <v>40</v>
      </c>
      <c r="J118" s="41">
        <f t="shared" si="4"/>
        <v>35</v>
      </c>
      <c r="K118" s="42" t="str">
        <f t="shared" si="5"/>
        <v>OK</v>
      </c>
      <c r="L118" s="31"/>
      <c r="M118" s="31"/>
      <c r="N118" s="107"/>
      <c r="O118" s="31"/>
      <c r="P118" s="31"/>
      <c r="Q118" s="31"/>
      <c r="R118" s="31"/>
      <c r="S118" s="31"/>
      <c r="T118" s="31">
        <v>5</v>
      </c>
      <c r="U118" s="31"/>
      <c r="V118" s="31"/>
      <c r="W118" s="31"/>
      <c r="X118" s="31"/>
      <c r="Y118" s="31"/>
      <c r="Z118" s="31"/>
      <c r="AA118" s="31"/>
      <c r="AB118" s="31"/>
      <c r="AC118" s="109"/>
      <c r="AD118" s="109"/>
      <c r="AE118" s="109"/>
      <c r="AF118" s="31"/>
      <c r="AG118" s="31"/>
      <c r="AH118" s="31"/>
      <c r="AI118" s="31"/>
      <c r="AJ118" s="31"/>
      <c r="AK118" s="31"/>
      <c r="AL118" s="31"/>
      <c r="AM118" s="31"/>
      <c r="AN118" s="31"/>
      <c r="AO118" s="31"/>
      <c r="AP118" s="31"/>
      <c r="AQ118" s="31"/>
      <c r="AR118" s="31"/>
      <c r="AS118" s="31"/>
      <c r="AT118" s="31"/>
      <c r="AU118" s="60"/>
      <c r="AV118" s="60"/>
      <c r="AW118" s="60"/>
      <c r="AX118" s="60"/>
      <c r="AY118" s="60"/>
      <c r="AZ118" s="60"/>
      <c r="BA118" s="60"/>
      <c r="BB118" s="135"/>
      <c r="BC118" s="135"/>
      <c r="BD118" s="135"/>
      <c r="BE118" s="60"/>
    </row>
    <row r="119" spans="1:57" ht="30" customHeight="1" x14ac:dyDescent="0.25">
      <c r="A119" s="166"/>
      <c r="B119" s="71">
        <v>116</v>
      </c>
      <c r="C119" s="169"/>
      <c r="D119" s="75" t="s">
        <v>160</v>
      </c>
      <c r="E119" s="72" t="s">
        <v>143</v>
      </c>
      <c r="F119" s="72" t="s">
        <v>144</v>
      </c>
      <c r="G119" s="72" t="s">
        <v>44</v>
      </c>
      <c r="H119" s="56">
        <v>39.9</v>
      </c>
      <c r="I119" s="32">
        <v>18</v>
      </c>
      <c r="J119" s="41">
        <f t="shared" si="4"/>
        <v>6</v>
      </c>
      <c r="K119" s="42" t="str">
        <f t="shared" si="5"/>
        <v>OK</v>
      </c>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v>1</v>
      </c>
      <c r="AK119" s="31"/>
      <c r="AL119" s="31"/>
      <c r="AM119" s="31"/>
      <c r="AN119" s="31"/>
      <c r="AO119" s="31"/>
      <c r="AP119" s="31">
        <v>2</v>
      </c>
      <c r="AQ119" s="31"/>
      <c r="AR119" s="31"/>
      <c r="AS119" s="31">
        <v>3</v>
      </c>
      <c r="AT119" s="31"/>
      <c r="AU119" s="140">
        <v>3</v>
      </c>
      <c r="AV119" s="60"/>
      <c r="AW119" s="60"/>
      <c r="AX119" s="60"/>
      <c r="AY119" s="60"/>
      <c r="AZ119" s="140">
        <v>3</v>
      </c>
      <c r="BA119" s="60"/>
      <c r="BB119" s="135"/>
      <c r="BC119" s="135"/>
      <c r="BD119" s="135"/>
      <c r="BE119" s="60"/>
    </row>
    <row r="120" spans="1:57" ht="30" customHeight="1" x14ac:dyDescent="0.25">
      <c r="A120" s="166"/>
      <c r="B120" s="71">
        <v>117</v>
      </c>
      <c r="C120" s="169"/>
      <c r="D120" s="75" t="s">
        <v>162</v>
      </c>
      <c r="E120" s="72" t="s">
        <v>166</v>
      </c>
      <c r="F120" s="72" t="s">
        <v>164</v>
      </c>
      <c r="G120" s="72" t="s">
        <v>44</v>
      </c>
      <c r="H120" s="56">
        <v>260</v>
      </c>
      <c r="I120" s="32">
        <v>6</v>
      </c>
      <c r="J120" s="41">
        <f t="shared" si="4"/>
        <v>0</v>
      </c>
      <c r="K120" s="42" t="str">
        <f t="shared" si="5"/>
        <v>OK</v>
      </c>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v>2</v>
      </c>
      <c r="AQ120" s="31"/>
      <c r="AR120" s="31">
        <v>2</v>
      </c>
      <c r="AS120" s="31"/>
      <c r="AT120" s="31"/>
      <c r="AU120" s="60"/>
      <c r="AV120" s="60"/>
      <c r="AW120" s="60"/>
      <c r="AX120" s="60"/>
      <c r="AY120" s="60"/>
      <c r="AZ120" s="60"/>
      <c r="BA120" s="60"/>
      <c r="BB120" s="135"/>
      <c r="BC120" s="140">
        <v>2</v>
      </c>
      <c r="BD120" s="135"/>
      <c r="BE120" s="60"/>
    </row>
    <row r="121" spans="1:57" ht="30" customHeight="1" x14ac:dyDescent="0.25">
      <c r="A121" s="166"/>
      <c r="B121" s="71">
        <v>118</v>
      </c>
      <c r="C121" s="169"/>
      <c r="D121" s="75" t="s">
        <v>165</v>
      </c>
      <c r="E121" s="72" t="s">
        <v>166</v>
      </c>
      <c r="F121" s="72" t="s">
        <v>164</v>
      </c>
      <c r="G121" s="72" t="s">
        <v>44</v>
      </c>
      <c r="H121" s="56">
        <v>236</v>
      </c>
      <c r="I121" s="32">
        <v>6</v>
      </c>
      <c r="J121" s="41">
        <f t="shared" si="4"/>
        <v>0</v>
      </c>
      <c r="K121" s="42" t="str">
        <f t="shared" si="5"/>
        <v>OK</v>
      </c>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v>6</v>
      </c>
      <c r="AS121" s="31"/>
      <c r="AT121" s="31"/>
      <c r="AU121" s="60"/>
      <c r="AV121" s="60"/>
      <c r="AW121" s="60"/>
      <c r="AX121" s="60"/>
      <c r="AY121" s="60"/>
      <c r="AZ121" s="60"/>
      <c r="BA121" s="60"/>
      <c r="BB121" s="135"/>
      <c r="BC121" s="135"/>
      <c r="BD121" s="135"/>
      <c r="BE121" s="60"/>
    </row>
    <row r="122" spans="1:57" ht="30" customHeight="1" x14ac:dyDescent="0.25">
      <c r="A122" s="166"/>
      <c r="B122" s="71">
        <v>119</v>
      </c>
      <c r="C122" s="169"/>
      <c r="D122" s="75" t="s">
        <v>167</v>
      </c>
      <c r="E122" s="72" t="s">
        <v>166</v>
      </c>
      <c r="F122" s="72" t="s">
        <v>164</v>
      </c>
      <c r="G122" s="72" t="s">
        <v>44</v>
      </c>
      <c r="H122" s="56">
        <v>253</v>
      </c>
      <c r="I122" s="32"/>
      <c r="J122" s="41">
        <f t="shared" si="4"/>
        <v>0</v>
      </c>
      <c r="K122" s="42" t="str">
        <f t="shared" si="5"/>
        <v>OK</v>
      </c>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60"/>
      <c r="AV122" s="60"/>
      <c r="AW122" s="60"/>
      <c r="AX122" s="60"/>
      <c r="AY122" s="60"/>
      <c r="AZ122" s="60"/>
      <c r="BA122" s="60"/>
      <c r="BB122" s="135"/>
      <c r="BC122" s="135"/>
      <c r="BD122" s="135"/>
      <c r="BE122" s="60"/>
    </row>
    <row r="123" spans="1:57" ht="30" customHeight="1" x14ac:dyDescent="0.25">
      <c r="A123" s="166"/>
      <c r="B123" s="71">
        <v>120</v>
      </c>
      <c r="C123" s="169"/>
      <c r="D123" s="75" t="s">
        <v>168</v>
      </c>
      <c r="E123" s="72" t="s">
        <v>698</v>
      </c>
      <c r="F123" s="72" t="s">
        <v>164</v>
      </c>
      <c r="G123" s="72" t="s">
        <v>44</v>
      </c>
      <c r="H123" s="56">
        <v>265</v>
      </c>
      <c r="I123" s="32"/>
      <c r="J123" s="41">
        <f t="shared" si="4"/>
        <v>0</v>
      </c>
      <c r="K123" s="42" t="str">
        <f t="shared" si="5"/>
        <v>OK</v>
      </c>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60"/>
      <c r="AV123" s="60"/>
      <c r="AW123" s="60"/>
      <c r="AX123" s="60"/>
      <c r="AY123" s="60"/>
      <c r="AZ123" s="60"/>
      <c r="BA123" s="60"/>
      <c r="BB123" s="135"/>
      <c r="BC123" s="135"/>
      <c r="BD123" s="135"/>
      <c r="BE123" s="60"/>
    </row>
    <row r="124" spans="1:57" ht="30" customHeight="1" x14ac:dyDescent="0.25">
      <c r="A124" s="166"/>
      <c r="B124" s="71">
        <v>121</v>
      </c>
      <c r="C124" s="169"/>
      <c r="D124" s="75" t="s">
        <v>170</v>
      </c>
      <c r="E124" s="72" t="s">
        <v>143</v>
      </c>
      <c r="F124" s="72" t="s">
        <v>164</v>
      </c>
      <c r="G124" s="72" t="s">
        <v>44</v>
      </c>
      <c r="H124" s="56">
        <v>49</v>
      </c>
      <c r="I124" s="32"/>
      <c r="J124" s="41">
        <f t="shared" si="4"/>
        <v>0</v>
      </c>
      <c r="K124" s="42" t="str">
        <f t="shared" si="5"/>
        <v>OK</v>
      </c>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60"/>
      <c r="AV124" s="60"/>
      <c r="AW124" s="60"/>
      <c r="AX124" s="60"/>
      <c r="AY124" s="60"/>
      <c r="AZ124" s="60"/>
      <c r="BA124" s="60"/>
      <c r="BB124" s="135"/>
      <c r="BC124" s="135"/>
      <c r="BD124" s="135"/>
      <c r="BE124" s="60"/>
    </row>
    <row r="125" spans="1:57" ht="30" customHeight="1" x14ac:dyDescent="0.25">
      <c r="A125" s="166"/>
      <c r="B125" s="71">
        <v>122</v>
      </c>
      <c r="C125" s="169"/>
      <c r="D125" s="75" t="s">
        <v>171</v>
      </c>
      <c r="E125" s="72" t="s">
        <v>699</v>
      </c>
      <c r="F125" s="72" t="s">
        <v>164</v>
      </c>
      <c r="G125" s="72" t="s">
        <v>44</v>
      </c>
      <c r="H125" s="56">
        <v>195</v>
      </c>
      <c r="I125" s="32">
        <v>25</v>
      </c>
      <c r="J125" s="41">
        <f t="shared" si="4"/>
        <v>0</v>
      </c>
      <c r="K125" s="42" t="str">
        <f t="shared" si="5"/>
        <v>OK</v>
      </c>
      <c r="L125" s="31"/>
      <c r="M125" s="31"/>
      <c r="N125" s="107"/>
      <c r="O125" s="31"/>
      <c r="P125" s="31"/>
      <c r="Q125" s="31"/>
      <c r="R125" s="31"/>
      <c r="S125" s="31"/>
      <c r="T125" s="31">
        <v>1</v>
      </c>
      <c r="U125" s="31"/>
      <c r="V125" s="31"/>
      <c r="W125" s="31"/>
      <c r="X125" s="31"/>
      <c r="Y125" s="31"/>
      <c r="Z125" s="31"/>
      <c r="AA125" s="31"/>
      <c r="AB125" s="31"/>
      <c r="AC125" s="109"/>
      <c r="AD125" s="109"/>
      <c r="AE125" s="109"/>
      <c r="AF125" s="31"/>
      <c r="AG125" s="31">
        <v>2</v>
      </c>
      <c r="AH125" s="31"/>
      <c r="AI125" s="31"/>
      <c r="AJ125" s="31"/>
      <c r="AK125" s="31"/>
      <c r="AL125" s="31"/>
      <c r="AM125" s="31"/>
      <c r="AN125" s="31"/>
      <c r="AO125" s="31"/>
      <c r="AP125" s="31">
        <v>9</v>
      </c>
      <c r="AQ125" s="31"/>
      <c r="AR125" s="31"/>
      <c r="AS125" s="31">
        <v>3</v>
      </c>
      <c r="AT125" s="31"/>
      <c r="AU125" s="136"/>
      <c r="AV125" s="60"/>
      <c r="AW125" s="60"/>
      <c r="AX125" s="60"/>
      <c r="AY125" s="60"/>
      <c r="AZ125" s="140">
        <v>5</v>
      </c>
      <c r="BA125" s="140">
        <v>5</v>
      </c>
      <c r="BB125" s="135"/>
      <c r="BC125" s="135"/>
      <c r="BD125" s="135"/>
      <c r="BE125" s="60"/>
    </row>
    <row r="126" spans="1:57" ht="30" customHeight="1" x14ac:dyDescent="0.25">
      <c r="A126" s="166"/>
      <c r="B126" s="71">
        <v>123</v>
      </c>
      <c r="C126" s="169"/>
      <c r="D126" s="75" t="s">
        <v>173</v>
      </c>
      <c r="E126" s="72" t="s">
        <v>699</v>
      </c>
      <c r="F126" s="72" t="s">
        <v>164</v>
      </c>
      <c r="G126" s="72" t="s">
        <v>44</v>
      </c>
      <c r="H126" s="56">
        <v>250</v>
      </c>
      <c r="I126" s="32">
        <v>7</v>
      </c>
      <c r="J126" s="41">
        <f t="shared" si="4"/>
        <v>0</v>
      </c>
      <c r="K126" s="42" t="str">
        <f t="shared" si="5"/>
        <v>OK</v>
      </c>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v>2</v>
      </c>
      <c r="AT126" s="31"/>
      <c r="AU126" s="136"/>
      <c r="AV126" s="60"/>
      <c r="AW126" s="60"/>
      <c r="AX126" s="60"/>
      <c r="AY126" s="60"/>
      <c r="AZ126" s="60"/>
      <c r="BA126" s="140">
        <v>5</v>
      </c>
      <c r="BB126" s="135"/>
      <c r="BC126" s="135"/>
      <c r="BD126" s="135"/>
      <c r="BE126" s="60"/>
    </row>
    <row r="127" spans="1:57" ht="30" customHeight="1" x14ac:dyDescent="0.25">
      <c r="A127" s="166"/>
      <c r="B127" s="71">
        <v>124</v>
      </c>
      <c r="C127" s="169"/>
      <c r="D127" s="75" t="s">
        <v>174</v>
      </c>
      <c r="E127" s="72" t="s">
        <v>143</v>
      </c>
      <c r="F127" s="72" t="s">
        <v>176</v>
      </c>
      <c r="G127" s="72" t="s">
        <v>44</v>
      </c>
      <c r="H127" s="56">
        <v>15</v>
      </c>
      <c r="I127" s="32"/>
      <c r="J127" s="41">
        <f t="shared" si="4"/>
        <v>0</v>
      </c>
      <c r="K127" s="42" t="str">
        <f t="shared" si="5"/>
        <v>OK</v>
      </c>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60"/>
      <c r="AV127" s="60"/>
      <c r="AW127" s="60"/>
      <c r="AX127" s="60"/>
      <c r="AY127" s="60"/>
      <c r="AZ127" s="60"/>
      <c r="BA127" s="60"/>
      <c r="BB127" s="135"/>
      <c r="BC127" s="135"/>
      <c r="BD127" s="135"/>
      <c r="BE127" s="60"/>
    </row>
    <row r="128" spans="1:57" ht="30" customHeight="1" x14ac:dyDescent="0.25">
      <c r="A128" s="166"/>
      <c r="B128" s="71">
        <v>125</v>
      </c>
      <c r="C128" s="169"/>
      <c r="D128" s="75" t="s">
        <v>177</v>
      </c>
      <c r="E128" s="72" t="s">
        <v>699</v>
      </c>
      <c r="F128" s="72" t="s">
        <v>164</v>
      </c>
      <c r="G128" s="72" t="s">
        <v>44</v>
      </c>
      <c r="H128" s="56">
        <v>220</v>
      </c>
      <c r="I128" s="32">
        <v>10</v>
      </c>
      <c r="J128" s="41">
        <f t="shared" si="4"/>
        <v>0</v>
      </c>
      <c r="K128" s="42" t="str">
        <f t="shared" si="5"/>
        <v>OK</v>
      </c>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v>5</v>
      </c>
      <c r="AS128" s="31">
        <v>1</v>
      </c>
      <c r="AT128" s="31"/>
      <c r="AU128" s="140">
        <v>1</v>
      </c>
      <c r="AV128" s="60"/>
      <c r="AW128" s="60"/>
      <c r="AX128" s="60"/>
      <c r="AY128" s="60"/>
      <c r="AZ128" s="140">
        <v>3</v>
      </c>
      <c r="BA128" s="60"/>
      <c r="BB128" s="135"/>
      <c r="BC128" s="135"/>
      <c r="BD128" s="135"/>
      <c r="BE128" s="60"/>
    </row>
    <row r="129" spans="1:57" ht="30" customHeight="1" x14ac:dyDescent="0.25">
      <c r="A129" s="166"/>
      <c r="B129" s="71">
        <v>126</v>
      </c>
      <c r="C129" s="169"/>
      <c r="D129" s="75" t="s">
        <v>178</v>
      </c>
      <c r="E129" s="72" t="s">
        <v>699</v>
      </c>
      <c r="F129" s="72" t="s">
        <v>164</v>
      </c>
      <c r="G129" s="72" t="s">
        <v>44</v>
      </c>
      <c r="H129" s="56">
        <v>195</v>
      </c>
      <c r="I129" s="32"/>
      <c r="J129" s="41">
        <f t="shared" si="4"/>
        <v>0</v>
      </c>
      <c r="K129" s="42" t="str">
        <f t="shared" si="5"/>
        <v>OK</v>
      </c>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60"/>
      <c r="AV129" s="60"/>
      <c r="AW129" s="60"/>
      <c r="AX129" s="60"/>
      <c r="AY129" s="60"/>
      <c r="AZ129" s="60"/>
      <c r="BA129" s="60"/>
      <c r="BB129" s="135"/>
      <c r="BC129" s="135"/>
      <c r="BD129" s="135"/>
      <c r="BE129" s="60"/>
    </row>
    <row r="130" spans="1:57" ht="30" customHeight="1" x14ac:dyDescent="0.25">
      <c r="A130" s="166"/>
      <c r="B130" s="71">
        <v>127</v>
      </c>
      <c r="C130" s="169"/>
      <c r="D130" s="75" t="s">
        <v>179</v>
      </c>
      <c r="E130" s="72" t="s">
        <v>143</v>
      </c>
      <c r="F130" s="72" t="s">
        <v>164</v>
      </c>
      <c r="G130" s="72" t="s">
        <v>44</v>
      </c>
      <c r="H130" s="56">
        <v>170</v>
      </c>
      <c r="I130" s="32">
        <v>8</v>
      </c>
      <c r="J130" s="41">
        <f t="shared" si="4"/>
        <v>0</v>
      </c>
      <c r="K130" s="42" t="str">
        <f t="shared" si="5"/>
        <v>OK</v>
      </c>
      <c r="L130" s="31"/>
      <c r="M130" s="31"/>
      <c r="N130" s="107"/>
      <c r="O130" s="31"/>
      <c r="P130" s="31"/>
      <c r="Q130" s="31"/>
      <c r="R130" s="31"/>
      <c r="S130" s="31"/>
      <c r="T130" s="31">
        <v>1</v>
      </c>
      <c r="U130" s="31"/>
      <c r="V130" s="31"/>
      <c r="W130" s="31"/>
      <c r="X130" s="31"/>
      <c r="Y130" s="31"/>
      <c r="Z130" s="31"/>
      <c r="AA130" s="31"/>
      <c r="AB130" s="31"/>
      <c r="AC130" s="109"/>
      <c r="AD130" s="109"/>
      <c r="AE130" s="109"/>
      <c r="AF130" s="31"/>
      <c r="AG130" s="31"/>
      <c r="AH130" s="31"/>
      <c r="AI130" s="31"/>
      <c r="AJ130" s="31"/>
      <c r="AK130" s="31"/>
      <c r="AL130" s="31"/>
      <c r="AM130" s="31"/>
      <c r="AN130" s="31"/>
      <c r="AO130" s="31"/>
      <c r="AP130" s="31">
        <v>3</v>
      </c>
      <c r="AQ130" s="31"/>
      <c r="AR130" s="31"/>
      <c r="AS130" s="31">
        <v>1</v>
      </c>
      <c r="AT130" s="31">
        <v>3</v>
      </c>
      <c r="AU130" s="136"/>
      <c r="AV130" s="60"/>
      <c r="AW130" s="60"/>
      <c r="AX130" s="60"/>
      <c r="AY130" s="60"/>
      <c r="AZ130" s="60"/>
      <c r="BA130" s="60"/>
      <c r="BB130" s="135"/>
      <c r="BC130" s="135"/>
      <c r="BD130" s="135"/>
      <c r="BE130" s="60"/>
    </row>
    <row r="131" spans="1:57" ht="30" customHeight="1" x14ac:dyDescent="0.25">
      <c r="A131" s="166"/>
      <c r="B131" s="71">
        <v>128</v>
      </c>
      <c r="C131" s="169"/>
      <c r="D131" s="75" t="s">
        <v>180</v>
      </c>
      <c r="E131" s="72" t="s">
        <v>143</v>
      </c>
      <c r="F131" s="72" t="s">
        <v>144</v>
      </c>
      <c r="G131" s="72" t="s">
        <v>44</v>
      </c>
      <c r="H131" s="56">
        <v>35</v>
      </c>
      <c r="I131" s="32">
        <v>12</v>
      </c>
      <c r="J131" s="41">
        <f t="shared" si="4"/>
        <v>1</v>
      </c>
      <c r="K131" s="42" t="str">
        <f t="shared" si="5"/>
        <v>OK</v>
      </c>
      <c r="L131" s="31"/>
      <c r="M131" s="31"/>
      <c r="N131" s="107"/>
      <c r="O131" s="31"/>
      <c r="P131" s="31"/>
      <c r="Q131" s="31"/>
      <c r="R131" s="31"/>
      <c r="S131" s="31"/>
      <c r="T131" s="31">
        <v>1</v>
      </c>
      <c r="U131" s="31"/>
      <c r="V131" s="31"/>
      <c r="W131" s="31"/>
      <c r="X131" s="31"/>
      <c r="Y131" s="31"/>
      <c r="Z131" s="31"/>
      <c r="AA131" s="31"/>
      <c r="AB131" s="31"/>
      <c r="AC131" s="109"/>
      <c r="AD131" s="109"/>
      <c r="AE131" s="109"/>
      <c r="AF131" s="31"/>
      <c r="AG131" s="31"/>
      <c r="AH131" s="31"/>
      <c r="AI131" s="31"/>
      <c r="AJ131" s="31"/>
      <c r="AK131" s="31"/>
      <c r="AL131" s="31"/>
      <c r="AM131" s="31"/>
      <c r="AN131" s="31"/>
      <c r="AO131" s="31"/>
      <c r="AP131" s="31">
        <v>5</v>
      </c>
      <c r="AQ131" s="31"/>
      <c r="AR131" s="31"/>
      <c r="AS131" s="31"/>
      <c r="AT131" s="31">
        <v>5</v>
      </c>
      <c r="AU131" s="60"/>
      <c r="AV131" s="60"/>
      <c r="AW131" s="60"/>
      <c r="AX131" s="60"/>
      <c r="AY131" s="60"/>
      <c r="AZ131" s="60"/>
      <c r="BA131" s="60"/>
      <c r="BB131" s="135"/>
      <c r="BC131" s="135"/>
      <c r="BD131" s="135"/>
      <c r="BE131" s="60"/>
    </row>
    <row r="132" spans="1:57" ht="30" customHeight="1" x14ac:dyDescent="0.25">
      <c r="A132" s="166"/>
      <c r="B132" s="71">
        <v>129</v>
      </c>
      <c r="C132" s="169"/>
      <c r="D132" s="75" t="s">
        <v>181</v>
      </c>
      <c r="E132" s="72" t="s">
        <v>699</v>
      </c>
      <c r="F132" s="72" t="s">
        <v>144</v>
      </c>
      <c r="G132" s="72" t="s">
        <v>44</v>
      </c>
      <c r="H132" s="56">
        <v>58</v>
      </c>
      <c r="I132" s="32"/>
      <c r="J132" s="41">
        <f t="shared" ref="J132:J195" si="6">I132-(SUM(L132:BE132))</f>
        <v>0</v>
      </c>
      <c r="K132" s="42" t="str">
        <f t="shared" si="5"/>
        <v>OK</v>
      </c>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60"/>
      <c r="AV132" s="60"/>
      <c r="AW132" s="60"/>
      <c r="AX132" s="60"/>
      <c r="AY132" s="60"/>
      <c r="AZ132" s="60"/>
      <c r="BA132" s="60"/>
      <c r="BB132" s="135"/>
      <c r="BC132" s="135"/>
      <c r="BD132" s="135"/>
      <c r="BE132" s="60"/>
    </row>
    <row r="133" spans="1:57" ht="30" customHeight="1" x14ac:dyDescent="0.25">
      <c r="A133" s="166"/>
      <c r="B133" s="71">
        <v>130</v>
      </c>
      <c r="C133" s="169"/>
      <c r="D133" s="75" t="s">
        <v>182</v>
      </c>
      <c r="E133" s="72" t="s">
        <v>172</v>
      </c>
      <c r="F133" s="72" t="s">
        <v>144</v>
      </c>
      <c r="G133" s="72" t="s">
        <v>44</v>
      </c>
      <c r="H133" s="56">
        <v>49.9</v>
      </c>
      <c r="I133" s="32"/>
      <c r="J133" s="41">
        <f t="shared" si="6"/>
        <v>0</v>
      </c>
      <c r="K133" s="42" t="str">
        <f t="shared" ref="K133:K196" si="7">IF(J133&lt;0,"ATENÇÃO","OK")</f>
        <v>OK</v>
      </c>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60"/>
      <c r="AV133" s="60"/>
      <c r="AW133" s="60"/>
      <c r="AX133" s="60"/>
      <c r="AY133" s="60"/>
      <c r="AZ133" s="60"/>
      <c r="BA133" s="60"/>
      <c r="BB133" s="135"/>
      <c r="BC133" s="135"/>
      <c r="BD133" s="135"/>
      <c r="BE133" s="60"/>
    </row>
    <row r="134" spans="1:57" ht="30" customHeight="1" x14ac:dyDescent="0.25">
      <c r="A134" s="166"/>
      <c r="B134" s="71">
        <v>131</v>
      </c>
      <c r="C134" s="169"/>
      <c r="D134" s="75" t="s">
        <v>183</v>
      </c>
      <c r="E134" s="72" t="s">
        <v>143</v>
      </c>
      <c r="F134" s="72" t="s">
        <v>144</v>
      </c>
      <c r="G134" s="72" t="s">
        <v>44</v>
      </c>
      <c r="H134" s="56">
        <v>59</v>
      </c>
      <c r="I134" s="32">
        <v>8</v>
      </c>
      <c r="J134" s="41">
        <f t="shared" si="6"/>
        <v>5</v>
      </c>
      <c r="K134" s="42" t="str">
        <f t="shared" si="7"/>
        <v>OK</v>
      </c>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v>3</v>
      </c>
      <c r="AQ134" s="31"/>
      <c r="AR134" s="31"/>
      <c r="AS134" s="31"/>
      <c r="AT134" s="31"/>
      <c r="AU134" s="60"/>
      <c r="AV134" s="60"/>
      <c r="AW134" s="60"/>
      <c r="AX134" s="60"/>
      <c r="AY134" s="60"/>
      <c r="AZ134" s="60"/>
      <c r="BA134" s="60"/>
      <c r="BB134" s="135"/>
      <c r="BC134" s="135"/>
      <c r="BD134" s="135"/>
      <c r="BE134" s="60"/>
    </row>
    <row r="135" spans="1:57" ht="30" customHeight="1" x14ac:dyDescent="0.25">
      <c r="A135" s="166"/>
      <c r="B135" s="71">
        <v>132</v>
      </c>
      <c r="C135" s="169"/>
      <c r="D135" s="75" t="s">
        <v>184</v>
      </c>
      <c r="E135" s="72" t="s">
        <v>172</v>
      </c>
      <c r="F135" s="72" t="s">
        <v>144</v>
      </c>
      <c r="G135" s="72" t="s">
        <v>44</v>
      </c>
      <c r="H135" s="56">
        <v>49.9</v>
      </c>
      <c r="I135" s="32">
        <v>14</v>
      </c>
      <c r="J135" s="41">
        <f t="shared" si="6"/>
        <v>0</v>
      </c>
      <c r="K135" s="42" t="str">
        <f t="shared" si="7"/>
        <v>OK</v>
      </c>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v>3</v>
      </c>
      <c r="AQ135" s="31"/>
      <c r="AR135" s="31"/>
      <c r="AS135" s="31">
        <v>2</v>
      </c>
      <c r="AT135" s="31">
        <v>4</v>
      </c>
      <c r="AU135" s="136"/>
      <c r="AV135" s="60"/>
      <c r="AW135" s="60"/>
      <c r="AX135" s="60"/>
      <c r="AY135" s="60"/>
      <c r="AZ135" s="140">
        <v>5</v>
      </c>
      <c r="BA135" s="60"/>
      <c r="BB135" s="135"/>
      <c r="BC135" s="135"/>
      <c r="BD135" s="135"/>
      <c r="BE135" s="60"/>
    </row>
    <row r="136" spans="1:57" ht="30" customHeight="1" x14ac:dyDescent="0.25">
      <c r="A136" s="166"/>
      <c r="B136" s="71">
        <v>133</v>
      </c>
      <c r="C136" s="169"/>
      <c r="D136" s="75" t="s">
        <v>185</v>
      </c>
      <c r="E136" s="72" t="s">
        <v>172</v>
      </c>
      <c r="F136" s="72" t="s">
        <v>176</v>
      </c>
      <c r="G136" s="72" t="s">
        <v>44</v>
      </c>
      <c r="H136" s="56">
        <v>199</v>
      </c>
      <c r="I136" s="32">
        <v>6</v>
      </c>
      <c r="J136" s="41">
        <f t="shared" si="6"/>
        <v>0</v>
      </c>
      <c r="K136" s="42" t="str">
        <f t="shared" si="7"/>
        <v>OK</v>
      </c>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v>6</v>
      </c>
      <c r="AS136" s="31"/>
      <c r="AT136" s="31"/>
      <c r="AU136" s="60"/>
      <c r="AV136" s="60"/>
      <c r="AW136" s="60"/>
      <c r="AX136" s="60"/>
      <c r="AY136" s="60"/>
      <c r="AZ136" s="60"/>
      <c r="BA136" s="60"/>
      <c r="BB136" s="135"/>
      <c r="BC136" s="135"/>
      <c r="BD136" s="135"/>
      <c r="BE136" s="60"/>
    </row>
    <row r="137" spans="1:57" ht="30" customHeight="1" thickBot="1" x14ac:dyDescent="0.3">
      <c r="A137" s="166"/>
      <c r="B137" s="71">
        <v>134</v>
      </c>
      <c r="C137" s="169"/>
      <c r="D137" s="75" t="s">
        <v>186</v>
      </c>
      <c r="E137" s="72" t="s">
        <v>143</v>
      </c>
      <c r="F137" s="72" t="s">
        <v>38</v>
      </c>
      <c r="G137" s="72" t="s">
        <v>44</v>
      </c>
      <c r="H137" s="56">
        <v>12</v>
      </c>
      <c r="I137" s="32">
        <f>45-5</f>
        <v>40</v>
      </c>
      <c r="J137" s="41">
        <f t="shared" si="6"/>
        <v>10</v>
      </c>
      <c r="K137" s="42" t="str">
        <f t="shared" si="7"/>
        <v>OK</v>
      </c>
      <c r="L137" s="31"/>
      <c r="M137" s="31"/>
      <c r="N137" s="112"/>
      <c r="O137" s="31"/>
      <c r="P137" s="31"/>
      <c r="Q137" s="31"/>
      <c r="R137" s="31"/>
      <c r="S137" s="31"/>
      <c r="T137" s="31">
        <v>5</v>
      </c>
      <c r="U137" s="31"/>
      <c r="V137" s="31"/>
      <c r="W137" s="31"/>
      <c r="X137" s="31"/>
      <c r="Y137" s="31"/>
      <c r="Z137" s="31"/>
      <c r="AA137" s="31"/>
      <c r="AB137" s="31"/>
      <c r="AC137" s="109"/>
      <c r="AD137" s="109"/>
      <c r="AE137" s="109"/>
      <c r="AF137" s="31"/>
      <c r="AG137" s="31">
        <v>10</v>
      </c>
      <c r="AH137" s="31"/>
      <c r="AI137" s="31"/>
      <c r="AJ137" s="31">
        <v>5</v>
      </c>
      <c r="AK137" s="31"/>
      <c r="AL137" s="31"/>
      <c r="AM137" s="31"/>
      <c r="AN137" s="31"/>
      <c r="AO137" s="31"/>
      <c r="AP137" s="31">
        <v>10</v>
      </c>
      <c r="AQ137" s="31"/>
      <c r="AR137" s="31"/>
      <c r="AS137" s="31"/>
      <c r="AT137" s="31"/>
      <c r="AU137" s="60"/>
      <c r="AV137" s="60"/>
      <c r="AW137" s="60"/>
      <c r="AX137" s="60"/>
      <c r="AY137" s="60"/>
      <c r="AZ137" s="60"/>
      <c r="BA137" s="60"/>
      <c r="BB137" s="135"/>
      <c r="BC137" s="135"/>
      <c r="BD137" s="135"/>
      <c r="BE137" s="60"/>
    </row>
    <row r="138" spans="1:57" ht="30" customHeight="1" thickBot="1" x14ac:dyDescent="0.3">
      <c r="A138" s="166"/>
      <c r="B138" s="73">
        <v>135</v>
      </c>
      <c r="C138" s="169"/>
      <c r="D138" s="75" t="s">
        <v>187</v>
      </c>
      <c r="E138" s="72" t="s">
        <v>239</v>
      </c>
      <c r="F138" s="72" t="s">
        <v>38</v>
      </c>
      <c r="G138" s="72" t="s">
        <v>44</v>
      </c>
      <c r="H138" s="56">
        <v>15</v>
      </c>
      <c r="I138" s="32">
        <v>41</v>
      </c>
      <c r="J138" s="41">
        <f t="shared" si="6"/>
        <v>28</v>
      </c>
      <c r="K138" s="42" t="str">
        <f t="shared" si="7"/>
        <v>OK</v>
      </c>
      <c r="L138" s="31"/>
      <c r="M138" s="31"/>
      <c r="N138" s="108">
        <v>10</v>
      </c>
      <c r="O138" s="108"/>
      <c r="P138" s="108"/>
      <c r="Q138" s="31"/>
      <c r="R138" s="31"/>
      <c r="S138" s="31"/>
      <c r="T138" s="31">
        <v>3</v>
      </c>
      <c r="U138" s="31"/>
      <c r="V138" s="31"/>
      <c r="W138" s="31"/>
      <c r="X138" s="31"/>
      <c r="Y138" s="31"/>
      <c r="Z138" s="31"/>
      <c r="AA138" s="31"/>
      <c r="AB138" s="31"/>
      <c r="AC138" s="109"/>
      <c r="AD138" s="109"/>
      <c r="AE138" s="109"/>
      <c r="AF138" s="31"/>
      <c r="AG138" s="31"/>
      <c r="AH138" s="31"/>
      <c r="AI138" s="31"/>
      <c r="AJ138" s="31"/>
      <c r="AK138" s="31"/>
      <c r="AL138" s="31"/>
      <c r="AM138" s="31"/>
      <c r="AN138" s="31"/>
      <c r="AO138" s="31"/>
      <c r="AP138" s="31"/>
      <c r="AQ138" s="31"/>
      <c r="AR138" s="31"/>
      <c r="AS138" s="31"/>
      <c r="AT138" s="31"/>
      <c r="AU138" s="60"/>
      <c r="AV138" s="60"/>
      <c r="AW138" s="60"/>
      <c r="AX138" s="60"/>
      <c r="AY138" s="60"/>
      <c r="AZ138" s="60"/>
      <c r="BA138" s="60"/>
      <c r="BB138" s="135"/>
      <c r="BC138" s="135"/>
      <c r="BD138" s="135"/>
      <c r="BE138" s="60"/>
    </row>
    <row r="139" spans="1:57" ht="30" customHeight="1" x14ac:dyDescent="0.25">
      <c r="A139" s="166"/>
      <c r="B139" s="71">
        <v>136</v>
      </c>
      <c r="C139" s="169"/>
      <c r="D139" s="74" t="s">
        <v>700</v>
      </c>
      <c r="E139" s="86" t="s">
        <v>188</v>
      </c>
      <c r="F139" s="72" t="s">
        <v>123</v>
      </c>
      <c r="G139" s="73"/>
      <c r="H139" s="56">
        <v>220</v>
      </c>
      <c r="I139" s="32"/>
      <c r="J139" s="41">
        <f t="shared" si="6"/>
        <v>0</v>
      </c>
      <c r="K139" s="42" t="str">
        <f t="shared" si="7"/>
        <v>OK</v>
      </c>
      <c r="L139" s="31"/>
      <c r="M139" s="31"/>
      <c r="N139" s="62"/>
      <c r="O139" s="62"/>
      <c r="P139" s="62"/>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60"/>
      <c r="AV139" s="60"/>
      <c r="AW139" s="60"/>
      <c r="AX139" s="60"/>
      <c r="AY139" s="60"/>
      <c r="AZ139" s="60"/>
      <c r="BA139" s="60"/>
      <c r="BB139" s="135"/>
      <c r="BC139" s="135"/>
      <c r="BD139" s="135"/>
      <c r="BE139" s="60"/>
    </row>
    <row r="140" spans="1:57" ht="30" customHeight="1" x14ac:dyDescent="0.25">
      <c r="A140" s="166"/>
      <c r="B140" s="71">
        <v>137</v>
      </c>
      <c r="C140" s="169"/>
      <c r="D140" s="75" t="s">
        <v>701</v>
      </c>
      <c r="E140" s="86" t="s">
        <v>188</v>
      </c>
      <c r="F140" s="72" t="s">
        <v>123</v>
      </c>
      <c r="G140" s="73"/>
      <c r="H140" s="56">
        <v>220</v>
      </c>
      <c r="I140" s="32"/>
      <c r="J140" s="41">
        <f t="shared" si="6"/>
        <v>0</v>
      </c>
      <c r="K140" s="42" t="str">
        <f t="shared" si="7"/>
        <v>OK</v>
      </c>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60"/>
      <c r="AV140" s="60"/>
      <c r="AW140" s="60"/>
      <c r="AX140" s="60"/>
      <c r="AY140" s="60"/>
      <c r="AZ140" s="60"/>
      <c r="BA140" s="60"/>
      <c r="BB140" s="135"/>
      <c r="BC140" s="135"/>
      <c r="BD140" s="135"/>
      <c r="BE140" s="60"/>
    </row>
    <row r="141" spans="1:57" ht="30" customHeight="1" x14ac:dyDescent="0.25">
      <c r="A141" s="166"/>
      <c r="B141" s="71">
        <v>138</v>
      </c>
      <c r="C141" s="169"/>
      <c r="D141" s="75" t="s">
        <v>702</v>
      </c>
      <c r="E141" s="86" t="s">
        <v>188</v>
      </c>
      <c r="F141" s="72" t="s">
        <v>123</v>
      </c>
      <c r="G141" s="73"/>
      <c r="H141" s="56">
        <v>220</v>
      </c>
      <c r="I141" s="32"/>
      <c r="J141" s="41">
        <f t="shared" si="6"/>
        <v>0</v>
      </c>
      <c r="K141" s="42" t="str">
        <f t="shared" si="7"/>
        <v>OK</v>
      </c>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60"/>
      <c r="AV141" s="60"/>
      <c r="AW141" s="60"/>
      <c r="AX141" s="60"/>
      <c r="AY141" s="60"/>
      <c r="AZ141" s="60"/>
      <c r="BA141" s="60"/>
      <c r="BB141" s="135"/>
      <c r="BC141" s="135"/>
      <c r="BD141" s="135"/>
      <c r="BE141" s="60"/>
    </row>
    <row r="142" spans="1:57" ht="30" customHeight="1" x14ac:dyDescent="0.25">
      <c r="A142" s="166"/>
      <c r="B142" s="71">
        <v>139</v>
      </c>
      <c r="C142" s="169"/>
      <c r="D142" s="75" t="s">
        <v>703</v>
      </c>
      <c r="E142" s="86" t="s">
        <v>188</v>
      </c>
      <c r="F142" s="72" t="s">
        <v>123</v>
      </c>
      <c r="G142" s="73"/>
      <c r="H142" s="56">
        <v>210</v>
      </c>
      <c r="I142" s="32"/>
      <c r="J142" s="41">
        <f t="shared" si="6"/>
        <v>0</v>
      </c>
      <c r="K142" s="42" t="str">
        <f t="shared" si="7"/>
        <v>OK</v>
      </c>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60"/>
      <c r="AV142" s="60"/>
      <c r="AW142" s="60"/>
      <c r="AX142" s="60"/>
      <c r="AY142" s="60"/>
      <c r="AZ142" s="60"/>
      <c r="BA142" s="60"/>
      <c r="BB142" s="135"/>
      <c r="BC142" s="135"/>
      <c r="BD142" s="135"/>
      <c r="BE142" s="60"/>
    </row>
    <row r="143" spans="1:57" ht="30" customHeight="1" x14ac:dyDescent="0.25">
      <c r="A143" s="166"/>
      <c r="B143" s="71">
        <v>140</v>
      </c>
      <c r="C143" s="169"/>
      <c r="D143" s="75" t="s">
        <v>704</v>
      </c>
      <c r="E143" s="86" t="s">
        <v>188</v>
      </c>
      <c r="F143" s="72" t="s">
        <v>123</v>
      </c>
      <c r="G143" s="73"/>
      <c r="H143" s="56">
        <v>180</v>
      </c>
      <c r="I143" s="32"/>
      <c r="J143" s="41">
        <f t="shared" si="6"/>
        <v>0</v>
      </c>
      <c r="K143" s="42" t="str">
        <f t="shared" si="7"/>
        <v>OK</v>
      </c>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60"/>
      <c r="AV143" s="60"/>
      <c r="AW143" s="60"/>
      <c r="AX143" s="60"/>
      <c r="AY143" s="60"/>
      <c r="AZ143" s="60"/>
      <c r="BA143" s="60"/>
      <c r="BB143" s="135"/>
      <c r="BC143" s="135"/>
      <c r="BD143" s="135"/>
      <c r="BE143" s="60"/>
    </row>
    <row r="144" spans="1:57" ht="30" customHeight="1" x14ac:dyDescent="0.25">
      <c r="A144" s="166"/>
      <c r="B144" s="71">
        <v>141</v>
      </c>
      <c r="C144" s="169"/>
      <c r="D144" s="75" t="s">
        <v>705</v>
      </c>
      <c r="E144" s="86" t="s">
        <v>188</v>
      </c>
      <c r="F144" s="72" t="s">
        <v>123</v>
      </c>
      <c r="G144" s="73"/>
      <c r="H144" s="56">
        <v>250</v>
      </c>
      <c r="I144" s="32"/>
      <c r="J144" s="41">
        <f t="shared" si="6"/>
        <v>0</v>
      </c>
      <c r="K144" s="42" t="str">
        <f t="shared" si="7"/>
        <v>OK</v>
      </c>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60"/>
      <c r="AV144" s="60"/>
      <c r="AW144" s="60"/>
      <c r="AX144" s="60"/>
      <c r="AY144" s="60"/>
      <c r="AZ144" s="60"/>
      <c r="BA144" s="60"/>
      <c r="BB144" s="135"/>
      <c r="BC144" s="135"/>
      <c r="BD144" s="135"/>
      <c r="BE144" s="60"/>
    </row>
    <row r="145" spans="1:57" ht="30" customHeight="1" x14ac:dyDescent="0.25">
      <c r="A145" s="166"/>
      <c r="B145" s="73">
        <v>142</v>
      </c>
      <c r="C145" s="169"/>
      <c r="D145" s="75" t="s">
        <v>628</v>
      </c>
      <c r="E145" s="72" t="s">
        <v>172</v>
      </c>
      <c r="F145" s="72" t="s">
        <v>629</v>
      </c>
      <c r="G145" s="72" t="s">
        <v>44</v>
      </c>
      <c r="H145" s="56">
        <v>120</v>
      </c>
      <c r="I145" s="32">
        <v>30</v>
      </c>
      <c r="J145" s="41">
        <f t="shared" si="6"/>
        <v>15</v>
      </c>
      <c r="K145" s="42" t="str">
        <f t="shared" si="7"/>
        <v>OK</v>
      </c>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v>2</v>
      </c>
      <c r="AT145" s="31"/>
      <c r="AU145" s="140">
        <v>3</v>
      </c>
      <c r="AV145" s="60"/>
      <c r="AW145" s="60"/>
      <c r="AX145" s="60"/>
      <c r="AY145" s="60"/>
      <c r="AZ145" s="60"/>
      <c r="BA145" s="60"/>
      <c r="BB145" s="135"/>
      <c r="BC145" s="140">
        <v>10</v>
      </c>
      <c r="BD145" s="135"/>
      <c r="BE145" s="60"/>
    </row>
    <row r="146" spans="1:57" ht="30" customHeight="1" x14ac:dyDescent="0.25">
      <c r="A146" s="166"/>
      <c r="B146" s="73">
        <v>143</v>
      </c>
      <c r="C146" s="169"/>
      <c r="D146" s="75" t="s">
        <v>630</v>
      </c>
      <c r="E146" s="72" t="s">
        <v>143</v>
      </c>
      <c r="F146" s="72" t="s">
        <v>631</v>
      </c>
      <c r="G146" s="72" t="s">
        <v>44</v>
      </c>
      <c r="H146" s="56">
        <v>12</v>
      </c>
      <c r="I146" s="32">
        <v>20</v>
      </c>
      <c r="J146" s="41">
        <f t="shared" si="6"/>
        <v>20</v>
      </c>
      <c r="K146" s="42" t="str">
        <f t="shared" si="7"/>
        <v>OK</v>
      </c>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60"/>
      <c r="AV146" s="60"/>
      <c r="AW146" s="60"/>
      <c r="AX146" s="60"/>
      <c r="AY146" s="60"/>
      <c r="AZ146" s="60"/>
      <c r="BA146" s="60"/>
      <c r="BB146" s="135"/>
      <c r="BC146" s="135"/>
      <c r="BD146" s="135"/>
      <c r="BE146" s="60"/>
    </row>
    <row r="147" spans="1:57" ht="30" customHeight="1" x14ac:dyDescent="0.25">
      <c r="A147" s="166"/>
      <c r="B147" s="73">
        <v>144</v>
      </c>
      <c r="C147" s="169"/>
      <c r="D147" s="75" t="s">
        <v>632</v>
      </c>
      <c r="E147" s="72" t="s">
        <v>143</v>
      </c>
      <c r="F147" s="72" t="s">
        <v>629</v>
      </c>
      <c r="G147" s="72" t="s">
        <v>44</v>
      </c>
      <c r="H147" s="56">
        <v>49</v>
      </c>
      <c r="I147" s="32">
        <v>6</v>
      </c>
      <c r="J147" s="41">
        <f t="shared" si="6"/>
        <v>4</v>
      </c>
      <c r="K147" s="42" t="str">
        <f t="shared" si="7"/>
        <v>OK</v>
      </c>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v>2</v>
      </c>
      <c r="AQ147" s="31"/>
      <c r="AR147" s="31"/>
      <c r="AS147" s="31"/>
      <c r="AT147" s="31"/>
      <c r="AU147" s="60"/>
      <c r="AV147" s="60"/>
      <c r="AW147" s="60"/>
      <c r="AX147" s="60"/>
      <c r="AY147" s="60"/>
      <c r="AZ147" s="60"/>
      <c r="BA147" s="60"/>
      <c r="BB147" s="135"/>
      <c r="BC147" s="135"/>
      <c r="BD147" s="135"/>
      <c r="BE147" s="60"/>
    </row>
    <row r="148" spans="1:57" ht="30" customHeight="1" x14ac:dyDescent="0.25">
      <c r="A148" s="166"/>
      <c r="B148" s="73">
        <v>145</v>
      </c>
      <c r="C148" s="169"/>
      <c r="D148" s="75" t="s">
        <v>633</v>
      </c>
      <c r="E148" s="72" t="s">
        <v>194</v>
      </c>
      <c r="F148" s="72" t="s">
        <v>336</v>
      </c>
      <c r="G148" s="72" t="s">
        <v>44</v>
      </c>
      <c r="H148" s="56">
        <v>4.1900000000000004</v>
      </c>
      <c r="I148" s="32">
        <v>8</v>
      </c>
      <c r="J148" s="41">
        <f t="shared" si="6"/>
        <v>0</v>
      </c>
      <c r="K148" s="42" t="str">
        <f t="shared" si="7"/>
        <v>OK</v>
      </c>
      <c r="L148" s="31"/>
      <c r="M148" s="31"/>
      <c r="N148" s="31">
        <v>3</v>
      </c>
      <c r="O148" s="31"/>
      <c r="P148" s="31"/>
      <c r="Q148" s="31"/>
      <c r="R148" s="31"/>
      <c r="S148" s="31"/>
      <c r="T148" s="31"/>
      <c r="U148" s="31"/>
      <c r="V148" s="31"/>
      <c r="W148" s="31"/>
      <c r="X148" s="31"/>
      <c r="Y148" s="31"/>
      <c r="Z148" s="31"/>
      <c r="AA148" s="31"/>
      <c r="AB148" s="31"/>
      <c r="AC148" s="31"/>
      <c r="AD148" s="31"/>
      <c r="AE148" s="31"/>
      <c r="AF148" s="31"/>
      <c r="AG148" s="31"/>
      <c r="AH148" s="31"/>
      <c r="AI148" s="31"/>
      <c r="AJ148" s="31">
        <v>5</v>
      </c>
      <c r="AK148" s="31"/>
      <c r="AL148" s="31"/>
      <c r="AM148" s="31"/>
      <c r="AN148" s="31"/>
      <c r="AO148" s="31"/>
      <c r="AP148" s="31"/>
      <c r="AQ148" s="31"/>
      <c r="AR148" s="31"/>
      <c r="AS148" s="31"/>
      <c r="AT148" s="31"/>
      <c r="AU148" s="60"/>
      <c r="AV148" s="60"/>
      <c r="AW148" s="60"/>
      <c r="AX148" s="60"/>
      <c r="AY148" s="60"/>
      <c r="AZ148" s="60"/>
      <c r="BA148" s="60"/>
      <c r="BB148" s="135"/>
      <c r="BC148" s="135"/>
      <c r="BD148" s="135"/>
      <c r="BE148" s="60"/>
    </row>
    <row r="149" spans="1:57" ht="30" customHeight="1" x14ac:dyDescent="0.25">
      <c r="A149" s="166"/>
      <c r="B149" s="73">
        <v>146</v>
      </c>
      <c r="C149" s="169"/>
      <c r="D149" s="75" t="s">
        <v>189</v>
      </c>
      <c r="E149" s="72" t="s">
        <v>706</v>
      </c>
      <c r="F149" s="72" t="s">
        <v>38</v>
      </c>
      <c r="G149" s="72" t="s">
        <v>44</v>
      </c>
      <c r="H149" s="56">
        <v>11</v>
      </c>
      <c r="I149" s="32">
        <f>10-3</f>
        <v>7</v>
      </c>
      <c r="J149" s="41">
        <f t="shared" si="6"/>
        <v>2</v>
      </c>
      <c r="K149" s="42" t="str">
        <f t="shared" si="7"/>
        <v>OK</v>
      </c>
      <c r="L149" s="31"/>
      <c r="M149" s="31"/>
      <c r="N149" s="107"/>
      <c r="O149" s="31"/>
      <c r="P149" s="31"/>
      <c r="Q149" s="31"/>
      <c r="R149" s="31"/>
      <c r="S149" s="31"/>
      <c r="T149" s="31">
        <v>2</v>
      </c>
      <c r="U149" s="31"/>
      <c r="V149" s="31"/>
      <c r="W149" s="31"/>
      <c r="X149" s="31"/>
      <c r="Y149" s="31"/>
      <c r="Z149" s="31"/>
      <c r="AA149" s="31"/>
      <c r="AB149" s="31"/>
      <c r="AC149" s="109"/>
      <c r="AD149" s="109"/>
      <c r="AE149" s="109"/>
      <c r="AF149" s="31"/>
      <c r="AG149" s="31"/>
      <c r="AH149" s="31"/>
      <c r="AI149" s="31"/>
      <c r="AJ149" s="31"/>
      <c r="AK149" s="31"/>
      <c r="AL149" s="31"/>
      <c r="AM149" s="31"/>
      <c r="AN149" s="31"/>
      <c r="AO149" s="31"/>
      <c r="AP149" s="31">
        <v>3</v>
      </c>
      <c r="AQ149" s="31"/>
      <c r="AR149" s="31"/>
      <c r="AS149" s="31"/>
      <c r="AT149" s="31"/>
      <c r="AU149" s="60"/>
      <c r="AV149" s="60"/>
      <c r="AW149" s="60"/>
      <c r="AX149" s="60"/>
      <c r="AY149" s="60"/>
      <c r="AZ149" s="60"/>
      <c r="BA149" s="60"/>
      <c r="BB149" s="135"/>
      <c r="BC149" s="135"/>
      <c r="BD149" s="135"/>
      <c r="BE149" s="60"/>
    </row>
    <row r="150" spans="1:57" ht="30" customHeight="1" x14ac:dyDescent="0.25">
      <c r="A150" s="166"/>
      <c r="B150" s="73">
        <v>147</v>
      </c>
      <c r="C150" s="169"/>
      <c r="D150" s="75" t="s">
        <v>191</v>
      </c>
      <c r="E150" s="72" t="s">
        <v>707</v>
      </c>
      <c r="F150" s="72" t="s">
        <v>38</v>
      </c>
      <c r="G150" s="72" t="s">
        <v>44</v>
      </c>
      <c r="H150" s="56">
        <v>430.92</v>
      </c>
      <c r="I150" s="32"/>
      <c r="J150" s="41">
        <f t="shared" si="6"/>
        <v>0</v>
      </c>
      <c r="K150" s="42" t="str">
        <f t="shared" si="7"/>
        <v>OK</v>
      </c>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60"/>
      <c r="AV150" s="60"/>
      <c r="AW150" s="60"/>
      <c r="AX150" s="60"/>
      <c r="AY150" s="60"/>
      <c r="AZ150" s="60"/>
      <c r="BA150" s="60"/>
      <c r="BB150" s="135"/>
      <c r="BC150" s="135"/>
      <c r="BD150" s="135"/>
      <c r="BE150" s="60"/>
    </row>
    <row r="151" spans="1:57" ht="30" customHeight="1" x14ac:dyDescent="0.25">
      <c r="A151" s="166"/>
      <c r="B151" s="71">
        <v>148</v>
      </c>
      <c r="C151" s="169"/>
      <c r="D151" s="75" t="s">
        <v>193</v>
      </c>
      <c r="E151" s="72" t="s">
        <v>194</v>
      </c>
      <c r="F151" s="72" t="s">
        <v>38</v>
      </c>
      <c r="G151" s="72" t="s">
        <v>44</v>
      </c>
      <c r="H151" s="56">
        <v>0.84</v>
      </c>
      <c r="I151" s="32">
        <f>15+4+1</f>
        <v>20</v>
      </c>
      <c r="J151" s="41">
        <f t="shared" si="6"/>
        <v>0</v>
      </c>
      <c r="K151" s="42" t="str">
        <f t="shared" si="7"/>
        <v>OK</v>
      </c>
      <c r="L151" s="31"/>
      <c r="M151" s="31"/>
      <c r="N151" s="113">
        <v>4</v>
      </c>
      <c r="O151" s="31"/>
      <c r="P151" s="31"/>
      <c r="Q151" s="31"/>
      <c r="R151" s="31"/>
      <c r="S151" s="31"/>
      <c r="T151" s="31">
        <v>1</v>
      </c>
      <c r="U151" s="31"/>
      <c r="V151" s="31"/>
      <c r="W151" s="31"/>
      <c r="X151" s="31"/>
      <c r="Y151" s="31"/>
      <c r="Z151" s="31"/>
      <c r="AA151" s="31"/>
      <c r="AB151" s="31"/>
      <c r="AC151" s="114"/>
      <c r="AD151" s="114"/>
      <c r="AE151" s="114"/>
      <c r="AF151" s="115"/>
      <c r="AG151" s="115">
        <v>5</v>
      </c>
      <c r="AH151" s="31"/>
      <c r="AI151" s="31"/>
      <c r="AJ151" s="115">
        <v>8</v>
      </c>
      <c r="AK151" s="115"/>
      <c r="AL151" s="115"/>
      <c r="AM151" s="115"/>
      <c r="AN151" s="31"/>
      <c r="AO151" s="31"/>
      <c r="AP151" s="115">
        <v>2</v>
      </c>
      <c r="AQ151" s="115"/>
      <c r="AR151" s="115"/>
      <c r="AS151" s="115"/>
      <c r="AT151" s="115"/>
      <c r="AU151" s="117"/>
      <c r="AV151" s="117"/>
      <c r="AW151" s="117"/>
      <c r="AX151" s="117"/>
      <c r="AY151" s="117"/>
      <c r="AZ151" s="117"/>
      <c r="BA151" s="117"/>
      <c r="BB151" s="151"/>
      <c r="BC151" s="151"/>
      <c r="BD151" s="151"/>
      <c r="BE151" s="117"/>
    </row>
    <row r="152" spans="1:57" ht="30" customHeight="1" x14ac:dyDescent="0.25">
      <c r="A152" s="166"/>
      <c r="B152" s="71">
        <v>149</v>
      </c>
      <c r="C152" s="169"/>
      <c r="D152" s="155" t="s">
        <v>195</v>
      </c>
      <c r="E152" s="72" t="s">
        <v>194</v>
      </c>
      <c r="F152" s="72" t="s">
        <v>38</v>
      </c>
      <c r="G152" s="72" t="s">
        <v>44</v>
      </c>
      <c r="H152" s="56">
        <v>1.8</v>
      </c>
      <c r="I152" s="32">
        <f>25+5</f>
        <v>30</v>
      </c>
      <c r="J152" s="41">
        <f t="shared" si="6"/>
        <v>-5</v>
      </c>
      <c r="K152" s="42" t="str">
        <f t="shared" si="7"/>
        <v>ATENÇÃO</v>
      </c>
      <c r="L152" s="31"/>
      <c r="M152" s="31"/>
      <c r="N152" s="113">
        <v>5</v>
      </c>
      <c r="O152" s="31"/>
      <c r="P152" s="31"/>
      <c r="Q152" s="31"/>
      <c r="R152" s="31"/>
      <c r="S152" s="31"/>
      <c r="T152" s="31">
        <v>1</v>
      </c>
      <c r="U152" s="31"/>
      <c r="V152" s="31"/>
      <c r="W152" s="31"/>
      <c r="X152" s="31"/>
      <c r="Y152" s="31"/>
      <c r="Z152" s="31"/>
      <c r="AA152" s="31"/>
      <c r="AB152" s="31"/>
      <c r="AC152" s="114"/>
      <c r="AD152" s="114"/>
      <c r="AE152" s="114"/>
      <c r="AF152" s="115"/>
      <c r="AG152" s="115">
        <v>14</v>
      </c>
      <c r="AH152" s="31"/>
      <c r="AI152" s="31"/>
      <c r="AJ152" s="115">
        <v>5</v>
      </c>
      <c r="AK152" s="115"/>
      <c r="AL152" s="115"/>
      <c r="AM152" s="115"/>
      <c r="AN152" s="31"/>
      <c r="AO152" s="31"/>
      <c r="AP152" s="115"/>
      <c r="AQ152" s="115"/>
      <c r="AR152" s="115"/>
      <c r="AS152" s="115"/>
      <c r="AT152" s="115">
        <v>10</v>
      </c>
      <c r="AU152" s="117"/>
      <c r="AV152" s="117"/>
      <c r="AW152" s="117"/>
      <c r="AX152" s="117"/>
      <c r="AY152" s="117"/>
      <c r="AZ152" s="117"/>
      <c r="BA152" s="117"/>
      <c r="BB152" s="151"/>
      <c r="BC152" s="151"/>
      <c r="BD152" s="151"/>
      <c r="BE152" s="117"/>
    </row>
    <row r="153" spans="1:57" ht="30" customHeight="1" x14ac:dyDescent="0.25">
      <c r="A153" s="166"/>
      <c r="B153" s="71">
        <v>150</v>
      </c>
      <c r="C153" s="169"/>
      <c r="D153" s="155" t="s">
        <v>196</v>
      </c>
      <c r="E153" s="72" t="s">
        <v>194</v>
      </c>
      <c r="F153" s="72" t="s">
        <v>38</v>
      </c>
      <c r="G153" s="72" t="s">
        <v>44</v>
      </c>
      <c r="H153" s="56">
        <v>3.38</v>
      </c>
      <c r="I153" s="32">
        <f>10+5+2</f>
        <v>17</v>
      </c>
      <c r="J153" s="41">
        <f t="shared" si="6"/>
        <v>-3</v>
      </c>
      <c r="K153" s="42" t="str">
        <f t="shared" si="7"/>
        <v>ATENÇÃO</v>
      </c>
      <c r="L153" s="31"/>
      <c r="M153" s="31"/>
      <c r="N153" s="113">
        <v>4</v>
      </c>
      <c r="O153" s="31"/>
      <c r="P153" s="31"/>
      <c r="Q153" s="31"/>
      <c r="R153" s="31"/>
      <c r="S153" s="31"/>
      <c r="T153" s="31">
        <v>1</v>
      </c>
      <c r="U153" s="31"/>
      <c r="V153" s="31"/>
      <c r="W153" s="31"/>
      <c r="X153" s="31"/>
      <c r="Y153" s="31"/>
      <c r="Z153" s="31"/>
      <c r="AA153" s="31"/>
      <c r="AB153" s="31"/>
      <c r="AC153" s="114"/>
      <c r="AD153" s="114"/>
      <c r="AE153" s="114"/>
      <c r="AF153" s="115"/>
      <c r="AG153" s="115">
        <v>5</v>
      </c>
      <c r="AH153" s="115"/>
      <c r="AI153" s="115"/>
      <c r="AJ153" s="115"/>
      <c r="AK153" s="115"/>
      <c r="AL153" s="115"/>
      <c r="AM153" s="115"/>
      <c r="AN153" s="31"/>
      <c r="AO153" s="31"/>
      <c r="AP153" s="115"/>
      <c r="AQ153" s="115"/>
      <c r="AR153" s="115"/>
      <c r="AS153" s="115"/>
      <c r="AT153" s="115">
        <v>10</v>
      </c>
      <c r="AU153" s="117"/>
      <c r="AV153" s="117"/>
      <c r="AW153" s="117"/>
      <c r="AX153" s="117"/>
      <c r="AY153" s="117"/>
      <c r="AZ153" s="117"/>
      <c r="BA153" s="117"/>
      <c r="BB153" s="151"/>
      <c r="BC153" s="151"/>
      <c r="BD153" s="151"/>
      <c r="BE153" s="117"/>
    </row>
    <row r="154" spans="1:57" ht="30" customHeight="1" x14ac:dyDescent="0.25">
      <c r="A154" s="166"/>
      <c r="B154" s="71">
        <v>151</v>
      </c>
      <c r="C154" s="169"/>
      <c r="D154" s="75" t="s">
        <v>197</v>
      </c>
      <c r="E154" s="72" t="s">
        <v>143</v>
      </c>
      <c r="F154" s="72" t="s">
        <v>176</v>
      </c>
      <c r="G154" s="72" t="s">
        <v>44</v>
      </c>
      <c r="H154" s="56">
        <v>11</v>
      </c>
      <c r="I154" s="32">
        <v>10</v>
      </c>
      <c r="J154" s="41">
        <f t="shared" si="6"/>
        <v>6</v>
      </c>
      <c r="K154" s="42" t="str">
        <f t="shared" si="7"/>
        <v>OK</v>
      </c>
      <c r="L154" s="31"/>
      <c r="M154" s="31"/>
      <c r="N154" s="31"/>
      <c r="O154" s="31"/>
      <c r="P154" s="31"/>
      <c r="Q154" s="31"/>
      <c r="R154" s="31"/>
      <c r="S154" s="31"/>
      <c r="T154" s="31">
        <v>1</v>
      </c>
      <c r="U154" s="31"/>
      <c r="V154" s="31"/>
      <c r="W154" s="31"/>
      <c r="X154" s="31"/>
      <c r="Y154" s="31"/>
      <c r="Z154" s="31"/>
      <c r="AA154" s="31"/>
      <c r="AB154" s="31"/>
      <c r="AC154" s="109"/>
      <c r="AD154" s="109"/>
      <c r="AE154" s="109"/>
      <c r="AF154" s="31"/>
      <c r="AG154" s="31"/>
      <c r="AH154" s="31"/>
      <c r="AI154" s="31"/>
      <c r="AJ154" s="31"/>
      <c r="AK154" s="31"/>
      <c r="AL154" s="31"/>
      <c r="AM154" s="31"/>
      <c r="AN154" s="31"/>
      <c r="AO154" s="31"/>
      <c r="AP154" s="31">
        <v>3</v>
      </c>
      <c r="AQ154" s="31"/>
      <c r="AR154" s="31"/>
      <c r="AS154" s="31"/>
      <c r="AT154" s="31"/>
      <c r="AU154" s="60"/>
      <c r="AV154" s="60"/>
      <c r="AW154" s="60"/>
      <c r="AX154" s="60"/>
      <c r="AY154" s="60"/>
      <c r="AZ154" s="60"/>
      <c r="BA154" s="60"/>
      <c r="BB154" s="135"/>
      <c r="BC154" s="135"/>
      <c r="BD154" s="135"/>
      <c r="BE154" s="60"/>
    </row>
    <row r="155" spans="1:57" ht="30" customHeight="1" thickBot="1" x14ac:dyDescent="0.3">
      <c r="A155" s="167"/>
      <c r="B155" s="71">
        <v>152</v>
      </c>
      <c r="C155" s="170"/>
      <c r="D155" s="82" t="s">
        <v>199</v>
      </c>
      <c r="E155" s="34" t="s">
        <v>143</v>
      </c>
      <c r="F155" s="72" t="s">
        <v>155</v>
      </c>
      <c r="G155" s="72" t="s">
        <v>44</v>
      </c>
      <c r="H155" s="56">
        <v>15.99</v>
      </c>
      <c r="I155" s="32">
        <v>14</v>
      </c>
      <c r="J155" s="41">
        <f t="shared" si="6"/>
        <v>7</v>
      </c>
      <c r="K155" s="42" t="str">
        <f t="shared" si="7"/>
        <v>OK</v>
      </c>
      <c r="L155" s="31"/>
      <c r="M155" s="31"/>
      <c r="N155" s="31"/>
      <c r="O155" s="31"/>
      <c r="P155" s="31"/>
      <c r="Q155" s="61"/>
      <c r="R155" s="31"/>
      <c r="S155" s="31"/>
      <c r="T155" s="31">
        <v>2</v>
      </c>
      <c r="U155" s="31"/>
      <c r="V155" s="31"/>
      <c r="W155" s="31"/>
      <c r="X155" s="31"/>
      <c r="Y155" s="31"/>
      <c r="Z155" s="31"/>
      <c r="AA155" s="31"/>
      <c r="AB155" s="31"/>
      <c r="AC155" s="109"/>
      <c r="AD155" s="109"/>
      <c r="AE155" s="109"/>
      <c r="AF155" s="31"/>
      <c r="AG155" s="31"/>
      <c r="AH155" s="31"/>
      <c r="AI155" s="31"/>
      <c r="AJ155" s="31"/>
      <c r="AK155" s="31"/>
      <c r="AL155" s="31"/>
      <c r="AM155" s="31"/>
      <c r="AN155" s="31"/>
      <c r="AO155" s="31"/>
      <c r="AP155" s="31">
        <v>2</v>
      </c>
      <c r="AQ155" s="31"/>
      <c r="AR155" s="31"/>
      <c r="AS155" s="31">
        <v>3</v>
      </c>
      <c r="AT155" s="31"/>
      <c r="AU155" s="136"/>
      <c r="AV155" s="60"/>
      <c r="AW155" s="60"/>
      <c r="AX155" s="60"/>
      <c r="AY155" s="60"/>
      <c r="AZ155" s="60"/>
      <c r="BA155" s="60"/>
      <c r="BB155" s="135"/>
      <c r="BC155" s="135"/>
      <c r="BD155" s="135"/>
      <c r="BE155" s="60"/>
    </row>
    <row r="156" spans="1:57" ht="30" customHeight="1" thickBot="1" x14ac:dyDescent="0.3">
      <c r="A156" s="171">
        <v>3</v>
      </c>
      <c r="B156" s="76">
        <v>153</v>
      </c>
      <c r="C156" s="174" t="s">
        <v>684</v>
      </c>
      <c r="D156" s="80" t="s">
        <v>200</v>
      </c>
      <c r="E156" s="87" t="s">
        <v>37</v>
      </c>
      <c r="F156" s="69" t="s">
        <v>201</v>
      </c>
      <c r="G156" s="69" t="s">
        <v>44</v>
      </c>
      <c r="H156" s="54">
        <v>15.98</v>
      </c>
      <c r="I156" s="32">
        <v>32</v>
      </c>
      <c r="J156" s="41">
        <f t="shared" si="6"/>
        <v>11</v>
      </c>
      <c r="K156" s="42" t="str">
        <f t="shared" si="7"/>
        <v>OK</v>
      </c>
      <c r="L156" s="31">
        <v>10</v>
      </c>
      <c r="M156" s="62"/>
      <c r="N156" s="31"/>
      <c r="O156" s="31"/>
      <c r="P156" s="107"/>
      <c r="Q156" s="108">
        <v>6</v>
      </c>
      <c r="R156" s="109"/>
      <c r="S156" s="31"/>
      <c r="T156" s="31"/>
      <c r="U156" s="31"/>
      <c r="V156" s="31"/>
      <c r="W156" s="31"/>
      <c r="X156" s="31"/>
      <c r="Y156" s="31"/>
      <c r="Z156" s="31"/>
      <c r="AA156" s="31"/>
      <c r="AB156" s="31"/>
      <c r="AC156" s="31"/>
      <c r="AD156" s="31"/>
      <c r="AE156" s="31"/>
      <c r="AF156" s="31">
        <v>5</v>
      </c>
      <c r="AG156" s="31"/>
      <c r="AH156" s="61"/>
      <c r="AI156" s="31"/>
      <c r="AJ156" s="31"/>
      <c r="AK156" s="31"/>
      <c r="AL156" s="31"/>
      <c r="AM156" s="31"/>
      <c r="AN156" s="31"/>
      <c r="AO156" s="31"/>
      <c r="AP156" s="31"/>
      <c r="AQ156" s="31"/>
      <c r="AR156" s="31"/>
      <c r="AS156" s="31"/>
      <c r="AT156" s="31"/>
      <c r="AU156" s="60"/>
      <c r="AV156" s="60"/>
      <c r="AW156" s="60"/>
      <c r="AX156" s="60"/>
      <c r="AY156" s="60"/>
      <c r="AZ156" s="60"/>
      <c r="BA156" s="60"/>
      <c r="BB156" s="135"/>
      <c r="BC156" s="135"/>
      <c r="BD156" s="135"/>
      <c r="BE156" s="60"/>
    </row>
    <row r="157" spans="1:57" ht="30" customHeight="1" thickBot="1" x14ac:dyDescent="0.3">
      <c r="A157" s="172"/>
      <c r="B157" s="70">
        <v>154</v>
      </c>
      <c r="C157" s="175"/>
      <c r="D157" s="80" t="s">
        <v>662</v>
      </c>
      <c r="E157" s="87" t="s">
        <v>37</v>
      </c>
      <c r="F157" s="69" t="s">
        <v>627</v>
      </c>
      <c r="G157" s="69" t="s">
        <v>44</v>
      </c>
      <c r="H157" s="54">
        <v>17.559999999999999</v>
      </c>
      <c r="I157" s="32">
        <f>20-2</f>
        <v>18</v>
      </c>
      <c r="J157" s="41">
        <f t="shared" si="6"/>
        <v>2</v>
      </c>
      <c r="K157" s="42" t="str">
        <f t="shared" si="7"/>
        <v>OK</v>
      </c>
      <c r="L157" s="31">
        <v>7</v>
      </c>
      <c r="M157" s="31"/>
      <c r="N157" s="31"/>
      <c r="O157" s="31"/>
      <c r="P157" s="107"/>
      <c r="Q157" s="108">
        <v>5</v>
      </c>
      <c r="R157" s="109"/>
      <c r="S157" s="31"/>
      <c r="T157" s="31"/>
      <c r="U157" s="31"/>
      <c r="V157" s="31"/>
      <c r="W157" s="31"/>
      <c r="X157" s="31"/>
      <c r="Y157" s="31"/>
      <c r="Z157" s="31"/>
      <c r="AA157" s="31"/>
      <c r="AB157" s="31"/>
      <c r="AC157" s="31"/>
      <c r="AD157" s="31"/>
      <c r="AE157" s="31"/>
      <c r="AF157" s="31"/>
      <c r="AG157" s="31"/>
      <c r="AH157" s="108">
        <v>4</v>
      </c>
      <c r="AI157" s="109"/>
      <c r="AJ157" s="115"/>
      <c r="AK157" s="115"/>
      <c r="AL157" s="115"/>
      <c r="AM157" s="115"/>
      <c r="AN157" s="31"/>
      <c r="AO157" s="31"/>
      <c r="AP157" s="31"/>
      <c r="AQ157" s="31"/>
      <c r="AR157" s="31"/>
      <c r="AS157" s="31"/>
      <c r="AT157" s="31"/>
      <c r="AU157" s="60"/>
      <c r="AV157" s="60"/>
      <c r="AW157" s="60"/>
      <c r="AX157" s="60"/>
      <c r="AY157" s="60"/>
      <c r="AZ157" s="60"/>
      <c r="BA157" s="60"/>
      <c r="BB157" s="135"/>
      <c r="BC157" s="135"/>
      <c r="BD157" s="135"/>
      <c r="BE157" s="60"/>
    </row>
    <row r="158" spans="1:57" ht="30" customHeight="1" thickBot="1" x14ac:dyDescent="0.3">
      <c r="A158" s="172"/>
      <c r="B158" s="70">
        <v>155</v>
      </c>
      <c r="C158" s="175"/>
      <c r="D158" s="80" t="s">
        <v>666</v>
      </c>
      <c r="E158" s="87" t="s">
        <v>37</v>
      </c>
      <c r="F158" s="69" t="s">
        <v>336</v>
      </c>
      <c r="G158" s="69" t="s">
        <v>44</v>
      </c>
      <c r="H158" s="54">
        <v>5.84</v>
      </c>
      <c r="I158" s="32"/>
      <c r="J158" s="41">
        <f t="shared" si="6"/>
        <v>0</v>
      </c>
      <c r="K158" s="42" t="str">
        <f t="shared" si="7"/>
        <v>OK</v>
      </c>
      <c r="L158" s="31"/>
      <c r="M158" s="31"/>
      <c r="N158" s="31"/>
      <c r="O158" s="31"/>
      <c r="P158" s="31"/>
      <c r="Q158" s="63"/>
      <c r="R158" s="31"/>
      <c r="S158" s="31"/>
      <c r="T158" s="31"/>
      <c r="U158" s="31"/>
      <c r="V158" s="31"/>
      <c r="W158" s="31"/>
      <c r="X158" s="31"/>
      <c r="Y158" s="31"/>
      <c r="Z158" s="31"/>
      <c r="AA158" s="31"/>
      <c r="AB158" s="31"/>
      <c r="AC158" s="31"/>
      <c r="AD158" s="31"/>
      <c r="AE158" s="31"/>
      <c r="AF158" s="31"/>
      <c r="AG158" s="31"/>
      <c r="AH158" s="63"/>
      <c r="AI158" s="31"/>
      <c r="AJ158" s="115"/>
      <c r="AK158" s="115"/>
      <c r="AL158" s="115"/>
      <c r="AM158" s="115"/>
      <c r="AN158" s="31"/>
      <c r="AO158" s="31"/>
      <c r="AP158" s="31"/>
      <c r="AQ158" s="31"/>
      <c r="AR158" s="31"/>
      <c r="AS158" s="31"/>
      <c r="AT158" s="31"/>
      <c r="AU158" s="60"/>
      <c r="AV158" s="60"/>
      <c r="AW158" s="60"/>
      <c r="AX158" s="60"/>
      <c r="AY158" s="60"/>
      <c r="AZ158" s="60"/>
      <c r="BA158" s="60"/>
      <c r="BB158" s="135"/>
      <c r="BC158" s="135"/>
      <c r="BD158" s="135"/>
      <c r="BE158" s="60"/>
    </row>
    <row r="159" spans="1:57" ht="30" customHeight="1" thickBot="1" x14ac:dyDescent="0.3">
      <c r="A159" s="172"/>
      <c r="B159" s="70">
        <v>156</v>
      </c>
      <c r="C159" s="175"/>
      <c r="D159" s="80" t="s">
        <v>659</v>
      </c>
      <c r="E159" s="87" t="s">
        <v>37</v>
      </c>
      <c r="F159" s="69" t="s">
        <v>623</v>
      </c>
      <c r="G159" s="69" t="s">
        <v>44</v>
      </c>
      <c r="H159" s="54">
        <v>12.08</v>
      </c>
      <c r="I159" s="32">
        <v>10</v>
      </c>
      <c r="J159" s="41">
        <f t="shared" si="6"/>
        <v>2</v>
      </c>
      <c r="K159" s="42" t="str">
        <f t="shared" si="7"/>
        <v>OK</v>
      </c>
      <c r="L159" s="31"/>
      <c r="M159" s="31"/>
      <c r="N159" s="31"/>
      <c r="O159" s="31"/>
      <c r="P159" s="107"/>
      <c r="Q159" s="108">
        <v>3</v>
      </c>
      <c r="R159" s="109"/>
      <c r="S159" s="31"/>
      <c r="T159" s="31"/>
      <c r="U159" s="31"/>
      <c r="V159" s="31"/>
      <c r="W159" s="31"/>
      <c r="X159" s="31"/>
      <c r="Y159" s="31"/>
      <c r="Z159" s="31"/>
      <c r="AA159" s="31"/>
      <c r="AB159" s="31"/>
      <c r="AC159" s="31"/>
      <c r="AD159" s="31"/>
      <c r="AE159" s="31"/>
      <c r="AF159" s="31">
        <v>2</v>
      </c>
      <c r="AG159" s="31"/>
      <c r="AH159" s="108">
        <v>3</v>
      </c>
      <c r="AI159" s="109"/>
      <c r="AJ159" s="115"/>
      <c r="AK159" s="115"/>
      <c r="AL159" s="115"/>
      <c r="AM159" s="115"/>
      <c r="AN159" s="31"/>
      <c r="AO159" s="31"/>
      <c r="AP159" s="31"/>
      <c r="AQ159" s="31"/>
      <c r="AR159" s="31"/>
      <c r="AS159" s="31"/>
      <c r="AT159" s="31"/>
      <c r="AU159" s="60"/>
      <c r="AV159" s="60"/>
      <c r="AW159" s="60"/>
      <c r="AX159" s="60"/>
      <c r="AY159" s="60"/>
      <c r="AZ159" s="60"/>
      <c r="BA159" s="60"/>
      <c r="BB159" s="135"/>
      <c r="BC159" s="135"/>
      <c r="BD159" s="135"/>
      <c r="BE159" s="60"/>
    </row>
    <row r="160" spans="1:57" ht="30" customHeight="1" thickBot="1" x14ac:dyDescent="0.3">
      <c r="A160" s="172"/>
      <c r="B160" s="76">
        <v>157</v>
      </c>
      <c r="C160" s="175"/>
      <c r="D160" s="80" t="s">
        <v>202</v>
      </c>
      <c r="E160" s="87" t="s">
        <v>37</v>
      </c>
      <c r="F160" s="69" t="s">
        <v>38</v>
      </c>
      <c r="G160" s="69" t="s">
        <v>44</v>
      </c>
      <c r="H160" s="54">
        <v>17.63</v>
      </c>
      <c r="I160" s="32">
        <v>15</v>
      </c>
      <c r="J160" s="41">
        <f t="shared" si="6"/>
        <v>12</v>
      </c>
      <c r="K160" s="42" t="str">
        <f t="shared" si="7"/>
        <v>OK</v>
      </c>
      <c r="L160" s="31"/>
      <c r="M160" s="31"/>
      <c r="N160" s="31"/>
      <c r="O160" s="31"/>
      <c r="P160" s="107"/>
      <c r="Q160" s="108">
        <v>3</v>
      </c>
      <c r="R160" s="109"/>
      <c r="S160" s="31"/>
      <c r="T160" s="31"/>
      <c r="U160" s="31"/>
      <c r="V160" s="31"/>
      <c r="W160" s="31"/>
      <c r="X160" s="31"/>
      <c r="Y160" s="31"/>
      <c r="Z160" s="31"/>
      <c r="AA160" s="31"/>
      <c r="AB160" s="31"/>
      <c r="AC160" s="31"/>
      <c r="AD160" s="31"/>
      <c r="AE160" s="31"/>
      <c r="AF160" s="31"/>
      <c r="AG160" s="31"/>
      <c r="AH160" s="62"/>
      <c r="AI160" s="31"/>
      <c r="AJ160" s="115"/>
      <c r="AK160" s="115"/>
      <c r="AL160" s="115"/>
      <c r="AM160" s="115"/>
      <c r="AN160" s="31"/>
      <c r="AO160" s="31"/>
      <c r="AP160" s="31"/>
      <c r="AQ160" s="31"/>
      <c r="AR160" s="31"/>
      <c r="AS160" s="31"/>
      <c r="AT160" s="31"/>
      <c r="AU160" s="60"/>
      <c r="AV160" s="60"/>
      <c r="AW160" s="60"/>
      <c r="AX160" s="60"/>
      <c r="AY160" s="60"/>
      <c r="AZ160" s="60"/>
      <c r="BA160" s="60"/>
      <c r="BB160" s="135"/>
      <c r="BC160" s="135"/>
      <c r="BD160" s="135"/>
      <c r="BE160" s="60"/>
    </row>
    <row r="161" spans="1:57" ht="30" customHeight="1" thickBot="1" x14ac:dyDescent="0.3">
      <c r="A161" s="172"/>
      <c r="B161" s="76">
        <v>158</v>
      </c>
      <c r="C161" s="175"/>
      <c r="D161" s="80" t="s">
        <v>204</v>
      </c>
      <c r="E161" s="87" t="s">
        <v>114</v>
      </c>
      <c r="F161" s="69" t="s">
        <v>38</v>
      </c>
      <c r="G161" s="69" t="s">
        <v>44</v>
      </c>
      <c r="H161" s="54">
        <v>71.14</v>
      </c>
      <c r="I161" s="32">
        <v>15</v>
      </c>
      <c r="J161" s="41">
        <f t="shared" si="6"/>
        <v>15</v>
      </c>
      <c r="K161" s="42" t="str">
        <f t="shared" si="7"/>
        <v>OK</v>
      </c>
      <c r="L161" s="31"/>
      <c r="M161" s="31"/>
      <c r="N161" s="31"/>
      <c r="O161" s="31"/>
      <c r="P161" s="31"/>
      <c r="Q161" s="62"/>
      <c r="R161" s="31"/>
      <c r="S161" s="31"/>
      <c r="T161" s="31"/>
      <c r="U161" s="31"/>
      <c r="V161" s="31"/>
      <c r="W161" s="31"/>
      <c r="X161" s="31"/>
      <c r="Y161" s="31"/>
      <c r="Z161" s="31"/>
      <c r="AA161" s="31"/>
      <c r="AB161" s="31"/>
      <c r="AC161" s="31"/>
      <c r="AD161" s="31"/>
      <c r="AE161" s="31"/>
      <c r="AF161" s="31"/>
      <c r="AG161" s="31"/>
      <c r="AH161" s="61"/>
      <c r="AI161" s="31"/>
      <c r="AJ161" s="115"/>
      <c r="AK161" s="115"/>
      <c r="AL161" s="115"/>
      <c r="AM161" s="115"/>
      <c r="AN161" s="31"/>
      <c r="AO161" s="31"/>
      <c r="AP161" s="31"/>
      <c r="AQ161" s="31"/>
      <c r="AR161" s="31"/>
      <c r="AS161" s="31"/>
      <c r="AT161" s="31"/>
      <c r="AU161" s="60"/>
      <c r="AV161" s="60"/>
      <c r="AW161" s="60"/>
      <c r="AX161" s="60"/>
      <c r="AY161" s="60"/>
      <c r="AZ161" s="60"/>
      <c r="BA161" s="60"/>
      <c r="BB161" s="135"/>
      <c r="BC161" s="135"/>
      <c r="BD161" s="135"/>
      <c r="BE161" s="60"/>
    </row>
    <row r="162" spans="1:57" ht="30" customHeight="1" thickBot="1" x14ac:dyDescent="0.3">
      <c r="A162" s="172"/>
      <c r="B162" s="76">
        <v>159</v>
      </c>
      <c r="C162" s="175"/>
      <c r="D162" s="80" t="s">
        <v>205</v>
      </c>
      <c r="E162" s="87" t="s">
        <v>37</v>
      </c>
      <c r="F162" s="69" t="s">
        <v>33</v>
      </c>
      <c r="G162" s="69" t="s">
        <v>44</v>
      </c>
      <c r="H162" s="54">
        <v>11.14</v>
      </c>
      <c r="I162" s="32">
        <v>22</v>
      </c>
      <c r="J162" s="41">
        <f t="shared" si="6"/>
        <v>14</v>
      </c>
      <c r="K162" s="42" t="str">
        <f t="shared" si="7"/>
        <v>OK</v>
      </c>
      <c r="L162" s="31"/>
      <c r="M162" s="31"/>
      <c r="N162" s="31"/>
      <c r="O162" s="31"/>
      <c r="P162" s="31"/>
      <c r="Q162" s="61"/>
      <c r="R162" s="31"/>
      <c r="S162" s="31"/>
      <c r="T162" s="31"/>
      <c r="U162" s="31"/>
      <c r="V162" s="31"/>
      <c r="W162" s="31"/>
      <c r="X162" s="31"/>
      <c r="Y162" s="31"/>
      <c r="Z162" s="31"/>
      <c r="AA162" s="31"/>
      <c r="AB162" s="31"/>
      <c r="AC162" s="31"/>
      <c r="AD162" s="31"/>
      <c r="AE162" s="31"/>
      <c r="AF162" s="31"/>
      <c r="AG162" s="31"/>
      <c r="AH162" s="108">
        <v>8</v>
      </c>
      <c r="AI162" s="109"/>
      <c r="AJ162" s="115"/>
      <c r="AK162" s="115"/>
      <c r="AL162" s="115"/>
      <c r="AM162" s="115"/>
      <c r="AN162" s="31"/>
      <c r="AO162" s="31"/>
      <c r="AP162" s="31"/>
      <c r="AQ162" s="31"/>
      <c r="AR162" s="31"/>
      <c r="AS162" s="31"/>
      <c r="AT162" s="31"/>
      <c r="AU162" s="60"/>
      <c r="AV162" s="60"/>
      <c r="AW162" s="60"/>
      <c r="AX162" s="60"/>
      <c r="AY162" s="60"/>
      <c r="AZ162" s="60"/>
      <c r="BA162" s="60"/>
      <c r="BB162" s="135"/>
      <c r="BC162" s="135"/>
      <c r="BD162" s="135"/>
      <c r="BE162" s="60"/>
    </row>
    <row r="163" spans="1:57" ht="30" customHeight="1" thickBot="1" x14ac:dyDescent="0.3">
      <c r="A163" s="172"/>
      <c r="B163" s="70">
        <v>160</v>
      </c>
      <c r="C163" s="175"/>
      <c r="D163" s="80" t="s">
        <v>634</v>
      </c>
      <c r="E163" s="87" t="s">
        <v>708</v>
      </c>
      <c r="F163" s="69" t="s">
        <v>336</v>
      </c>
      <c r="G163" s="69" t="s">
        <v>44</v>
      </c>
      <c r="H163" s="54">
        <v>3.78</v>
      </c>
      <c r="I163" s="32">
        <v>28</v>
      </c>
      <c r="J163" s="41">
        <f t="shared" si="6"/>
        <v>17</v>
      </c>
      <c r="K163" s="42" t="str">
        <f t="shared" si="7"/>
        <v>OK</v>
      </c>
      <c r="L163" s="31"/>
      <c r="M163" s="31"/>
      <c r="N163" s="31"/>
      <c r="O163" s="31"/>
      <c r="P163" s="107"/>
      <c r="Q163" s="108">
        <v>3</v>
      </c>
      <c r="R163" s="109"/>
      <c r="S163" s="31"/>
      <c r="T163" s="31"/>
      <c r="U163" s="31"/>
      <c r="V163" s="31"/>
      <c r="W163" s="31"/>
      <c r="X163" s="31"/>
      <c r="Y163" s="31"/>
      <c r="Z163" s="31"/>
      <c r="AA163" s="31"/>
      <c r="AB163" s="31"/>
      <c r="AC163" s="31"/>
      <c r="AD163" s="31"/>
      <c r="AE163" s="31"/>
      <c r="AF163" s="31"/>
      <c r="AG163" s="31"/>
      <c r="AH163" s="108">
        <v>8</v>
      </c>
      <c r="AI163" s="109"/>
      <c r="AJ163" s="115"/>
      <c r="AK163" s="115"/>
      <c r="AL163" s="115"/>
      <c r="AM163" s="115"/>
      <c r="AN163" s="31"/>
      <c r="AO163" s="31"/>
      <c r="AP163" s="31"/>
      <c r="AQ163" s="31"/>
      <c r="AR163" s="31"/>
      <c r="AS163" s="31"/>
      <c r="AT163" s="31"/>
      <c r="AU163" s="60"/>
      <c r="AV163" s="60"/>
      <c r="AW163" s="60"/>
      <c r="AX163" s="60"/>
      <c r="AY163" s="60"/>
      <c r="AZ163" s="60"/>
      <c r="BA163" s="60"/>
      <c r="BB163" s="135"/>
      <c r="BC163" s="135"/>
      <c r="BD163" s="135"/>
      <c r="BE163" s="60"/>
    </row>
    <row r="164" spans="1:57" ht="30" customHeight="1" thickBot="1" x14ac:dyDescent="0.3">
      <c r="A164" s="172"/>
      <c r="B164" s="76">
        <v>161</v>
      </c>
      <c r="C164" s="175"/>
      <c r="D164" s="80" t="s">
        <v>206</v>
      </c>
      <c r="E164" s="87" t="s">
        <v>37</v>
      </c>
      <c r="F164" s="69" t="s">
        <v>38</v>
      </c>
      <c r="G164" s="69" t="s">
        <v>44</v>
      </c>
      <c r="H164" s="54">
        <v>1.35</v>
      </c>
      <c r="I164" s="32">
        <v>20</v>
      </c>
      <c r="J164" s="41">
        <f t="shared" si="6"/>
        <v>7</v>
      </c>
      <c r="K164" s="42" t="str">
        <f t="shared" si="7"/>
        <v>OK</v>
      </c>
      <c r="L164" s="31"/>
      <c r="M164" s="31"/>
      <c r="N164" s="31"/>
      <c r="O164" s="31"/>
      <c r="P164" s="107"/>
      <c r="Q164" s="108">
        <v>5</v>
      </c>
      <c r="R164" s="109"/>
      <c r="S164" s="31"/>
      <c r="T164" s="31"/>
      <c r="U164" s="31"/>
      <c r="V164" s="31"/>
      <c r="W164" s="31"/>
      <c r="X164" s="31"/>
      <c r="Y164" s="31"/>
      <c r="Z164" s="31"/>
      <c r="AA164" s="31"/>
      <c r="AB164" s="31"/>
      <c r="AC164" s="31"/>
      <c r="AD164" s="31"/>
      <c r="AE164" s="31"/>
      <c r="AF164" s="31"/>
      <c r="AG164" s="31"/>
      <c r="AH164" s="108">
        <v>8</v>
      </c>
      <c r="AI164" s="109"/>
      <c r="AJ164" s="115"/>
      <c r="AK164" s="115"/>
      <c r="AL164" s="115"/>
      <c r="AM164" s="115"/>
      <c r="AN164" s="31"/>
      <c r="AO164" s="31"/>
      <c r="AP164" s="31"/>
      <c r="AQ164" s="31"/>
      <c r="AR164" s="31"/>
      <c r="AS164" s="31"/>
      <c r="AT164" s="31"/>
      <c r="AU164" s="60"/>
      <c r="AV164" s="60"/>
      <c r="AW164" s="60"/>
      <c r="AX164" s="60"/>
      <c r="AY164" s="60"/>
      <c r="AZ164" s="60"/>
      <c r="BA164" s="60"/>
      <c r="BB164" s="135"/>
      <c r="BC164" s="135"/>
      <c r="BD164" s="135"/>
      <c r="BE164" s="60"/>
    </row>
    <row r="165" spans="1:57" ht="30" customHeight="1" thickBot="1" x14ac:dyDescent="0.3">
      <c r="A165" s="172"/>
      <c r="B165" s="76">
        <v>162</v>
      </c>
      <c r="C165" s="175"/>
      <c r="D165" s="80" t="s">
        <v>207</v>
      </c>
      <c r="E165" s="87" t="s">
        <v>37</v>
      </c>
      <c r="F165" s="69" t="s">
        <v>208</v>
      </c>
      <c r="G165" s="69" t="s">
        <v>44</v>
      </c>
      <c r="H165" s="54">
        <v>2.63</v>
      </c>
      <c r="I165" s="32">
        <v>53</v>
      </c>
      <c r="J165" s="41">
        <f t="shared" si="6"/>
        <v>34</v>
      </c>
      <c r="K165" s="42" t="str">
        <f t="shared" si="7"/>
        <v>OK</v>
      </c>
      <c r="L165" s="31">
        <v>10</v>
      </c>
      <c r="M165" s="31"/>
      <c r="N165" s="31"/>
      <c r="O165" s="31"/>
      <c r="P165" s="107"/>
      <c r="Q165" s="108">
        <v>6</v>
      </c>
      <c r="R165" s="109"/>
      <c r="S165" s="31"/>
      <c r="T165" s="31"/>
      <c r="U165" s="31"/>
      <c r="V165" s="31"/>
      <c r="W165" s="31"/>
      <c r="X165" s="31"/>
      <c r="Y165" s="31"/>
      <c r="Z165" s="31"/>
      <c r="AA165" s="31"/>
      <c r="AB165" s="31"/>
      <c r="AC165" s="31"/>
      <c r="AD165" s="31"/>
      <c r="AE165" s="31"/>
      <c r="AF165" s="31"/>
      <c r="AG165" s="31"/>
      <c r="AH165" s="108">
        <v>3</v>
      </c>
      <c r="AI165" s="109"/>
      <c r="AJ165" s="115"/>
      <c r="AK165" s="115"/>
      <c r="AL165" s="115"/>
      <c r="AM165" s="115"/>
      <c r="AN165" s="31"/>
      <c r="AO165" s="31"/>
      <c r="AP165" s="31"/>
      <c r="AQ165" s="31"/>
      <c r="AR165" s="31"/>
      <c r="AS165" s="31"/>
      <c r="AT165" s="31"/>
      <c r="AU165" s="60"/>
      <c r="AV165" s="60"/>
      <c r="AW165" s="60"/>
      <c r="AX165" s="60"/>
      <c r="AY165" s="60"/>
      <c r="AZ165" s="60"/>
      <c r="BA165" s="60"/>
      <c r="BB165" s="135"/>
      <c r="BC165" s="135"/>
      <c r="BD165" s="135"/>
      <c r="BE165" s="60"/>
    </row>
    <row r="166" spans="1:57" ht="30" customHeight="1" thickBot="1" x14ac:dyDescent="0.3">
      <c r="A166" s="172"/>
      <c r="B166" s="76">
        <v>163</v>
      </c>
      <c r="C166" s="175"/>
      <c r="D166" s="80" t="s">
        <v>209</v>
      </c>
      <c r="E166" s="87" t="s">
        <v>210</v>
      </c>
      <c r="F166" s="69" t="s">
        <v>38</v>
      </c>
      <c r="G166" s="69" t="s">
        <v>44</v>
      </c>
      <c r="H166" s="54">
        <v>12.08</v>
      </c>
      <c r="I166" s="32">
        <v>26</v>
      </c>
      <c r="J166" s="41">
        <f t="shared" si="6"/>
        <v>5</v>
      </c>
      <c r="K166" s="42" t="str">
        <f t="shared" si="7"/>
        <v>OK</v>
      </c>
      <c r="L166" s="31"/>
      <c r="M166" s="31"/>
      <c r="N166" s="31"/>
      <c r="O166" s="31"/>
      <c r="P166" s="107"/>
      <c r="Q166" s="108">
        <v>3</v>
      </c>
      <c r="R166" s="109"/>
      <c r="S166" s="31"/>
      <c r="T166" s="31"/>
      <c r="U166" s="31"/>
      <c r="V166" s="31"/>
      <c r="W166" s="31"/>
      <c r="X166" s="31"/>
      <c r="Y166" s="31"/>
      <c r="Z166" s="31"/>
      <c r="AA166" s="31"/>
      <c r="AB166" s="31"/>
      <c r="AC166" s="31"/>
      <c r="AD166" s="31"/>
      <c r="AE166" s="31"/>
      <c r="AF166" s="31">
        <v>10</v>
      </c>
      <c r="AG166" s="31"/>
      <c r="AH166" s="63"/>
      <c r="AI166" s="31"/>
      <c r="AJ166" s="115"/>
      <c r="AK166" s="115"/>
      <c r="AL166" s="115"/>
      <c r="AM166" s="115"/>
      <c r="AN166" s="31">
        <v>8</v>
      </c>
      <c r="AO166" s="31"/>
      <c r="AP166" s="31"/>
      <c r="AQ166" s="31"/>
      <c r="AR166" s="31"/>
      <c r="AS166" s="31"/>
      <c r="AT166" s="31"/>
      <c r="AU166" s="60"/>
      <c r="AV166" s="60"/>
      <c r="AW166" s="60"/>
      <c r="AX166" s="60"/>
      <c r="AY166" s="60"/>
      <c r="AZ166" s="60"/>
      <c r="BA166" s="60"/>
      <c r="BB166" s="135"/>
      <c r="BC166" s="135"/>
      <c r="BD166" s="135"/>
      <c r="BE166" s="60"/>
    </row>
    <row r="167" spans="1:57" ht="30" customHeight="1" thickBot="1" x14ac:dyDescent="0.3">
      <c r="A167" s="172"/>
      <c r="B167" s="76">
        <v>164</v>
      </c>
      <c r="C167" s="175"/>
      <c r="D167" s="80" t="s">
        <v>709</v>
      </c>
      <c r="E167" s="87">
        <v>954</v>
      </c>
      <c r="F167" s="69" t="s">
        <v>38</v>
      </c>
      <c r="G167" s="69" t="s">
        <v>44</v>
      </c>
      <c r="H167" s="54">
        <v>59.58</v>
      </c>
      <c r="I167" s="32">
        <f>5-3</f>
        <v>2</v>
      </c>
      <c r="J167" s="41">
        <f t="shared" si="6"/>
        <v>0</v>
      </c>
      <c r="K167" s="42" t="str">
        <f t="shared" si="7"/>
        <v>OK</v>
      </c>
      <c r="L167" s="31"/>
      <c r="M167" s="31"/>
      <c r="N167" s="31"/>
      <c r="O167" s="31"/>
      <c r="P167" s="107"/>
      <c r="Q167" s="108">
        <v>1</v>
      </c>
      <c r="R167" s="109"/>
      <c r="S167" s="31"/>
      <c r="T167" s="31"/>
      <c r="U167" s="31"/>
      <c r="V167" s="31"/>
      <c r="W167" s="31"/>
      <c r="X167" s="31"/>
      <c r="Y167" s="31"/>
      <c r="Z167" s="31"/>
      <c r="AA167" s="31"/>
      <c r="AB167" s="31"/>
      <c r="AC167" s="31"/>
      <c r="AD167" s="31"/>
      <c r="AE167" s="31"/>
      <c r="AF167" s="31"/>
      <c r="AG167" s="31"/>
      <c r="AH167" s="108">
        <v>1</v>
      </c>
      <c r="AI167" s="109"/>
      <c r="AJ167" s="115"/>
      <c r="AK167" s="115"/>
      <c r="AL167" s="115"/>
      <c r="AM167" s="115"/>
      <c r="AN167" s="31"/>
      <c r="AO167" s="31"/>
      <c r="AP167" s="31"/>
      <c r="AQ167" s="31"/>
      <c r="AR167" s="31"/>
      <c r="AS167" s="31"/>
      <c r="AT167" s="31"/>
      <c r="AU167" s="60"/>
      <c r="AV167" s="60"/>
      <c r="AW167" s="60"/>
      <c r="AX167" s="60"/>
      <c r="AY167" s="60"/>
      <c r="AZ167" s="60"/>
      <c r="BA167" s="60"/>
      <c r="BB167" s="135"/>
      <c r="BC167" s="135"/>
      <c r="BD167" s="135"/>
      <c r="BE167" s="60"/>
    </row>
    <row r="168" spans="1:57" ht="30" customHeight="1" thickBot="1" x14ac:dyDescent="0.3">
      <c r="A168" s="172"/>
      <c r="B168" s="76">
        <v>165</v>
      </c>
      <c r="C168" s="175"/>
      <c r="D168" s="80" t="s">
        <v>211</v>
      </c>
      <c r="E168" s="87" t="s">
        <v>710</v>
      </c>
      <c r="F168" s="69" t="s">
        <v>38</v>
      </c>
      <c r="G168" s="69" t="s">
        <v>44</v>
      </c>
      <c r="H168" s="54">
        <v>23.94</v>
      </c>
      <c r="I168" s="32">
        <v>5</v>
      </c>
      <c r="J168" s="41">
        <f t="shared" si="6"/>
        <v>4</v>
      </c>
      <c r="K168" s="42" t="str">
        <f t="shared" si="7"/>
        <v>OK</v>
      </c>
      <c r="L168" s="31"/>
      <c r="M168" s="31"/>
      <c r="N168" s="31"/>
      <c r="O168" s="31"/>
      <c r="P168" s="31"/>
      <c r="Q168" s="63"/>
      <c r="R168" s="31"/>
      <c r="S168" s="31"/>
      <c r="T168" s="31"/>
      <c r="U168" s="31"/>
      <c r="V168" s="31"/>
      <c r="W168" s="31"/>
      <c r="X168" s="31"/>
      <c r="Y168" s="31"/>
      <c r="Z168" s="31"/>
      <c r="AA168" s="31"/>
      <c r="AB168" s="31"/>
      <c r="AC168" s="31"/>
      <c r="AD168" s="31"/>
      <c r="AE168" s="31"/>
      <c r="AF168" s="31"/>
      <c r="AG168" s="31"/>
      <c r="AH168" s="62"/>
      <c r="AI168" s="31"/>
      <c r="AJ168" s="115"/>
      <c r="AK168" s="115"/>
      <c r="AL168" s="115"/>
      <c r="AM168" s="115"/>
      <c r="AN168" s="31">
        <v>1</v>
      </c>
      <c r="AO168" s="31"/>
      <c r="AP168" s="31"/>
      <c r="AQ168" s="31"/>
      <c r="AR168" s="31"/>
      <c r="AS168" s="31"/>
      <c r="AT168" s="31"/>
      <c r="AU168" s="60"/>
      <c r="AV168" s="60"/>
      <c r="AW168" s="60"/>
      <c r="AX168" s="60"/>
      <c r="AY168" s="60"/>
      <c r="AZ168" s="60"/>
      <c r="BA168" s="60"/>
      <c r="BB168" s="135"/>
      <c r="BC168" s="135"/>
      <c r="BD168" s="135"/>
      <c r="BE168" s="60"/>
    </row>
    <row r="169" spans="1:57" ht="30" customHeight="1" thickBot="1" x14ac:dyDescent="0.3">
      <c r="A169" s="172"/>
      <c r="B169" s="76">
        <v>166</v>
      </c>
      <c r="C169" s="175"/>
      <c r="D169" s="80" t="s">
        <v>212</v>
      </c>
      <c r="E169" s="87" t="s">
        <v>711</v>
      </c>
      <c r="F169" s="69" t="s">
        <v>214</v>
      </c>
      <c r="G169" s="69" t="s">
        <v>44</v>
      </c>
      <c r="H169" s="54">
        <v>4.0199999999999996</v>
      </c>
      <c r="I169" s="32">
        <f>10-3</f>
        <v>7</v>
      </c>
      <c r="J169" s="41">
        <f t="shared" si="6"/>
        <v>0</v>
      </c>
      <c r="K169" s="42" t="str">
        <f t="shared" si="7"/>
        <v>OK</v>
      </c>
      <c r="L169" s="31"/>
      <c r="M169" s="31"/>
      <c r="N169" s="31"/>
      <c r="O169" s="31"/>
      <c r="P169" s="107"/>
      <c r="Q169" s="108">
        <v>1</v>
      </c>
      <c r="R169" s="109"/>
      <c r="S169" s="31"/>
      <c r="T169" s="31"/>
      <c r="U169" s="31"/>
      <c r="V169" s="31"/>
      <c r="W169" s="31"/>
      <c r="X169" s="31"/>
      <c r="Y169" s="31"/>
      <c r="Z169" s="31"/>
      <c r="AA169" s="31"/>
      <c r="AB169" s="31"/>
      <c r="AC169" s="31"/>
      <c r="AD169" s="31"/>
      <c r="AE169" s="31"/>
      <c r="AF169" s="31"/>
      <c r="AG169" s="31"/>
      <c r="AH169" s="31"/>
      <c r="AI169" s="31"/>
      <c r="AJ169" s="115"/>
      <c r="AK169" s="115"/>
      <c r="AL169" s="115"/>
      <c r="AM169" s="115"/>
      <c r="AN169" s="31"/>
      <c r="AO169" s="31"/>
      <c r="AP169" s="31"/>
      <c r="AQ169" s="31"/>
      <c r="AR169" s="31"/>
      <c r="AS169" s="31"/>
      <c r="AT169" s="31"/>
      <c r="AU169" s="60"/>
      <c r="AV169" s="140">
        <v>6</v>
      </c>
      <c r="AW169" s="60"/>
      <c r="AX169" s="60"/>
      <c r="AY169" s="60"/>
      <c r="AZ169" s="60"/>
      <c r="BA169" s="60"/>
      <c r="BB169" s="135"/>
      <c r="BC169" s="135"/>
      <c r="BD169" s="135"/>
      <c r="BE169" s="60"/>
    </row>
    <row r="170" spans="1:57" ht="30" customHeight="1" x14ac:dyDescent="0.25">
      <c r="A170" s="172"/>
      <c r="B170" s="76">
        <v>167</v>
      </c>
      <c r="C170" s="175"/>
      <c r="D170" s="80" t="s">
        <v>215</v>
      </c>
      <c r="E170" s="87" t="s">
        <v>712</v>
      </c>
      <c r="F170" s="69" t="s">
        <v>38</v>
      </c>
      <c r="G170" s="69" t="s">
        <v>44</v>
      </c>
      <c r="H170" s="54">
        <v>7.38</v>
      </c>
      <c r="I170" s="32">
        <v>20</v>
      </c>
      <c r="J170" s="41">
        <f t="shared" si="6"/>
        <v>20</v>
      </c>
      <c r="K170" s="42" t="str">
        <f t="shared" si="7"/>
        <v>OK</v>
      </c>
      <c r="L170" s="31"/>
      <c r="M170" s="31"/>
      <c r="N170" s="31"/>
      <c r="O170" s="31"/>
      <c r="P170" s="31"/>
      <c r="Q170" s="62"/>
      <c r="R170" s="31"/>
      <c r="S170" s="31"/>
      <c r="T170" s="31"/>
      <c r="U170" s="31"/>
      <c r="V170" s="31"/>
      <c r="W170" s="31"/>
      <c r="X170" s="31"/>
      <c r="Y170" s="31"/>
      <c r="Z170" s="31"/>
      <c r="AA170" s="31"/>
      <c r="AB170" s="31"/>
      <c r="AC170" s="31"/>
      <c r="AD170" s="31"/>
      <c r="AE170" s="31"/>
      <c r="AF170" s="31"/>
      <c r="AG170" s="31"/>
      <c r="AH170" s="31"/>
      <c r="AI170" s="31"/>
      <c r="AJ170" s="115"/>
      <c r="AK170" s="115"/>
      <c r="AL170" s="115"/>
      <c r="AM170" s="115"/>
      <c r="AN170" s="31"/>
      <c r="AO170" s="31"/>
      <c r="AP170" s="31"/>
      <c r="AQ170" s="31"/>
      <c r="AR170" s="31"/>
      <c r="AS170" s="31"/>
      <c r="AT170" s="31"/>
      <c r="AU170" s="60"/>
      <c r="AV170" s="60"/>
      <c r="AW170" s="60"/>
      <c r="AX170" s="60"/>
      <c r="AY170" s="60"/>
      <c r="AZ170" s="60"/>
      <c r="BA170" s="60"/>
      <c r="BB170" s="135"/>
      <c r="BC170" s="135"/>
      <c r="BD170" s="135"/>
      <c r="BE170" s="60"/>
    </row>
    <row r="171" spans="1:57" ht="30" customHeight="1" x14ac:dyDescent="0.25">
      <c r="A171" s="172"/>
      <c r="B171" s="76">
        <v>168</v>
      </c>
      <c r="C171" s="175"/>
      <c r="D171" s="77" t="s">
        <v>713</v>
      </c>
      <c r="E171" s="88" t="s">
        <v>37</v>
      </c>
      <c r="F171" s="69" t="s">
        <v>638</v>
      </c>
      <c r="G171" s="70"/>
      <c r="H171" s="54">
        <v>6.2</v>
      </c>
      <c r="I171" s="32"/>
      <c r="J171" s="41">
        <f t="shared" si="6"/>
        <v>0</v>
      </c>
      <c r="K171" s="42" t="str">
        <f t="shared" si="7"/>
        <v>OK</v>
      </c>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115"/>
      <c r="AK171" s="115"/>
      <c r="AL171" s="115"/>
      <c r="AM171" s="115"/>
      <c r="AN171" s="31"/>
      <c r="AO171" s="31"/>
      <c r="AP171" s="31"/>
      <c r="AQ171" s="31"/>
      <c r="AR171" s="31"/>
      <c r="AS171" s="31"/>
      <c r="AT171" s="31"/>
      <c r="AU171" s="60"/>
      <c r="AV171" s="60"/>
      <c r="AW171" s="60"/>
      <c r="AX171" s="60"/>
      <c r="AY171" s="60"/>
      <c r="AZ171" s="60"/>
      <c r="BA171" s="60"/>
      <c r="BB171" s="135"/>
      <c r="BC171" s="135"/>
      <c r="BD171" s="135"/>
      <c r="BE171" s="60"/>
    </row>
    <row r="172" spans="1:57" ht="30" customHeight="1" x14ac:dyDescent="0.25">
      <c r="A172" s="172"/>
      <c r="B172" s="76">
        <v>169</v>
      </c>
      <c r="C172" s="175"/>
      <c r="D172" s="77" t="s">
        <v>714</v>
      </c>
      <c r="E172" s="87" t="s">
        <v>715</v>
      </c>
      <c r="F172" s="69" t="s">
        <v>336</v>
      </c>
      <c r="G172" s="70"/>
      <c r="H172" s="54">
        <v>17.72</v>
      </c>
      <c r="I172" s="32"/>
      <c r="J172" s="41">
        <f t="shared" si="6"/>
        <v>0</v>
      </c>
      <c r="K172" s="42" t="str">
        <f t="shared" si="7"/>
        <v>OK</v>
      </c>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115"/>
      <c r="AK172" s="115"/>
      <c r="AL172" s="115"/>
      <c r="AM172" s="115"/>
      <c r="AN172" s="31"/>
      <c r="AO172" s="31"/>
      <c r="AP172" s="31"/>
      <c r="AQ172" s="31"/>
      <c r="AR172" s="31"/>
      <c r="AS172" s="31"/>
      <c r="AT172" s="31"/>
      <c r="AU172" s="60"/>
      <c r="AV172" s="60"/>
      <c r="AW172" s="60"/>
      <c r="AX172" s="60"/>
      <c r="AY172" s="60"/>
      <c r="AZ172" s="60"/>
      <c r="BA172" s="60"/>
      <c r="BB172" s="135"/>
      <c r="BC172" s="135"/>
      <c r="BD172" s="135"/>
      <c r="BE172" s="60"/>
    </row>
    <row r="173" spans="1:57" ht="30" customHeight="1" thickBot="1" x14ac:dyDescent="0.3">
      <c r="A173" s="172"/>
      <c r="B173" s="76">
        <v>170</v>
      </c>
      <c r="C173" s="175"/>
      <c r="D173" s="77" t="s">
        <v>716</v>
      </c>
      <c r="E173" s="87" t="s">
        <v>210</v>
      </c>
      <c r="F173" s="69" t="s">
        <v>717</v>
      </c>
      <c r="G173" s="70"/>
      <c r="H173" s="54">
        <v>26.66</v>
      </c>
      <c r="I173" s="32"/>
      <c r="J173" s="41">
        <f t="shared" si="6"/>
        <v>0</v>
      </c>
      <c r="K173" s="42" t="str">
        <f t="shared" si="7"/>
        <v>OK</v>
      </c>
      <c r="L173" s="31"/>
      <c r="M173" s="31"/>
      <c r="N173" s="31"/>
      <c r="O173" s="31"/>
      <c r="P173" s="31"/>
      <c r="Q173" s="61"/>
      <c r="R173" s="31"/>
      <c r="S173" s="31"/>
      <c r="T173" s="31"/>
      <c r="U173" s="31"/>
      <c r="V173" s="31"/>
      <c r="W173" s="31"/>
      <c r="X173" s="31"/>
      <c r="Y173" s="31"/>
      <c r="Z173" s="31"/>
      <c r="AA173" s="31"/>
      <c r="AB173" s="31"/>
      <c r="AC173" s="31"/>
      <c r="AD173" s="31"/>
      <c r="AE173" s="31"/>
      <c r="AF173" s="31"/>
      <c r="AG173" s="31"/>
      <c r="AH173" s="31"/>
      <c r="AI173" s="31"/>
      <c r="AJ173" s="115"/>
      <c r="AK173" s="115"/>
      <c r="AL173" s="115"/>
      <c r="AM173" s="115"/>
      <c r="AN173" s="31"/>
      <c r="AO173" s="31"/>
      <c r="AP173" s="31"/>
      <c r="AQ173" s="31"/>
      <c r="AR173" s="31"/>
      <c r="AS173" s="31"/>
      <c r="AT173" s="31"/>
      <c r="AU173" s="60"/>
      <c r="AV173" s="60"/>
      <c r="AW173" s="60"/>
      <c r="AX173" s="60"/>
      <c r="AY173" s="60"/>
      <c r="AZ173" s="60"/>
      <c r="BA173" s="60"/>
      <c r="BB173" s="135"/>
      <c r="BC173" s="135"/>
      <c r="BD173" s="135"/>
      <c r="BE173" s="60"/>
    </row>
    <row r="174" spans="1:57" ht="30" customHeight="1" thickBot="1" x14ac:dyDescent="0.3">
      <c r="A174" s="172"/>
      <c r="B174" s="76">
        <v>171</v>
      </c>
      <c r="C174" s="175"/>
      <c r="D174" s="80" t="s">
        <v>216</v>
      </c>
      <c r="E174" s="87" t="s">
        <v>217</v>
      </c>
      <c r="F174" s="69" t="s">
        <v>38</v>
      </c>
      <c r="G174" s="69" t="s">
        <v>44</v>
      </c>
      <c r="H174" s="54">
        <v>6.23</v>
      </c>
      <c r="I174" s="32">
        <v>15</v>
      </c>
      <c r="J174" s="41">
        <f t="shared" si="6"/>
        <v>7</v>
      </c>
      <c r="K174" s="42" t="str">
        <f t="shared" si="7"/>
        <v>OK</v>
      </c>
      <c r="L174" s="31"/>
      <c r="M174" s="31"/>
      <c r="N174" s="31"/>
      <c r="O174" s="31"/>
      <c r="P174" s="107"/>
      <c r="Q174" s="108">
        <v>6</v>
      </c>
      <c r="R174" s="109"/>
      <c r="S174" s="31"/>
      <c r="T174" s="31"/>
      <c r="U174" s="31"/>
      <c r="V174" s="31"/>
      <c r="W174" s="31"/>
      <c r="X174" s="31"/>
      <c r="Y174" s="31"/>
      <c r="Z174" s="31"/>
      <c r="AA174" s="31"/>
      <c r="AB174" s="31"/>
      <c r="AC174" s="31"/>
      <c r="AD174" s="31"/>
      <c r="AE174" s="31"/>
      <c r="AF174" s="31"/>
      <c r="AG174" s="31"/>
      <c r="AH174" s="31"/>
      <c r="AI174" s="31"/>
      <c r="AJ174" s="115"/>
      <c r="AK174" s="115"/>
      <c r="AL174" s="115"/>
      <c r="AM174" s="115"/>
      <c r="AN174" s="31">
        <v>2</v>
      </c>
      <c r="AO174" s="31"/>
      <c r="AP174" s="31"/>
      <c r="AQ174" s="31"/>
      <c r="AR174" s="31"/>
      <c r="AS174" s="31"/>
      <c r="AT174" s="31"/>
      <c r="AU174" s="60"/>
      <c r="AV174" s="60"/>
      <c r="AW174" s="60"/>
      <c r="AX174" s="60"/>
      <c r="AY174" s="60"/>
      <c r="AZ174" s="60"/>
      <c r="BA174" s="60"/>
      <c r="BB174" s="135"/>
      <c r="BC174" s="135"/>
      <c r="BD174" s="135"/>
      <c r="BE174" s="60"/>
    </row>
    <row r="175" spans="1:57" ht="30" customHeight="1" thickBot="1" x14ac:dyDescent="0.3">
      <c r="A175" s="172"/>
      <c r="B175" s="76">
        <v>172</v>
      </c>
      <c r="C175" s="175"/>
      <c r="D175" s="80" t="s">
        <v>218</v>
      </c>
      <c r="E175" s="87" t="s">
        <v>37</v>
      </c>
      <c r="F175" s="69" t="s">
        <v>50</v>
      </c>
      <c r="G175" s="69" t="s">
        <v>44</v>
      </c>
      <c r="H175" s="54">
        <v>17.93</v>
      </c>
      <c r="I175" s="32">
        <v>35</v>
      </c>
      <c r="J175" s="41">
        <f t="shared" si="6"/>
        <v>24</v>
      </c>
      <c r="K175" s="42" t="str">
        <f t="shared" si="7"/>
        <v>OK</v>
      </c>
      <c r="L175" s="31">
        <v>5</v>
      </c>
      <c r="M175" s="31"/>
      <c r="N175" s="31"/>
      <c r="O175" s="31"/>
      <c r="P175" s="107"/>
      <c r="Q175" s="108">
        <v>5</v>
      </c>
      <c r="R175" s="109"/>
      <c r="S175" s="31"/>
      <c r="T175" s="31"/>
      <c r="U175" s="31"/>
      <c r="V175" s="31"/>
      <c r="W175" s="31"/>
      <c r="X175" s="31"/>
      <c r="Y175" s="31"/>
      <c r="Z175" s="31"/>
      <c r="AA175" s="31"/>
      <c r="AB175" s="31"/>
      <c r="AC175" s="31"/>
      <c r="AD175" s="31"/>
      <c r="AE175" s="31"/>
      <c r="AF175" s="31">
        <v>1</v>
      </c>
      <c r="AG175" s="31"/>
      <c r="AH175" s="31"/>
      <c r="AI175" s="31"/>
      <c r="AJ175" s="115"/>
      <c r="AK175" s="115"/>
      <c r="AL175" s="115"/>
      <c r="AM175" s="115"/>
      <c r="AN175" s="31"/>
      <c r="AO175" s="31"/>
      <c r="AP175" s="31"/>
      <c r="AQ175" s="31"/>
      <c r="AR175" s="31"/>
      <c r="AS175" s="31"/>
      <c r="AT175" s="31"/>
      <c r="AU175" s="60"/>
      <c r="AV175" s="60"/>
      <c r="AW175" s="60"/>
      <c r="AX175" s="60"/>
      <c r="AY175" s="60"/>
      <c r="AZ175" s="60"/>
      <c r="BA175" s="60"/>
      <c r="BB175" s="135"/>
      <c r="BC175" s="135"/>
      <c r="BD175" s="135"/>
      <c r="BE175" s="60"/>
    </row>
    <row r="176" spans="1:57" ht="30" customHeight="1" thickBot="1" x14ac:dyDescent="0.3">
      <c r="A176" s="172"/>
      <c r="B176" s="76">
        <v>173</v>
      </c>
      <c r="C176" s="175"/>
      <c r="D176" s="80" t="s">
        <v>219</v>
      </c>
      <c r="E176" s="87" t="s">
        <v>220</v>
      </c>
      <c r="F176" s="69" t="s">
        <v>38</v>
      </c>
      <c r="G176" s="69" t="s">
        <v>44</v>
      </c>
      <c r="H176" s="54">
        <v>11.05</v>
      </c>
      <c r="I176" s="32">
        <v>20</v>
      </c>
      <c r="J176" s="41">
        <f t="shared" si="6"/>
        <v>2</v>
      </c>
      <c r="K176" s="42" t="str">
        <f t="shared" si="7"/>
        <v>OK</v>
      </c>
      <c r="L176" s="31">
        <v>10</v>
      </c>
      <c r="M176" s="31"/>
      <c r="N176" s="31"/>
      <c r="O176" s="31"/>
      <c r="P176" s="107"/>
      <c r="Q176" s="108">
        <v>3</v>
      </c>
      <c r="R176" s="109"/>
      <c r="S176" s="31"/>
      <c r="T176" s="31"/>
      <c r="U176" s="31"/>
      <c r="V176" s="31"/>
      <c r="W176" s="31"/>
      <c r="X176" s="31"/>
      <c r="Y176" s="31"/>
      <c r="Z176" s="31"/>
      <c r="AA176" s="31"/>
      <c r="AB176" s="31"/>
      <c r="AC176" s="31"/>
      <c r="AD176" s="31"/>
      <c r="AE176" s="31"/>
      <c r="AF176" s="31">
        <v>3</v>
      </c>
      <c r="AG176" s="31"/>
      <c r="AH176" s="31"/>
      <c r="AI176" s="31"/>
      <c r="AJ176" s="115"/>
      <c r="AK176" s="115"/>
      <c r="AL176" s="115"/>
      <c r="AM176" s="115"/>
      <c r="AN176" s="31">
        <v>2</v>
      </c>
      <c r="AO176" s="31"/>
      <c r="AP176" s="31"/>
      <c r="AQ176" s="31"/>
      <c r="AR176" s="31"/>
      <c r="AS176" s="31"/>
      <c r="AT176" s="31"/>
      <c r="AU176" s="60"/>
      <c r="AV176" s="60"/>
      <c r="AW176" s="60"/>
      <c r="AX176" s="60"/>
      <c r="AY176" s="60"/>
      <c r="AZ176" s="60"/>
      <c r="BA176" s="60"/>
      <c r="BB176" s="135"/>
      <c r="BC176" s="135"/>
      <c r="BD176" s="135"/>
      <c r="BE176" s="60"/>
    </row>
    <row r="177" spans="1:57" ht="30" customHeight="1" thickBot="1" x14ac:dyDescent="0.3">
      <c r="A177" s="172"/>
      <c r="B177" s="76">
        <v>174</v>
      </c>
      <c r="C177" s="175"/>
      <c r="D177" s="80" t="s">
        <v>221</v>
      </c>
      <c r="E177" s="87" t="s">
        <v>210</v>
      </c>
      <c r="F177" s="69" t="s">
        <v>38</v>
      </c>
      <c r="G177" s="69" t="s">
        <v>44</v>
      </c>
      <c r="H177" s="54">
        <v>7.55</v>
      </c>
      <c r="I177" s="32">
        <v>20</v>
      </c>
      <c r="J177" s="41">
        <f t="shared" si="6"/>
        <v>0</v>
      </c>
      <c r="K177" s="42" t="str">
        <f t="shared" si="7"/>
        <v>OK</v>
      </c>
      <c r="L177" s="31">
        <v>3</v>
      </c>
      <c r="M177" s="31"/>
      <c r="N177" s="31"/>
      <c r="O177" s="31"/>
      <c r="P177" s="107"/>
      <c r="Q177" s="108">
        <v>4</v>
      </c>
      <c r="R177" s="109"/>
      <c r="S177" s="31"/>
      <c r="T177" s="31"/>
      <c r="U177" s="31"/>
      <c r="V177" s="31"/>
      <c r="W177" s="31"/>
      <c r="X177" s="31"/>
      <c r="Y177" s="31"/>
      <c r="Z177" s="31"/>
      <c r="AA177" s="31"/>
      <c r="AB177" s="31"/>
      <c r="AC177" s="31"/>
      <c r="AD177" s="31"/>
      <c r="AE177" s="31"/>
      <c r="AF177" s="31">
        <v>13</v>
      </c>
      <c r="AG177" s="31"/>
      <c r="AH177" s="61"/>
      <c r="AI177" s="31"/>
      <c r="AJ177" s="115"/>
      <c r="AK177" s="115"/>
      <c r="AL177" s="115"/>
      <c r="AM177" s="115"/>
      <c r="AN177" s="31"/>
      <c r="AO177" s="31"/>
      <c r="AP177" s="31"/>
      <c r="AQ177" s="31"/>
      <c r="AR177" s="31"/>
      <c r="AS177" s="31"/>
      <c r="AT177" s="31"/>
      <c r="AU177" s="60"/>
      <c r="AV177" s="60"/>
      <c r="AW177" s="60"/>
      <c r="AX177" s="60"/>
      <c r="AY177" s="60"/>
      <c r="AZ177" s="60"/>
      <c r="BA177" s="60"/>
      <c r="BB177" s="135"/>
      <c r="BC177" s="135"/>
      <c r="BD177" s="135"/>
      <c r="BE177" s="60"/>
    </row>
    <row r="178" spans="1:57" ht="30" customHeight="1" thickBot="1" x14ac:dyDescent="0.3">
      <c r="A178" s="172"/>
      <c r="B178" s="76">
        <v>175</v>
      </c>
      <c r="C178" s="175"/>
      <c r="D178" s="80" t="s">
        <v>718</v>
      </c>
      <c r="E178" s="87" t="s">
        <v>210</v>
      </c>
      <c r="F178" s="69" t="s">
        <v>38</v>
      </c>
      <c r="G178" s="69" t="s">
        <v>44</v>
      </c>
      <c r="H178" s="54">
        <v>5.65</v>
      </c>
      <c r="I178" s="32">
        <v>10</v>
      </c>
      <c r="J178" s="41">
        <f t="shared" si="6"/>
        <v>0</v>
      </c>
      <c r="K178" s="42" t="str">
        <f t="shared" si="7"/>
        <v>OK</v>
      </c>
      <c r="L178" s="31"/>
      <c r="M178" s="31"/>
      <c r="N178" s="31"/>
      <c r="O178" s="31"/>
      <c r="P178" s="31"/>
      <c r="Q178" s="62"/>
      <c r="R178" s="31"/>
      <c r="S178" s="31"/>
      <c r="T178" s="31"/>
      <c r="U178" s="31"/>
      <c r="V178" s="31"/>
      <c r="W178" s="31"/>
      <c r="X178" s="31"/>
      <c r="Y178" s="31"/>
      <c r="Z178" s="31"/>
      <c r="AA178" s="31"/>
      <c r="AB178" s="31"/>
      <c r="AC178" s="31"/>
      <c r="AD178" s="31"/>
      <c r="AE178" s="31"/>
      <c r="AF178" s="31"/>
      <c r="AG178" s="31"/>
      <c r="AH178" s="108">
        <v>2</v>
      </c>
      <c r="AI178" s="109"/>
      <c r="AJ178" s="115"/>
      <c r="AK178" s="115"/>
      <c r="AL178" s="115"/>
      <c r="AM178" s="115"/>
      <c r="AN178" s="31">
        <v>2</v>
      </c>
      <c r="AO178" s="31"/>
      <c r="AP178" s="31"/>
      <c r="AQ178" s="31"/>
      <c r="AR178" s="31"/>
      <c r="AS178" s="31"/>
      <c r="AT178" s="31"/>
      <c r="AU178" s="60"/>
      <c r="AV178" s="60"/>
      <c r="AW178" s="60"/>
      <c r="AX178" s="60"/>
      <c r="AY178" s="60"/>
      <c r="AZ178" s="60"/>
      <c r="BA178" s="60"/>
      <c r="BB178" s="135"/>
      <c r="BC178" s="135"/>
      <c r="BD178" s="135"/>
      <c r="BE178" s="140">
        <v>6</v>
      </c>
    </row>
    <row r="179" spans="1:57" ht="30" customHeight="1" x14ac:dyDescent="0.25">
      <c r="A179" s="172"/>
      <c r="B179" s="76">
        <v>176</v>
      </c>
      <c r="C179" s="175"/>
      <c r="D179" s="80" t="s">
        <v>222</v>
      </c>
      <c r="E179" s="87" t="s">
        <v>223</v>
      </c>
      <c r="F179" s="69" t="s">
        <v>38</v>
      </c>
      <c r="G179" s="69" t="s">
        <v>44</v>
      </c>
      <c r="H179" s="54">
        <v>2.2200000000000002</v>
      </c>
      <c r="I179" s="32">
        <v>20</v>
      </c>
      <c r="J179" s="41">
        <f t="shared" si="6"/>
        <v>16</v>
      </c>
      <c r="K179" s="42" t="str">
        <f t="shared" si="7"/>
        <v>OK</v>
      </c>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62"/>
      <c r="AI179" s="31"/>
      <c r="AJ179" s="115"/>
      <c r="AK179" s="115"/>
      <c r="AL179" s="115"/>
      <c r="AM179" s="115"/>
      <c r="AN179" s="31">
        <v>4</v>
      </c>
      <c r="AO179" s="31"/>
      <c r="AP179" s="31"/>
      <c r="AQ179" s="31"/>
      <c r="AR179" s="31"/>
      <c r="AS179" s="31"/>
      <c r="AT179" s="31"/>
      <c r="AU179" s="60"/>
      <c r="AV179" s="60"/>
      <c r="AW179" s="60"/>
      <c r="AX179" s="60"/>
      <c r="AY179" s="60"/>
      <c r="AZ179" s="60"/>
      <c r="BA179" s="60"/>
      <c r="BB179" s="135"/>
      <c r="BC179" s="135"/>
      <c r="BD179" s="135"/>
      <c r="BE179" s="60"/>
    </row>
    <row r="180" spans="1:57" ht="30" customHeight="1" thickBot="1" x14ac:dyDescent="0.3">
      <c r="A180" s="172"/>
      <c r="B180" s="76">
        <v>177</v>
      </c>
      <c r="C180" s="175"/>
      <c r="D180" s="80" t="s">
        <v>224</v>
      </c>
      <c r="E180" s="87" t="s">
        <v>719</v>
      </c>
      <c r="F180" s="69" t="s">
        <v>38</v>
      </c>
      <c r="G180" s="69" t="s">
        <v>44</v>
      </c>
      <c r="H180" s="54">
        <v>35.25</v>
      </c>
      <c r="I180" s="32">
        <v>6</v>
      </c>
      <c r="J180" s="41">
        <f t="shared" si="6"/>
        <v>0</v>
      </c>
      <c r="K180" s="42" t="str">
        <f t="shared" si="7"/>
        <v>OK</v>
      </c>
      <c r="L180" s="31"/>
      <c r="M180" s="31"/>
      <c r="N180" s="31"/>
      <c r="O180" s="31"/>
      <c r="P180" s="31"/>
      <c r="Q180" s="61"/>
      <c r="R180" s="31"/>
      <c r="S180" s="31"/>
      <c r="T180" s="31"/>
      <c r="U180" s="31"/>
      <c r="V180" s="31"/>
      <c r="W180" s="31"/>
      <c r="X180" s="31"/>
      <c r="Y180" s="31"/>
      <c r="Z180" s="31"/>
      <c r="AA180" s="31"/>
      <c r="AB180" s="31"/>
      <c r="AC180" s="31"/>
      <c r="AD180" s="31"/>
      <c r="AE180" s="31"/>
      <c r="AF180" s="31"/>
      <c r="AG180" s="31"/>
      <c r="AH180" s="61"/>
      <c r="AI180" s="31"/>
      <c r="AJ180" s="115"/>
      <c r="AK180" s="115"/>
      <c r="AL180" s="115"/>
      <c r="AM180" s="115"/>
      <c r="AN180" s="31"/>
      <c r="AO180" s="31"/>
      <c r="AP180" s="31"/>
      <c r="AQ180" s="31"/>
      <c r="AR180" s="31"/>
      <c r="AS180" s="31"/>
      <c r="AT180" s="31"/>
      <c r="AU180" s="60"/>
      <c r="AV180" s="140">
        <v>6</v>
      </c>
      <c r="AW180" s="60"/>
      <c r="AX180" s="60"/>
      <c r="AY180" s="60"/>
      <c r="AZ180" s="60"/>
      <c r="BA180" s="60"/>
      <c r="BB180" s="135"/>
      <c r="BC180" s="135"/>
      <c r="BD180" s="135"/>
      <c r="BE180" s="60"/>
    </row>
    <row r="181" spans="1:57" ht="30" customHeight="1" thickBot="1" x14ac:dyDescent="0.3">
      <c r="A181" s="172"/>
      <c r="B181" s="76">
        <v>178</v>
      </c>
      <c r="C181" s="175"/>
      <c r="D181" s="80" t="s">
        <v>225</v>
      </c>
      <c r="E181" s="87" t="s">
        <v>37</v>
      </c>
      <c r="F181" s="69" t="s">
        <v>33</v>
      </c>
      <c r="G181" s="69" t="s">
        <v>44</v>
      </c>
      <c r="H181" s="54">
        <v>14.29</v>
      </c>
      <c r="I181" s="32">
        <v>13</v>
      </c>
      <c r="J181" s="41">
        <f t="shared" si="6"/>
        <v>8</v>
      </c>
      <c r="K181" s="42" t="str">
        <f t="shared" si="7"/>
        <v>OK</v>
      </c>
      <c r="L181" s="31"/>
      <c r="M181" s="31"/>
      <c r="N181" s="31"/>
      <c r="O181" s="31"/>
      <c r="P181" s="107"/>
      <c r="Q181" s="108">
        <v>2</v>
      </c>
      <c r="R181" s="109"/>
      <c r="S181" s="31"/>
      <c r="T181" s="31"/>
      <c r="U181" s="31"/>
      <c r="V181" s="31"/>
      <c r="W181" s="31"/>
      <c r="X181" s="31"/>
      <c r="Y181" s="31"/>
      <c r="Z181" s="31"/>
      <c r="AA181" s="31"/>
      <c r="AB181" s="31">
        <v>1</v>
      </c>
      <c r="AC181" s="31"/>
      <c r="AD181" s="31"/>
      <c r="AE181" s="31"/>
      <c r="AF181" s="31"/>
      <c r="AG181" s="31"/>
      <c r="AH181" s="108">
        <v>2</v>
      </c>
      <c r="AI181" s="109"/>
      <c r="AJ181" s="115"/>
      <c r="AK181" s="115"/>
      <c r="AL181" s="115"/>
      <c r="AM181" s="115"/>
      <c r="AN181" s="31"/>
      <c r="AO181" s="31"/>
      <c r="AP181" s="31"/>
      <c r="AQ181" s="31"/>
      <c r="AR181" s="31"/>
      <c r="AS181" s="31"/>
      <c r="AT181" s="31"/>
      <c r="AU181" s="60"/>
      <c r="AV181" s="60"/>
      <c r="AW181" s="60"/>
      <c r="AX181" s="60"/>
      <c r="AY181" s="60"/>
      <c r="AZ181" s="60"/>
      <c r="BA181" s="60"/>
      <c r="BB181" s="135"/>
      <c r="BC181" s="135"/>
      <c r="BD181" s="135"/>
      <c r="BE181" s="60"/>
    </row>
    <row r="182" spans="1:57" ht="30" customHeight="1" thickBot="1" x14ac:dyDescent="0.3">
      <c r="A182" s="172"/>
      <c r="B182" s="76">
        <v>179</v>
      </c>
      <c r="C182" s="175"/>
      <c r="D182" s="80" t="s">
        <v>226</v>
      </c>
      <c r="E182" s="87" t="s">
        <v>227</v>
      </c>
      <c r="F182" s="69" t="s">
        <v>34</v>
      </c>
      <c r="G182" s="69" t="s">
        <v>44</v>
      </c>
      <c r="H182" s="54">
        <v>8.7100000000000009</v>
      </c>
      <c r="I182" s="32">
        <f>10-1</f>
        <v>9</v>
      </c>
      <c r="J182" s="41">
        <f t="shared" si="6"/>
        <v>7</v>
      </c>
      <c r="K182" s="42" t="str">
        <f t="shared" si="7"/>
        <v>OK</v>
      </c>
      <c r="L182" s="31"/>
      <c r="M182" s="31"/>
      <c r="N182" s="31"/>
      <c r="O182" s="31"/>
      <c r="P182" s="107"/>
      <c r="Q182" s="108">
        <v>1</v>
      </c>
      <c r="R182" s="109"/>
      <c r="S182" s="31"/>
      <c r="T182" s="31"/>
      <c r="U182" s="31"/>
      <c r="V182" s="31"/>
      <c r="W182" s="31"/>
      <c r="X182" s="31"/>
      <c r="Y182" s="31"/>
      <c r="Z182" s="31"/>
      <c r="AA182" s="31"/>
      <c r="AB182" s="31"/>
      <c r="AC182" s="31"/>
      <c r="AD182" s="31"/>
      <c r="AE182" s="31"/>
      <c r="AF182" s="31">
        <v>1</v>
      </c>
      <c r="AG182" s="31"/>
      <c r="AH182" s="62"/>
      <c r="AI182" s="31"/>
      <c r="AJ182" s="31"/>
      <c r="AK182" s="31"/>
      <c r="AL182" s="31"/>
      <c r="AM182" s="31"/>
      <c r="AN182" s="31"/>
      <c r="AO182" s="31"/>
      <c r="AP182" s="31"/>
      <c r="AQ182" s="31"/>
      <c r="AR182" s="31"/>
      <c r="AS182" s="31"/>
      <c r="AT182" s="31"/>
      <c r="AU182" s="60"/>
      <c r="AV182" s="60"/>
      <c r="AW182" s="60"/>
      <c r="AX182" s="60"/>
      <c r="AY182" s="60"/>
      <c r="AZ182" s="60"/>
      <c r="BA182" s="60"/>
      <c r="BB182" s="135"/>
      <c r="BC182" s="135"/>
      <c r="BD182" s="135"/>
      <c r="BE182" s="60"/>
    </row>
    <row r="183" spans="1:57" ht="30" customHeight="1" thickBot="1" x14ac:dyDescent="0.3">
      <c r="A183" s="172"/>
      <c r="B183" s="76">
        <v>180</v>
      </c>
      <c r="C183" s="175"/>
      <c r="D183" s="80" t="s">
        <v>228</v>
      </c>
      <c r="E183" s="87" t="s">
        <v>227</v>
      </c>
      <c r="F183" s="69" t="s">
        <v>34</v>
      </c>
      <c r="G183" s="69" t="s">
        <v>44</v>
      </c>
      <c r="H183" s="54">
        <v>18.36</v>
      </c>
      <c r="I183" s="32">
        <f>10-1</f>
        <v>9</v>
      </c>
      <c r="J183" s="41">
        <f t="shared" si="6"/>
        <v>1</v>
      </c>
      <c r="K183" s="42" t="str">
        <f t="shared" si="7"/>
        <v>OK</v>
      </c>
      <c r="L183" s="31">
        <v>2</v>
      </c>
      <c r="M183" s="31"/>
      <c r="N183" s="31"/>
      <c r="O183" s="31"/>
      <c r="P183" s="107"/>
      <c r="Q183" s="108">
        <v>1</v>
      </c>
      <c r="R183" s="109"/>
      <c r="S183" s="31"/>
      <c r="T183" s="31"/>
      <c r="U183" s="31"/>
      <c r="V183" s="31"/>
      <c r="W183" s="31"/>
      <c r="X183" s="31"/>
      <c r="Y183" s="31"/>
      <c r="Z183" s="31"/>
      <c r="AA183" s="31"/>
      <c r="AB183" s="31"/>
      <c r="AC183" s="31"/>
      <c r="AD183" s="31"/>
      <c r="AE183" s="31"/>
      <c r="AF183" s="31">
        <v>5</v>
      </c>
      <c r="AG183" s="31"/>
      <c r="AH183" s="31"/>
      <c r="AI183" s="31"/>
      <c r="AJ183" s="31"/>
      <c r="AK183" s="31"/>
      <c r="AL183" s="31"/>
      <c r="AM183" s="31"/>
      <c r="AN183" s="31"/>
      <c r="AO183" s="31"/>
      <c r="AP183" s="31"/>
      <c r="AQ183" s="31"/>
      <c r="AR183" s="31"/>
      <c r="AS183" s="31"/>
      <c r="AT183" s="31"/>
      <c r="AU183" s="60"/>
      <c r="AV183" s="60"/>
      <c r="AW183" s="60"/>
      <c r="AX183" s="60"/>
      <c r="AY183" s="60"/>
      <c r="AZ183" s="60"/>
      <c r="BA183" s="60"/>
      <c r="BB183" s="135"/>
      <c r="BC183" s="135"/>
      <c r="BD183" s="135"/>
      <c r="BE183" s="60"/>
    </row>
    <row r="184" spans="1:57" ht="30" customHeight="1" x14ac:dyDescent="0.25">
      <c r="A184" s="172"/>
      <c r="B184" s="69">
        <v>181</v>
      </c>
      <c r="C184" s="175"/>
      <c r="D184" s="80" t="s">
        <v>720</v>
      </c>
      <c r="E184" s="87" t="s">
        <v>227</v>
      </c>
      <c r="F184" s="69" t="s">
        <v>34</v>
      </c>
      <c r="G184" s="69" t="s">
        <v>44</v>
      </c>
      <c r="H184" s="54">
        <v>13.23</v>
      </c>
      <c r="I184" s="32">
        <v>10</v>
      </c>
      <c r="J184" s="41">
        <f t="shared" si="6"/>
        <v>10</v>
      </c>
      <c r="K184" s="42" t="str">
        <f t="shared" si="7"/>
        <v>OK</v>
      </c>
      <c r="L184" s="31"/>
      <c r="M184" s="31"/>
      <c r="N184" s="31"/>
      <c r="O184" s="31"/>
      <c r="P184" s="31"/>
      <c r="Q184" s="62"/>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60"/>
      <c r="AV184" s="60"/>
      <c r="AW184" s="60"/>
      <c r="AX184" s="60"/>
      <c r="AY184" s="60"/>
      <c r="AZ184" s="60"/>
      <c r="BA184" s="60"/>
      <c r="BB184" s="135"/>
      <c r="BC184" s="135"/>
      <c r="BD184" s="135"/>
      <c r="BE184" s="60"/>
    </row>
    <row r="185" spans="1:57" ht="30" customHeight="1" x14ac:dyDescent="0.25">
      <c r="A185" s="172"/>
      <c r="B185" s="70">
        <v>182</v>
      </c>
      <c r="C185" s="175"/>
      <c r="D185" s="80" t="s">
        <v>639</v>
      </c>
      <c r="E185" s="87" t="s">
        <v>721</v>
      </c>
      <c r="F185" s="69" t="s">
        <v>640</v>
      </c>
      <c r="G185" s="69" t="s">
        <v>44</v>
      </c>
      <c r="H185" s="54">
        <v>16.100000000000001</v>
      </c>
      <c r="I185" s="32"/>
      <c r="J185" s="41">
        <f t="shared" si="6"/>
        <v>0</v>
      </c>
      <c r="K185" s="42" t="str">
        <f t="shared" si="7"/>
        <v>OK</v>
      </c>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60"/>
      <c r="AV185" s="60"/>
      <c r="AW185" s="60"/>
      <c r="AX185" s="60"/>
      <c r="AY185" s="60"/>
      <c r="AZ185" s="60"/>
      <c r="BA185" s="60"/>
      <c r="BB185" s="135"/>
      <c r="BC185" s="135"/>
      <c r="BD185" s="135"/>
      <c r="BE185" s="60"/>
    </row>
    <row r="186" spans="1:57" ht="30" customHeight="1" x14ac:dyDescent="0.25">
      <c r="A186" s="172"/>
      <c r="B186" s="70">
        <v>183</v>
      </c>
      <c r="C186" s="175"/>
      <c r="D186" s="80" t="s">
        <v>652</v>
      </c>
      <c r="E186" s="87" t="s">
        <v>722</v>
      </c>
      <c r="F186" s="69" t="s">
        <v>336</v>
      </c>
      <c r="G186" s="69" t="s">
        <v>44</v>
      </c>
      <c r="H186" s="54">
        <v>193.38</v>
      </c>
      <c r="I186" s="32"/>
      <c r="J186" s="41">
        <f t="shared" si="6"/>
        <v>0</v>
      </c>
      <c r="K186" s="42" t="str">
        <f t="shared" si="7"/>
        <v>OK</v>
      </c>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60"/>
      <c r="AV186" s="60"/>
      <c r="AW186" s="60"/>
      <c r="AX186" s="60"/>
      <c r="AY186" s="60"/>
      <c r="AZ186" s="60"/>
      <c r="BA186" s="60"/>
      <c r="BB186" s="135"/>
      <c r="BC186" s="135"/>
      <c r="BD186" s="135"/>
      <c r="BE186" s="60"/>
    </row>
    <row r="187" spans="1:57" ht="30" customHeight="1" x14ac:dyDescent="0.25">
      <c r="A187" s="172"/>
      <c r="B187" s="76">
        <v>184</v>
      </c>
      <c r="C187" s="175"/>
      <c r="D187" s="77" t="s">
        <v>723</v>
      </c>
      <c r="E187" s="87" t="s">
        <v>722</v>
      </c>
      <c r="F187" s="69" t="s">
        <v>724</v>
      </c>
      <c r="G187" s="69" t="s">
        <v>44</v>
      </c>
      <c r="H187" s="54">
        <v>2060</v>
      </c>
      <c r="I187" s="32"/>
      <c r="J187" s="41">
        <f t="shared" si="6"/>
        <v>0</v>
      </c>
      <c r="K187" s="42" t="str">
        <f t="shared" si="7"/>
        <v>OK</v>
      </c>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60"/>
      <c r="AV187" s="60"/>
      <c r="AW187" s="60"/>
      <c r="AX187" s="60"/>
      <c r="AY187" s="60"/>
      <c r="AZ187" s="60"/>
      <c r="BA187" s="60"/>
      <c r="BB187" s="135"/>
      <c r="BC187" s="135"/>
      <c r="BD187" s="135"/>
      <c r="BE187" s="60"/>
    </row>
    <row r="188" spans="1:57" ht="30" customHeight="1" x14ac:dyDescent="0.25">
      <c r="A188" s="173"/>
      <c r="B188" s="76">
        <v>185</v>
      </c>
      <c r="C188" s="176"/>
      <c r="D188" s="77" t="s">
        <v>725</v>
      </c>
      <c r="E188" s="88" t="s">
        <v>726</v>
      </c>
      <c r="F188" s="69" t="s">
        <v>727</v>
      </c>
      <c r="G188" s="69" t="s">
        <v>39</v>
      </c>
      <c r="H188" s="54">
        <v>699.95</v>
      </c>
      <c r="I188" s="32"/>
      <c r="J188" s="41">
        <f t="shared" si="6"/>
        <v>0</v>
      </c>
      <c r="K188" s="42" t="str">
        <f t="shared" si="7"/>
        <v>OK</v>
      </c>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60"/>
      <c r="AV188" s="60"/>
      <c r="AW188" s="60"/>
      <c r="AX188" s="60"/>
      <c r="AY188" s="60"/>
      <c r="AZ188" s="60"/>
      <c r="BA188" s="60"/>
      <c r="BB188" s="135"/>
      <c r="BC188" s="135"/>
      <c r="BD188" s="135"/>
      <c r="BE188" s="60"/>
    </row>
    <row r="189" spans="1:57" ht="30" customHeight="1" x14ac:dyDescent="0.25">
      <c r="A189" s="165">
        <v>4</v>
      </c>
      <c r="B189" s="71">
        <v>186</v>
      </c>
      <c r="C189" s="168" t="s">
        <v>684</v>
      </c>
      <c r="D189" s="75" t="s">
        <v>230</v>
      </c>
      <c r="E189" s="72" t="s">
        <v>710</v>
      </c>
      <c r="F189" s="72" t="s">
        <v>38</v>
      </c>
      <c r="G189" s="72" t="s">
        <v>232</v>
      </c>
      <c r="H189" s="56">
        <v>9.7899999999999991</v>
      </c>
      <c r="I189" s="32">
        <f>40-3</f>
        <v>37</v>
      </c>
      <c r="J189" s="41">
        <f t="shared" si="6"/>
        <v>14</v>
      </c>
      <c r="K189" s="42" t="str">
        <f t="shared" si="7"/>
        <v>OK</v>
      </c>
      <c r="L189" s="31">
        <v>5</v>
      </c>
      <c r="M189" s="31"/>
      <c r="N189" s="31"/>
      <c r="O189" s="31"/>
      <c r="P189" s="31"/>
      <c r="Q189" s="31"/>
      <c r="R189" s="31">
        <v>5</v>
      </c>
      <c r="S189" s="31"/>
      <c r="T189" s="31"/>
      <c r="U189" s="31"/>
      <c r="V189" s="31"/>
      <c r="W189" s="31"/>
      <c r="X189" s="31"/>
      <c r="Y189" s="31"/>
      <c r="Z189" s="31"/>
      <c r="AA189" s="31"/>
      <c r="AB189" s="31"/>
      <c r="AC189" s="31"/>
      <c r="AD189" s="31"/>
      <c r="AE189" s="31"/>
      <c r="AF189" s="31">
        <v>1</v>
      </c>
      <c r="AG189" s="31"/>
      <c r="AH189" s="31"/>
      <c r="AI189" s="31">
        <v>7</v>
      </c>
      <c r="AJ189" s="31"/>
      <c r="AK189" s="31"/>
      <c r="AL189" s="31"/>
      <c r="AM189" s="31"/>
      <c r="AN189" s="31"/>
      <c r="AO189" s="31"/>
      <c r="AP189" s="31"/>
      <c r="AQ189" s="31"/>
      <c r="AR189" s="31"/>
      <c r="AS189" s="31"/>
      <c r="AT189" s="31"/>
      <c r="AU189" s="60"/>
      <c r="AV189" s="140">
        <v>5</v>
      </c>
      <c r="AW189" s="60"/>
      <c r="AX189" s="60"/>
      <c r="AY189" s="60"/>
      <c r="AZ189" s="60"/>
      <c r="BA189" s="60"/>
      <c r="BB189" s="135"/>
      <c r="BC189" s="135"/>
      <c r="BD189" s="135"/>
      <c r="BE189" s="60"/>
    </row>
    <row r="190" spans="1:57" ht="30" customHeight="1" x14ac:dyDescent="0.25">
      <c r="A190" s="166"/>
      <c r="B190" s="71">
        <v>187</v>
      </c>
      <c r="C190" s="169"/>
      <c r="D190" s="75" t="s">
        <v>233</v>
      </c>
      <c r="E190" s="72" t="s">
        <v>728</v>
      </c>
      <c r="F190" s="72" t="s">
        <v>38</v>
      </c>
      <c r="G190" s="72" t="s">
        <v>232</v>
      </c>
      <c r="H190" s="56">
        <v>1.2</v>
      </c>
      <c r="I190" s="32">
        <f>20-5</f>
        <v>15</v>
      </c>
      <c r="J190" s="41">
        <f t="shared" si="6"/>
        <v>5</v>
      </c>
      <c r="K190" s="42" t="str">
        <f t="shared" si="7"/>
        <v>OK</v>
      </c>
      <c r="L190" s="31">
        <v>5</v>
      </c>
      <c r="M190" s="31"/>
      <c r="N190" s="31"/>
      <c r="O190" s="31"/>
      <c r="P190" s="31"/>
      <c r="Q190" s="31"/>
      <c r="R190" s="31">
        <v>5</v>
      </c>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60"/>
      <c r="AV190" s="60"/>
      <c r="AW190" s="60"/>
      <c r="AX190" s="60"/>
      <c r="AY190" s="60"/>
      <c r="AZ190" s="60"/>
      <c r="BA190" s="60"/>
      <c r="BB190" s="135"/>
      <c r="BC190" s="135"/>
      <c r="BD190" s="135"/>
      <c r="BE190" s="60"/>
    </row>
    <row r="191" spans="1:57" ht="30" customHeight="1" x14ac:dyDescent="0.25">
      <c r="A191" s="166"/>
      <c r="B191" s="71">
        <v>188</v>
      </c>
      <c r="C191" s="169"/>
      <c r="D191" s="75" t="s">
        <v>234</v>
      </c>
      <c r="E191" s="72" t="s">
        <v>729</v>
      </c>
      <c r="F191" s="72" t="s">
        <v>38</v>
      </c>
      <c r="G191" s="72" t="s">
        <v>232</v>
      </c>
      <c r="H191" s="56">
        <v>29.03</v>
      </c>
      <c r="I191" s="32">
        <v>8</v>
      </c>
      <c r="J191" s="41">
        <f t="shared" si="6"/>
        <v>7</v>
      </c>
      <c r="K191" s="42" t="str">
        <f t="shared" si="7"/>
        <v>OK</v>
      </c>
      <c r="L191" s="31"/>
      <c r="M191" s="31"/>
      <c r="N191" s="31"/>
      <c r="O191" s="31"/>
      <c r="P191" s="31"/>
      <c r="Q191" s="31"/>
      <c r="R191" s="31">
        <v>1</v>
      </c>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60"/>
      <c r="AV191" s="60"/>
      <c r="AW191" s="60"/>
      <c r="AX191" s="60"/>
      <c r="AY191" s="60"/>
      <c r="AZ191" s="60"/>
      <c r="BA191" s="60"/>
      <c r="BB191" s="135"/>
      <c r="BC191" s="135"/>
      <c r="BD191" s="135"/>
      <c r="BE191" s="60"/>
    </row>
    <row r="192" spans="1:57" ht="30" customHeight="1" x14ac:dyDescent="0.25">
      <c r="A192" s="166"/>
      <c r="B192" s="71">
        <v>189</v>
      </c>
      <c r="C192" s="169"/>
      <c r="D192" s="75" t="s">
        <v>236</v>
      </c>
      <c r="E192" s="72" t="s">
        <v>729</v>
      </c>
      <c r="F192" s="72" t="s">
        <v>38</v>
      </c>
      <c r="G192" s="72" t="s">
        <v>232</v>
      </c>
      <c r="H192" s="56">
        <v>11.71</v>
      </c>
      <c r="I192" s="32">
        <v>5</v>
      </c>
      <c r="J192" s="41">
        <f t="shared" si="6"/>
        <v>4</v>
      </c>
      <c r="K192" s="42" t="str">
        <f t="shared" si="7"/>
        <v>OK</v>
      </c>
      <c r="L192" s="31"/>
      <c r="M192" s="31"/>
      <c r="N192" s="31"/>
      <c r="O192" s="31"/>
      <c r="P192" s="31"/>
      <c r="Q192" s="31"/>
      <c r="R192" s="31">
        <v>1</v>
      </c>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60"/>
      <c r="AV192" s="60"/>
      <c r="AW192" s="60"/>
      <c r="AX192" s="60"/>
      <c r="AY192" s="60"/>
      <c r="AZ192" s="60"/>
      <c r="BA192" s="60"/>
      <c r="BB192" s="135"/>
      <c r="BC192" s="135"/>
      <c r="BD192" s="135"/>
      <c r="BE192" s="60"/>
    </row>
    <row r="193" spans="1:57" ht="30" customHeight="1" thickBot="1" x14ac:dyDescent="0.3">
      <c r="A193" s="166"/>
      <c r="B193" s="71">
        <v>190</v>
      </c>
      <c r="C193" s="169"/>
      <c r="D193" s="75" t="s">
        <v>238</v>
      </c>
      <c r="E193" s="72" t="s">
        <v>730</v>
      </c>
      <c r="F193" s="72" t="s">
        <v>38</v>
      </c>
      <c r="G193" s="72" t="s">
        <v>232</v>
      </c>
      <c r="H193" s="56">
        <v>9.23</v>
      </c>
      <c r="I193" s="32">
        <v>3</v>
      </c>
      <c r="J193" s="41">
        <f t="shared" si="6"/>
        <v>3</v>
      </c>
      <c r="K193" s="42" t="str">
        <f t="shared" si="7"/>
        <v>OK</v>
      </c>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61"/>
      <c r="AP193" s="31"/>
      <c r="AQ193" s="31"/>
      <c r="AR193" s="31"/>
      <c r="AS193" s="31"/>
      <c r="AT193" s="31"/>
      <c r="AU193" s="60"/>
      <c r="AV193" s="60"/>
      <c r="AW193" s="60"/>
      <c r="AX193" s="60"/>
      <c r="AY193" s="60"/>
      <c r="AZ193" s="60"/>
      <c r="BA193" s="60"/>
      <c r="BB193" s="135"/>
      <c r="BC193" s="135"/>
      <c r="BD193" s="135"/>
      <c r="BE193" s="60"/>
    </row>
    <row r="194" spans="1:57" ht="30" customHeight="1" thickBot="1" x14ac:dyDescent="0.3">
      <c r="A194" s="166"/>
      <c r="B194" s="71">
        <v>191</v>
      </c>
      <c r="C194" s="169"/>
      <c r="D194" s="75" t="s">
        <v>240</v>
      </c>
      <c r="E194" s="72" t="s">
        <v>730</v>
      </c>
      <c r="F194" s="72" t="s">
        <v>38</v>
      </c>
      <c r="G194" s="72" t="s">
        <v>232</v>
      </c>
      <c r="H194" s="56">
        <v>13.29</v>
      </c>
      <c r="I194" s="32">
        <v>3</v>
      </c>
      <c r="J194" s="41">
        <f t="shared" si="6"/>
        <v>2</v>
      </c>
      <c r="K194" s="42" t="str">
        <f t="shared" si="7"/>
        <v>OK</v>
      </c>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107"/>
      <c r="AO194" s="108">
        <v>1</v>
      </c>
      <c r="AP194" s="109"/>
      <c r="AQ194" s="31"/>
      <c r="AR194" s="31"/>
      <c r="AS194" s="31"/>
      <c r="AT194" s="31"/>
      <c r="AU194" s="60"/>
      <c r="AV194" s="60"/>
      <c r="AW194" s="60"/>
      <c r="AX194" s="60"/>
      <c r="AY194" s="60"/>
      <c r="AZ194" s="60"/>
      <c r="BA194" s="60"/>
      <c r="BB194" s="135"/>
      <c r="BC194" s="135"/>
      <c r="BD194" s="135"/>
      <c r="BE194" s="60"/>
    </row>
    <row r="195" spans="1:57" ht="30" customHeight="1" thickBot="1" x14ac:dyDescent="0.3">
      <c r="A195" s="166"/>
      <c r="B195" s="71">
        <v>192</v>
      </c>
      <c r="C195" s="169"/>
      <c r="D195" s="75" t="s">
        <v>241</v>
      </c>
      <c r="E195" s="72" t="s">
        <v>730</v>
      </c>
      <c r="F195" s="72" t="s">
        <v>38</v>
      </c>
      <c r="G195" s="72" t="s">
        <v>232</v>
      </c>
      <c r="H195" s="56">
        <v>7.37</v>
      </c>
      <c r="I195" s="32">
        <v>3</v>
      </c>
      <c r="J195" s="41">
        <f t="shared" si="6"/>
        <v>3</v>
      </c>
      <c r="K195" s="42" t="str">
        <f t="shared" si="7"/>
        <v>OK</v>
      </c>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63"/>
      <c r="AP195" s="31"/>
      <c r="AQ195" s="31"/>
      <c r="AR195" s="31"/>
      <c r="AS195" s="31"/>
      <c r="AT195" s="31"/>
      <c r="AU195" s="60"/>
      <c r="AV195" s="60"/>
      <c r="AW195" s="60"/>
      <c r="AX195" s="60"/>
      <c r="AY195" s="60"/>
      <c r="AZ195" s="60"/>
      <c r="BA195" s="60"/>
      <c r="BB195" s="135"/>
      <c r="BC195" s="135"/>
      <c r="BD195" s="135"/>
      <c r="BE195" s="60"/>
    </row>
    <row r="196" spans="1:57" ht="30" customHeight="1" thickBot="1" x14ac:dyDescent="0.3">
      <c r="A196" s="166"/>
      <c r="B196" s="71">
        <v>193</v>
      </c>
      <c r="C196" s="169"/>
      <c r="D196" s="75" t="s">
        <v>242</v>
      </c>
      <c r="E196" s="72" t="s">
        <v>730</v>
      </c>
      <c r="F196" s="72" t="s">
        <v>38</v>
      </c>
      <c r="G196" s="72" t="s">
        <v>232</v>
      </c>
      <c r="H196" s="56">
        <v>6.83</v>
      </c>
      <c r="I196" s="32">
        <v>3</v>
      </c>
      <c r="J196" s="41">
        <f t="shared" ref="J196:J259" si="8">I196-(SUM(L196:BE196))</f>
        <v>1</v>
      </c>
      <c r="K196" s="42" t="str">
        <f t="shared" si="7"/>
        <v>OK</v>
      </c>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107"/>
      <c r="AO196" s="108">
        <v>2</v>
      </c>
      <c r="AP196" s="109"/>
      <c r="AQ196" s="31"/>
      <c r="AR196" s="31"/>
      <c r="AS196" s="31"/>
      <c r="AT196" s="31"/>
      <c r="AU196" s="60"/>
      <c r="AV196" s="60"/>
      <c r="AW196" s="60"/>
      <c r="AX196" s="60"/>
      <c r="AY196" s="60"/>
      <c r="AZ196" s="60"/>
      <c r="BA196" s="60"/>
      <c r="BB196" s="135"/>
      <c r="BC196" s="135"/>
      <c r="BD196" s="135"/>
      <c r="BE196" s="60"/>
    </row>
    <row r="197" spans="1:57" ht="30" customHeight="1" x14ac:dyDescent="0.25">
      <c r="A197" s="166"/>
      <c r="B197" s="71">
        <v>194</v>
      </c>
      <c r="C197" s="169"/>
      <c r="D197" s="75" t="s">
        <v>243</v>
      </c>
      <c r="E197" s="72" t="s">
        <v>726</v>
      </c>
      <c r="F197" s="72" t="s">
        <v>38</v>
      </c>
      <c r="G197" s="72" t="s">
        <v>232</v>
      </c>
      <c r="H197" s="56">
        <v>21.86</v>
      </c>
      <c r="I197" s="32">
        <f>2-1</f>
        <v>1</v>
      </c>
      <c r="J197" s="41">
        <f t="shared" si="8"/>
        <v>1</v>
      </c>
      <c r="K197" s="42" t="str">
        <f t="shared" ref="K197:K260" si="9">IF(J197&lt;0,"ATENÇÃO","OK")</f>
        <v>OK</v>
      </c>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62"/>
      <c r="AP197" s="31"/>
      <c r="AQ197" s="31"/>
      <c r="AR197" s="31"/>
      <c r="AS197" s="31"/>
      <c r="AT197" s="31"/>
      <c r="AU197" s="60"/>
      <c r="AV197" s="60"/>
      <c r="AW197" s="60"/>
      <c r="AX197" s="60"/>
      <c r="AY197" s="60"/>
      <c r="AZ197" s="60"/>
      <c r="BA197" s="60"/>
      <c r="BB197" s="135"/>
      <c r="BC197" s="135"/>
      <c r="BD197" s="135"/>
      <c r="BE197" s="60"/>
    </row>
    <row r="198" spans="1:57" ht="30" customHeight="1" x14ac:dyDescent="0.25">
      <c r="A198" s="166"/>
      <c r="B198" s="71">
        <v>195</v>
      </c>
      <c r="C198" s="169"/>
      <c r="D198" s="75" t="s">
        <v>245</v>
      </c>
      <c r="E198" s="72" t="s">
        <v>726</v>
      </c>
      <c r="F198" s="72" t="s">
        <v>38</v>
      </c>
      <c r="G198" s="72" t="s">
        <v>232</v>
      </c>
      <c r="H198" s="56">
        <v>26.83</v>
      </c>
      <c r="I198" s="32">
        <v>1</v>
      </c>
      <c r="J198" s="41">
        <f t="shared" si="8"/>
        <v>1</v>
      </c>
      <c r="K198" s="42" t="str">
        <f t="shared" si="9"/>
        <v>OK</v>
      </c>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60"/>
      <c r="AV198" s="60"/>
      <c r="AW198" s="60"/>
      <c r="AX198" s="60"/>
      <c r="AY198" s="60"/>
      <c r="AZ198" s="60"/>
      <c r="BA198" s="60"/>
      <c r="BB198" s="135"/>
      <c r="BC198" s="135"/>
      <c r="BD198" s="135"/>
      <c r="BE198" s="60"/>
    </row>
    <row r="199" spans="1:57" ht="30" customHeight="1" thickBot="1" x14ac:dyDescent="0.3">
      <c r="A199" s="166"/>
      <c r="B199" s="71">
        <v>196</v>
      </c>
      <c r="C199" s="169"/>
      <c r="D199" s="75" t="s">
        <v>246</v>
      </c>
      <c r="E199" s="72" t="s">
        <v>726</v>
      </c>
      <c r="F199" s="72" t="s">
        <v>38</v>
      </c>
      <c r="G199" s="72" t="s">
        <v>232</v>
      </c>
      <c r="H199" s="56">
        <v>23.48</v>
      </c>
      <c r="I199" s="32">
        <f>1-1</f>
        <v>0</v>
      </c>
      <c r="J199" s="41">
        <f t="shared" si="8"/>
        <v>0</v>
      </c>
      <c r="K199" s="42" t="str">
        <f t="shared" si="9"/>
        <v>OK</v>
      </c>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61"/>
      <c r="AP199" s="31"/>
      <c r="AQ199" s="31"/>
      <c r="AR199" s="31"/>
      <c r="AS199" s="31"/>
      <c r="AT199" s="31"/>
      <c r="AU199" s="60"/>
      <c r="AV199" s="60"/>
      <c r="AW199" s="60"/>
      <c r="AX199" s="60"/>
      <c r="AY199" s="60"/>
      <c r="AZ199" s="60"/>
      <c r="BA199" s="60"/>
      <c r="BB199" s="135"/>
      <c r="BC199" s="135"/>
      <c r="BD199" s="135"/>
      <c r="BE199" s="60"/>
    </row>
    <row r="200" spans="1:57" ht="30" customHeight="1" thickBot="1" x14ac:dyDescent="0.3">
      <c r="A200" s="166"/>
      <c r="B200" s="71">
        <v>197</v>
      </c>
      <c r="C200" s="169"/>
      <c r="D200" s="75" t="s">
        <v>247</v>
      </c>
      <c r="E200" s="72" t="s">
        <v>114</v>
      </c>
      <c r="F200" s="72" t="s">
        <v>38</v>
      </c>
      <c r="G200" s="72" t="s">
        <v>232</v>
      </c>
      <c r="H200" s="56">
        <v>6.83</v>
      </c>
      <c r="I200" s="32">
        <v>6</v>
      </c>
      <c r="J200" s="41">
        <f t="shared" si="8"/>
        <v>4</v>
      </c>
      <c r="K200" s="42" t="str">
        <f t="shared" si="9"/>
        <v>OK</v>
      </c>
      <c r="L200" s="31"/>
      <c r="M200" s="31"/>
      <c r="N200" s="31"/>
      <c r="O200" s="31"/>
      <c r="P200" s="31"/>
      <c r="Q200" s="31"/>
      <c r="R200" s="31">
        <v>1</v>
      </c>
      <c r="S200" s="31"/>
      <c r="T200" s="31"/>
      <c r="U200" s="31"/>
      <c r="V200" s="31"/>
      <c r="W200" s="31"/>
      <c r="X200" s="31"/>
      <c r="Y200" s="31"/>
      <c r="Z200" s="31"/>
      <c r="AA200" s="31"/>
      <c r="AB200" s="31"/>
      <c r="AC200" s="31"/>
      <c r="AD200" s="31"/>
      <c r="AE200" s="31"/>
      <c r="AF200" s="31"/>
      <c r="AG200" s="31"/>
      <c r="AH200" s="31"/>
      <c r="AI200" s="31"/>
      <c r="AJ200" s="31"/>
      <c r="AK200" s="31"/>
      <c r="AL200" s="31"/>
      <c r="AM200" s="31"/>
      <c r="AN200" s="107"/>
      <c r="AO200" s="108">
        <v>1</v>
      </c>
      <c r="AP200" s="109"/>
      <c r="AQ200" s="31"/>
      <c r="AR200" s="31"/>
      <c r="AS200" s="31"/>
      <c r="AT200" s="31"/>
      <c r="AU200" s="60"/>
      <c r="AV200" s="60"/>
      <c r="AW200" s="60"/>
      <c r="AX200" s="60"/>
      <c r="AY200" s="60"/>
      <c r="AZ200" s="60"/>
      <c r="BA200" s="60"/>
      <c r="BB200" s="135"/>
      <c r="BC200" s="135"/>
      <c r="BD200" s="135"/>
      <c r="BE200" s="60"/>
    </row>
    <row r="201" spans="1:57" ht="30" customHeight="1" thickBot="1" x14ac:dyDescent="0.3">
      <c r="A201" s="166"/>
      <c r="B201" s="71">
        <v>198</v>
      </c>
      <c r="C201" s="169"/>
      <c r="D201" s="75" t="s">
        <v>248</v>
      </c>
      <c r="E201" s="72" t="s">
        <v>729</v>
      </c>
      <c r="F201" s="72" t="s">
        <v>38</v>
      </c>
      <c r="G201" s="72" t="s">
        <v>232</v>
      </c>
      <c r="H201" s="56">
        <v>14.58</v>
      </c>
      <c r="I201" s="32">
        <v>12</v>
      </c>
      <c r="J201" s="41">
        <f t="shared" si="8"/>
        <v>5</v>
      </c>
      <c r="K201" s="42" t="str">
        <f t="shared" si="9"/>
        <v>OK</v>
      </c>
      <c r="L201" s="31">
        <v>2</v>
      </c>
      <c r="M201" s="31"/>
      <c r="N201" s="31"/>
      <c r="O201" s="31"/>
      <c r="P201" s="31"/>
      <c r="Q201" s="31"/>
      <c r="R201" s="31">
        <v>1</v>
      </c>
      <c r="S201" s="31"/>
      <c r="T201" s="31"/>
      <c r="U201" s="31"/>
      <c r="V201" s="31"/>
      <c r="W201" s="31"/>
      <c r="X201" s="31"/>
      <c r="Y201" s="31"/>
      <c r="Z201" s="31"/>
      <c r="AA201" s="31"/>
      <c r="AB201" s="31"/>
      <c r="AC201" s="31"/>
      <c r="AD201" s="31"/>
      <c r="AE201" s="31"/>
      <c r="AF201" s="31"/>
      <c r="AG201" s="31"/>
      <c r="AH201" s="31"/>
      <c r="AI201" s="31">
        <v>2</v>
      </c>
      <c r="AJ201" s="31"/>
      <c r="AK201" s="31"/>
      <c r="AL201" s="31"/>
      <c r="AM201" s="31"/>
      <c r="AN201" s="107"/>
      <c r="AO201" s="108">
        <v>2</v>
      </c>
      <c r="AP201" s="109"/>
      <c r="AQ201" s="31"/>
      <c r="AR201" s="31"/>
      <c r="AS201" s="31"/>
      <c r="AT201" s="31"/>
      <c r="AU201" s="60"/>
      <c r="AV201" s="60"/>
      <c r="AW201" s="60"/>
      <c r="AX201" s="60"/>
      <c r="AY201" s="60"/>
      <c r="AZ201" s="60"/>
      <c r="BA201" s="60"/>
      <c r="BB201" s="135"/>
      <c r="BC201" s="135"/>
      <c r="BD201" s="135"/>
      <c r="BE201" s="60"/>
    </row>
    <row r="202" spans="1:57" ht="30" customHeight="1" x14ac:dyDescent="0.25">
      <c r="A202" s="166"/>
      <c r="B202" s="71">
        <v>199</v>
      </c>
      <c r="C202" s="169"/>
      <c r="D202" s="82" t="s">
        <v>249</v>
      </c>
      <c r="E202" s="34" t="s">
        <v>729</v>
      </c>
      <c r="F202" s="72" t="s">
        <v>38</v>
      </c>
      <c r="G202" s="72" t="s">
        <v>232</v>
      </c>
      <c r="H202" s="56">
        <v>12.36</v>
      </c>
      <c r="I202" s="32">
        <v>15</v>
      </c>
      <c r="J202" s="41">
        <f t="shared" si="8"/>
        <v>10</v>
      </c>
      <c r="K202" s="42" t="str">
        <f t="shared" si="9"/>
        <v>OK</v>
      </c>
      <c r="L202" s="31">
        <v>2</v>
      </c>
      <c r="M202" s="31"/>
      <c r="N202" s="31"/>
      <c r="O202" s="31"/>
      <c r="P202" s="31"/>
      <c r="Q202" s="31"/>
      <c r="R202" s="31">
        <v>1</v>
      </c>
      <c r="S202" s="31"/>
      <c r="T202" s="31"/>
      <c r="U202" s="31"/>
      <c r="V202" s="31"/>
      <c r="W202" s="31"/>
      <c r="X202" s="31"/>
      <c r="Y202" s="31"/>
      <c r="Z202" s="31"/>
      <c r="AA202" s="31"/>
      <c r="AB202" s="31"/>
      <c r="AC202" s="31"/>
      <c r="AD202" s="31"/>
      <c r="AE202" s="31"/>
      <c r="AF202" s="31"/>
      <c r="AG202" s="31"/>
      <c r="AH202" s="31"/>
      <c r="AI202" s="31">
        <v>2</v>
      </c>
      <c r="AJ202" s="31"/>
      <c r="AK202" s="31"/>
      <c r="AL202" s="31"/>
      <c r="AM202" s="31"/>
      <c r="AN202" s="31"/>
      <c r="AO202" s="62"/>
      <c r="AP202" s="31"/>
      <c r="AQ202" s="31"/>
      <c r="AR202" s="31"/>
      <c r="AS202" s="31"/>
      <c r="AT202" s="31"/>
      <c r="AU202" s="60"/>
      <c r="AV202" s="60"/>
      <c r="AW202" s="60"/>
      <c r="AX202" s="60"/>
      <c r="AY202" s="60"/>
      <c r="AZ202" s="60"/>
      <c r="BA202" s="60"/>
      <c r="BB202" s="135"/>
      <c r="BC202" s="135"/>
      <c r="BD202" s="135"/>
      <c r="BE202" s="60"/>
    </row>
    <row r="203" spans="1:57" ht="30" customHeight="1" x14ac:dyDescent="0.25">
      <c r="A203" s="166"/>
      <c r="B203" s="71">
        <v>200</v>
      </c>
      <c r="C203" s="169"/>
      <c r="D203" s="75" t="s">
        <v>250</v>
      </c>
      <c r="E203" s="72" t="s">
        <v>729</v>
      </c>
      <c r="F203" s="72" t="s">
        <v>38</v>
      </c>
      <c r="G203" s="72" t="s">
        <v>232</v>
      </c>
      <c r="H203" s="56">
        <v>17.559999999999999</v>
      </c>
      <c r="I203" s="32">
        <v>8</v>
      </c>
      <c r="J203" s="41">
        <f t="shared" si="8"/>
        <v>3</v>
      </c>
      <c r="K203" s="42" t="str">
        <f t="shared" si="9"/>
        <v>OK</v>
      </c>
      <c r="L203" s="31">
        <v>2</v>
      </c>
      <c r="M203" s="31"/>
      <c r="N203" s="31"/>
      <c r="O203" s="31"/>
      <c r="P203" s="31"/>
      <c r="Q203" s="31"/>
      <c r="R203" s="31">
        <v>1</v>
      </c>
      <c r="S203" s="31"/>
      <c r="T203" s="31"/>
      <c r="U203" s="31"/>
      <c r="V203" s="31"/>
      <c r="W203" s="31"/>
      <c r="X203" s="31"/>
      <c r="Y203" s="31"/>
      <c r="Z203" s="31"/>
      <c r="AA203" s="31"/>
      <c r="AB203" s="31"/>
      <c r="AC203" s="31"/>
      <c r="AD203" s="31"/>
      <c r="AE203" s="31"/>
      <c r="AF203" s="31"/>
      <c r="AG203" s="31"/>
      <c r="AH203" s="31"/>
      <c r="AI203" s="31">
        <v>2</v>
      </c>
      <c r="AJ203" s="31"/>
      <c r="AK203" s="31"/>
      <c r="AL203" s="31"/>
      <c r="AM203" s="31"/>
      <c r="AN203" s="31"/>
      <c r="AO203" s="31"/>
      <c r="AP203" s="31"/>
      <c r="AQ203" s="31"/>
      <c r="AR203" s="31"/>
      <c r="AS203" s="31"/>
      <c r="AT203" s="31"/>
      <c r="AU203" s="60"/>
      <c r="AV203" s="60"/>
      <c r="AW203" s="60"/>
      <c r="AX203" s="60"/>
      <c r="AY203" s="60"/>
      <c r="AZ203" s="60"/>
      <c r="BA203" s="60"/>
      <c r="BB203" s="135"/>
      <c r="BC203" s="135"/>
      <c r="BD203" s="135"/>
      <c r="BE203" s="60"/>
    </row>
    <row r="204" spans="1:57" ht="30" customHeight="1" x14ac:dyDescent="0.25">
      <c r="A204" s="166"/>
      <c r="B204" s="71">
        <v>201</v>
      </c>
      <c r="C204" s="169"/>
      <c r="D204" s="75" t="s">
        <v>252</v>
      </c>
      <c r="E204" s="72" t="s">
        <v>729</v>
      </c>
      <c r="F204" s="72" t="s">
        <v>38</v>
      </c>
      <c r="G204" s="72" t="s">
        <v>232</v>
      </c>
      <c r="H204" s="56">
        <v>9.59</v>
      </c>
      <c r="I204" s="32">
        <v>12</v>
      </c>
      <c r="J204" s="41">
        <f t="shared" si="8"/>
        <v>7</v>
      </c>
      <c r="K204" s="42" t="str">
        <f t="shared" si="9"/>
        <v>OK</v>
      </c>
      <c r="L204" s="31">
        <v>2</v>
      </c>
      <c r="M204" s="31"/>
      <c r="N204" s="31"/>
      <c r="O204" s="31"/>
      <c r="P204" s="31"/>
      <c r="Q204" s="31"/>
      <c r="R204" s="31">
        <v>1</v>
      </c>
      <c r="S204" s="31"/>
      <c r="T204" s="31"/>
      <c r="U204" s="31"/>
      <c r="V204" s="31"/>
      <c r="W204" s="31"/>
      <c r="X204" s="31"/>
      <c r="Y204" s="31"/>
      <c r="Z204" s="31"/>
      <c r="AA204" s="31"/>
      <c r="AB204" s="31"/>
      <c r="AC204" s="31"/>
      <c r="AD204" s="31"/>
      <c r="AE204" s="31"/>
      <c r="AF204" s="31"/>
      <c r="AG204" s="31"/>
      <c r="AH204" s="31"/>
      <c r="AI204" s="31">
        <v>2</v>
      </c>
      <c r="AJ204" s="31"/>
      <c r="AK204" s="31"/>
      <c r="AL204" s="31"/>
      <c r="AM204" s="31"/>
      <c r="AN204" s="31"/>
      <c r="AO204" s="31"/>
      <c r="AP204" s="31"/>
      <c r="AQ204" s="31"/>
      <c r="AR204" s="31"/>
      <c r="AS204" s="31"/>
      <c r="AT204" s="31"/>
      <c r="AU204" s="60"/>
      <c r="AV204" s="60"/>
      <c r="AW204" s="60"/>
      <c r="AX204" s="60"/>
      <c r="AY204" s="60"/>
      <c r="AZ204" s="60"/>
      <c r="BA204" s="60"/>
      <c r="BB204" s="135"/>
      <c r="BC204" s="135"/>
      <c r="BD204" s="135"/>
      <c r="BE204" s="60"/>
    </row>
    <row r="205" spans="1:57" ht="30" customHeight="1" x14ac:dyDescent="0.25">
      <c r="A205" s="166"/>
      <c r="B205" s="71">
        <v>202</v>
      </c>
      <c r="C205" s="169"/>
      <c r="D205" s="75" t="s">
        <v>253</v>
      </c>
      <c r="E205" s="72" t="s">
        <v>729</v>
      </c>
      <c r="F205" s="72" t="s">
        <v>38</v>
      </c>
      <c r="G205" s="72" t="s">
        <v>232</v>
      </c>
      <c r="H205" s="56">
        <v>21.26</v>
      </c>
      <c r="I205" s="32">
        <v>2</v>
      </c>
      <c r="J205" s="41">
        <f t="shared" si="8"/>
        <v>1</v>
      </c>
      <c r="K205" s="42" t="str">
        <f t="shared" si="9"/>
        <v>OK</v>
      </c>
      <c r="L205" s="31"/>
      <c r="M205" s="31"/>
      <c r="N205" s="31"/>
      <c r="O205" s="31"/>
      <c r="P205" s="31"/>
      <c r="Q205" s="31"/>
      <c r="R205" s="31">
        <v>1</v>
      </c>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60"/>
      <c r="AV205" s="60"/>
      <c r="AW205" s="60"/>
      <c r="AX205" s="60"/>
      <c r="AY205" s="60"/>
      <c r="AZ205" s="60"/>
      <c r="BA205" s="60"/>
      <c r="BB205" s="135"/>
      <c r="BC205" s="135"/>
      <c r="BD205" s="135"/>
      <c r="BE205" s="60"/>
    </row>
    <row r="206" spans="1:57" ht="30" customHeight="1" x14ac:dyDescent="0.25">
      <c r="A206" s="166"/>
      <c r="B206" s="71">
        <v>203</v>
      </c>
      <c r="C206" s="169"/>
      <c r="D206" s="75" t="s">
        <v>254</v>
      </c>
      <c r="E206" s="72" t="s">
        <v>729</v>
      </c>
      <c r="F206" s="72" t="s">
        <v>38</v>
      </c>
      <c r="G206" s="72" t="s">
        <v>232</v>
      </c>
      <c r="H206" s="56">
        <v>13.5</v>
      </c>
      <c r="I206" s="32">
        <v>4</v>
      </c>
      <c r="J206" s="41">
        <f t="shared" si="8"/>
        <v>0</v>
      </c>
      <c r="K206" s="42" t="str">
        <f t="shared" si="9"/>
        <v>OK</v>
      </c>
      <c r="L206" s="31"/>
      <c r="M206" s="31"/>
      <c r="N206" s="31"/>
      <c r="O206" s="31"/>
      <c r="P206" s="31"/>
      <c r="Q206" s="31"/>
      <c r="R206" s="31">
        <v>2</v>
      </c>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60"/>
      <c r="AV206" s="140">
        <v>2</v>
      </c>
      <c r="AW206" s="60"/>
      <c r="AX206" s="60"/>
      <c r="AY206" s="60"/>
      <c r="AZ206" s="60"/>
      <c r="BA206" s="60"/>
      <c r="BB206" s="135"/>
      <c r="BC206" s="135"/>
      <c r="BD206" s="135"/>
      <c r="BE206" s="60"/>
    </row>
    <row r="207" spans="1:57" ht="30" customHeight="1" x14ac:dyDescent="0.25">
      <c r="A207" s="166"/>
      <c r="B207" s="71">
        <v>204</v>
      </c>
      <c r="C207" s="169"/>
      <c r="D207" s="75" t="s">
        <v>255</v>
      </c>
      <c r="E207" s="72" t="s">
        <v>729</v>
      </c>
      <c r="F207" s="72" t="s">
        <v>38</v>
      </c>
      <c r="G207" s="72" t="s">
        <v>232</v>
      </c>
      <c r="H207" s="56">
        <v>21.26</v>
      </c>
      <c r="I207" s="32">
        <v>4</v>
      </c>
      <c r="J207" s="41">
        <f t="shared" si="8"/>
        <v>0</v>
      </c>
      <c r="K207" s="42" t="str">
        <f t="shared" si="9"/>
        <v>OK</v>
      </c>
      <c r="L207" s="31"/>
      <c r="M207" s="31"/>
      <c r="N207" s="31"/>
      <c r="O207" s="31"/>
      <c r="P207" s="31"/>
      <c r="Q207" s="31"/>
      <c r="R207" s="31">
        <v>2</v>
      </c>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60"/>
      <c r="AV207" s="140">
        <v>2</v>
      </c>
      <c r="AW207" s="60"/>
      <c r="AX207" s="60"/>
      <c r="AY207" s="60"/>
      <c r="AZ207" s="60"/>
      <c r="BA207" s="60"/>
      <c r="BB207" s="135"/>
      <c r="BC207" s="135"/>
      <c r="BD207" s="135"/>
      <c r="BE207" s="60"/>
    </row>
    <row r="208" spans="1:57" ht="30" customHeight="1" x14ac:dyDescent="0.25">
      <c r="A208" s="166"/>
      <c r="B208" s="71">
        <v>205</v>
      </c>
      <c r="C208" s="169"/>
      <c r="D208" s="75" t="s">
        <v>256</v>
      </c>
      <c r="E208" s="72" t="s">
        <v>729</v>
      </c>
      <c r="F208" s="72" t="s">
        <v>38</v>
      </c>
      <c r="G208" s="72" t="s">
        <v>232</v>
      </c>
      <c r="H208" s="56">
        <v>19.64</v>
      </c>
      <c r="I208" s="32">
        <v>4</v>
      </c>
      <c r="J208" s="41">
        <f t="shared" si="8"/>
        <v>0</v>
      </c>
      <c r="K208" s="42" t="str">
        <f t="shared" si="9"/>
        <v>OK</v>
      </c>
      <c r="L208" s="31"/>
      <c r="M208" s="31"/>
      <c r="N208" s="31"/>
      <c r="O208" s="31"/>
      <c r="P208" s="31"/>
      <c r="Q208" s="31"/>
      <c r="R208" s="31">
        <v>2</v>
      </c>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60"/>
      <c r="AV208" s="140">
        <v>2</v>
      </c>
      <c r="AW208" s="60"/>
      <c r="AX208" s="60"/>
      <c r="AY208" s="60"/>
      <c r="AZ208" s="60"/>
      <c r="BA208" s="60"/>
      <c r="BB208" s="135"/>
      <c r="BC208" s="135"/>
      <c r="BD208" s="135"/>
      <c r="BE208" s="60"/>
    </row>
    <row r="209" spans="1:57" ht="30" customHeight="1" x14ac:dyDescent="0.25">
      <c r="A209" s="166"/>
      <c r="B209" s="71">
        <v>206</v>
      </c>
      <c r="C209" s="169"/>
      <c r="D209" s="75" t="s">
        <v>257</v>
      </c>
      <c r="E209" s="72" t="s">
        <v>726</v>
      </c>
      <c r="F209" s="72" t="s">
        <v>38</v>
      </c>
      <c r="G209" s="72" t="s">
        <v>232</v>
      </c>
      <c r="H209" s="56">
        <v>46.54</v>
      </c>
      <c r="I209" s="32">
        <v>3</v>
      </c>
      <c r="J209" s="41">
        <f t="shared" si="8"/>
        <v>2</v>
      </c>
      <c r="K209" s="42" t="str">
        <f t="shared" si="9"/>
        <v>OK</v>
      </c>
      <c r="L209" s="31">
        <v>1</v>
      </c>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60"/>
      <c r="AV209" s="60"/>
      <c r="AW209" s="60"/>
      <c r="AX209" s="60"/>
      <c r="AY209" s="60"/>
      <c r="AZ209" s="60"/>
      <c r="BA209" s="60"/>
      <c r="BB209" s="135"/>
      <c r="BC209" s="135"/>
      <c r="BD209" s="135"/>
      <c r="BE209" s="60"/>
    </row>
    <row r="210" spans="1:57" ht="30" customHeight="1" x14ac:dyDescent="0.25">
      <c r="A210" s="166"/>
      <c r="B210" s="71">
        <v>207</v>
      </c>
      <c r="C210" s="169"/>
      <c r="D210" s="75" t="s">
        <v>258</v>
      </c>
      <c r="E210" s="72" t="s">
        <v>726</v>
      </c>
      <c r="F210" s="72" t="s">
        <v>38</v>
      </c>
      <c r="G210" s="72" t="s">
        <v>232</v>
      </c>
      <c r="H210" s="56">
        <v>33.75</v>
      </c>
      <c r="I210" s="32">
        <v>3</v>
      </c>
      <c r="J210" s="41">
        <f t="shared" si="8"/>
        <v>2</v>
      </c>
      <c r="K210" s="42" t="str">
        <f t="shared" si="9"/>
        <v>OK</v>
      </c>
      <c r="L210" s="31">
        <v>1</v>
      </c>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60"/>
      <c r="AV210" s="60"/>
      <c r="AW210" s="60"/>
      <c r="AX210" s="60"/>
      <c r="AY210" s="60"/>
      <c r="AZ210" s="60"/>
      <c r="BA210" s="60"/>
      <c r="BB210" s="135"/>
      <c r="BC210" s="135"/>
      <c r="BD210" s="135"/>
      <c r="BE210" s="60"/>
    </row>
    <row r="211" spans="1:57" ht="30" customHeight="1" x14ac:dyDescent="0.25">
      <c r="A211" s="166"/>
      <c r="B211" s="71">
        <v>208</v>
      </c>
      <c r="C211" s="169"/>
      <c r="D211" s="75" t="s">
        <v>259</v>
      </c>
      <c r="E211" s="72" t="s">
        <v>726</v>
      </c>
      <c r="F211" s="72" t="s">
        <v>38</v>
      </c>
      <c r="G211" s="72" t="s">
        <v>232</v>
      </c>
      <c r="H211" s="56">
        <v>51.32</v>
      </c>
      <c r="I211" s="32">
        <v>3</v>
      </c>
      <c r="J211" s="41">
        <f t="shared" si="8"/>
        <v>2</v>
      </c>
      <c r="K211" s="42" t="str">
        <f t="shared" si="9"/>
        <v>OK</v>
      </c>
      <c r="L211" s="31">
        <v>1</v>
      </c>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60"/>
      <c r="AV211" s="60"/>
      <c r="AW211" s="60"/>
      <c r="AX211" s="60"/>
      <c r="AY211" s="60"/>
      <c r="AZ211" s="60"/>
      <c r="BA211" s="60"/>
      <c r="BB211" s="135"/>
      <c r="BC211" s="135"/>
      <c r="BD211" s="135"/>
      <c r="BE211" s="60"/>
    </row>
    <row r="212" spans="1:57" ht="30" customHeight="1" x14ac:dyDescent="0.25">
      <c r="A212" s="166"/>
      <c r="B212" s="71">
        <v>209</v>
      </c>
      <c r="C212" s="169"/>
      <c r="D212" s="75" t="s">
        <v>260</v>
      </c>
      <c r="E212" s="72" t="s">
        <v>231</v>
      </c>
      <c r="F212" s="72" t="s">
        <v>38</v>
      </c>
      <c r="G212" s="72" t="s">
        <v>232</v>
      </c>
      <c r="H212" s="56">
        <v>29.7</v>
      </c>
      <c r="I212" s="32">
        <v>12</v>
      </c>
      <c r="J212" s="41">
        <f t="shared" si="8"/>
        <v>10</v>
      </c>
      <c r="K212" s="42" t="str">
        <f t="shared" si="9"/>
        <v>OK</v>
      </c>
      <c r="L212" s="31"/>
      <c r="M212" s="31"/>
      <c r="N212" s="31"/>
      <c r="O212" s="31"/>
      <c r="P212" s="31"/>
      <c r="Q212" s="31"/>
      <c r="R212" s="31">
        <v>2</v>
      </c>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60"/>
      <c r="AV212" s="60"/>
      <c r="AW212" s="60"/>
      <c r="AX212" s="60"/>
      <c r="AY212" s="60"/>
      <c r="AZ212" s="60"/>
      <c r="BA212" s="60"/>
      <c r="BB212" s="135"/>
      <c r="BC212" s="135"/>
      <c r="BD212" s="135"/>
      <c r="BE212" s="60"/>
    </row>
    <row r="213" spans="1:57" ht="30" customHeight="1" x14ac:dyDescent="0.25">
      <c r="A213" s="166"/>
      <c r="B213" s="71">
        <v>210</v>
      </c>
      <c r="C213" s="169"/>
      <c r="D213" s="75" t="s">
        <v>261</v>
      </c>
      <c r="E213" s="72" t="s">
        <v>231</v>
      </c>
      <c r="F213" s="72" t="s">
        <v>38</v>
      </c>
      <c r="G213" s="72" t="s">
        <v>232</v>
      </c>
      <c r="H213" s="56">
        <v>26.24</v>
      </c>
      <c r="I213" s="32">
        <v>11</v>
      </c>
      <c r="J213" s="41">
        <f t="shared" si="8"/>
        <v>9</v>
      </c>
      <c r="K213" s="42" t="str">
        <f t="shared" si="9"/>
        <v>OK</v>
      </c>
      <c r="L213" s="31"/>
      <c r="M213" s="31"/>
      <c r="N213" s="31"/>
      <c r="O213" s="31"/>
      <c r="P213" s="31"/>
      <c r="Q213" s="31"/>
      <c r="R213" s="31">
        <v>2</v>
      </c>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60"/>
      <c r="AV213" s="60"/>
      <c r="AW213" s="60"/>
      <c r="AX213" s="60"/>
      <c r="AY213" s="60"/>
      <c r="AZ213" s="60"/>
      <c r="BA213" s="60"/>
      <c r="BB213" s="135"/>
      <c r="BC213" s="135"/>
      <c r="BD213" s="135"/>
      <c r="BE213" s="60"/>
    </row>
    <row r="214" spans="1:57" ht="30" customHeight="1" x14ac:dyDescent="0.25">
      <c r="A214" s="166"/>
      <c r="B214" s="71">
        <v>211</v>
      </c>
      <c r="C214" s="169"/>
      <c r="D214" s="75" t="s">
        <v>262</v>
      </c>
      <c r="E214" s="72" t="s">
        <v>731</v>
      </c>
      <c r="F214" s="72" t="s">
        <v>38</v>
      </c>
      <c r="G214" s="72" t="s">
        <v>232</v>
      </c>
      <c r="H214" s="56">
        <v>7.4</v>
      </c>
      <c r="I214" s="32">
        <v>110</v>
      </c>
      <c r="J214" s="41">
        <f t="shared" si="8"/>
        <v>100</v>
      </c>
      <c r="K214" s="42" t="str">
        <f t="shared" si="9"/>
        <v>OK</v>
      </c>
      <c r="L214" s="31"/>
      <c r="M214" s="31"/>
      <c r="N214" s="31"/>
      <c r="O214" s="31"/>
      <c r="P214" s="31"/>
      <c r="Q214" s="31"/>
      <c r="R214" s="31">
        <v>10</v>
      </c>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60"/>
      <c r="AV214" s="60"/>
      <c r="AW214" s="60"/>
      <c r="AX214" s="60"/>
      <c r="AY214" s="60"/>
      <c r="AZ214" s="60"/>
      <c r="BA214" s="60"/>
      <c r="BB214" s="135"/>
      <c r="BC214" s="135"/>
      <c r="BD214" s="135"/>
      <c r="BE214" s="60"/>
    </row>
    <row r="215" spans="1:57" ht="30" customHeight="1" x14ac:dyDescent="0.25">
      <c r="A215" s="166"/>
      <c r="B215" s="71">
        <v>212</v>
      </c>
      <c r="C215" s="169"/>
      <c r="D215" s="75" t="s">
        <v>263</v>
      </c>
      <c r="E215" s="72" t="s">
        <v>728</v>
      </c>
      <c r="F215" s="72" t="s">
        <v>38</v>
      </c>
      <c r="G215" s="72" t="s">
        <v>232</v>
      </c>
      <c r="H215" s="56">
        <v>20.48</v>
      </c>
      <c r="I215" s="32">
        <v>26</v>
      </c>
      <c r="J215" s="41">
        <f t="shared" si="8"/>
        <v>21</v>
      </c>
      <c r="K215" s="42" t="str">
        <f t="shared" si="9"/>
        <v>OK</v>
      </c>
      <c r="L215" s="31"/>
      <c r="M215" s="31"/>
      <c r="N215" s="31"/>
      <c r="O215" s="31"/>
      <c r="P215" s="31"/>
      <c r="Q215" s="31"/>
      <c r="R215" s="31">
        <v>5</v>
      </c>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60"/>
      <c r="AV215" s="60"/>
      <c r="AW215" s="60"/>
      <c r="AX215" s="60"/>
      <c r="AY215" s="60"/>
      <c r="AZ215" s="60"/>
      <c r="BA215" s="60"/>
      <c r="BB215" s="135"/>
      <c r="BC215" s="135"/>
      <c r="BD215" s="135"/>
      <c r="BE215" s="60"/>
    </row>
    <row r="216" spans="1:57" ht="30" customHeight="1" x14ac:dyDescent="0.25">
      <c r="A216" s="166"/>
      <c r="B216" s="71">
        <v>213</v>
      </c>
      <c r="C216" s="169"/>
      <c r="D216" s="75" t="s">
        <v>264</v>
      </c>
      <c r="E216" s="72" t="s">
        <v>231</v>
      </c>
      <c r="F216" s="72" t="s">
        <v>38</v>
      </c>
      <c r="G216" s="72" t="s">
        <v>232</v>
      </c>
      <c r="H216" s="56">
        <v>19.73</v>
      </c>
      <c r="I216" s="32">
        <v>6</v>
      </c>
      <c r="J216" s="41">
        <f t="shared" si="8"/>
        <v>5</v>
      </c>
      <c r="K216" s="42" t="str">
        <f t="shared" si="9"/>
        <v>OK</v>
      </c>
      <c r="L216" s="31"/>
      <c r="M216" s="31"/>
      <c r="N216" s="31"/>
      <c r="O216" s="31"/>
      <c r="P216" s="31"/>
      <c r="Q216" s="31"/>
      <c r="R216" s="31">
        <v>1</v>
      </c>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60"/>
      <c r="AV216" s="60"/>
      <c r="AW216" s="60"/>
      <c r="AX216" s="60"/>
      <c r="AY216" s="60"/>
      <c r="AZ216" s="60"/>
      <c r="BA216" s="60"/>
      <c r="BB216" s="135"/>
      <c r="BC216" s="135"/>
      <c r="BD216" s="135"/>
      <c r="BE216" s="60"/>
    </row>
    <row r="217" spans="1:57" ht="30" customHeight="1" x14ac:dyDescent="0.25">
      <c r="A217" s="166"/>
      <c r="B217" s="71">
        <v>214</v>
      </c>
      <c r="C217" s="169"/>
      <c r="D217" s="75" t="s">
        <v>265</v>
      </c>
      <c r="E217" s="72" t="s">
        <v>231</v>
      </c>
      <c r="F217" s="72" t="s">
        <v>38</v>
      </c>
      <c r="G217" s="72" t="s">
        <v>232</v>
      </c>
      <c r="H217" s="56">
        <v>16.32</v>
      </c>
      <c r="I217" s="32">
        <v>6</v>
      </c>
      <c r="J217" s="41">
        <f t="shared" si="8"/>
        <v>5</v>
      </c>
      <c r="K217" s="42" t="str">
        <f t="shared" si="9"/>
        <v>OK</v>
      </c>
      <c r="L217" s="31"/>
      <c r="M217" s="31"/>
      <c r="N217" s="31"/>
      <c r="O217" s="31"/>
      <c r="P217" s="31"/>
      <c r="Q217" s="31"/>
      <c r="R217" s="31">
        <v>1</v>
      </c>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60"/>
      <c r="AV217" s="60"/>
      <c r="AW217" s="60"/>
      <c r="AX217" s="60"/>
      <c r="AY217" s="60"/>
      <c r="AZ217" s="60"/>
      <c r="BA217" s="60"/>
      <c r="BB217" s="135"/>
      <c r="BC217" s="135"/>
      <c r="BD217" s="135"/>
      <c r="BE217" s="60"/>
    </row>
    <row r="218" spans="1:57" ht="30" customHeight="1" x14ac:dyDescent="0.25">
      <c r="A218" s="166"/>
      <c r="B218" s="71">
        <v>215</v>
      </c>
      <c r="C218" s="169"/>
      <c r="D218" s="75" t="s">
        <v>266</v>
      </c>
      <c r="E218" s="72" t="s">
        <v>231</v>
      </c>
      <c r="F218" s="72" t="s">
        <v>38</v>
      </c>
      <c r="G218" s="72" t="s">
        <v>232</v>
      </c>
      <c r="H218" s="56">
        <v>34.82</v>
      </c>
      <c r="I218" s="32">
        <v>6</v>
      </c>
      <c r="J218" s="41">
        <f t="shared" si="8"/>
        <v>5</v>
      </c>
      <c r="K218" s="42" t="str">
        <f t="shared" si="9"/>
        <v>OK</v>
      </c>
      <c r="L218" s="31"/>
      <c r="M218" s="31"/>
      <c r="N218" s="31"/>
      <c r="O218" s="31"/>
      <c r="P218" s="31"/>
      <c r="Q218" s="31"/>
      <c r="R218" s="31">
        <v>1</v>
      </c>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60"/>
      <c r="AV218" s="60"/>
      <c r="AW218" s="60"/>
      <c r="AX218" s="60"/>
      <c r="AY218" s="60"/>
      <c r="AZ218" s="60"/>
      <c r="BA218" s="60"/>
      <c r="BB218" s="135"/>
      <c r="BC218" s="135"/>
      <c r="BD218" s="135"/>
      <c r="BE218" s="60"/>
    </row>
    <row r="219" spans="1:57" ht="30" customHeight="1" x14ac:dyDescent="0.25">
      <c r="A219" s="166"/>
      <c r="B219" s="71">
        <v>216</v>
      </c>
      <c r="C219" s="169"/>
      <c r="D219" s="75" t="s">
        <v>267</v>
      </c>
      <c r="E219" s="72" t="s">
        <v>231</v>
      </c>
      <c r="F219" s="72" t="s">
        <v>38</v>
      </c>
      <c r="G219" s="72" t="s">
        <v>232</v>
      </c>
      <c r="H219" s="56">
        <v>15.32</v>
      </c>
      <c r="I219" s="32">
        <v>4</v>
      </c>
      <c r="J219" s="41">
        <f t="shared" si="8"/>
        <v>3</v>
      </c>
      <c r="K219" s="42" t="str">
        <f t="shared" si="9"/>
        <v>OK</v>
      </c>
      <c r="L219" s="31"/>
      <c r="M219" s="31"/>
      <c r="N219" s="31"/>
      <c r="O219" s="31"/>
      <c r="P219" s="31"/>
      <c r="Q219" s="31"/>
      <c r="R219" s="31">
        <v>1</v>
      </c>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60"/>
      <c r="AV219" s="60"/>
      <c r="AW219" s="60"/>
      <c r="AX219" s="60"/>
      <c r="AY219" s="60"/>
      <c r="AZ219" s="60"/>
      <c r="BA219" s="60"/>
      <c r="BB219" s="135"/>
      <c r="BC219" s="135"/>
      <c r="BD219" s="135"/>
      <c r="BE219" s="60"/>
    </row>
    <row r="220" spans="1:57" ht="30" customHeight="1" x14ac:dyDescent="0.25">
      <c r="A220" s="166"/>
      <c r="B220" s="71">
        <v>217</v>
      </c>
      <c r="C220" s="169"/>
      <c r="D220" s="75" t="s">
        <v>268</v>
      </c>
      <c r="E220" s="72" t="s">
        <v>726</v>
      </c>
      <c r="F220" s="72" t="s">
        <v>38</v>
      </c>
      <c r="G220" s="72" t="s">
        <v>232</v>
      </c>
      <c r="H220" s="56">
        <v>24.25</v>
      </c>
      <c r="I220" s="32">
        <v>3</v>
      </c>
      <c r="J220" s="41">
        <f t="shared" si="8"/>
        <v>0</v>
      </c>
      <c r="K220" s="42" t="str">
        <f t="shared" si="9"/>
        <v>OK</v>
      </c>
      <c r="L220" s="31">
        <v>1</v>
      </c>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60"/>
      <c r="AV220" s="140">
        <v>2</v>
      </c>
      <c r="AW220" s="60"/>
      <c r="AX220" s="60"/>
      <c r="AY220" s="60"/>
      <c r="AZ220" s="60"/>
      <c r="BA220" s="60"/>
      <c r="BB220" s="135"/>
      <c r="BC220" s="135"/>
      <c r="BD220" s="135"/>
      <c r="BE220" s="60"/>
    </row>
    <row r="221" spans="1:57" ht="30" customHeight="1" x14ac:dyDescent="0.25">
      <c r="A221" s="166"/>
      <c r="B221" s="71">
        <v>218</v>
      </c>
      <c r="C221" s="169"/>
      <c r="D221" s="75" t="s">
        <v>269</v>
      </c>
      <c r="E221" s="72" t="s">
        <v>726</v>
      </c>
      <c r="F221" s="72" t="s">
        <v>38</v>
      </c>
      <c r="G221" s="72" t="s">
        <v>232</v>
      </c>
      <c r="H221" s="56">
        <v>64.540000000000006</v>
      </c>
      <c r="I221" s="32">
        <v>1</v>
      </c>
      <c r="J221" s="41">
        <f t="shared" si="8"/>
        <v>0</v>
      </c>
      <c r="K221" s="42" t="str">
        <f t="shared" si="9"/>
        <v>OK</v>
      </c>
      <c r="L221" s="31">
        <v>1</v>
      </c>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60"/>
      <c r="AV221" s="60"/>
      <c r="AW221" s="60"/>
      <c r="AX221" s="60"/>
      <c r="AY221" s="60"/>
      <c r="AZ221" s="60"/>
      <c r="BA221" s="60"/>
      <c r="BB221" s="135"/>
      <c r="BC221" s="135"/>
      <c r="BD221" s="135"/>
      <c r="BE221" s="60"/>
    </row>
    <row r="222" spans="1:57" ht="30" customHeight="1" x14ac:dyDescent="0.25">
      <c r="A222" s="166"/>
      <c r="B222" s="71">
        <v>219</v>
      </c>
      <c r="C222" s="169"/>
      <c r="D222" s="75" t="s">
        <v>270</v>
      </c>
      <c r="E222" s="72" t="s">
        <v>726</v>
      </c>
      <c r="F222" s="72" t="s">
        <v>38</v>
      </c>
      <c r="G222" s="72" t="s">
        <v>44</v>
      </c>
      <c r="H222" s="56">
        <v>106.74</v>
      </c>
      <c r="I222" s="32"/>
      <c r="J222" s="41">
        <f t="shared" si="8"/>
        <v>0</v>
      </c>
      <c r="K222" s="42" t="str">
        <f t="shared" si="9"/>
        <v>OK</v>
      </c>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60"/>
      <c r="AV222" s="60"/>
      <c r="AW222" s="60"/>
      <c r="AX222" s="60"/>
      <c r="AY222" s="60"/>
      <c r="AZ222" s="60"/>
      <c r="BA222" s="60"/>
      <c r="BB222" s="135"/>
      <c r="BC222" s="135"/>
      <c r="BD222" s="135"/>
      <c r="BE222" s="60"/>
    </row>
    <row r="223" spans="1:57" ht="30" customHeight="1" x14ac:dyDescent="0.25">
      <c r="A223" s="166"/>
      <c r="B223" s="71">
        <v>220</v>
      </c>
      <c r="C223" s="169"/>
      <c r="D223" s="75" t="s">
        <v>271</v>
      </c>
      <c r="E223" s="72" t="s">
        <v>726</v>
      </c>
      <c r="F223" s="72" t="s">
        <v>38</v>
      </c>
      <c r="G223" s="72" t="s">
        <v>232</v>
      </c>
      <c r="H223" s="56">
        <v>19.39</v>
      </c>
      <c r="I223" s="32">
        <v>8</v>
      </c>
      <c r="J223" s="41">
        <f t="shared" si="8"/>
        <v>0</v>
      </c>
      <c r="K223" s="42" t="str">
        <f t="shared" si="9"/>
        <v>OK</v>
      </c>
      <c r="L223" s="31">
        <v>2</v>
      </c>
      <c r="M223" s="31"/>
      <c r="N223" s="31"/>
      <c r="O223" s="31"/>
      <c r="P223" s="31"/>
      <c r="Q223" s="31"/>
      <c r="R223" s="31">
        <v>3</v>
      </c>
      <c r="S223" s="31"/>
      <c r="T223" s="31"/>
      <c r="U223" s="31"/>
      <c r="V223" s="31"/>
      <c r="W223" s="31"/>
      <c r="X223" s="31"/>
      <c r="Y223" s="31"/>
      <c r="Z223" s="31"/>
      <c r="AA223" s="31"/>
      <c r="AB223" s="31"/>
      <c r="AC223" s="31"/>
      <c r="AD223" s="31"/>
      <c r="AE223" s="31"/>
      <c r="AF223" s="31"/>
      <c r="AG223" s="31"/>
      <c r="AH223" s="31"/>
      <c r="AI223" s="31">
        <v>1</v>
      </c>
      <c r="AJ223" s="31"/>
      <c r="AK223" s="31"/>
      <c r="AL223" s="31"/>
      <c r="AM223" s="31"/>
      <c r="AN223" s="31"/>
      <c r="AO223" s="31"/>
      <c r="AP223" s="31"/>
      <c r="AQ223" s="31"/>
      <c r="AR223" s="31"/>
      <c r="AS223" s="31"/>
      <c r="AT223" s="31"/>
      <c r="AU223" s="60"/>
      <c r="AV223" s="140">
        <v>2</v>
      </c>
      <c r="AW223" s="60"/>
      <c r="AX223" s="60"/>
      <c r="AY223" s="60"/>
      <c r="AZ223" s="60"/>
      <c r="BA223" s="60"/>
      <c r="BB223" s="135"/>
      <c r="BC223" s="135"/>
      <c r="BD223" s="135"/>
      <c r="BE223" s="60"/>
    </row>
    <row r="224" spans="1:57" ht="30" customHeight="1" x14ac:dyDescent="0.25">
      <c r="A224" s="166"/>
      <c r="B224" s="71">
        <v>221</v>
      </c>
      <c r="C224" s="169"/>
      <c r="D224" s="75" t="s">
        <v>273</v>
      </c>
      <c r="E224" s="72" t="s">
        <v>729</v>
      </c>
      <c r="F224" s="72" t="s">
        <v>38</v>
      </c>
      <c r="G224" s="72" t="s">
        <v>232</v>
      </c>
      <c r="H224" s="56">
        <v>14.17</v>
      </c>
      <c r="I224" s="32">
        <v>3</v>
      </c>
      <c r="J224" s="41">
        <f t="shared" si="8"/>
        <v>0</v>
      </c>
      <c r="K224" s="42" t="str">
        <f t="shared" si="9"/>
        <v>OK</v>
      </c>
      <c r="L224" s="31">
        <v>2</v>
      </c>
      <c r="M224" s="31"/>
      <c r="N224" s="31"/>
      <c r="O224" s="31"/>
      <c r="P224" s="31"/>
      <c r="Q224" s="31"/>
      <c r="R224" s="31">
        <v>1</v>
      </c>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60"/>
      <c r="AV224" s="60"/>
      <c r="AW224" s="60"/>
      <c r="AX224" s="60"/>
      <c r="AY224" s="60"/>
      <c r="AZ224" s="60"/>
      <c r="BA224" s="60"/>
      <c r="BB224" s="135"/>
      <c r="BC224" s="135"/>
      <c r="BD224" s="135"/>
      <c r="BE224" s="60"/>
    </row>
    <row r="225" spans="1:57" ht="30" customHeight="1" x14ac:dyDescent="0.25">
      <c r="A225" s="166"/>
      <c r="B225" s="71">
        <v>222</v>
      </c>
      <c r="C225" s="169"/>
      <c r="D225" s="75" t="s">
        <v>274</v>
      </c>
      <c r="E225" s="72" t="s">
        <v>729</v>
      </c>
      <c r="F225" s="72" t="s">
        <v>38</v>
      </c>
      <c r="G225" s="72" t="s">
        <v>232</v>
      </c>
      <c r="H225" s="56">
        <v>17.260000000000002</v>
      </c>
      <c r="I225" s="32">
        <v>4</v>
      </c>
      <c r="J225" s="41">
        <f t="shared" si="8"/>
        <v>1</v>
      </c>
      <c r="K225" s="42" t="str">
        <f t="shared" si="9"/>
        <v>OK</v>
      </c>
      <c r="L225" s="31">
        <v>2</v>
      </c>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60"/>
      <c r="AV225" s="140">
        <v>1</v>
      </c>
      <c r="AW225" s="60"/>
      <c r="AX225" s="60"/>
      <c r="AY225" s="60"/>
      <c r="AZ225" s="60"/>
      <c r="BA225" s="60"/>
      <c r="BB225" s="135"/>
      <c r="BC225" s="135"/>
      <c r="BD225" s="135"/>
      <c r="BE225" s="60"/>
    </row>
    <row r="226" spans="1:57" ht="30" customHeight="1" x14ac:dyDescent="0.25">
      <c r="A226" s="166"/>
      <c r="B226" s="73">
        <v>223</v>
      </c>
      <c r="C226" s="169"/>
      <c r="D226" s="75" t="s">
        <v>656</v>
      </c>
      <c r="E226" s="72" t="s">
        <v>729</v>
      </c>
      <c r="F226" s="72" t="s">
        <v>336</v>
      </c>
      <c r="G226" s="72" t="s">
        <v>232</v>
      </c>
      <c r="H226" s="56">
        <v>18.02</v>
      </c>
      <c r="I226" s="32">
        <v>3</v>
      </c>
      <c r="J226" s="41">
        <f t="shared" si="8"/>
        <v>3</v>
      </c>
      <c r="K226" s="42" t="str">
        <f t="shared" si="9"/>
        <v>OK</v>
      </c>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60"/>
      <c r="AV226" s="60"/>
      <c r="AW226" s="60"/>
      <c r="AX226" s="60"/>
      <c r="AY226" s="60"/>
      <c r="AZ226" s="60"/>
      <c r="BA226" s="60"/>
      <c r="BB226" s="135"/>
      <c r="BC226" s="135"/>
      <c r="BD226" s="135"/>
      <c r="BE226" s="60"/>
    </row>
    <row r="227" spans="1:57" ht="30" customHeight="1" x14ac:dyDescent="0.25">
      <c r="A227" s="166"/>
      <c r="B227" s="71">
        <v>224</v>
      </c>
      <c r="C227" s="169"/>
      <c r="D227" s="75" t="s">
        <v>275</v>
      </c>
      <c r="E227" s="72" t="s">
        <v>726</v>
      </c>
      <c r="F227" s="72" t="s">
        <v>38</v>
      </c>
      <c r="G227" s="72" t="s">
        <v>232</v>
      </c>
      <c r="H227" s="56">
        <v>22.93</v>
      </c>
      <c r="I227" s="32">
        <v>1</v>
      </c>
      <c r="J227" s="41">
        <f t="shared" si="8"/>
        <v>0</v>
      </c>
      <c r="K227" s="42" t="str">
        <f t="shared" si="9"/>
        <v>OK</v>
      </c>
      <c r="L227" s="31"/>
      <c r="M227" s="31"/>
      <c r="N227" s="31"/>
      <c r="O227" s="31"/>
      <c r="P227" s="31"/>
      <c r="Q227" s="31"/>
      <c r="R227" s="31"/>
      <c r="S227" s="31"/>
      <c r="T227" s="31"/>
      <c r="U227" s="31"/>
      <c r="V227" s="31"/>
      <c r="W227" s="31"/>
      <c r="X227" s="31"/>
      <c r="Y227" s="31"/>
      <c r="Z227" s="31"/>
      <c r="AA227" s="31"/>
      <c r="AB227" s="31"/>
      <c r="AC227" s="31">
        <v>1</v>
      </c>
      <c r="AD227" s="31"/>
      <c r="AE227" s="31"/>
      <c r="AF227" s="31"/>
      <c r="AG227" s="31"/>
      <c r="AH227" s="31"/>
      <c r="AI227" s="31"/>
      <c r="AJ227" s="31"/>
      <c r="AK227" s="31"/>
      <c r="AL227" s="31"/>
      <c r="AM227" s="31"/>
      <c r="AN227" s="31"/>
      <c r="AO227" s="31"/>
      <c r="AP227" s="31"/>
      <c r="AQ227" s="31"/>
      <c r="AR227" s="31"/>
      <c r="AS227" s="31"/>
      <c r="AT227" s="31"/>
      <c r="AU227" s="60"/>
      <c r="AV227" s="60"/>
      <c r="AW227" s="60"/>
      <c r="AX227" s="60"/>
      <c r="AY227" s="60"/>
      <c r="AZ227" s="60"/>
      <c r="BA227" s="60"/>
      <c r="BB227" s="135"/>
      <c r="BC227" s="135"/>
      <c r="BD227" s="135"/>
      <c r="BE227" s="60"/>
    </row>
    <row r="228" spans="1:57" ht="30" customHeight="1" x14ac:dyDescent="0.25">
      <c r="A228" s="166"/>
      <c r="B228" s="71">
        <v>225</v>
      </c>
      <c r="C228" s="169"/>
      <c r="D228" s="75" t="s">
        <v>276</v>
      </c>
      <c r="E228" s="72" t="s">
        <v>726</v>
      </c>
      <c r="F228" s="72" t="s">
        <v>38</v>
      </c>
      <c r="G228" s="72" t="s">
        <v>232</v>
      </c>
      <c r="H228" s="56">
        <v>47.76</v>
      </c>
      <c r="I228" s="32">
        <v>1</v>
      </c>
      <c r="J228" s="41">
        <f t="shared" si="8"/>
        <v>1</v>
      </c>
      <c r="K228" s="42" t="str">
        <f t="shared" si="9"/>
        <v>OK</v>
      </c>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60"/>
      <c r="AV228" s="60"/>
      <c r="AW228" s="60"/>
      <c r="AX228" s="60"/>
      <c r="AY228" s="60"/>
      <c r="AZ228" s="60"/>
      <c r="BA228" s="60"/>
      <c r="BB228" s="135"/>
      <c r="BC228" s="135"/>
      <c r="BD228" s="135"/>
      <c r="BE228" s="60"/>
    </row>
    <row r="229" spans="1:57" ht="30" customHeight="1" x14ac:dyDescent="0.25">
      <c r="A229" s="166"/>
      <c r="B229" s="71">
        <v>226</v>
      </c>
      <c r="C229" s="169"/>
      <c r="D229" s="75" t="s">
        <v>277</v>
      </c>
      <c r="E229" s="72" t="s">
        <v>731</v>
      </c>
      <c r="F229" s="72" t="s">
        <v>38</v>
      </c>
      <c r="G229" s="72" t="s">
        <v>232</v>
      </c>
      <c r="H229" s="56">
        <v>34.770000000000003</v>
      </c>
      <c r="I229" s="32">
        <v>3</v>
      </c>
      <c r="J229" s="41">
        <f t="shared" si="8"/>
        <v>2</v>
      </c>
      <c r="K229" s="42" t="str">
        <f t="shared" si="9"/>
        <v>OK</v>
      </c>
      <c r="L229" s="31"/>
      <c r="M229" s="31"/>
      <c r="N229" s="31"/>
      <c r="O229" s="31"/>
      <c r="P229" s="31"/>
      <c r="Q229" s="31"/>
      <c r="R229" s="31">
        <v>1</v>
      </c>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60"/>
      <c r="AV229" s="60"/>
      <c r="AW229" s="60"/>
      <c r="AX229" s="60"/>
      <c r="AY229" s="60"/>
      <c r="AZ229" s="60"/>
      <c r="BA229" s="60"/>
      <c r="BB229" s="135"/>
      <c r="BC229" s="135"/>
      <c r="BD229" s="135"/>
      <c r="BE229" s="60"/>
    </row>
    <row r="230" spans="1:57" ht="30" customHeight="1" x14ac:dyDescent="0.25">
      <c r="A230" s="166"/>
      <c r="B230" s="71">
        <v>227</v>
      </c>
      <c r="C230" s="169"/>
      <c r="D230" s="75" t="s">
        <v>278</v>
      </c>
      <c r="E230" s="72" t="s">
        <v>731</v>
      </c>
      <c r="F230" s="72" t="s">
        <v>38</v>
      </c>
      <c r="G230" s="72" t="s">
        <v>232</v>
      </c>
      <c r="H230" s="56">
        <v>38.89</v>
      </c>
      <c r="I230" s="32">
        <v>5</v>
      </c>
      <c r="J230" s="41">
        <f t="shared" si="8"/>
        <v>2</v>
      </c>
      <c r="K230" s="42" t="str">
        <f t="shared" si="9"/>
        <v>OK</v>
      </c>
      <c r="L230" s="31"/>
      <c r="M230" s="31"/>
      <c r="N230" s="31"/>
      <c r="O230" s="31"/>
      <c r="P230" s="31"/>
      <c r="Q230" s="31"/>
      <c r="R230" s="31">
        <v>1</v>
      </c>
      <c r="S230" s="31"/>
      <c r="T230" s="31"/>
      <c r="U230" s="31"/>
      <c r="V230" s="31"/>
      <c r="W230" s="31"/>
      <c r="X230" s="31"/>
      <c r="Y230" s="31"/>
      <c r="Z230" s="31"/>
      <c r="AA230" s="31"/>
      <c r="AB230" s="31"/>
      <c r="AC230" s="31"/>
      <c r="AD230" s="31"/>
      <c r="AE230" s="31"/>
      <c r="AF230" s="31"/>
      <c r="AG230" s="31"/>
      <c r="AH230" s="31"/>
      <c r="AI230" s="31">
        <v>1</v>
      </c>
      <c r="AJ230" s="31"/>
      <c r="AK230" s="31"/>
      <c r="AL230" s="31"/>
      <c r="AM230" s="31"/>
      <c r="AN230" s="31"/>
      <c r="AO230" s="31"/>
      <c r="AP230" s="31"/>
      <c r="AQ230" s="31"/>
      <c r="AR230" s="31"/>
      <c r="AS230" s="31"/>
      <c r="AT230" s="31"/>
      <c r="AU230" s="60"/>
      <c r="AV230" s="140">
        <v>1</v>
      </c>
      <c r="AW230" s="60"/>
      <c r="AX230" s="60"/>
      <c r="AY230" s="60"/>
      <c r="AZ230" s="60"/>
      <c r="BA230" s="60"/>
      <c r="BB230" s="135"/>
      <c r="BC230" s="135"/>
      <c r="BD230" s="135"/>
      <c r="BE230" s="60"/>
    </row>
    <row r="231" spans="1:57" ht="30" customHeight="1" x14ac:dyDescent="0.25">
      <c r="A231" s="166"/>
      <c r="B231" s="71">
        <v>228</v>
      </c>
      <c r="C231" s="169"/>
      <c r="D231" s="75" t="s">
        <v>279</v>
      </c>
      <c r="E231" s="72" t="s">
        <v>731</v>
      </c>
      <c r="F231" s="72" t="s">
        <v>38</v>
      </c>
      <c r="G231" s="72" t="s">
        <v>232</v>
      </c>
      <c r="H231" s="56">
        <v>62.09</v>
      </c>
      <c r="I231" s="32">
        <v>2</v>
      </c>
      <c r="J231" s="41">
        <f t="shared" si="8"/>
        <v>2</v>
      </c>
      <c r="K231" s="42" t="str">
        <f t="shared" si="9"/>
        <v>OK</v>
      </c>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60"/>
      <c r="AV231" s="60"/>
      <c r="AW231" s="60"/>
      <c r="AX231" s="60"/>
      <c r="AY231" s="60"/>
      <c r="AZ231" s="60"/>
      <c r="BA231" s="60"/>
      <c r="BB231" s="135"/>
      <c r="BC231" s="135"/>
      <c r="BD231" s="135"/>
      <c r="BE231" s="60"/>
    </row>
    <row r="232" spans="1:57" ht="30" customHeight="1" thickBot="1" x14ac:dyDescent="0.3">
      <c r="A232" s="166"/>
      <c r="B232" s="71">
        <v>229</v>
      </c>
      <c r="C232" s="169"/>
      <c r="D232" s="75" t="s">
        <v>280</v>
      </c>
      <c r="E232" s="72" t="s">
        <v>729</v>
      </c>
      <c r="F232" s="72" t="s">
        <v>38</v>
      </c>
      <c r="G232" s="72" t="s">
        <v>232</v>
      </c>
      <c r="H232" s="56">
        <v>10.92</v>
      </c>
      <c r="I232" s="32">
        <v>2</v>
      </c>
      <c r="J232" s="41">
        <f t="shared" si="8"/>
        <v>0</v>
      </c>
      <c r="K232" s="42" t="str">
        <f t="shared" si="9"/>
        <v>OK</v>
      </c>
      <c r="L232" s="31">
        <v>1</v>
      </c>
      <c r="M232" s="31"/>
      <c r="N232" s="31"/>
      <c r="O232" s="31"/>
      <c r="P232" s="31"/>
      <c r="Q232" s="31"/>
      <c r="R232" s="31">
        <v>1</v>
      </c>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61"/>
      <c r="AP232" s="31"/>
      <c r="AQ232" s="31"/>
      <c r="AR232" s="31"/>
      <c r="AS232" s="31"/>
      <c r="AT232" s="31"/>
      <c r="AU232" s="60"/>
      <c r="AV232" s="60"/>
      <c r="AW232" s="60"/>
      <c r="AX232" s="60"/>
      <c r="AY232" s="60"/>
      <c r="AZ232" s="60"/>
      <c r="BA232" s="60"/>
      <c r="BB232" s="135"/>
      <c r="BC232" s="135"/>
      <c r="BD232" s="135"/>
      <c r="BE232" s="60"/>
    </row>
    <row r="233" spans="1:57" ht="30" customHeight="1" thickBot="1" x14ac:dyDescent="0.3">
      <c r="A233" s="166"/>
      <c r="B233" s="73">
        <v>230</v>
      </c>
      <c r="C233" s="169"/>
      <c r="D233" s="75" t="s">
        <v>281</v>
      </c>
      <c r="E233" s="72" t="s">
        <v>729</v>
      </c>
      <c r="F233" s="72" t="s">
        <v>38</v>
      </c>
      <c r="G233" s="72" t="s">
        <v>232</v>
      </c>
      <c r="H233" s="56">
        <v>60.58</v>
      </c>
      <c r="I233" s="32">
        <v>2</v>
      </c>
      <c r="J233" s="41">
        <f t="shared" si="8"/>
        <v>0</v>
      </c>
      <c r="K233" s="42" t="str">
        <f t="shared" si="9"/>
        <v>OK</v>
      </c>
      <c r="L233" s="31">
        <v>1</v>
      </c>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107"/>
      <c r="AO233" s="108">
        <v>1</v>
      </c>
      <c r="AP233" s="109"/>
      <c r="AQ233" s="31"/>
      <c r="AR233" s="31"/>
      <c r="AS233" s="31"/>
      <c r="AT233" s="31"/>
      <c r="AU233" s="60"/>
      <c r="AV233" s="60"/>
      <c r="AW233" s="60"/>
      <c r="AX233" s="60"/>
      <c r="AY233" s="60"/>
      <c r="AZ233" s="60"/>
      <c r="BA233" s="60"/>
      <c r="BB233" s="135"/>
      <c r="BC233" s="135"/>
      <c r="BD233" s="135"/>
      <c r="BE233" s="60"/>
    </row>
    <row r="234" spans="1:57" ht="30" customHeight="1" x14ac:dyDescent="0.25">
      <c r="A234" s="166"/>
      <c r="B234" s="73">
        <v>231</v>
      </c>
      <c r="C234" s="169"/>
      <c r="D234" s="75" t="s">
        <v>283</v>
      </c>
      <c r="E234" s="72" t="s">
        <v>732</v>
      </c>
      <c r="F234" s="72" t="s">
        <v>38</v>
      </c>
      <c r="G234" s="72" t="s">
        <v>232</v>
      </c>
      <c r="H234" s="56">
        <v>142.84</v>
      </c>
      <c r="I234" s="32">
        <v>2</v>
      </c>
      <c r="J234" s="41">
        <f t="shared" si="8"/>
        <v>2</v>
      </c>
      <c r="K234" s="42" t="str">
        <f t="shared" si="9"/>
        <v>OK</v>
      </c>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62"/>
      <c r="AP234" s="31"/>
      <c r="AQ234" s="31"/>
      <c r="AR234" s="31"/>
      <c r="AS234" s="31"/>
      <c r="AT234" s="31"/>
      <c r="AU234" s="60"/>
      <c r="AV234" s="60"/>
      <c r="AW234" s="60"/>
      <c r="AX234" s="60"/>
      <c r="AY234" s="60"/>
      <c r="AZ234" s="60"/>
      <c r="BA234" s="60"/>
      <c r="BB234" s="135"/>
      <c r="BC234" s="135"/>
      <c r="BD234" s="135"/>
      <c r="BE234" s="60"/>
    </row>
    <row r="235" spans="1:57" ht="30" customHeight="1" thickBot="1" x14ac:dyDescent="0.3">
      <c r="A235" s="166"/>
      <c r="B235" s="73">
        <v>232</v>
      </c>
      <c r="C235" s="169"/>
      <c r="D235" s="75" t="s">
        <v>285</v>
      </c>
      <c r="E235" s="72" t="s">
        <v>710</v>
      </c>
      <c r="F235" s="72" t="s">
        <v>38</v>
      </c>
      <c r="G235" s="72" t="s">
        <v>232</v>
      </c>
      <c r="H235" s="56">
        <v>60.19</v>
      </c>
      <c r="I235" s="32">
        <v>1</v>
      </c>
      <c r="J235" s="41">
        <f t="shared" si="8"/>
        <v>1</v>
      </c>
      <c r="K235" s="42" t="str">
        <f t="shared" si="9"/>
        <v>OK</v>
      </c>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61"/>
      <c r="AP235" s="31"/>
      <c r="AQ235" s="31"/>
      <c r="AR235" s="31"/>
      <c r="AS235" s="31"/>
      <c r="AT235" s="31"/>
      <c r="AU235" s="60"/>
      <c r="AV235" s="60"/>
      <c r="AW235" s="60"/>
      <c r="AX235" s="60"/>
      <c r="AY235" s="60"/>
      <c r="AZ235" s="60"/>
      <c r="BA235" s="60"/>
      <c r="BB235" s="135"/>
      <c r="BC235" s="135"/>
      <c r="BD235" s="135"/>
      <c r="BE235" s="60"/>
    </row>
    <row r="236" spans="1:57" ht="30" customHeight="1" thickBot="1" x14ac:dyDescent="0.3">
      <c r="A236" s="166"/>
      <c r="B236" s="73">
        <v>233</v>
      </c>
      <c r="C236" s="169"/>
      <c r="D236" s="75" t="s">
        <v>667</v>
      </c>
      <c r="E236" s="72" t="s">
        <v>732</v>
      </c>
      <c r="F236" s="72" t="s">
        <v>336</v>
      </c>
      <c r="G236" s="72" t="s">
        <v>232</v>
      </c>
      <c r="H236" s="56">
        <v>343.96</v>
      </c>
      <c r="I236" s="32">
        <v>2</v>
      </c>
      <c r="J236" s="41">
        <f t="shared" si="8"/>
        <v>1</v>
      </c>
      <c r="K236" s="42" t="str">
        <f t="shared" si="9"/>
        <v>OK</v>
      </c>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107"/>
      <c r="AO236" s="108">
        <v>1</v>
      </c>
      <c r="AP236" s="109"/>
      <c r="AQ236" s="31"/>
      <c r="AR236" s="31"/>
      <c r="AS236" s="31"/>
      <c r="AT236" s="31"/>
      <c r="AU236" s="60"/>
      <c r="AV236" s="60"/>
      <c r="AW236" s="60"/>
      <c r="AX236" s="60"/>
      <c r="AY236" s="60"/>
      <c r="AZ236" s="60"/>
      <c r="BA236" s="60"/>
      <c r="BB236" s="135"/>
      <c r="BC236" s="135"/>
      <c r="BD236" s="135"/>
      <c r="BE236" s="60"/>
    </row>
    <row r="237" spans="1:57" ht="30" customHeight="1" x14ac:dyDescent="0.25">
      <c r="A237" s="166"/>
      <c r="B237" s="73">
        <v>234</v>
      </c>
      <c r="C237" s="169"/>
      <c r="D237" s="75" t="s">
        <v>668</v>
      </c>
      <c r="E237" s="72" t="s">
        <v>732</v>
      </c>
      <c r="F237" s="72" t="s">
        <v>336</v>
      </c>
      <c r="G237" s="72" t="s">
        <v>232</v>
      </c>
      <c r="H237" s="56">
        <v>486.15</v>
      </c>
      <c r="I237" s="32">
        <v>1</v>
      </c>
      <c r="J237" s="41">
        <f t="shared" si="8"/>
        <v>0</v>
      </c>
      <c r="K237" s="42" t="str">
        <f t="shared" si="9"/>
        <v>OK</v>
      </c>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62"/>
      <c r="AP237" s="31"/>
      <c r="AQ237" s="31"/>
      <c r="AR237" s="31"/>
      <c r="AS237" s="31"/>
      <c r="AT237" s="31"/>
      <c r="AU237" s="60"/>
      <c r="AV237" s="60"/>
      <c r="AW237" s="60"/>
      <c r="AX237" s="60"/>
      <c r="AY237" s="60"/>
      <c r="AZ237" s="60"/>
      <c r="BA237" s="60"/>
      <c r="BB237" s="135"/>
      <c r="BC237" s="135"/>
      <c r="BD237" s="135"/>
      <c r="BE237" s="140">
        <v>1</v>
      </c>
    </row>
    <row r="238" spans="1:57" ht="30" customHeight="1" x14ac:dyDescent="0.25">
      <c r="A238" s="166"/>
      <c r="B238" s="71">
        <v>235</v>
      </c>
      <c r="C238" s="169"/>
      <c r="D238" s="75" t="s">
        <v>287</v>
      </c>
      <c r="E238" s="72" t="s">
        <v>231</v>
      </c>
      <c r="F238" s="72" t="s">
        <v>38</v>
      </c>
      <c r="G238" s="72" t="s">
        <v>232</v>
      </c>
      <c r="H238" s="56">
        <v>21.89</v>
      </c>
      <c r="I238" s="32">
        <v>3</v>
      </c>
      <c r="J238" s="41">
        <f t="shared" si="8"/>
        <v>2</v>
      </c>
      <c r="K238" s="42" t="str">
        <f t="shared" si="9"/>
        <v>OK</v>
      </c>
      <c r="L238" s="31"/>
      <c r="M238" s="31"/>
      <c r="N238" s="31"/>
      <c r="O238" s="31"/>
      <c r="P238" s="31"/>
      <c r="Q238" s="31"/>
      <c r="R238" s="31">
        <v>1</v>
      </c>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60"/>
      <c r="AV238" s="60"/>
      <c r="AW238" s="60"/>
      <c r="AX238" s="60"/>
      <c r="AY238" s="60"/>
      <c r="AZ238" s="60"/>
      <c r="BA238" s="60"/>
      <c r="BB238" s="135"/>
      <c r="BC238" s="135"/>
      <c r="BD238" s="135"/>
      <c r="BE238" s="60"/>
    </row>
    <row r="239" spans="1:57" ht="30" customHeight="1" x14ac:dyDescent="0.25">
      <c r="A239" s="166"/>
      <c r="B239" s="71">
        <v>236</v>
      </c>
      <c r="C239" s="169"/>
      <c r="D239" s="75" t="s">
        <v>289</v>
      </c>
      <c r="E239" s="72" t="s">
        <v>231</v>
      </c>
      <c r="F239" s="72" t="s">
        <v>38</v>
      </c>
      <c r="G239" s="72" t="s">
        <v>232</v>
      </c>
      <c r="H239" s="56">
        <v>35.840000000000003</v>
      </c>
      <c r="I239" s="32">
        <v>2</v>
      </c>
      <c r="J239" s="41">
        <f t="shared" si="8"/>
        <v>2</v>
      </c>
      <c r="K239" s="42" t="str">
        <f t="shared" si="9"/>
        <v>OK</v>
      </c>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60"/>
      <c r="AV239" s="60"/>
      <c r="AW239" s="60"/>
      <c r="AX239" s="60"/>
      <c r="AY239" s="60"/>
      <c r="AZ239" s="60"/>
      <c r="BA239" s="60"/>
      <c r="BB239" s="135"/>
      <c r="BC239" s="135"/>
      <c r="BD239" s="135"/>
      <c r="BE239" s="60"/>
    </row>
    <row r="240" spans="1:57" ht="30" customHeight="1" x14ac:dyDescent="0.25">
      <c r="A240" s="166"/>
      <c r="B240" s="71">
        <v>237</v>
      </c>
      <c r="C240" s="169"/>
      <c r="D240" s="75" t="s">
        <v>290</v>
      </c>
      <c r="E240" s="72" t="s">
        <v>231</v>
      </c>
      <c r="F240" s="72" t="s">
        <v>38</v>
      </c>
      <c r="G240" s="72" t="s">
        <v>232</v>
      </c>
      <c r="H240" s="56">
        <v>19.579999999999998</v>
      </c>
      <c r="I240" s="32">
        <v>1</v>
      </c>
      <c r="J240" s="41">
        <f t="shared" si="8"/>
        <v>1</v>
      </c>
      <c r="K240" s="42" t="str">
        <f t="shared" si="9"/>
        <v>OK</v>
      </c>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60"/>
      <c r="AV240" s="60"/>
      <c r="AW240" s="60"/>
      <c r="AX240" s="60"/>
      <c r="AY240" s="60"/>
      <c r="AZ240" s="60"/>
      <c r="BA240" s="60"/>
      <c r="BB240" s="135"/>
      <c r="BC240" s="135"/>
      <c r="BD240" s="135"/>
      <c r="BE240" s="60"/>
    </row>
    <row r="241" spans="1:57" ht="30" customHeight="1" x14ac:dyDescent="0.25">
      <c r="A241" s="166"/>
      <c r="B241" s="71">
        <v>238</v>
      </c>
      <c r="C241" s="169"/>
      <c r="D241" s="75" t="s">
        <v>291</v>
      </c>
      <c r="E241" s="72" t="s">
        <v>231</v>
      </c>
      <c r="F241" s="72" t="s">
        <v>38</v>
      </c>
      <c r="G241" s="72" t="s">
        <v>232</v>
      </c>
      <c r="H241" s="56">
        <v>42.52</v>
      </c>
      <c r="I241" s="32">
        <v>1</v>
      </c>
      <c r="J241" s="41">
        <f t="shared" si="8"/>
        <v>1</v>
      </c>
      <c r="K241" s="42" t="str">
        <f t="shared" si="9"/>
        <v>OK</v>
      </c>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60"/>
      <c r="AV241" s="60"/>
      <c r="AW241" s="60"/>
      <c r="AX241" s="60"/>
      <c r="AY241" s="60"/>
      <c r="AZ241" s="60"/>
      <c r="BA241" s="60"/>
      <c r="BB241" s="135"/>
      <c r="BC241" s="135"/>
      <c r="BD241" s="135"/>
      <c r="BE241" s="60"/>
    </row>
    <row r="242" spans="1:57" ht="30" customHeight="1" x14ac:dyDescent="0.25">
      <c r="A242" s="166"/>
      <c r="B242" s="71">
        <v>239</v>
      </c>
      <c r="C242" s="169"/>
      <c r="D242" s="75" t="s">
        <v>293</v>
      </c>
      <c r="E242" s="72" t="s">
        <v>231</v>
      </c>
      <c r="F242" s="72" t="s">
        <v>38</v>
      </c>
      <c r="G242" s="72" t="s">
        <v>232</v>
      </c>
      <c r="H242" s="56">
        <v>41.19</v>
      </c>
      <c r="I242" s="32">
        <v>1</v>
      </c>
      <c r="J242" s="41">
        <f t="shared" si="8"/>
        <v>1</v>
      </c>
      <c r="K242" s="42" t="str">
        <f t="shared" si="9"/>
        <v>OK</v>
      </c>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60"/>
      <c r="AV242" s="60"/>
      <c r="AW242" s="60"/>
      <c r="AX242" s="60"/>
      <c r="AY242" s="60"/>
      <c r="AZ242" s="60"/>
      <c r="BA242" s="60"/>
      <c r="BB242" s="135"/>
      <c r="BC242" s="135"/>
      <c r="BD242" s="135"/>
      <c r="BE242" s="60"/>
    </row>
    <row r="243" spans="1:57" ht="30" customHeight="1" x14ac:dyDescent="0.25">
      <c r="A243" s="166"/>
      <c r="B243" s="71">
        <v>240</v>
      </c>
      <c r="C243" s="169"/>
      <c r="D243" s="75" t="s">
        <v>295</v>
      </c>
      <c r="E243" s="72" t="s">
        <v>710</v>
      </c>
      <c r="F243" s="72" t="s">
        <v>38</v>
      </c>
      <c r="G243" s="72" t="s">
        <v>232</v>
      </c>
      <c r="H243" s="56">
        <v>59.1</v>
      </c>
      <c r="I243" s="32">
        <v>2</v>
      </c>
      <c r="J243" s="41">
        <f t="shared" si="8"/>
        <v>1</v>
      </c>
      <c r="K243" s="42" t="str">
        <f t="shared" si="9"/>
        <v>OK</v>
      </c>
      <c r="L243" s="31"/>
      <c r="M243" s="31"/>
      <c r="N243" s="31"/>
      <c r="O243" s="31"/>
      <c r="P243" s="31"/>
      <c r="Q243" s="31"/>
      <c r="R243" s="31">
        <v>1</v>
      </c>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60"/>
      <c r="AV243" s="60"/>
      <c r="AW243" s="60"/>
      <c r="AX243" s="60"/>
      <c r="AY243" s="60"/>
      <c r="AZ243" s="60"/>
      <c r="BA243" s="60"/>
      <c r="BB243" s="135"/>
      <c r="BC243" s="135"/>
      <c r="BD243" s="135"/>
      <c r="BE243" s="60"/>
    </row>
    <row r="244" spans="1:57" ht="30" customHeight="1" x14ac:dyDescent="0.25">
      <c r="A244" s="166"/>
      <c r="B244" s="71">
        <v>241</v>
      </c>
      <c r="C244" s="169"/>
      <c r="D244" s="75" t="s">
        <v>297</v>
      </c>
      <c r="E244" s="72" t="s">
        <v>729</v>
      </c>
      <c r="F244" s="72" t="s">
        <v>38</v>
      </c>
      <c r="G244" s="72" t="s">
        <v>232</v>
      </c>
      <c r="H244" s="56">
        <v>38.520000000000003</v>
      </c>
      <c r="I244" s="32">
        <v>4</v>
      </c>
      <c r="J244" s="41">
        <f t="shared" si="8"/>
        <v>3</v>
      </c>
      <c r="K244" s="42" t="str">
        <f t="shared" si="9"/>
        <v>OK</v>
      </c>
      <c r="L244" s="31"/>
      <c r="M244" s="31"/>
      <c r="N244" s="31"/>
      <c r="O244" s="31"/>
      <c r="P244" s="31"/>
      <c r="Q244" s="31"/>
      <c r="R244" s="31">
        <v>1</v>
      </c>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60"/>
      <c r="AV244" s="60"/>
      <c r="AW244" s="60"/>
      <c r="AX244" s="60"/>
      <c r="AY244" s="60"/>
      <c r="AZ244" s="60"/>
      <c r="BA244" s="60"/>
      <c r="BB244" s="135"/>
      <c r="BC244" s="135"/>
      <c r="BD244" s="135"/>
      <c r="BE244" s="60"/>
    </row>
    <row r="245" spans="1:57" ht="30" customHeight="1" x14ac:dyDescent="0.25">
      <c r="A245" s="166"/>
      <c r="B245" s="71">
        <v>242</v>
      </c>
      <c r="C245" s="169"/>
      <c r="D245" s="75" t="s">
        <v>298</v>
      </c>
      <c r="E245" s="72" t="s">
        <v>726</v>
      </c>
      <c r="F245" s="72" t="s">
        <v>38</v>
      </c>
      <c r="G245" s="72" t="s">
        <v>232</v>
      </c>
      <c r="H245" s="56">
        <v>13.52</v>
      </c>
      <c r="I245" s="32">
        <v>10</v>
      </c>
      <c r="J245" s="41">
        <f t="shared" si="8"/>
        <v>6</v>
      </c>
      <c r="K245" s="42" t="str">
        <f t="shared" si="9"/>
        <v>OK</v>
      </c>
      <c r="L245" s="31"/>
      <c r="M245" s="31"/>
      <c r="N245" s="31"/>
      <c r="O245" s="31"/>
      <c r="P245" s="31"/>
      <c r="Q245" s="31"/>
      <c r="R245" s="31">
        <v>1</v>
      </c>
      <c r="S245" s="31"/>
      <c r="T245" s="31"/>
      <c r="U245" s="31"/>
      <c r="V245" s="31"/>
      <c r="W245" s="31"/>
      <c r="X245" s="31"/>
      <c r="Y245" s="31"/>
      <c r="Z245" s="31"/>
      <c r="AA245" s="31"/>
      <c r="AB245" s="31"/>
      <c r="AC245" s="31">
        <v>1</v>
      </c>
      <c r="AD245" s="31"/>
      <c r="AE245" s="31"/>
      <c r="AF245" s="31"/>
      <c r="AG245" s="31"/>
      <c r="AH245" s="31"/>
      <c r="AI245" s="31">
        <v>2</v>
      </c>
      <c r="AJ245" s="31"/>
      <c r="AK245" s="31"/>
      <c r="AL245" s="31"/>
      <c r="AM245" s="31"/>
      <c r="AN245" s="31"/>
      <c r="AO245" s="31"/>
      <c r="AP245" s="31"/>
      <c r="AQ245" s="31"/>
      <c r="AR245" s="31"/>
      <c r="AS245" s="31"/>
      <c r="AT245" s="31"/>
      <c r="AU245" s="60"/>
      <c r="AV245" s="60"/>
      <c r="AW245" s="60"/>
      <c r="AX245" s="60"/>
      <c r="AY245" s="60"/>
      <c r="AZ245" s="60"/>
      <c r="BA245" s="60"/>
      <c r="BB245" s="135"/>
      <c r="BC245" s="135"/>
      <c r="BD245" s="135"/>
      <c r="BE245" s="60"/>
    </row>
    <row r="246" spans="1:57" ht="30" customHeight="1" x14ac:dyDescent="0.25">
      <c r="A246" s="166"/>
      <c r="B246" s="73">
        <v>243</v>
      </c>
      <c r="C246" s="169"/>
      <c r="D246" s="75" t="s">
        <v>621</v>
      </c>
      <c r="E246" s="72" t="s">
        <v>729</v>
      </c>
      <c r="F246" s="72" t="s">
        <v>336</v>
      </c>
      <c r="G246" s="72" t="s">
        <v>232</v>
      </c>
      <c r="H246" s="56">
        <v>60.86</v>
      </c>
      <c r="I246" s="32">
        <v>5</v>
      </c>
      <c r="J246" s="41">
        <f t="shared" si="8"/>
        <v>4</v>
      </c>
      <c r="K246" s="42" t="str">
        <f t="shared" si="9"/>
        <v>OK</v>
      </c>
      <c r="L246" s="31"/>
      <c r="M246" s="31"/>
      <c r="N246" s="31"/>
      <c r="O246" s="31"/>
      <c r="P246" s="31"/>
      <c r="Q246" s="31"/>
      <c r="R246" s="31">
        <v>1</v>
      </c>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60"/>
      <c r="AV246" s="60"/>
      <c r="AW246" s="60"/>
      <c r="AX246" s="60"/>
      <c r="AY246" s="60"/>
      <c r="AZ246" s="60"/>
      <c r="BA246" s="60"/>
      <c r="BB246" s="135"/>
      <c r="BC246" s="135"/>
      <c r="BD246" s="135"/>
      <c r="BE246" s="60"/>
    </row>
    <row r="247" spans="1:57" ht="30" customHeight="1" x14ac:dyDescent="0.25">
      <c r="A247" s="166"/>
      <c r="B247" s="73">
        <v>244</v>
      </c>
      <c r="C247" s="169"/>
      <c r="D247" s="75" t="s">
        <v>646</v>
      </c>
      <c r="E247" s="72" t="s">
        <v>726</v>
      </c>
      <c r="F247" s="72" t="s">
        <v>336</v>
      </c>
      <c r="G247" s="72" t="s">
        <v>232</v>
      </c>
      <c r="H247" s="56">
        <v>65.84</v>
      </c>
      <c r="I247" s="32"/>
      <c r="J247" s="41">
        <f t="shared" si="8"/>
        <v>0</v>
      </c>
      <c r="K247" s="42" t="str">
        <f t="shared" si="9"/>
        <v>OK</v>
      </c>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60"/>
      <c r="AV247" s="60"/>
      <c r="AW247" s="60"/>
      <c r="AX247" s="60"/>
      <c r="AY247" s="60"/>
      <c r="AZ247" s="60"/>
      <c r="BA247" s="60"/>
      <c r="BB247" s="135"/>
      <c r="BC247" s="135"/>
      <c r="BD247" s="135"/>
      <c r="BE247" s="60"/>
    </row>
    <row r="248" spans="1:57" ht="30" customHeight="1" x14ac:dyDescent="0.25">
      <c r="A248" s="166"/>
      <c r="B248" s="73">
        <v>245</v>
      </c>
      <c r="C248" s="169"/>
      <c r="D248" s="75" t="s">
        <v>647</v>
      </c>
      <c r="E248" s="72" t="s">
        <v>726</v>
      </c>
      <c r="F248" s="72" t="s">
        <v>336</v>
      </c>
      <c r="G248" s="72" t="s">
        <v>232</v>
      </c>
      <c r="H248" s="56">
        <v>30.24</v>
      </c>
      <c r="I248" s="32"/>
      <c r="J248" s="41">
        <f t="shared" si="8"/>
        <v>0</v>
      </c>
      <c r="K248" s="42" t="str">
        <f t="shared" si="9"/>
        <v>OK</v>
      </c>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60"/>
      <c r="AV248" s="60"/>
      <c r="AW248" s="60"/>
      <c r="AX248" s="60"/>
      <c r="AY248" s="60"/>
      <c r="AZ248" s="60"/>
      <c r="BA248" s="60"/>
      <c r="BB248" s="135"/>
      <c r="BC248" s="135"/>
      <c r="BD248" s="135"/>
      <c r="BE248" s="60"/>
    </row>
    <row r="249" spans="1:57" ht="30" customHeight="1" x14ac:dyDescent="0.25">
      <c r="A249" s="166"/>
      <c r="B249" s="73">
        <v>246</v>
      </c>
      <c r="C249" s="169"/>
      <c r="D249" s="75" t="s">
        <v>624</v>
      </c>
      <c r="E249" s="72" t="s">
        <v>731</v>
      </c>
      <c r="F249" s="72" t="s">
        <v>336</v>
      </c>
      <c r="G249" s="72" t="s">
        <v>232</v>
      </c>
      <c r="H249" s="56">
        <v>5.55</v>
      </c>
      <c r="I249" s="32"/>
      <c r="J249" s="41">
        <f t="shared" si="8"/>
        <v>0</v>
      </c>
      <c r="K249" s="42" t="str">
        <f t="shared" si="9"/>
        <v>OK</v>
      </c>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60"/>
      <c r="AV249" s="60"/>
      <c r="AW249" s="60"/>
      <c r="AX249" s="60"/>
      <c r="AY249" s="60"/>
      <c r="AZ249" s="60"/>
      <c r="BA249" s="60"/>
      <c r="BB249" s="135"/>
      <c r="BC249" s="135"/>
      <c r="BD249" s="135"/>
      <c r="BE249" s="60"/>
    </row>
    <row r="250" spans="1:57" ht="30" customHeight="1" x14ac:dyDescent="0.25">
      <c r="A250" s="166"/>
      <c r="B250" s="73">
        <v>247</v>
      </c>
      <c r="C250" s="169"/>
      <c r="D250" s="75" t="s">
        <v>645</v>
      </c>
      <c r="E250" s="72" t="s">
        <v>726</v>
      </c>
      <c r="F250" s="72" t="s">
        <v>336</v>
      </c>
      <c r="G250" s="72" t="s">
        <v>232</v>
      </c>
      <c r="H250" s="56">
        <v>9.76</v>
      </c>
      <c r="I250" s="32"/>
      <c r="J250" s="41">
        <f t="shared" si="8"/>
        <v>0</v>
      </c>
      <c r="K250" s="42" t="str">
        <f t="shared" si="9"/>
        <v>OK</v>
      </c>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60"/>
      <c r="AV250" s="60"/>
      <c r="AW250" s="60"/>
      <c r="AX250" s="60"/>
      <c r="AY250" s="60"/>
      <c r="AZ250" s="60"/>
      <c r="BA250" s="60"/>
      <c r="BB250" s="135"/>
      <c r="BC250" s="135"/>
      <c r="BD250" s="135"/>
      <c r="BE250" s="60"/>
    </row>
    <row r="251" spans="1:57" ht="30" customHeight="1" x14ac:dyDescent="0.25">
      <c r="A251" s="166"/>
      <c r="B251" s="73">
        <v>248</v>
      </c>
      <c r="C251" s="169"/>
      <c r="D251" s="75" t="s">
        <v>648</v>
      </c>
      <c r="E251" s="72" t="s">
        <v>731</v>
      </c>
      <c r="F251" s="72" t="s">
        <v>336</v>
      </c>
      <c r="G251" s="72" t="s">
        <v>232</v>
      </c>
      <c r="H251" s="56">
        <v>44.16</v>
      </c>
      <c r="I251" s="32"/>
      <c r="J251" s="41">
        <f t="shared" si="8"/>
        <v>0</v>
      </c>
      <c r="K251" s="42" t="str">
        <f t="shared" si="9"/>
        <v>OK</v>
      </c>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60"/>
      <c r="AV251" s="60"/>
      <c r="AW251" s="60"/>
      <c r="AX251" s="60"/>
      <c r="AY251" s="60"/>
      <c r="AZ251" s="60"/>
      <c r="BA251" s="60"/>
      <c r="BB251" s="135"/>
      <c r="BC251" s="135"/>
      <c r="BD251" s="135"/>
      <c r="BE251" s="60"/>
    </row>
    <row r="252" spans="1:57" ht="30" customHeight="1" x14ac:dyDescent="0.25">
      <c r="A252" s="166"/>
      <c r="B252" s="73">
        <v>249</v>
      </c>
      <c r="C252" s="169"/>
      <c r="D252" s="75" t="s">
        <v>733</v>
      </c>
      <c r="E252" s="72" t="s">
        <v>231</v>
      </c>
      <c r="F252" s="72" t="s">
        <v>336</v>
      </c>
      <c r="G252" s="72" t="s">
        <v>232</v>
      </c>
      <c r="H252" s="56">
        <v>36.840000000000003</v>
      </c>
      <c r="I252" s="32"/>
      <c r="J252" s="41">
        <f t="shared" si="8"/>
        <v>0</v>
      </c>
      <c r="K252" s="42" t="str">
        <f t="shared" si="9"/>
        <v>OK</v>
      </c>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60"/>
      <c r="AV252" s="60"/>
      <c r="AW252" s="60"/>
      <c r="AX252" s="60"/>
      <c r="AY252" s="60"/>
      <c r="AZ252" s="60"/>
      <c r="BA252" s="60"/>
      <c r="BB252" s="135"/>
      <c r="BC252" s="135"/>
      <c r="BD252" s="135"/>
      <c r="BE252" s="60"/>
    </row>
    <row r="253" spans="1:57" ht="30" customHeight="1" x14ac:dyDescent="0.25">
      <c r="A253" s="166"/>
      <c r="B253" s="73">
        <v>250</v>
      </c>
      <c r="C253" s="169"/>
      <c r="D253" s="75" t="s">
        <v>734</v>
      </c>
      <c r="E253" s="72" t="s">
        <v>726</v>
      </c>
      <c r="F253" s="72" t="s">
        <v>336</v>
      </c>
      <c r="G253" s="72" t="s">
        <v>232</v>
      </c>
      <c r="H253" s="56">
        <v>39.32</v>
      </c>
      <c r="I253" s="32"/>
      <c r="J253" s="41">
        <f t="shared" si="8"/>
        <v>0</v>
      </c>
      <c r="K253" s="42" t="str">
        <f t="shared" si="9"/>
        <v>OK</v>
      </c>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60"/>
      <c r="AV253" s="60"/>
      <c r="AW253" s="60"/>
      <c r="AX253" s="60"/>
      <c r="AY253" s="60"/>
      <c r="AZ253" s="60"/>
      <c r="BA253" s="60"/>
      <c r="BB253" s="135"/>
      <c r="BC253" s="135"/>
      <c r="BD253" s="135"/>
      <c r="BE253" s="60"/>
    </row>
    <row r="254" spans="1:57" ht="30" customHeight="1" x14ac:dyDescent="0.25">
      <c r="A254" s="166"/>
      <c r="B254" s="73">
        <v>251</v>
      </c>
      <c r="C254" s="169"/>
      <c r="D254" s="75" t="s">
        <v>649</v>
      </c>
      <c r="E254" s="72" t="s">
        <v>735</v>
      </c>
      <c r="F254" s="72" t="s">
        <v>336</v>
      </c>
      <c r="G254" s="72" t="s">
        <v>232</v>
      </c>
      <c r="H254" s="56">
        <v>22.02</v>
      </c>
      <c r="I254" s="32"/>
      <c r="J254" s="41">
        <f t="shared" si="8"/>
        <v>0</v>
      </c>
      <c r="K254" s="42" t="str">
        <f t="shared" si="9"/>
        <v>OK</v>
      </c>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60"/>
      <c r="AV254" s="60"/>
      <c r="AW254" s="60"/>
      <c r="AX254" s="60"/>
      <c r="AY254" s="60"/>
      <c r="AZ254" s="60"/>
      <c r="BA254" s="60"/>
      <c r="BB254" s="135"/>
      <c r="BC254" s="135"/>
      <c r="BD254" s="135"/>
      <c r="BE254" s="60"/>
    </row>
    <row r="255" spans="1:57" ht="30" customHeight="1" x14ac:dyDescent="0.25">
      <c r="A255" s="166"/>
      <c r="B255" s="73">
        <v>252</v>
      </c>
      <c r="C255" s="169"/>
      <c r="D255" s="75" t="s">
        <v>650</v>
      </c>
      <c r="E255" s="72" t="s">
        <v>730</v>
      </c>
      <c r="F255" s="72" t="s">
        <v>336</v>
      </c>
      <c r="G255" s="72" t="s">
        <v>44</v>
      </c>
      <c r="H255" s="56">
        <v>13.98</v>
      </c>
      <c r="I255" s="32">
        <f>3-1</f>
        <v>2</v>
      </c>
      <c r="J255" s="41">
        <f t="shared" si="8"/>
        <v>1</v>
      </c>
      <c r="K255" s="42" t="str">
        <f t="shared" si="9"/>
        <v>OK</v>
      </c>
      <c r="L255" s="31"/>
      <c r="M255" s="31"/>
      <c r="N255" s="31"/>
      <c r="O255" s="31"/>
      <c r="P255" s="31"/>
      <c r="Q255" s="31"/>
      <c r="R255" s="31">
        <v>1</v>
      </c>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60"/>
      <c r="AV255" s="60"/>
      <c r="AW255" s="60"/>
      <c r="AX255" s="60"/>
      <c r="AY255" s="60"/>
      <c r="AZ255" s="60"/>
      <c r="BA255" s="60"/>
      <c r="BB255" s="135"/>
      <c r="BC255" s="135"/>
      <c r="BD255" s="135"/>
      <c r="BE255" s="60"/>
    </row>
    <row r="256" spans="1:57" ht="30" customHeight="1" thickBot="1" x14ac:dyDescent="0.3">
      <c r="A256" s="166"/>
      <c r="B256" s="73">
        <v>253</v>
      </c>
      <c r="C256" s="169"/>
      <c r="D256" s="75" t="s">
        <v>651</v>
      </c>
      <c r="E256" s="72" t="s">
        <v>726</v>
      </c>
      <c r="F256" s="72" t="s">
        <v>336</v>
      </c>
      <c r="G256" s="72" t="s">
        <v>232</v>
      </c>
      <c r="H256" s="56">
        <v>25.96</v>
      </c>
      <c r="I256" s="32"/>
      <c r="J256" s="41">
        <f t="shared" si="8"/>
        <v>0</v>
      </c>
      <c r="K256" s="42" t="str">
        <f t="shared" si="9"/>
        <v>OK</v>
      </c>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61"/>
      <c r="AP256" s="31"/>
      <c r="AQ256" s="31"/>
      <c r="AR256" s="31"/>
      <c r="AS256" s="31"/>
      <c r="AT256" s="31"/>
      <c r="AU256" s="60"/>
      <c r="AV256" s="60"/>
      <c r="AW256" s="60"/>
      <c r="AX256" s="60"/>
      <c r="AY256" s="60"/>
      <c r="AZ256" s="60"/>
      <c r="BA256" s="60"/>
      <c r="BB256" s="135"/>
      <c r="BC256" s="135"/>
      <c r="BD256" s="135"/>
      <c r="BE256" s="60"/>
    </row>
    <row r="257" spans="1:57" ht="30" customHeight="1" thickBot="1" x14ac:dyDescent="0.3">
      <c r="A257" s="167"/>
      <c r="B257" s="73">
        <v>254</v>
      </c>
      <c r="C257" s="170"/>
      <c r="D257" s="75" t="s">
        <v>653</v>
      </c>
      <c r="E257" s="72" t="s">
        <v>729</v>
      </c>
      <c r="F257" s="72" t="s">
        <v>336</v>
      </c>
      <c r="G257" s="72" t="s">
        <v>232</v>
      </c>
      <c r="H257" s="56">
        <v>86.3</v>
      </c>
      <c r="I257" s="32">
        <v>7</v>
      </c>
      <c r="J257" s="41">
        <f t="shared" si="8"/>
        <v>1</v>
      </c>
      <c r="K257" s="42" t="str">
        <f t="shared" si="9"/>
        <v>OK</v>
      </c>
      <c r="L257" s="31">
        <v>1</v>
      </c>
      <c r="M257" s="31"/>
      <c r="N257" s="31"/>
      <c r="O257" s="31"/>
      <c r="P257" s="31"/>
      <c r="Q257" s="31"/>
      <c r="R257" s="31">
        <v>1</v>
      </c>
      <c r="S257" s="31"/>
      <c r="T257" s="31"/>
      <c r="U257" s="31"/>
      <c r="V257" s="31"/>
      <c r="W257" s="31"/>
      <c r="X257" s="31"/>
      <c r="Y257" s="31"/>
      <c r="Z257" s="31"/>
      <c r="AA257" s="31"/>
      <c r="AB257" s="31"/>
      <c r="AC257" s="31"/>
      <c r="AD257" s="31"/>
      <c r="AE257" s="31"/>
      <c r="AF257" s="31">
        <v>1</v>
      </c>
      <c r="AG257" s="31"/>
      <c r="AH257" s="31"/>
      <c r="AI257" s="31">
        <v>1</v>
      </c>
      <c r="AJ257" s="31"/>
      <c r="AK257" s="31"/>
      <c r="AL257" s="31"/>
      <c r="AM257" s="31"/>
      <c r="AN257" s="107"/>
      <c r="AO257" s="108">
        <v>1</v>
      </c>
      <c r="AP257" s="109"/>
      <c r="AQ257" s="31"/>
      <c r="AR257" s="31"/>
      <c r="AS257" s="31"/>
      <c r="AT257" s="31"/>
      <c r="AU257" s="60"/>
      <c r="AV257" s="140">
        <v>1</v>
      </c>
      <c r="AW257" s="60"/>
      <c r="AX257" s="60"/>
      <c r="AY257" s="60"/>
      <c r="AZ257" s="60"/>
      <c r="BA257" s="60"/>
      <c r="BB257" s="135"/>
      <c r="BC257" s="135"/>
      <c r="BD257" s="135"/>
      <c r="BE257" s="60"/>
    </row>
    <row r="258" spans="1:57" ht="30" customHeight="1" x14ac:dyDescent="0.25">
      <c r="A258" s="171">
        <v>5</v>
      </c>
      <c r="B258" s="76">
        <v>255</v>
      </c>
      <c r="C258" s="174" t="s">
        <v>736</v>
      </c>
      <c r="D258" s="80" t="s">
        <v>299</v>
      </c>
      <c r="E258" s="69" t="s">
        <v>737</v>
      </c>
      <c r="F258" s="69" t="s">
        <v>301</v>
      </c>
      <c r="G258" s="69" t="s">
        <v>44</v>
      </c>
      <c r="H258" s="54">
        <v>96.15</v>
      </c>
      <c r="I258" s="32">
        <v>6</v>
      </c>
      <c r="J258" s="41">
        <f t="shared" si="8"/>
        <v>6</v>
      </c>
      <c r="K258" s="42" t="str">
        <f t="shared" si="9"/>
        <v>OK</v>
      </c>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62"/>
      <c r="AP258" s="31"/>
      <c r="AQ258" s="31"/>
      <c r="AR258" s="31"/>
      <c r="AS258" s="31"/>
      <c r="AT258" s="31"/>
      <c r="AU258" s="60"/>
      <c r="AV258" s="60"/>
      <c r="AW258" s="60"/>
      <c r="AX258" s="60"/>
      <c r="AY258" s="60"/>
      <c r="AZ258" s="60"/>
      <c r="BA258" s="60"/>
      <c r="BB258" s="135"/>
      <c r="BC258" s="135"/>
      <c r="BD258" s="135"/>
      <c r="BE258" s="60"/>
    </row>
    <row r="259" spans="1:57" ht="30" customHeight="1" x14ac:dyDescent="0.25">
      <c r="A259" s="172"/>
      <c r="B259" s="76">
        <v>256</v>
      </c>
      <c r="C259" s="175"/>
      <c r="D259" s="80" t="s">
        <v>302</v>
      </c>
      <c r="E259" s="69" t="s">
        <v>737</v>
      </c>
      <c r="F259" s="69" t="s">
        <v>301</v>
      </c>
      <c r="G259" s="69" t="s">
        <v>44</v>
      </c>
      <c r="H259" s="54">
        <v>79.91</v>
      </c>
      <c r="I259" s="32">
        <v>5</v>
      </c>
      <c r="J259" s="41">
        <f t="shared" si="8"/>
        <v>1.5</v>
      </c>
      <c r="K259" s="42" t="str">
        <f t="shared" si="9"/>
        <v>OK</v>
      </c>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116"/>
      <c r="AQ259" s="116">
        <v>1.5</v>
      </c>
      <c r="AR259" s="31"/>
      <c r="AS259" s="31"/>
      <c r="AT259" s="31"/>
      <c r="AU259" s="60"/>
      <c r="AV259" s="60"/>
      <c r="AW259" s="140">
        <v>2</v>
      </c>
      <c r="AX259" s="60"/>
      <c r="AY259" s="60"/>
      <c r="AZ259" s="60"/>
      <c r="BA259" s="60"/>
      <c r="BB259" s="135"/>
      <c r="BC259" s="135"/>
      <c r="BD259" s="135"/>
      <c r="BE259" s="60"/>
    </row>
    <row r="260" spans="1:57" ht="30" customHeight="1" x14ac:dyDescent="0.25">
      <c r="A260" s="172"/>
      <c r="B260" s="76">
        <v>257</v>
      </c>
      <c r="C260" s="175"/>
      <c r="D260" s="80" t="s">
        <v>303</v>
      </c>
      <c r="E260" s="69" t="s">
        <v>737</v>
      </c>
      <c r="F260" s="69" t="s">
        <v>301</v>
      </c>
      <c r="G260" s="69" t="s">
        <v>44</v>
      </c>
      <c r="H260" s="54">
        <v>72.44</v>
      </c>
      <c r="I260" s="32">
        <v>5</v>
      </c>
      <c r="J260" s="41">
        <f t="shared" ref="J260:J323" si="10">I260-(SUM(L260:BE260))</f>
        <v>4</v>
      </c>
      <c r="K260" s="42" t="str">
        <f t="shared" si="9"/>
        <v>OK</v>
      </c>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v>1</v>
      </c>
      <c r="AR260" s="31"/>
      <c r="AS260" s="31"/>
      <c r="AT260" s="31"/>
      <c r="AU260" s="60"/>
      <c r="AV260" s="60"/>
      <c r="AW260" s="60"/>
      <c r="AX260" s="60"/>
      <c r="AY260" s="60"/>
      <c r="AZ260" s="60"/>
      <c r="BA260" s="60"/>
      <c r="BB260" s="135"/>
      <c r="BC260" s="135"/>
      <c r="BD260" s="135"/>
      <c r="BE260" s="60"/>
    </row>
    <row r="261" spans="1:57" ht="30" customHeight="1" x14ac:dyDescent="0.25">
      <c r="A261" s="172"/>
      <c r="B261" s="70">
        <v>258</v>
      </c>
      <c r="C261" s="175"/>
      <c r="D261" s="80" t="s">
        <v>643</v>
      </c>
      <c r="E261" s="69" t="s">
        <v>738</v>
      </c>
      <c r="F261" s="69" t="s">
        <v>644</v>
      </c>
      <c r="G261" s="69" t="s">
        <v>44</v>
      </c>
      <c r="H261" s="54">
        <v>23.25</v>
      </c>
      <c r="I261" s="32">
        <v>12</v>
      </c>
      <c r="J261" s="41">
        <f t="shared" si="10"/>
        <v>12</v>
      </c>
      <c r="K261" s="42" t="str">
        <f t="shared" ref="K261:K324" si="11">IF(J261&lt;0,"ATENÇÃO","OK")</f>
        <v>OK</v>
      </c>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60"/>
      <c r="AV261" s="60"/>
      <c r="AW261" s="60"/>
      <c r="AX261" s="60"/>
      <c r="AY261" s="60"/>
      <c r="AZ261" s="60"/>
      <c r="BA261" s="60"/>
      <c r="BB261" s="135"/>
      <c r="BC261" s="135"/>
      <c r="BD261" s="135"/>
      <c r="BE261" s="60"/>
    </row>
    <row r="262" spans="1:57" ht="30" customHeight="1" x14ac:dyDescent="0.25">
      <c r="A262" s="172"/>
      <c r="B262" s="76">
        <v>259</v>
      </c>
      <c r="C262" s="175"/>
      <c r="D262" s="80" t="s">
        <v>304</v>
      </c>
      <c r="E262" s="69" t="s">
        <v>737</v>
      </c>
      <c r="F262" s="69" t="s">
        <v>306</v>
      </c>
      <c r="G262" s="69" t="s">
        <v>44</v>
      </c>
      <c r="H262" s="54">
        <v>12.21</v>
      </c>
      <c r="I262" s="32">
        <v>15</v>
      </c>
      <c r="J262" s="41">
        <f t="shared" si="10"/>
        <v>15</v>
      </c>
      <c r="K262" s="42" t="str">
        <f t="shared" si="11"/>
        <v>OK</v>
      </c>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60"/>
      <c r="AV262" s="60"/>
      <c r="AW262" s="60"/>
      <c r="AX262" s="60"/>
      <c r="AY262" s="60"/>
      <c r="AZ262" s="60"/>
      <c r="BA262" s="60"/>
      <c r="BB262" s="135"/>
      <c r="BC262" s="135"/>
      <c r="BD262" s="135"/>
      <c r="BE262" s="60"/>
    </row>
    <row r="263" spans="1:57" ht="30" customHeight="1" x14ac:dyDescent="0.25">
      <c r="A263" s="172"/>
      <c r="B263" s="76">
        <v>260</v>
      </c>
      <c r="C263" s="175"/>
      <c r="D263" s="80" t="s">
        <v>307</v>
      </c>
      <c r="E263" s="69" t="s">
        <v>737</v>
      </c>
      <c r="F263" s="69" t="s">
        <v>306</v>
      </c>
      <c r="G263" s="69" t="s">
        <v>44</v>
      </c>
      <c r="H263" s="54">
        <v>4.63</v>
      </c>
      <c r="I263" s="32"/>
      <c r="J263" s="41">
        <f t="shared" si="10"/>
        <v>0</v>
      </c>
      <c r="K263" s="42" t="str">
        <f t="shared" si="11"/>
        <v>OK</v>
      </c>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60"/>
      <c r="AV263" s="60"/>
      <c r="AW263" s="60"/>
      <c r="AX263" s="60"/>
      <c r="AY263" s="60"/>
      <c r="AZ263" s="60"/>
      <c r="BA263" s="60"/>
      <c r="BB263" s="135"/>
      <c r="BC263" s="135"/>
      <c r="BD263" s="135"/>
      <c r="BE263" s="60"/>
    </row>
    <row r="264" spans="1:57" ht="30" customHeight="1" x14ac:dyDescent="0.25">
      <c r="A264" s="172"/>
      <c r="B264" s="76">
        <v>261</v>
      </c>
      <c r="C264" s="175"/>
      <c r="D264" s="80" t="s">
        <v>308</v>
      </c>
      <c r="E264" s="69" t="s">
        <v>737</v>
      </c>
      <c r="F264" s="69" t="s">
        <v>301</v>
      </c>
      <c r="G264" s="69" t="s">
        <v>44</v>
      </c>
      <c r="H264" s="54">
        <v>71.16</v>
      </c>
      <c r="I264" s="32">
        <v>5</v>
      </c>
      <c r="J264" s="41">
        <f t="shared" si="10"/>
        <v>4</v>
      </c>
      <c r="K264" s="42" t="str">
        <f t="shared" si="11"/>
        <v>OK</v>
      </c>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v>1</v>
      </c>
      <c r="AR264" s="31"/>
      <c r="AS264" s="31"/>
      <c r="AT264" s="31"/>
      <c r="AU264" s="60"/>
      <c r="AV264" s="60"/>
      <c r="AW264" s="60"/>
      <c r="AX264" s="60"/>
      <c r="AY264" s="60"/>
      <c r="AZ264" s="60"/>
      <c r="BA264" s="60"/>
      <c r="BB264" s="135"/>
      <c r="BC264" s="135"/>
      <c r="BD264" s="135"/>
      <c r="BE264" s="60"/>
    </row>
    <row r="265" spans="1:57" ht="30" customHeight="1" x14ac:dyDescent="0.25">
      <c r="A265" s="172"/>
      <c r="B265" s="70">
        <v>262</v>
      </c>
      <c r="C265" s="175"/>
      <c r="D265" s="81" t="s">
        <v>309</v>
      </c>
      <c r="E265" s="69" t="s">
        <v>737</v>
      </c>
      <c r="F265" s="69" t="s">
        <v>301</v>
      </c>
      <c r="G265" s="69" t="s">
        <v>44</v>
      </c>
      <c r="H265" s="54">
        <v>86.96</v>
      </c>
      <c r="I265" s="32">
        <v>5</v>
      </c>
      <c r="J265" s="41">
        <f t="shared" si="10"/>
        <v>3</v>
      </c>
      <c r="K265" s="42" t="str">
        <f t="shared" si="11"/>
        <v>OK</v>
      </c>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60"/>
      <c r="AV265" s="60"/>
      <c r="AW265" s="140">
        <v>2</v>
      </c>
      <c r="AX265" s="60"/>
      <c r="AY265" s="60"/>
      <c r="AZ265" s="60"/>
      <c r="BA265" s="60"/>
      <c r="BB265" s="135"/>
      <c r="BC265" s="135"/>
      <c r="BD265" s="135"/>
      <c r="BE265" s="60"/>
    </row>
    <row r="266" spans="1:57" ht="30" customHeight="1" x14ac:dyDescent="0.25">
      <c r="A266" s="172"/>
      <c r="B266" s="76">
        <v>263</v>
      </c>
      <c r="C266" s="175"/>
      <c r="D266" s="80" t="s">
        <v>310</v>
      </c>
      <c r="E266" s="69" t="s">
        <v>311</v>
      </c>
      <c r="F266" s="69" t="s">
        <v>306</v>
      </c>
      <c r="G266" s="69" t="s">
        <v>44</v>
      </c>
      <c r="H266" s="54">
        <v>9.8800000000000008</v>
      </c>
      <c r="I266" s="32">
        <v>20</v>
      </c>
      <c r="J266" s="41">
        <f t="shared" si="10"/>
        <v>20</v>
      </c>
      <c r="K266" s="42" t="str">
        <f t="shared" si="11"/>
        <v>OK</v>
      </c>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60"/>
      <c r="AV266" s="60"/>
      <c r="AW266" s="60"/>
      <c r="AX266" s="60"/>
      <c r="AY266" s="60"/>
      <c r="AZ266" s="60"/>
      <c r="BA266" s="60"/>
      <c r="BB266" s="135"/>
      <c r="BC266" s="135"/>
      <c r="BD266" s="135"/>
      <c r="BE266" s="60"/>
    </row>
    <row r="267" spans="1:57" ht="30" customHeight="1" x14ac:dyDescent="0.25">
      <c r="A267" s="172"/>
      <c r="B267" s="76">
        <v>264</v>
      </c>
      <c r="C267" s="175"/>
      <c r="D267" s="80" t="s">
        <v>312</v>
      </c>
      <c r="E267" s="69" t="s">
        <v>739</v>
      </c>
      <c r="F267" s="69" t="s">
        <v>306</v>
      </c>
      <c r="G267" s="69" t="s">
        <v>44</v>
      </c>
      <c r="H267" s="54">
        <v>19.18</v>
      </c>
      <c r="I267" s="32">
        <v>15</v>
      </c>
      <c r="J267" s="41">
        <f t="shared" si="10"/>
        <v>5</v>
      </c>
      <c r="K267" s="42" t="str">
        <f t="shared" si="11"/>
        <v>OK</v>
      </c>
      <c r="L267" s="31"/>
      <c r="M267" s="31"/>
      <c r="N267" s="31"/>
      <c r="O267" s="31"/>
      <c r="P267" s="31"/>
      <c r="Q267" s="31"/>
      <c r="R267" s="31"/>
      <c r="S267" s="31"/>
      <c r="T267" s="31"/>
      <c r="U267" s="31">
        <v>1</v>
      </c>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v>5</v>
      </c>
      <c r="AR267" s="31"/>
      <c r="AS267" s="31"/>
      <c r="AT267" s="31"/>
      <c r="AU267" s="60"/>
      <c r="AV267" s="60"/>
      <c r="AW267" s="140">
        <v>4</v>
      </c>
      <c r="AX267" s="60"/>
      <c r="AY267" s="60"/>
      <c r="AZ267" s="60"/>
      <c r="BA267" s="60"/>
      <c r="BB267" s="135"/>
      <c r="BC267" s="135"/>
      <c r="BD267" s="135"/>
      <c r="BE267" s="60"/>
    </row>
    <row r="268" spans="1:57" ht="30" customHeight="1" x14ac:dyDescent="0.25">
      <c r="A268" s="172"/>
      <c r="B268" s="76">
        <v>265</v>
      </c>
      <c r="C268" s="175"/>
      <c r="D268" s="80" t="s">
        <v>313</v>
      </c>
      <c r="E268" s="69" t="s">
        <v>314</v>
      </c>
      <c r="F268" s="69" t="s">
        <v>306</v>
      </c>
      <c r="G268" s="69" t="s">
        <v>44</v>
      </c>
      <c r="H268" s="54">
        <v>24.34</v>
      </c>
      <c r="I268" s="32">
        <f>30-6</f>
        <v>24</v>
      </c>
      <c r="J268" s="41">
        <f t="shared" si="10"/>
        <v>0</v>
      </c>
      <c r="K268" s="42" t="str">
        <f t="shared" si="11"/>
        <v>OK</v>
      </c>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v>15</v>
      </c>
      <c r="AR268" s="31"/>
      <c r="AS268" s="31"/>
      <c r="AT268" s="31"/>
      <c r="AU268" s="60"/>
      <c r="AV268" s="60"/>
      <c r="AW268" s="140">
        <v>9</v>
      </c>
      <c r="AX268" s="60"/>
      <c r="AY268" s="60"/>
      <c r="AZ268" s="60"/>
      <c r="BA268" s="60"/>
      <c r="BB268" s="135"/>
      <c r="BC268" s="135"/>
      <c r="BD268" s="135"/>
      <c r="BE268" s="60"/>
    </row>
    <row r="269" spans="1:57" ht="30" customHeight="1" x14ac:dyDescent="0.25">
      <c r="A269" s="172"/>
      <c r="B269" s="70">
        <v>266</v>
      </c>
      <c r="C269" s="175"/>
      <c r="D269" s="80" t="s">
        <v>315</v>
      </c>
      <c r="E269" s="69" t="s">
        <v>740</v>
      </c>
      <c r="F269" s="69" t="s">
        <v>38</v>
      </c>
      <c r="G269" s="69" t="s">
        <v>44</v>
      </c>
      <c r="H269" s="54">
        <v>23.18</v>
      </c>
      <c r="I269" s="32">
        <v>8</v>
      </c>
      <c r="J269" s="41">
        <f t="shared" si="10"/>
        <v>0</v>
      </c>
      <c r="K269" s="42" t="str">
        <f t="shared" si="11"/>
        <v>OK</v>
      </c>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60"/>
      <c r="AV269" s="60"/>
      <c r="AW269" s="140">
        <v>8</v>
      </c>
      <c r="AX269" s="60"/>
      <c r="AY269" s="60"/>
      <c r="AZ269" s="60"/>
      <c r="BA269" s="60"/>
      <c r="BB269" s="135"/>
      <c r="BC269" s="135"/>
      <c r="BD269" s="135"/>
      <c r="BE269" s="60"/>
    </row>
    <row r="270" spans="1:57" ht="30" customHeight="1" x14ac:dyDescent="0.25">
      <c r="A270" s="172"/>
      <c r="B270" s="76">
        <v>267</v>
      </c>
      <c r="C270" s="175"/>
      <c r="D270" s="80" t="s">
        <v>317</v>
      </c>
      <c r="E270" s="69" t="s">
        <v>741</v>
      </c>
      <c r="F270" s="69" t="s">
        <v>38</v>
      </c>
      <c r="G270" s="69" t="s">
        <v>44</v>
      </c>
      <c r="H270" s="54">
        <v>5.98</v>
      </c>
      <c r="I270" s="32">
        <v>80</v>
      </c>
      <c r="J270" s="41">
        <f t="shared" si="10"/>
        <v>70</v>
      </c>
      <c r="K270" s="42" t="str">
        <f t="shared" si="11"/>
        <v>OK</v>
      </c>
      <c r="L270" s="31"/>
      <c r="M270" s="31"/>
      <c r="N270" s="31"/>
      <c r="O270" s="31"/>
      <c r="P270" s="31"/>
      <c r="Q270" s="31"/>
      <c r="R270" s="31"/>
      <c r="S270" s="31"/>
      <c r="T270" s="31"/>
      <c r="U270" s="31">
        <v>10</v>
      </c>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60"/>
      <c r="AV270" s="60"/>
      <c r="AW270" s="60"/>
      <c r="AX270" s="60"/>
      <c r="AY270" s="60"/>
      <c r="AZ270" s="60"/>
      <c r="BA270" s="60"/>
      <c r="BB270" s="135"/>
      <c r="BC270" s="135"/>
      <c r="BD270" s="135"/>
      <c r="BE270" s="60"/>
    </row>
    <row r="271" spans="1:57" ht="30" customHeight="1" x14ac:dyDescent="0.25">
      <c r="A271" s="172"/>
      <c r="B271" s="76">
        <v>268</v>
      </c>
      <c r="C271" s="175"/>
      <c r="D271" s="80" t="s">
        <v>319</v>
      </c>
      <c r="E271" s="69" t="s">
        <v>742</v>
      </c>
      <c r="F271" s="69" t="s">
        <v>321</v>
      </c>
      <c r="G271" s="69" t="s">
        <v>44</v>
      </c>
      <c r="H271" s="54">
        <v>26.97</v>
      </c>
      <c r="I271" s="32"/>
      <c r="J271" s="41">
        <f t="shared" si="10"/>
        <v>0</v>
      </c>
      <c r="K271" s="42" t="str">
        <f t="shared" si="11"/>
        <v>OK</v>
      </c>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60"/>
      <c r="AV271" s="60"/>
      <c r="AW271" s="60"/>
      <c r="AX271" s="60"/>
      <c r="AY271" s="60"/>
      <c r="AZ271" s="60"/>
      <c r="BA271" s="60"/>
      <c r="BB271" s="135"/>
      <c r="BC271" s="135"/>
      <c r="BD271" s="135"/>
      <c r="BE271" s="60"/>
    </row>
    <row r="272" spans="1:57" ht="30" customHeight="1" x14ac:dyDescent="0.25">
      <c r="A272" s="172"/>
      <c r="B272" s="76">
        <v>269</v>
      </c>
      <c r="C272" s="175"/>
      <c r="D272" s="80" t="s">
        <v>322</v>
      </c>
      <c r="E272" s="69" t="s">
        <v>743</v>
      </c>
      <c r="F272" s="69" t="s">
        <v>321</v>
      </c>
      <c r="G272" s="69" t="s">
        <v>44</v>
      </c>
      <c r="H272" s="54">
        <v>20.9</v>
      </c>
      <c r="I272" s="32">
        <f>210-50</f>
        <v>160</v>
      </c>
      <c r="J272" s="41">
        <f t="shared" si="10"/>
        <v>130</v>
      </c>
      <c r="K272" s="42" t="str">
        <f t="shared" si="11"/>
        <v>OK</v>
      </c>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60"/>
      <c r="AV272" s="60"/>
      <c r="AW272" s="140">
        <v>30</v>
      </c>
      <c r="AX272" s="60"/>
      <c r="AY272" s="60"/>
      <c r="AZ272" s="60"/>
      <c r="BA272" s="60"/>
      <c r="BB272" s="135"/>
      <c r="BC272" s="135"/>
      <c r="BD272" s="135"/>
      <c r="BE272" s="60"/>
    </row>
    <row r="273" spans="1:57" ht="30" customHeight="1" x14ac:dyDescent="0.25">
      <c r="A273" s="172"/>
      <c r="B273" s="76">
        <v>270</v>
      </c>
      <c r="C273" s="175"/>
      <c r="D273" s="80" t="s">
        <v>324</v>
      </c>
      <c r="E273" s="69" t="s">
        <v>739</v>
      </c>
      <c r="F273" s="69" t="s">
        <v>50</v>
      </c>
      <c r="G273" s="69" t="s">
        <v>44</v>
      </c>
      <c r="H273" s="54">
        <v>3.67</v>
      </c>
      <c r="I273" s="32">
        <v>21</v>
      </c>
      <c r="J273" s="41">
        <f t="shared" si="10"/>
        <v>21</v>
      </c>
      <c r="K273" s="42" t="str">
        <f t="shared" si="11"/>
        <v>OK</v>
      </c>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60"/>
      <c r="AV273" s="60"/>
      <c r="AW273" s="60"/>
      <c r="AX273" s="60"/>
      <c r="AY273" s="60"/>
      <c r="AZ273" s="60"/>
      <c r="BA273" s="60"/>
      <c r="BB273" s="135"/>
      <c r="BC273" s="135"/>
      <c r="BD273" s="135"/>
      <c r="BE273" s="60"/>
    </row>
    <row r="274" spans="1:57" ht="30" customHeight="1" x14ac:dyDescent="0.25">
      <c r="A274" s="172"/>
      <c r="B274" s="76">
        <v>271</v>
      </c>
      <c r="C274" s="175"/>
      <c r="D274" s="80" t="s">
        <v>325</v>
      </c>
      <c r="E274" s="69" t="s">
        <v>744</v>
      </c>
      <c r="F274" s="69" t="s">
        <v>38</v>
      </c>
      <c r="G274" s="69" t="s">
        <v>44</v>
      </c>
      <c r="H274" s="54">
        <v>47.73</v>
      </c>
      <c r="I274" s="32"/>
      <c r="J274" s="41">
        <f t="shared" si="10"/>
        <v>0</v>
      </c>
      <c r="K274" s="42" t="str">
        <f t="shared" si="11"/>
        <v>OK</v>
      </c>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60"/>
      <c r="AV274" s="60"/>
      <c r="AW274" s="60"/>
      <c r="AX274" s="60"/>
      <c r="AY274" s="60"/>
      <c r="AZ274" s="60"/>
      <c r="BA274" s="60"/>
      <c r="BB274" s="135"/>
      <c r="BC274" s="135"/>
      <c r="BD274" s="135"/>
      <c r="BE274" s="60"/>
    </row>
    <row r="275" spans="1:57" ht="30" customHeight="1" x14ac:dyDescent="0.25">
      <c r="A275" s="172"/>
      <c r="B275" s="76">
        <v>272</v>
      </c>
      <c r="C275" s="175"/>
      <c r="D275" s="80" t="s">
        <v>327</v>
      </c>
      <c r="E275" s="69" t="s">
        <v>744</v>
      </c>
      <c r="F275" s="69" t="s">
        <v>38</v>
      </c>
      <c r="G275" s="69" t="s">
        <v>44</v>
      </c>
      <c r="H275" s="54">
        <v>50.1</v>
      </c>
      <c r="I275" s="32"/>
      <c r="J275" s="41">
        <f t="shared" si="10"/>
        <v>0</v>
      </c>
      <c r="K275" s="42" t="str">
        <f t="shared" si="11"/>
        <v>OK</v>
      </c>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60"/>
      <c r="AV275" s="60"/>
      <c r="AW275" s="60"/>
      <c r="AX275" s="60"/>
      <c r="AY275" s="60"/>
      <c r="AZ275" s="60"/>
      <c r="BA275" s="60"/>
      <c r="BB275" s="135"/>
      <c r="BC275" s="135"/>
      <c r="BD275" s="135"/>
      <c r="BE275" s="60"/>
    </row>
    <row r="276" spans="1:57" ht="30" customHeight="1" x14ac:dyDescent="0.25">
      <c r="A276" s="172"/>
      <c r="B276" s="76">
        <v>273</v>
      </c>
      <c r="C276" s="175"/>
      <c r="D276" s="80" t="s">
        <v>745</v>
      </c>
      <c r="E276" s="69" t="s">
        <v>746</v>
      </c>
      <c r="F276" s="69" t="s">
        <v>38</v>
      </c>
      <c r="G276" s="69" t="s">
        <v>44</v>
      </c>
      <c r="H276" s="54">
        <v>1.29</v>
      </c>
      <c r="I276" s="32">
        <v>4000</v>
      </c>
      <c r="J276" s="41">
        <f t="shared" si="10"/>
        <v>3800</v>
      </c>
      <c r="K276" s="42" t="str">
        <f t="shared" si="11"/>
        <v>OK</v>
      </c>
      <c r="L276" s="31"/>
      <c r="M276" s="107"/>
      <c r="N276" s="107"/>
      <c r="O276" s="107"/>
      <c r="P276" s="107"/>
      <c r="Q276" s="31"/>
      <c r="R276" s="31"/>
      <c r="S276" s="31"/>
      <c r="T276" s="31"/>
      <c r="U276" s="31"/>
      <c r="V276" s="31"/>
      <c r="W276" s="31"/>
      <c r="X276" s="31"/>
      <c r="Y276" s="31"/>
      <c r="Z276" s="31"/>
      <c r="AA276" s="31"/>
      <c r="AB276" s="31"/>
      <c r="AC276" s="31"/>
      <c r="AD276" s="31">
        <v>200</v>
      </c>
      <c r="AE276" s="31"/>
      <c r="AF276" s="31"/>
      <c r="AG276" s="31"/>
      <c r="AH276" s="31"/>
      <c r="AI276" s="31"/>
      <c r="AJ276" s="31"/>
      <c r="AK276" s="31"/>
      <c r="AL276" s="31"/>
      <c r="AM276" s="31"/>
      <c r="AN276" s="31"/>
      <c r="AO276" s="31"/>
      <c r="AP276" s="31"/>
      <c r="AQ276" s="31"/>
      <c r="AR276" s="31"/>
      <c r="AS276" s="31"/>
      <c r="AT276" s="31"/>
      <c r="AU276" s="60"/>
      <c r="AV276" s="60"/>
      <c r="AW276" s="60"/>
      <c r="AX276" s="60"/>
      <c r="AY276" s="60"/>
      <c r="AZ276" s="60"/>
      <c r="BA276" s="60"/>
      <c r="BB276" s="135"/>
      <c r="BC276" s="135"/>
      <c r="BD276" s="135"/>
      <c r="BE276" s="60"/>
    </row>
    <row r="277" spans="1:57" ht="30" customHeight="1" x14ac:dyDescent="0.25">
      <c r="A277" s="172"/>
      <c r="B277" s="76">
        <v>274</v>
      </c>
      <c r="C277" s="175"/>
      <c r="D277" s="80" t="s">
        <v>329</v>
      </c>
      <c r="E277" s="69" t="s">
        <v>747</v>
      </c>
      <c r="F277" s="69" t="s">
        <v>38</v>
      </c>
      <c r="G277" s="69" t="s">
        <v>44</v>
      </c>
      <c r="H277" s="54">
        <v>0.44</v>
      </c>
      <c r="I277" s="32">
        <v>3000</v>
      </c>
      <c r="J277" s="41">
        <f t="shared" si="10"/>
        <v>3000</v>
      </c>
      <c r="K277" s="42" t="str">
        <f t="shared" si="11"/>
        <v>OK</v>
      </c>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60"/>
      <c r="AV277" s="60"/>
      <c r="AW277" s="60"/>
      <c r="AX277" s="60"/>
      <c r="AY277" s="60"/>
      <c r="AZ277" s="60"/>
      <c r="BA277" s="60"/>
      <c r="BB277" s="135"/>
      <c r="BC277" s="135"/>
      <c r="BD277" s="135"/>
      <c r="BE277" s="60"/>
    </row>
    <row r="278" spans="1:57" ht="30" customHeight="1" x14ac:dyDescent="0.25">
      <c r="A278" s="172"/>
      <c r="B278" s="70">
        <v>275</v>
      </c>
      <c r="C278" s="175"/>
      <c r="D278" s="80" t="s">
        <v>330</v>
      </c>
      <c r="E278" s="69" t="s">
        <v>748</v>
      </c>
      <c r="F278" s="69" t="s">
        <v>321</v>
      </c>
      <c r="G278" s="69" t="s">
        <v>44</v>
      </c>
      <c r="H278" s="54">
        <v>111.53</v>
      </c>
      <c r="I278" s="32">
        <v>15</v>
      </c>
      <c r="J278" s="41">
        <f t="shared" si="10"/>
        <v>11</v>
      </c>
      <c r="K278" s="42" t="str">
        <f t="shared" si="11"/>
        <v>OK</v>
      </c>
      <c r="L278" s="31"/>
      <c r="M278" s="31"/>
      <c r="N278" s="31"/>
      <c r="O278" s="31">
        <v>4</v>
      </c>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60"/>
      <c r="AV278" s="60"/>
      <c r="AW278" s="60"/>
      <c r="AX278" s="60"/>
      <c r="AY278" s="60"/>
      <c r="AZ278" s="60"/>
      <c r="BA278" s="60"/>
      <c r="BB278" s="135"/>
      <c r="BC278" s="135"/>
      <c r="BD278" s="135"/>
      <c r="BE278" s="60"/>
    </row>
    <row r="279" spans="1:57" ht="30" customHeight="1" x14ac:dyDescent="0.25">
      <c r="A279" s="172"/>
      <c r="B279" s="76">
        <v>276</v>
      </c>
      <c r="C279" s="175"/>
      <c r="D279" s="81" t="s">
        <v>749</v>
      </c>
      <c r="E279" s="66" t="s">
        <v>750</v>
      </c>
      <c r="F279" s="48" t="s">
        <v>751</v>
      </c>
      <c r="G279" s="70" t="s">
        <v>44</v>
      </c>
      <c r="H279" s="54">
        <v>255.57</v>
      </c>
      <c r="I279" s="32">
        <v>30</v>
      </c>
      <c r="J279" s="41">
        <f t="shared" si="10"/>
        <v>27</v>
      </c>
      <c r="K279" s="42" t="str">
        <f t="shared" si="11"/>
        <v>OK</v>
      </c>
      <c r="L279" s="31"/>
      <c r="M279" s="31"/>
      <c r="N279" s="31"/>
      <c r="O279" s="31">
        <v>1</v>
      </c>
      <c r="P279" s="31"/>
      <c r="Q279" s="31"/>
      <c r="R279" s="31"/>
      <c r="S279" s="31"/>
      <c r="T279" s="31"/>
      <c r="U279" s="31"/>
      <c r="V279" s="31"/>
      <c r="W279" s="31"/>
      <c r="X279" s="31"/>
      <c r="Y279" s="31"/>
      <c r="Z279" s="31"/>
      <c r="AA279" s="31"/>
      <c r="AB279" s="31"/>
      <c r="AC279" s="31"/>
      <c r="AD279" s="31"/>
      <c r="AE279" s="31"/>
      <c r="AF279" s="31"/>
      <c r="AG279" s="31"/>
      <c r="AH279" s="152"/>
      <c r="AI279" s="31"/>
      <c r="AJ279" s="31"/>
      <c r="AK279" s="31">
        <v>2</v>
      </c>
      <c r="AL279" s="31"/>
      <c r="AM279" s="31"/>
      <c r="AN279" s="31"/>
      <c r="AO279" s="31"/>
      <c r="AP279" s="31"/>
      <c r="AQ279" s="31"/>
      <c r="AR279" s="31"/>
      <c r="AS279" s="31"/>
      <c r="AT279" s="31"/>
      <c r="AU279" s="60"/>
      <c r="AV279" s="60"/>
      <c r="AW279" s="60"/>
      <c r="AX279" s="60"/>
      <c r="AY279" s="60"/>
      <c r="AZ279" s="60"/>
      <c r="BA279" s="60"/>
      <c r="BB279" s="135"/>
      <c r="BC279" s="135"/>
      <c r="BD279" s="135"/>
      <c r="BE279" s="60"/>
    </row>
    <row r="280" spans="1:57" ht="30" customHeight="1" x14ac:dyDescent="0.25">
      <c r="A280" s="172"/>
      <c r="B280" s="76">
        <v>277</v>
      </c>
      <c r="C280" s="175"/>
      <c r="D280" s="81" t="s">
        <v>752</v>
      </c>
      <c r="E280" s="66" t="s">
        <v>748</v>
      </c>
      <c r="F280" s="48" t="s">
        <v>751</v>
      </c>
      <c r="G280" s="70" t="s">
        <v>44</v>
      </c>
      <c r="H280" s="54">
        <v>203.37</v>
      </c>
      <c r="I280" s="32">
        <v>30</v>
      </c>
      <c r="J280" s="41">
        <f t="shared" si="10"/>
        <v>26</v>
      </c>
      <c r="K280" s="42" t="str">
        <f t="shared" si="11"/>
        <v>OK</v>
      </c>
      <c r="L280" s="31"/>
      <c r="M280" s="31"/>
      <c r="N280" s="31"/>
      <c r="O280" s="31">
        <v>2</v>
      </c>
      <c r="P280" s="31"/>
      <c r="Q280" s="31"/>
      <c r="R280" s="31"/>
      <c r="S280" s="31"/>
      <c r="T280" s="31"/>
      <c r="U280" s="31"/>
      <c r="V280" s="31"/>
      <c r="W280" s="31"/>
      <c r="X280" s="31"/>
      <c r="Y280" s="31"/>
      <c r="Z280" s="31"/>
      <c r="AA280" s="31"/>
      <c r="AB280" s="31"/>
      <c r="AC280" s="31"/>
      <c r="AD280" s="31"/>
      <c r="AE280" s="31"/>
      <c r="AF280" s="31"/>
      <c r="AG280" s="31"/>
      <c r="AH280" s="152"/>
      <c r="AI280" s="31"/>
      <c r="AJ280" s="31"/>
      <c r="AK280" s="31">
        <v>2</v>
      </c>
      <c r="AL280" s="31"/>
      <c r="AM280" s="31"/>
      <c r="AN280" s="31"/>
      <c r="AO280" s="31"/>
      <c r="AP280" s="31"/>
      <c r="AQ280" s="31"/>
      <c r="AR280" s="31"/>
      <c r="AS280" s="31"/>
      <c r="AT280" s="31"/>
      <c r="AU280" s="60"/>
      <c r="AV280" s="60"/>
      <c r="AW280" s="60"/>
      <c r="AX280" s="60"/>
      <c r="AY280" s="60"/>
      <c r="AZ280" s="60"/>
      <c r="BA280" s="60"/>
      <c r="BB280" s="135"/>
      <c r="BC280" s="135"/>
      <c r="BD280" s="135"/>
      <c r="BE280" s="60"/>
    </row>
    <row r="281" spans="1:57" ht="30" customHeight="1" x14ac:dyDescent="0.25">
      <c r="A281" s="172"/>
      <c r="B281" s="76">
        <v>278</v>
      </c>
      <c r="C281" s="175"/>
      <c r="D281" s="81" t="s">
        <v>753</v>
      </c>
      <c r="E281" s="66" t="s">
        <v>748</v>
      </c>
      <c r="F281" s="48" t="s">
        <v>754</v>
      </c>
      <c r="G281" s="70" t="s">
        <v>755</v>
      </c>
      <c r="H281" s="54">
        <v>3.68</v>
      </c>
      <c r="I281" s="32">
        <v>200</v>
      </c>
      <c r="J281" s="41">
        <f t="shared" si="10"/>
        <v>200</v>
      </c>
      <c r="K281" s="42" t="str">
        <f t="shared" si="11"/>
        <v>OK</v>
      </c>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60"/>
      <c r="AV281" s="60"/>
      <c r="AW281" s="60"/>
      <c r="AX281" s="60"/>
      <c r="AY281" s="60"/>
      <c r="AZ281" s="60"/>
      <c r="BA281" s="60"/>
      <c r="BB281" s="135"/>
      <c r="BC281" s="135"/>
      <c r="BD281" s="135"/>
      <c r="BE281" s="60"/>
    </row>
    <row r="282" spans="1:57" ht="30" customHeight="1" x14ac:dyDescent="0.25">
      <c r="A282" s="172"/>
      <c r="B282" s="76">
        <v>279</v>
      </c>
      <c r="C282" s="175"/>
      <c r="D282" s="81" t="s">
        <v>756</v>
      </c>
      <c r="E282" s="66" t="s">
        <v>757</v>
      </c>
      <c r="F282" s="48" t="s">
        <v>336</v>
      </c>
      <c r="G282" s="70" t="s">
        <v>44</v>
      </c>
      <c r="H282" s="54">
        <v>84.95</v>
      </c>
      <c r="I282" s="32">
        <v>15</v>
      </c>
      <c r="J282" s="41">
        <f t="shared" si="10"/>
        <v>9</v>
      </c>
      <c r="K282" s="42" t="str">
        <f t="shared" si="11"/>
        <v>OK</v>
      </c>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60"/>
      <c r="AV282" s="60"/>
      <c r="AW282" s="60"/>
      <c r="AX282" s="60"/>
      <c r="AY282" s="60"/>
      <c r="AZ282" s="60"/>
      <c r="BA282" s="60"/>
      <c r="BB282" s="137">
        <v>6</v>
      </c>
      <c r="BC282" s="135"/>
      <c r="BD282" s="135"/>
      <c r="BE282" s="60"/>
    </row>
    <row r="283" spans="1:57" ht="30" customHeight="1" x14ac:dyDescent="0.25">
      <c r="A283" s="172"/>
      <c r="B283" s="76">
        <v>280</v>
      </c>
      <c r="C283" s="175"/>
      <c r="D283" s="81" t="s">
        <v>758</v>
      </c>
      <c r="E283" s="66" t="s">
        <v>757</v>
      </c>
      <c r="F283" s="48" t="s">
        <v>336</v>
      </c>
      <c r="G283" s="70" t="s">
        <v>44</v>
      </c>
      <c r="H283" s="54">
        <v>122.79</v>
      </c>
      <c r="I283" s="32">
        <v>20</v>
      </c>
      <c r="J283" s="41">
        <f t="shared" si="10"/>
        <v>15</v>
      </c>
      <c r="K283" s="42" t="str">
        <f t="shared" si="11"/>
        <v>OK</v>
      </c>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60"/>
      <c r="AV283" s="60"/>
      <c r="AW283" s="60"/>
      <c r="AX283" s="60"/>
      <c r="AY283" s="60"/>
      <c r="AZ283" s="60"/>
      <c r="BA283" s="60"/>
      <c r="BB283" s="137">
        <v>5</v>
      </c>
      <c r="BC283" s="135"/>
      <c r="BD283" s="135"/>
      <c r="BE283" s="60"/>
    </row>
    <row r="284" spans="1:57" ht="30" customHeight="1" x14ac:dyDescent="0.25">
      <c r="A284" s="172"/>
      <c r="B284" s="76">
        <v>281</v>
      </c>
      <c r="C284" s="175"/>
      <c r="D284" s="81" t="s">
        <v>759</v>
      </c>
      <c r="E284" s="66" t="s">
        <v>757</v>
      </c>
      <c r="F284" s="48" t="s">
        <v>336</v>
      </c>
      <c r="G284" s="70" t="s">
        <v>44</v>
      </c>
      <c r="H284" s="54">
        <v>38.6</v>
      </c>
      <c r="I284" s="32">
        <v>15</v>
      </c>
      <c r="J284" s="41">
        <f t="shared" si="10"/>
        <v>10</v>
      </c>
      <c r="K284" s="42" t="str">
        <f t="shared" si="11"/>
        <v>OK</v>
      </c>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60"/>
      <c r="AV284" s="60"/>
      <c r="AW284" s="60"/>
      <c r="AX284" s="60"/>
      <c r="AY284" s="60"/>
      <c r="AZ284" s="60"/>
      <c r="BA284" s="60"/>
      <c r="BB284" s="137">
        <v>5</v>
      </c>
      <c r="BC284" s="135"/>
      <c r="BD284" s="135"/>
      <c r="BE284" s="60"/>
    </row>
    <row r="285" spans="1:57" ht="30" customHeight="1" x14ac:dyDescent="0.25">
      <c r="A285" s="172"/>
      <c r="B285" s="76">
        <v>282</v>
      </c>
      <c r="C285" s="175"/>
      <c r="D285" s="81" t="s">
        <v>760</v>
      </c>
      <c r="E285" s="66" t="s">
        <v>757</v>
      </c>
      <c r="F285" s="48" t="s">
        <v>336</v>
      </c>
      <c r="G285" s="70" t="s">
        <v>44</v>
      </c>
      <c r="H285" s="54">
        <v>58.6</v>
      </c>
      <c r="I285" s="32">
        <v>20</v>
      </c>
      <c r="J285" s="41">
        <f t="shared" si="10"/>
        <v>15</v>
      </c>
      <c r="K285" s="42" t="str">
        <f t="shared" si="11"/>
        <v>OK</v>
      </c>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60"/>
      <c r="AV285" s="60"/>
      <c r="AW285" s="60"/>
      <c r="AX285" s="60"/>
      <c r="AY285" s="60"/>
      <c r="AZ285" s="60"/>
      <c r="BA285" s="60"/>
      <c r="BB285" s="137">
        <v>5</v>
      </c>
      <c r="BC285" s="135"/>
      <c r="BD285" s="135"/>
      <c r="BE285" s="60"/>
    </row>
    <row r="286" spans="1:57" ht="30" customHeight="1" x14ac:dyDescent="0.25">
      <c r="A286" s="172"/>
      <c r="B286" s="76">
        <v>283</v>
      </c>
      <c r="C286" s="175"/>
      <c r="D286" s="81" t="s">
        <v>761</v>
      </c>
      <c r="E286" s="66" t="s">
        <v>762</v>
      </c>
      <c r="F286" s="48" t="s">
        <v>336</v>
      </c>
      <c r="G286" s="70" t="s">
        <v>44</v>
      </c>
      <c r="H286" s="54">
        <v>9.24</v>
      </c>
      <c r="I286" s="32">
        <v>35</v>
      </c>
      <c r="J286" s="41">
        <f t="shared" si="10"/>
        <v>0</v>
      </c>
      <c r="K286" s="42" t="str">
        <f t="shared" si="11"/>
        <v>OK</v>
      </c>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60"/>
      <c r="AV286" s="60"/>
      <c r="AW286" s="60"/>
      <c r="AX286" s="60"/>
      <c r="AY286" s="60"/>
      <c r="AZ286" s="60"/>
      <c r="BA286" s="60"/>
      <c r="BB286" s="137">
        <v>35</v>
      </c>
      <c r="BC286" s="135"/>
      <c r="BD286" s="135"/>
      <c r="BE286" s="60"/>
    </row>
    <row r="287" spans="1:57" ht="30" customHeight="1" x14ac:dyDescent="0.25">
      <c r="A287" s="172"/>
      <c r="B287" s="76">
        <v>284</v>
      </c>
      <c r="C287" s="175"/>
      <c r="D287" s="81" t="s">
        <v>763</v>
      </c>
      <c r="E287" s="66" t="s">
        <v>764</v>
      </c>
      <c r="F287" s="48" t="s">
        <v>765</v>
      </c>
      <c r="G287" s="70" t="s">
        <v>44</v>
      </c>
      <c r="H287" s="54">
        <v>45.35</v>
      </c>
      <c r="I287" s="32">
        <v>80</v>
      </c>
      <c r="J287" s="41">
        <f t="shared" si="10"/>
        <v>76</v>
      </c>
      <c r="K287" s="42" t="str">
        <f t="shared" si="11"/>
        <v>OK</v>
      </c>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60"/>
      <c r="AV287" s="60"/>
      <c r="AW287" s="60"/>
      <c r="AX287" s="60"/>
      <c r="AY287" s="60"/>
      <c r="AZ287" s="60"/>
      <c r="BA287" s="60"/>
      <c r="BB287" s="137">
        <v>4</v>
      </c>
      <c r="BC287" s="135"/>
      <c r="BD287" s="135"/>
      <c r="BE287" s="60"/>
    </row>
    <row r="288" spans="1:57" ht="30" customHeight="1" x14ac:dyDescent="0.25">
      <c r="A288" s="172"/>
      <c r="B288" s="76">
        <v>285</v>
      </c>
      <c r="C288" s="175"/>
      <c r="D288" s="81" t="s">
        <v>766</v>
      </c>
      <c r="E288" s="66" t="s">
        <v>767</v>
      </c>
      <c r="F288" s="48" t="s">
        <v>38</v>
      </c>
      <c r="G288" s="70" t="s">
        <v>44</v>
      </c>
      <c r="H288" s="54">
        <v>61.65</v>
      </c>
      <c r="I288" s="32"/>
      <c r="J288" s="41">
        <f t="shared" si="10"/>
        <v>0</v>
      </c>
      <c r="K288" s="42" t="str">
        <f t="shared" si="11"/>
        <v>OK</v>
      </c>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60"/>
      <c r="AV288" s="60"/>
      <c r="AW288" s="60"/>
      <c r="AX288" s="60"/>
      <c r="AY288" s="60"/>
      <c r="AZ288" s="60"/>
      <c r="BA288" s="60"/>
      <c r="BB288" s="135"/>
      <c r="BC288" s="135"/>
      <c r="BD288" s="135"/>
      <c r="BE288" s="60"/>
    </row>
    <row r="289" spans="1:57" ht="30" customHeight="1" x14ac:dyDescent="0.25">
      <c r="A289" s="172"/>
      <c r="B289" s="76">
        <v>286</v>
      </c>
      <c r="C289" s="175"/>
      <c r="D289" s="81" t="s">
        <v>768</v>
      </c>
      <c r="E289" s="66" t="s">
        <v>767</v>
      </c>
      <c r="F289" s="48" t="s">
        <v>38</v>
      </c>
      <c r="G289" s="70" t="s">
        <v>44</v>
      </c>
      <c r="H289" s="54">
        <v>71.599999999999994</v>
      </c>
      <c r="I289" s="32"/>
      <c r="J289" s="41">
        <f t="shared" si="10"/>
        <v>0</v>
      </c>
      <c r="K289" s="42" t="str">
        <f t="shared" si="11"/>
        <v>OK</v>
      </c>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60"/>
      <c r="AV289" s="60"/>
      <c r="AW289" s="60"/>
      <c r="AX289" s="60"/>
      <c r="AY289" s="60"/>
      <c r="AZ289" s="60"/>
      <c r="BA289" s="60"/>
      <c r="BB289" s="135"/>
      <c r="BC289" s="135"/>
      <c r="BD289" s="135"/>
      <c r="BE289" s="60"/>
    </row>
    <row r="290" spans="1:57" ht="30" customHeight="1" x14ac:dyDescent="0.25">
      <c r="A290" s="172"/>
      <c r="B290" s="76">
        <v>287</v>
      </c>
      <c r="C290" s="175"/>
      <c r="D290" s="81" t="s">
        <v>769</v>
      </c>
      <c r="E290" s="66" t="s">
        <v>767</v>
      </c>
      <c r="F290" s="48" t="s">
        <v>38</v>
      </c>
      <c r="G290" s="70" t="s">
        <v>44</v>
      </c>
      <c r="H290" s="54">
        <v>101.41</v>
      </c>
      <c r="I290" s="32"/>
      <c r="J290" s="41">
        <f t="shared" si="10"/>
        <v>0</v>
      </c>
      <c r="K290" s="42" t="str">
        <f t="shared" si="11"/>
        <v>OK</v>
      </c>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60"/>
      <c r="AV290" s="60"/>
      <c r="AW290" s="60"/>
      <c r="AX290" s="60"/>
      <c r="AY290" s="60"/>
      <c r="AZ290" s="60"/>
      <c r="BA290" s="60"/>
      <c r="BB290" s="135"/>
      <c r="BC290" s="135"/>
      <c r="BD290" s="135"/>
      <c r="BE290" s="60"/>
    </row>
    <row r="291" spans="1:57" ht="30" customHeight="1" x14ac:dyDescent="0.25">
      <c r="A291" s="172"/>
      <c r="B291" s="76">
        <v>288</v>
      </c>
      <c r="C291" s="175"/>
      <c r="D291" s="81" t="s">
        <v>770</v>
      </c>
      <c r="E291" s="66" t="s">
        <v>771</v>
      </c>
      <c r="F291" s="48" t="s">
        <v>38</v>
      </c>
      <c r="G291" s="70" t="s">
        <v>44</v>
      </c>
      <c r="H291" s="54">
        <v>40.770000000000003</v>
      </c>
      <c r="I291" s="32"/>
      <c r="J291" s="41">
        <f t="shared" si="10"/>
        <v>0</v>
      </c>
      <c r="K291" s="42" t="str">
        <f t="shared" si="11"/>
        <v>OK</v>
      </c>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60"/>
      <c r="AV291" s="60"/>
      <c r="AW291" s="60"/>
      <c r="AX291" s="60"/>
      <c r="AY291" s="60"/>
      <c r="AZ291" s="60"/>
      <c r="BA291" s="60"/>
      <c r="BB291" s="135"/>
      <c r="BC291" s="135"/>
      <c r="BD291" s="135"/>
      <c r="BE291" s="60"/>
    </row>
    <row r="292" spans="1:57" ht="30" customHeight="1" x14ac:dyDescent="0.25">
      <c r="A292" s="172"/>
      <c r="B292" s="76">
        <v>289</v>
      </c>
      <c r="C292" s="175"/>
      <c r="D292" s="81" t="s">
        <v>772</v>
      </c>
      <c r="E292" s="66" t="s">
        <v>773</v>
      </c>
      <c r="F292" s="66" t="s">
        <v>774</v>
      </c>
      <c r="G292" s="70" t="s">
        <v>44</v>
      </c>
      <c r="H292" s="54">
        <v>27.07</v>
      </c>
      <c r="I292" s="32">
        <v>56</v>
      </c>
      <c r="J292" s="41">
        <f t="shared" si="10"/>
        <v>25</v>
      </c>
      <c r="K292" s="42" t="str">
        <f t="shared" si="11"/>
        <v>OK</v>
      </c>
      <c r="L292" s="31"/>
      <c r="M292" s="31"/>
      <c r="N292" s="31"/>
      <c r="O292" s="31"/>
      <c r="P292" s="31"/>
      <c r="Q292" s="31"/>
      <c r="R292" s="31"/>
      <c r="S292" s="31"/>
      <c r="T292" s="31"/>
      <c r="U292" s="31">
        <v>6</v>
      </c>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60"/>
      <c r="AV292" s="60"/>
      <c r="AW292" s="140">
        <v>25</v>
      </c>
      <c r="AX292" s="60"/>
      <c r="AY292" s="60"/>
      <c r="AZ292" s="60"/>
      <c r="BA292" s="60"/>
      <c r="BB292" s="135"/>
      <c r="BC292" s="135"/>
      <c r="BD292" s="135"/>
      <c r="BE292" s="60"/>
    </row>
    <row r="293" spans="1:57" ht="30" customHeight="1" x14ac:dyDescent="0.25">
      <c r="A293" s="172"/>
      <c r="B293" s="70">
        <v>290</v>
      </c>
      <c r="C293" s="175"/>
      <c r="D293" s="80" t="s">
        <v>332</v>
      </c>
      <c r="E293" s="69" t="s">
        <v>775</v>
      </c>
      <c r="F293" s="69" t="s">
        <v>38</v>
      </c>
      <c r="G293" s="69" t="s">
        <v>44</v>
      </c>
      <c r="H293" s="54">
        <v>5.85</v>
      </c>
      <c r="I293" s="32"/>
      <c r="J293" s="41">
        <f t="shared" si="10"/>
        <v>0</v>
      </c>
      <c r="K293" s="42" t="str">
        <f t="shared" si="11"/>
        <v>OK</v>
      </c>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60"/>
      <c r="AV293" s="60"/>
      <c r="AW293" s="60"/>
      <c r="AX293" s="60"/>
      <c r="AY293" s="60"/>
      <c r="AZ293" s="60"/>
      <c r="BA293" s="60"/>
      <c r="BB293" s="135"/>
      <c r="BC293" s="135"/>
      <c r="BD293" s="135"/>
      <c r="BE293" s="60"/>
    </row>
    <row r="294" spans="1:57" ht="30" customHeight="1" x14ac:dyDescent="0.25">
      <c r="A294" s="172"/>
      <c r="B294" s="70">
        <v>291</v>
      </c>
      <c r="C294" s="175"/>
      <c r="D294" s="80" t="s">
        <v>334</v>
      </c>
      <c r="E294" s="69" t="s">
        <v>775</v>
      </c>
      <c r="F294" s="69" t="s">
        <v>38</v>
      </c>
      <c r="G294" s="69" t="s">
        <v>44</v>
      </c>
      <c r="H294" s="54">
        <v>5.89</v>
      </c>
      <c r="I294" s="32"/>
      <c r="J294" s="41">
        <f t="shared" si="10"/>
        <v>0</v>
      </c>
      <c r="K294" s="42" t="str">
        <f t="shared" si="11"/>
        <v>OK</v>
      </c>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60"/>
      <c r="AV294" s="60"/>
      <c r="AW294" s="60"/>
      <c r="AX294" s="60"/>
      <c r="AY294" s="60"/>
      <c r="AZ294" s="60"/>
      <c r="BA294" s="60"/>
      <c r="BB294" s="135"/>
      <c r="BC294" s="135"/>
      <c r="BD294" s="135"/>
      <c r="BE294" s="60"/>
    </row>
    <row r="295" spans="1:57" ht="30" customHeight="1" x14ac:dyDescent="0.25">
      <c r="A295" s="172"/>
      <c r="B295" s="70">
        <v>292</v>
      </c>
      <c r="C295" s="175"/>
      <c r="D295" s="80" t="s">
        <v>335</v>
      </c>
      <c r="E295" s="69" t="s">
        <v>775</v>
      </c>
      <c r="F295" s="69" t="s">
        <v>336</v>
      </c>
      <c r="G295" s="69" t="s">
        <v>44</v>
      </c>
      <c r="H295" s="54">
        <v>5.93</v>
      </c>
      <c r="I295" s="32"/>
      <c r="J295" s="41">
        <f t="shared" si="10"/>
        <v>0</v>
      </c>
      <c r="K295" s="42" t="str">
        <f t="shared" si="11"/>
        <v>OK</v>
      </c>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60"/>
      <c r="AV295" s="60"/>
      <c r="AW295" s="60"/>
      <c r="AX295" s="60"/>
      <c r="AY295" s="60"/>
      <c r="AZ295" s="60"/>
      <c r="BA295" s="60"/>
      <c r="BB295" s="135"/>
      <c r="BC295" s="135"/>
      <c r="BD295" s="135"/>
      <c r="BE295" s="60"/>
    </row>
    <row r="296" spans="1:57" ht="30" customHeight="1" x14ac:dyDescent="0.25">
      <c r="A296" s="172"/>
      <c r="B296" s="69">
        <v>293</v>
      </c>
      <c r="C296" s="175"/>
      <c r="D296" s="80" t="s">
        <v>337</v>
      </c>
      <c r="E296" s="69" t="s">
        <v>757</v>
      </c>
      <c r="F296" s="69" t="s">
        <v>123</v>
      </c>
      <c r="G296" s="69" t="s">
        <v>44</v>
      </c>
      <c r="H296" s="54">
        <v>66.3</v>
      </c>
      <c r="I296" s="32">
        <v>42</v>
      </c>
      <c r="J296" s="41">
        <f t="shared" si="10"/>
        <v>42</v>
      </c>
      <c r="K296" s="42" t="str">
        <f t="shared" si="11"/>
        <v>OK</v>
      </c>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60"/>
      <c r="AV296" s="60"/>
      <c r="AW296" s="60"/>
      <c r="AX296" s="60"/>
      <c r="AY296" s="60"/>
      <c r="AZ296" s="60"/>
      <c r="BA296" s="60"/>
      <c r="BB296" s="135"/>
      <c r="BC296" s="135"/>
      <c r="BD296" s="135"/>
      <c r="BE296" s="60"/>
    </row>
    <row r="297" spans="1:57" ht="30" customHeight="1" x14ac:dyDescent="0.25">
      <c r="A297" s="172"/>
      <c r="B297" s="69">
        <v>294</v>
      </c>
      <c r="C297" s="175"/>
      <c r="D297" s="80" t="s">
        <v>339</v>
      </c>
      <c r="E297" s="69" t="s">
        <v>757</v>
      </c>
      <c r="F297" s="69" t="s">
        <v>123</v>
      </c>
      <c r="G297" s="69" t="s">
        <v>44</v>
      </c>
      <c r="H297" s="54">
        <v>70.87</v>
      </c>
      <c r="I297" s="32">
        <v>66</v>
      </c>
      <c r="J297" s="41">
        <f t="shared" si="10"/>
        <v>66</v>
      </c>
      <c r="K297" s="42" t="str">
        <f t="shared" si="11"/>
        <v>OK</v>
      </c>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60"/>
      <c r="AV297" s="60"/>
      <c r="AW297" s="60"/>
      <c r="AX297" s="60"/>
      <c r="AY297" s="60"/>
      <c r="AZ297" s="60"/>
      <c r="BA297" s="60"/>
      <c r="BB297" s="135"/>
      <c r="BC297" s="135"/>
      <c r="BD297" s="135"/>
      <c r="BE297" s="60"/>
    </row>
    <row r="298" spans="1:57" ht="30" customHeight="1" x14ac:dyDescent="0.25">
      <c r="A298" s="172"/>
      <c r="B298" s="70">
        <v>295</v>
      </c>
      <c r="C298" s="175"/>
      <c r="D298" s="80" t="s">
        <v>340</v>
      </c>
      <c r="E298" s="69" t="s">
        <v>757</v>
      </c>
      <c r="F298" s="69" t="s">
        <v>123</v>
      </c>
      <c r="G298" s="69" t="s">
        <v>44</v>
      </c>
      <c r="H298" s="54">
        <v>97.78</v>
      </c>
      <c r="I298" s="32">
        <v>56</v>
      </c>
      <c r="J298" s="41">
        <f t="shared" si="10"/>
        <v>55</v>
      </c>
      <c r="K298" s="42" t="str">
        <f t="shared" si="11"/>
        <v>OK</v>
      </c>
      <c r="L298" s="31"/>
      <c r="M298" s="31"/>
      <c r="N298" s="31"/>
      <c r="O298" s="31"/>
      <c r="P298" s="31"/>
      <c r="Q298" s="31"/>
      <c r="R298" s="31"/>
      <c r="S298" s="31"/>
      <c r="T298" s="31"/>
      <c r="U298" s="31">
        <v>1</v>
      </c>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60"/>
      <c r="AV298" s="60"/>
      <c r="AW298" s="60"/>
      <c r="AX298" s="60"/>
      <c r="AY298" s="60"/>
      <c r="AZ298" s="60"/>
      <c r="BA298" s="60"/>
      <c r="BB298" s="135"/>
      <c r="BC298" s="135"/>
      <c r="BD298" s="135"/>
      <c r="BE298" s="60"/>
    </row>
    <row r="299" spans="1:57" ht="30" customHeight="1" x14ac:dyDescent="0.25">
      <c r="A299" s="172"/>
      <c r="B299" s="69">
        <v>296</v>
      </c>
      <c r="C299" s="175"/>
      <c r="D299" s="80" t="s">
        <v>341</v>
      </c>
      <c r="E299" s="69" t="s">
        <v>776</v>
      </c>
      <c r="F299" s="69" t="s">
        <v>343</v>
      </c>
      <c r="G299" s="69" t="s">
        <v>44</v>
      </c>
      <c r="H299" s="54">
        <v>32.520000000000003</v>
      </c>
      <c r="I299" s="32"/>
      <c r="J299" s="41">
        <f t="shared" si="10"/>
        <v>0</v>
      </c>
      <c r="K299" s="42" t="str">
        <f t="shared" si="11"/>
        <v>OK</v>
      </c>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60"/>
      <c r="AV299" s="60"/>
      <c r="AW299" s="60"/>
      <c r="AX299" s="60"/>
      <c r="AY299" s="60"/>
      <c r="AZ299" s="60"/>
      <c r="BA299" s="60"/>
      <c r="BB299" s="135"/>
      <c r="BC299" s="135"/>
      <c r="BD299" s="135"/>
      <c r="BE299" s="60"/>
    </row>
    <row r="300" spans="1:57" ht="30" customHeight="1" x14ac:dyDescent="0.25">
      <c r="A300" s="173"/>
      <c r="B300" s="69">
        <v>297</v>
      </c>
      <c r="C300" s="176"/>
      <c r="D300" s="80" t="s">
        <v>344</v>
      </c>
      <c r="E300" s="69" t="s">
        <v>776</v>
      </c>
      <c r="F300" s="69" t="s">
        <v>343</v>
      </c>
      <c r="G300" s="69" t="s">
        <v>44</v>
      </c>
      <c r="H300" s="54">
        <v>41.15</v>
      </c>
      <c r="I300" s="32">
        <v>2</v>
      </c>
      <c r="J300" s="41">
        <f t="shared" si="10"/>
        <v>0</v>
      </c>
      <c r="K300" s="42" t="str">
        <f t="shared" si="11"/>
        <v>OK</v>
      </c>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60"/>
      <c r="AV300" s="60"/>
      <c r="AW300" s="60"/>
      <c r="AX300" s="60"/>
      <c r="AY300" s="60"/>
      <c r="AZ300" s="60"/>
      <c r="BA300" s="60"/>
      <c r="BB300" s="137">
        <v>2</v>
      </c>
      <c r="BC300" s="135"/>
      <c r="BD300" s="135"/>
      <c r="BE300" s="60"/>
    </row>
    <row r="301" spans="1:57" ht="30" customHeight="1" x14ac:dyDescent="0.25">
      <c r="A301" s="165">
        <v>7</v>
      </c>
      <c r="B301" s="71">
        <v>345</v>
      </c>
      <c r="C301" s="168" t="s">
        <v>695</v>
      </c>
      <c r="D301" s="75" t="s">
        <v>777</v>
      </c>
      <c r="E301" s="72" t="s">
        <v>778</v>
      </c>
      <c r="F301" s="72" t="s">
        <v>38</v>
      </c>
      <c r="G301" s="72" t="s">
        <v>44</v>
      </c>
      <c r="H301" s="56">
        <v>23.8</v>
      </c>
      <c r="I301" s="32">
        <v>70</v>
      </c>
      <c r="J301" s="41">
        <f t="shared" si="10"/>
        <v>49</v>
      </c>
      <c r="K301" s="42" t="str">
        <f t="shared" si="11"/>
        <v>OK</v>
      </c>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v>6</v>
      </c>
      <c r="AT301" s="31"/>
      <c r="AU301" s="140">
        <v>10</v>
      </c>
      <c r="AV301" s="60"/>
      <c r="AW301" s="60"/>
      <c r="AX301" s="60"/>
      <c r="AY301" s="60"/>
      <c r="AZ301" s="60"/>
      <c r="BA301" s="60"/>
      <c r="BB301" s="135"/>
      <c r="BC301" s="140">
        <v>5</v>
      </c>
      <c r="BD301" s="135"/>
      <c r="BE301" s="60"/>
    </row>
    <row r="302" spans="1:57" ht="30" customHeight="1" x14ac:dyDescent="0.25">
      <c r="A302" s="166"/>
      <c r="B302" s="71">
        <v>346</v>
      </c>
      <c r="C302" s="169"/>
      <c r="D302" s="75" t="s">
        <v>352</v>
      </c>
      <c r="E302" s="72" t="s">
        <v>351</v>
      </c>
      <c r="F302" s="72" t="s">
        <v>38</v>
      </c>
      <c r="G302" s="72" t="s">
        <v>44</v>
      </c>
      <c r="H302" s="56">
        <v>36.5</v>
      </c>
      <c r="I302" s="32">
        <v>60</v>
      </c>
      <c r="J302" s="41">
        <f t="shared" si="10"/>
        <v>51</v>
      </c>
      <c r="K302" s="42" t="str">
        <f t="shared" si="11"/>
        <v>OK</v>
      </c>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v>4</v>
      </c>
      <c r="AT302" s="31"/>
      <c r="AU302" s="140">
        <v>5</v>
      </c>
      <c r="AV302" s="60"/>
      <c r="AW302" s="60"/>
      <c r="AX302" s="60"/>
      <c r="AY302" s="60"/>
      <c r="AZ302" s="60"/>
      <c r="BA302" s="60"/>
      <c r="BB302" s="135"/>
      <c r="BC302" s="135"/>
      <c r="BD302" s="135"/>
      <c r="BE302" s="60"/>
    </row>
    <row r="303" spans="1:57" ht="30" customHeight="1" x14ac:dyDescent="0.25">
      <c r="A303" s="166"/>
      <c r="B303" s="71">
        <v>347</v>
      </c>
      <c r="C303" s="169"/>
      <c r="D303" s="75" t="s">
        <v>353</v>
      </c>
      <c r="E303" s="99" t="s">
        <v>779</v>
      </c>
      <c r="F303" s="72" t="s">
        <v>38</v>
      </c>
      <c r="G303" s="72"/>
      <c r="H303" s="56">
        <v>85.97</v>
      </c>
      <c r="I303" s="32">
        <v>60</v>
      </c>
      <c r="J303" s="41">
        <f t="shared" si="10"/>
        <v>50</v>
      </c>
      <c r="K303" s="42" t="str">
        <f t="shared" si="11"/>
        <v>OK</v>
      </c>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v>8</v>
      </c>
      <c r="AT303" s="31"/>
      <c r="AU303" s="140">
        <v>2</v>
      </c>
      <c r="AV303" s="60"/>
      <c r="AW303" s="60"/>
      <c r="AX303" s="60"/>
      <c r="AY303" s="60"/>
      <c r="AZ303" s="60"/>
      <c r="BA303" s="60"/>
      <c r="BB303" s="135"/>
      <c r="BC303" s="135"/>
      <c r="BD303" s="135"/>
      <c r="BE303" s="60"/>
    </row>
    <row r="304" spans="1:57" ht="30" customHeight="1" x14ac:dyDescent="0.25">
      <c r="A304" s="166"/>
      <c r="B304" s="71">
        <v>348</v>
      </c>
      <c r="C304" s="169"/>
      <c r="D304" s="75" t="s">
        <v>354</v>
      </c>
      <c r="E304" s="99" t="s">
        <v>355</v>
      </c>
      <c r="F304" s="72" t="s">
        <v>38</v>
      </c>
      <c r="G304" s="72" t="s">
        <v>44</v>
      </c>
      <c r="H304" s="56">
        <v>17.96</v>
      </c>
      <c r="I304" s="32">
        <v>15</v>
      </c>
      <c r="J304" s="41">
        <f t="shared" si="10"/>
        <v>13</v>
      </c>
      <c r="K304" s="42" t="str">
        <f t="shared" si="11"/>
        <v>OK</v>
      </c>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v>2</v>
      </c>
      <c r="AQ304" s="31"/>
      <c r="AR304" s="31"/>
      <c r="AS304" s="31"/>
      <c r="AT304" s="31"/>
      <c r="AU304" s="60"/>
      <c r="AV304" s="60"/>
      <c r="AW304" s="60"/>
      <c r="AX304" s="60"/>
      <c r="AY304" s="60"/>
      <c r="AZ304" s="60"/>
      <c r="BA304" s="60"/>
      <c r="BB304" s="135"/>
      <c r="BC304" s="135"/>
      <c r="BD304" s="135"/>
      <c r="BE304" s="60"/>
    </row>
    <row r="305" spans="1:57" ht="30" customHeight="1" x14ac:dyDescent="0.25">
      <c r="A305" s="166"/>
      <c r="B305" s="71">
        <v>349</v>
      </c>
      <c r="C305" s="169"/>
      <c r="D305" s="75" t="s">
        <v>356</v>
      </c>
      <c r="E305" s="99" t="s">
        <v>355</v>
      </c>
      <c r="F305" s="72" t="s">
        <v>38</v>
      </c>
      <c r="G305" s="72" t="s">
        <v>44</v>
      </c>
      <c r="H305" s="56">
        <v>24.33</v>
      </c>
      <c r="I305" s="32">
        <v>18</v>
      </c>
      <c r="J305" s="41">
        <f t="shared" si="10"/>
        <v>11</v>
      </c>
      <c r="K305" s="42" t="str">
        <f t="shared" si="11"/>
        <v>OK</v>
      </c>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v>4</v>
      </c>
      <c r="AT305" s="31"/>
      <c r="AU305" s="140">
        <v>3</v>
      </c>
      <c r="AV305" s="60"/>
      <c r="AW305" s="60"/>
      <c r="AX305" s="60"/>
      <c r="AY305" s="60"/>
      <c r="AZ305" s="60"/>
      <c r="BA305" s="60"/>
      <c r="BB305" s="135"/>
      <c r="BC305" s="135"/>
      <c r="BD305" s="135"/>
      <c r="BE305" s="60"/>
    </row>
    <row r="306" spans="1:57" ht="30" customHeight="1" x14ac:dyDescent="0.25">
      <c r="A306" s="166"/>
      <c r="B306" s="71">
        <v>350</v>
      </c>
      <c r="C306" s="169"/>
      <c r="D306" s="75" t="s">
        <v>780</v>
      </c>
      <c r="E306" s="99" t="s">
        <v>355</v>
      </c>
      <c r="F306" s="72" t="s">
        <v>38</v>
      </c>
      <c r="G306" s="72" t="s">
        <v>44</v>
      </c>
      <c r="H306" s="56">
        <v>67</v>
      </c>
      <c r="I306" s="32">
        <v>18</v>
      </c>
      <c r="J306" s="41">
        <f t="shared" si="10"/>
        <v>8</v>
      </c>
      <c r="K306" s="42" t="str">
        <f t="shared" si="11"/>
        <v>OK</v>
      </c>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v>10</v>
      </c>
      <c r="AS306" s="31"/>
      <c r="AT306" s="31"/>
      <c r="AU306" s="60"/>
      <c r="AV306" s="60"/>
      <c r="AW306" s="60"/>
      <c r="AX306" s="60"/>
      <c r="AY306" s="60"/>
      <c r="AZ306" s="60"/>
      <c r="BA306" s="60"/>
      <c r="BB306" s="135"/>
      <c r="BC306" s="135"/>
      <c r="BD306" s="135"/>
      <c r="BE306" s="60"/>
    </row>
    <row r="307" spans="1:57" ht="30" customHeight="1" x14ac:dyDescent="0.25">
      <c r="A307" s="166"/>
      <c r="B307" s="71">
        <v>351</v>
      </c>
      <c r="C307" s="169"/>
      <c r="D307" s="75" t="s">
        <v>357</v>
      </c>
      <c r="E307" s="99" t="s">
        <v>355</v>
      </c>
      <c r="F307" s="72" t="s">
        <v>38</v>
      </c>
      <c r="G307" s="72" t="s">
        <v>44</v>
      </c>
      <c r="H307" s="56">
        <v>48.5</v>
      </c>
      <c r="I307" s="32">
        <v>8</v>
      </c>
      <c r="J307" s="41">
        <f t="shared" si="10"/>
        <v>8</v>
      </c>
      <c r="K307" s="42" t="str">
        <f t="shared" si="11"/>
        <v>OK</v>
      </c>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60"/>
      <c r="AV307" s="60"/>
      <c r="AW307" s="60"/>
      <c r="AX307" s="60"/>
      <c r="AY307" s="60"/>
      <c r="AZ307" s="60"/>
      <c r="BA307" s="60"/>
      <c r="BB307" s="135"/>
      <c r="BC307" s="135"/>
      <c r="BD307" s="135"/>
      <c r="BE307" s="60"/>
    </row>
    <row r="308" spans="1:57" ht="30" customHeight="1" x14ac:dyDescent="0.25">
      <c r="A308" s="166"/>
      <c r="B308" s="71">
        <v>352</v>
      </c>
      <c r="C308" s="169"/>
      <c r="D308" s="75" t="s">
        <v>359</v>
      </c>
      <c r="E308" s="99" t="s">
        <v>355</v>
      </c>
      <c r="F308" s="72" t="s">
        <v>38</v>
      </c>
      <c r="G308" s="72" t="s">
        <v>44</v>
      </c>
      <c r="H308" s="56">
        <v>45.3</v>
      </c>
      <c r="I308" s="32">
        <v>16</v>
      </c>
      <c r="J308" s="41">
        <f t="shared" si="10"/>
        <v>9</v>
      </c>
      <c r="K308" s="42" t="str">
        <f t="shared" si="11"/>
        <v>OK</v>
      </c>
      <c r="L308" s="31"/>
      <c r="M308" s="31"/>
      <c r="N308" s="31"/>
      <c r="O308" s="31"/>
      <c r="P308" s="31"/>
      <c r="Q308" s="31"/>
      <c r="R308" s="31"/>
      <c r="S308" s="31"/>
      <c r="T308" s="31"/>
      <c r="U308" s="31"/>
      <c r="V308" s="31"/>
      <c r="W308" s="31"/>
      <c r="X308" s="31"/>
      <c r="Y308" s="31"/>
      <c r="Z308" s="31"/>
      <c r="AA308" s="31"/>
      <c r="AB308" s="31"/>
      <c r="AC308" s="31"/>
      <c r="AD308" s="31"/>
      <c r="AE308" s="31"/>
      <c r="AF308" s="31"/>
      <c r="AG308" s="31">
        <v>3</v>
      </c>
      <c r="AH308" s="31"/>
      <c r="AI308" s="31"/>
      <c r="AJ308" s="31"/>
      <c r="AK308" s="31"/>
      <c r="AL308" s="31"/>
      <c r="AM308" s="31"/>
      <c r="AN308" s="31"/>
      <c r="AO308" s="31"/>
      <c r="AP308" s="31">
        <v>4</v>
      </c>
      <c r="AQ308" s="31"/>
      <c r="AR308" s="31"/>
      <c r="AS308" s="31"/>
      <c r="AT308" s="31"/>
      <c r="AU308" s="60"/>
      <c r="AV308" s="60"/>
      <c r="AW308" s="60"/>
      <c r="AX308" s="60"/>
      <c r="AY308" s="60"/>
      <c r="AZ308" s="60"/>
      <c r="BA308" s="60"/>
      <c r="BB308" s="135"/>
      <c r="BC308" s="135"/>
      <c r="BD308" s="135"/>
      <c r="BE308" s="60"/>
    </row>
    <row r="309" spans="1:57" ht="30" customHeight="1" x14ac:dyDescent="0.25">
      <c r="A309" s="166"/>
      <c r="B309" s="71">
        <v>353</v>
      </c>
      <c r="C309" s="169"/>
      <c r="D309" s="75" t="s">
        <v>360</v>
      </c>
      <c r="E309" s="99" t="s">
        <v>781</v>
      </c>
      <c r="F309" s="72" t="s">
        <v>38</v>
      </c>
      <c r="G309" s="72" t="s">
        <v>44</v>
      </c>
      <c r="H309" s="56">
        <v>34.25</v>
      </c>
      <c r="I309" s="32">
        <v>16</v>
      </c>
      <c r="J309" s="41">
        <f t="shared" si="10"/>
        <v>16</v>
      </c>
      <c r="K309" s="42" t="str">
        <f t="shared" si="11"/>
        <v>OK</v>
      </c>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60"/>
      <c r="AV309" s="60"/>
      <c r="AW309" s="60"/>
      <c r="AX309" s="60"/>
      <c r="AY309" s="60"/>
      <c r="AZ309" s="60"/>
      <c r="BA309" s="60"/>
      <c r="BB309" s="135"/>
      <c r="BC309" s="135"/>
      <c r="BD309" s="135"/>
      <c r="BE309" s="60"/>
    </row>
    <row r="310" spans="1:57" ht="30" customHeight="1" x14ac:dyDescent="0.25">
      <c r="A310" s="166"/>
      <c r="B310" s="71">
        <v>354</v>
      </c>
      <c r="C310" s="169"/>
      <c r="D310" s="75" t="s">
        <v>361</v>
      </c>
      <c r="E310" s="99" t="s">
        <v>355</v>
      </c>
      <c r="F310" s="72"/>
      <c r="G310" s="72" t="s">
        <v>44</v>
      </c>
      <c r="H310" s="56">
        <v>59.2</v>
      </c>
      <c r="I310" s="32">
        <v>16</v>
      </c>
      <c r="J310" s="41">
        <f t="shared" si="10"/>
        <v>9</v>
      </c>
      <c r="K310" s="42" t="str">
        <f t="shared" si="11"/>
        <v>OK</v>
      </c>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v>4</v>
      </c>
      <c r="AT310" s="31"/>
      <c r="AU310" s="140">
        <v>3</v>
      </c>
      <c r="AV310" s="60"/>
      <c r="AW310" s="60"/>
      <c r="AX310" s="60"/>
      <c r="AY310" s="60"/>
      <c r="AZ310" s="60"/>
      <c r="BA310" s="60"/>
      <c r="BB310" s="135"/>
      <c r="BC310" s="135"/>
      <c r="BD310" s="135"/>
      <c r="BE310" s="60"/>
    </row>
    <row r="311" spans="1:57" ht="30" customHeight="1" x14ac:dyDescent="0.25">
      <c r="A311" s="166"/>
      <c r="B311" s="71">
        <v>355</v>
      </c>
      <c r="C311" s="169"/>
      <c r="D311" s="75" t="s">
        <v>362</v>
      </c>
      <c r="E311" s="72" t="s">
        <v>782</v>
      </c>
      <c r="F311" s="72" t="s">
        <v>38</v>
      </c>
      <c r="G311" s="72" t="s">
        <v>44</v>
      </c>
      <c r="H311" s="56">
        <v>5.5</v>
      </c>
      <c r="I311" s="32">
        <v>55</v>
      </c>
      <c r="J311" s="41">
        <f t="shared" si="10"/>
        <v>52</v>
      </c>
      <c r="K311" s="42" t="str">
        <f t="shared" si="11"/>
        <v>OK</v>
      </c>
      <c r="L311" s="31"/>
      <c r="M311" s="31"/>
      <c r="N311" s="31"/>
      <c r="O311" s="31"/>
      <c r="P311" s="31"/>
      <c r="Q311" s="31"/>
      <c r="R311" s="31"/>
      <c r="S311" s="31"/>
      <c r="T311" s="31">
        <v>3</v>
      </c>
      <c r="U311" s="31"/>
      <c r="V311" s="31"/>
      <c r="W311" s="31"/>
      <c r="X311" s="31"/>
      <c r="Y311" s="31"/>
      <c r="Z311" s="31"/>
      <c r="AA311" s="31"/>
      <c r="AB311" s="31"/>
      <c r="AC311" s="109"/>
      <c r="AD311" s="109"/>
      <c r="AE311" s="109"/>
      <c r="AF311" s="31"/>
      <c r="AG311" s="31"/>
      <c r="AH311" s="31"/>
      <c r="AI311" s="31"/>
      <c r="AJ311" s="31"/>
      <c r="AK311" s="31"/>
      <c r="AL311" s="31"/>
      <c r="AM311" s="31"/>
      <c r="AN311" s="31"/>
      <c r="AO311" s="31"/>
      <c r="AP311" s="31"/>
      <c r="AQ311" s="31"/>
      <c r="AR311" s="31"/>
      <c r="AS311" s="31"/>
      <c r="AT311" s="31"/>
      <c r="AU311" s="60"/>
      <c r="AV311" s="60"/>
      <c r="AW311" s="60"/>
      <c r="AX311" s="60"/>
      <c r="AY311" s="60"/>
      <c r="AZ311" s="60"/>
      <c r="BA311" s="60"/>
      <c r="BB311" s="135"/>
      <c r="BC311" s="135"/>
      <c r="BD311" s="135"/>
      <c r="BE311" s="60"/>
    </row>
    <row r="312" spans="1:57" ht="30" customHeight="1" x14ac:dyDescent="0.25">
      <c r="A312" s="166"/>
      <c r="B312" s="73">
        <v>356</v>
      </c>
      <c r="C312" s="169"/>
      <c r="D312" s="75" t="s">
        <v>363</v>
      </c>
      <c r="E312" s="72" t="s">
        <v>783</v>
      </c>
      <c r="F312" s="72" t="s">
        <v>38</v>
      </c>
      <c r="G312" s="72" t="s">
        <v>44</v>
      </c>
      <c r="H312" s="56">
        <v>61.5</v>
      </c>
      <c r="I312" s="32">
        <v>4</v>
      </c>
      <c r="J312" s="41">
        <f t="shared" si="10"/>
        <v>1</v>
      </c>
      <c r="K312" s="42" t="str">
        <f t="shared" si="11"/>
        <v>OK</v>
      </c>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v>1</v>
      </c>
      <c r="AT312" s="31"/>
      <c r="AU312" s="140">
        <v>1</v>
      </c>
      <c r="AV312" s="60"/>
      <c r="AW312" s="60"/>
      <c r="AX312" s="60"/>
      <c r="AY312" s="60"/>
      <c r="AZ312" s="60"/>
      <c r="BA312" s="60"/>
      <c r="BB312" s="135"/>
      <c r="BC312" s="140">
        <v>1</v>
      </c>
      <c r="BD312" s="135"/>
      <c r="BE312" s="60"/>
    </row>
    <row r="313" spans="1:57" ht="30" customHeight="1" x14ac:dyDescent="0.25">
      <c r="A313" s="166"/>
      <c r="B313" s="73">
        <v>357</v>
      </c>
      <c r="C313" s="169"/>
      <c r="D313" s="75" t="s">
        <v>365</v>
      </c>
      <c r="E313" s="72" t="s">
        <v>237</v>
      </c>
      <c r="F313" s="72" t="s">
        <v>4</v>
      </c>
      <c r="G313" s="72" t="s">
        <v>44</v>
      </c>
      <c r="H313" s="56">
        <v>57</v>
      </c>
      <c r="I313" s="32">
        <v>3</v>
      </c>
      <c r="J313" s="41">
        <f t="shared" si="10"/>
        <v>2</v>
      </c>
      <c r="K313" s="42" t="str">
        <f t="shared" si="11"/>
        <v>OK</v>
      </c>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v>1</v>
      </c>
      <c r="AQ313" s="31"/>
      <c r="AR313" s="31"/>
      <c r="AS313" s="31"/>
      <c r="AT313" s="31"/>
      <c r="AU313" s="60"/>
      <c r="AV313" s="60"/>
      <c r="AW313" s="60"/>
      <c r="AX313" s="60"/>
      <c r="AY313" s="60"/>
      <c r="AZ313" s="60"/>
      <c r="BA313" s="60"/>
      <c r="BB313" s="135"/>
      <c r="BC313" s="135"/>
      <c r="BD313" s="135"/>
      <c r="BE313" s="60"/>
    </row>
    <row r="314" spans="1:57" ht="30" customHeight="1" x14ac:dyDescent="0.25">
      <c r="A314" s="166"/>
      <c r="B314" s="73">
        <v>358</v>
      </c>
      <c r="C314" s="169"/>
      <c r="D314" s="155" t="s">
        <v>642</v>
      </c>
      <c r="E314" s="72" t="s">
        <v>784</v>
      </c>
      <c r="F314" s="72" t="s">
        <v>640</v>
      </c>
      <c r="G314" s="72" t="s">
        <v>44</v>
      </c>
      <c r="H314" s="56">
        <v>1.9</v>
      </c>
      <c r="I314" s="32"/>
      <c r="J314" s="41">
        <f t="shared" si="10"/>
        <v>-15</v>
      </c>
      <c r="K314" s="42" t="str">
        <f t="shared" si="11"/>
        <v>ATENÇÃO</v>
      </c>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v>15</v>
      </c>
      <c r="AU314" s="60"/>
      <c r="AV314" s="60"/>
      <c r="AW314" s="60"/>
      <c r="AX314" s="60"/>
      <c r="AY314" s="60"/>
      <c r="AZ314" s="60"/>
      <c r="BA314" s="60"/>
      <c r="BB314" s="135"/>
      <c r="BC314" s="135"/>
      <c r="BD314" s="135"/>
      <c r="BE314" s="60"/>
    </row>
    <row r="315" spans="1:57" ht="30" customHeight="1" x14ac:dyDescent="0.25">
      <c r="A315" s="166"/>
      <c r="B315" s="71">
        <v>359</v>
      </c>
      <c r="C315" s="169"/>
      <c r="D315" s="75" t="s">
        <v>785</v>
      </c>
      <c r="E315" s="72" t="s">
        <v>355</v>
      </c>
      <c r="F315" s="72" t="s">
        <v>38</v>
      </c>
      <c r="G315" s="72" t="s">
        <v>44</v>
      </c>
      <c r="H315" s="56">
        <v>43</v>
      </c>
      <c r="I315" s="32">
        <v>20</v>
      </c>
      <c r="J315" s="41">
        <f t="shared" si="10"/>
        <v>11</v>
      </c>
      <c r="K315" s="42" t="str">
        <f t="shared" si="11"/>
        <v>OK</v>
      </c>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v>4</v>
      </c>
      <c r="AQ315" s="31"/>
      <c r="AR315" s="31">
        <v>5</v>
      </c>
      <c r="AS315" s="31"/>
      <c r="AT315" s="31"/>
      <c r="AU315" s="60"/>
      <c r="AV315" s="60"/>
      <c r="AW315" s="60"/>
      <c r="AX315" s="60"/>
      <c r="AY315" s="60"/>
      <c r="AZ315" s="60"/>
      <c r="BA315" s="60"/>
      <c r="BB315" s="135"/>
      <c r="BC315" s="135"/>
      <c r="BD315" s="135"/>
      <c r="BE315" s="60"/>
    </row>
    <row r="316" spans="1:57" ht="30" customHeight="1" x14ac:dyDescent="0.25">
      <c r="A316" s="166"/>
      <c r="B316" s="71">
        <v>360</v>
      </c>
      <c r="C316" s="169"/>
      <c r="D316" s="75" t="s">
        <v>367</v>
      </c>
      <c r="E316" s="72" t="s">
        <v>786</v>
      </c>
      <c r="F316" s="72" t="s">
        <v>38</v>
      </c>
      <c r="G316" s="72" t="s">
        <v>44</v>
      </c>
      <c r="H316" s="56">
        <v>55</v>
      </c>
      <c r="I316" s="32">
        <v>20</v>
      </c>
      <c r="J316" s="41">
        <f t="shared" si="10"/>
        <v>19</v>
      </c>
      <c r="K316" s="42" t="str">
        <f t="shared" si="11"/>
        <v>OK</v>
      </c>
      <c r="L316" s="31"/>
      <c r="M316" s="107"/>
      <c r="N316" s="107"/>
      <c r="O316" s="107"/>
      <c r="P316" s="107"/>
      <c r="Q316" s="31"/>
      <c r="R316" s="31"/>
      <c r="S316" s="31"/>
      <c r="T316" s="31"/>
      <c r="U316" s="31"/>
      <c r="V316" s="31"/>
      <c r="W316" s="31"/>
      <c r="X316" s="31"/>
      <c r="Y316" s="31"/>
      <c r="Z316" s="31"/>
      <c r="AA316" s="31">
        <v>1</v>
      </c>
      <c r="AB316" s="31"/>
      <c r="AC316" s="31"/>
      <c r="AD316" s="31"/>
      <c r="AE316" s="31"/>
      <c r="AF316" s="31"/>
      <c r="AG316" s="31"/>
      <c r="AH316" s="31"/>
      <c r="AI316" s="31"/>
      <c r="AJ316" s="31"/>
      <c r="AK316" s="31"/>
      <c r="AL316" s="31"/>
      <c r="AM316" s="31"/>
      <c r="AN316" s="31"/>
      <c r="AO316" s="31"/>
      <c r="AP316" s="31"/>
      <c r="AQ316" s="31"/>
      <c r="AR316" s="31"/>
      <c r="AS316" s="31"/>
      <c r="AT316" s="31"/>
      <c r="AU316" s="60"/>
      <c r="AV316" s="60"/>
      <c r="AW316" s="60"/>
      <c r="AX316" s="60"/>
      <c r="AY316" s="60"/>
      <c r="AZ316" s="60"/>
      <c r="BA316" s="60"/>
      <c r="BB316" s="135"/>
      <c r="BC316" s="135"/>
      <c r="BD316" s="135"/>
      <c r="BE316" s="60"/>
    </row>
    <row r="317" spans="1:57" ht="30" customHeight="1" x14ac:dyDescent="0.25">
      <c r="A317" s="166"/>
      <c r="B317" s="71">
        <v>361</v>
      </c>
      <c r="C317" s="169"/>
      <c r="D317" s="75" t="s">
        <v>368</v>
      </c>
      <c r="E317" s="72" t="s">
        <v>787</v>
      </c>
      <c r="F317" s="72" t="s">
        <v>38</v>
      </c>
      <c r="G317" s="72" t="s">
        <v>44</v>
      </c>
      <c r="H317" s="56">
        <v>86.3</v>
      </c>
      <c r="I317" s="32">
        <v>20</v>
      </c>
      <c r="J317" s="41">
        <f t="shared" si="10"/>
        <v>16</v>
      </c>
      <c r="K317" s="42" t="str">
        <f t="shared" si="11"/>
        <v>OK</v>
      </c>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v>2</v>
      </c>
      <c r="AQ317" s="31"/>
      <c r="AR317" s="31"/>
      <c r="AS317" s="31">
        <v>2</v>
      </c>
      <c r="AT317" s="31"/>
      <c r="AU317" s="136"/>
      <c r="AV317" s="60"/>
      <c r="AW317" s="60"/>
      <c r="AX317" s="60"/>
      <c r="AY317" s="60"/>
      <c r="AZ317" s="60"/>
      <c r="BA317" s="60"/>
      <c r="BB317" s="135"/>
      <c r="BC317" s="135"/>
      <c r="BD317" s="135"/>
      <c r="BE317" s="60"/>
    </row>
    <row r="318" spans="1:57" ht="30" customHeight="1" x14ac:dyDescent="0.25">
      <c r="A318" s="166"/>
      <c r="B318" s="71">
        <v>362</v>
      </c>
      <c r="C318" s="169"/>
      <c r="D318" s="75" t="s">
        <v>369</v>
      </c>
      <c r="E318" s="72" t="s">
        <v>787</v>
      </c>
      <c r="F318" s="72" t="s">
        <v>38</v>
      </c>
      <c r="G318" s="72" t="s">
        <v>44</v>
      </c>
      <c r="H318" s="56">
        <v>86.31</v>
      </c>
      <c r="I318" s="32">
        <v>15</v>
      </c>
      <c r="J318" s="41">
        <f t="shared" si="10"/>
        <v>11</v>
      </c>
      <c r="K318" s="42" t="str">
        <f t="shared" si="11"/>
        <v>OK</v>
      </c>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v>4</v>
      </c>
      <c r="AQ318" s="31"/>
      <c r="AR318" s="31"/>
      <c r="AS318" s="31"/>
      <c r="AT318" s="31"/>
      <c r="AU318" s="60"/>
      <c r="AV318" s="60"/>
      <c r="AW318" s="60"/>
      <c r="AX318" s="60"/>
      <c r="AY318" s="60"/>
      <c r="AZ318" s="60"/>
      <c r="BA318" s="60"/>
      <c r="BB318" s="135"/>
      <c r="BC318" s="135"/>
      <c r="BD318" s="135"/>
      <c r="BE318" s="60"/>
    </row>
    <row r="319" spans="1:57" ht="30" customHeight="1" x14ac:dyDescent="0.25">
      <c r="A319" s="166"/>
      <c r="B319" s="71">
        <v>363</v>
      </c>
      <c r="C319" s="169"/>
      <c r="D319" s="75" t="s">
        <v>370</v>
      </c>
      <c r="E319" s="72" t="s">
        <v>787</v>
      </c>
      <c r="F319" s="72" t="s">
        <v>38</v>
      </c>
      <c r="G319" s="72" t="s">
        <v>44</v>
      </c>
      <c r="H319" s="56">
        <v>86.31</v>
      </c>
      <c r="I319" s="32">
        <v>8</v>
      </c>
      <c r="J319" s="41">
        <f t="shared" si="10"/>
        <v>8</v>
      </c>
      <c r="K319" s="42" t="str">
        <f t="shared" si="11"/>
        <v>OK</v>
      </c>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60"/>
      <c r="AV319" s="60"/>
      <c r="AW319" s="60"/>
      <c r="AX319" s="60"/>
      <c r="AY319" s="60"/>
      <c r="AZ319" s="60"/>
      <c r="BA319" s="60"/>
      <c r="BB319" s="135"/>
      <c r="BC319" s="135"/>
      <c r="BD319" s="135"/>
      <c r="BE319" s="60"/>
    </row>
    <row r="320" spans="1:57" ht="30" customHeight="1" x14ac:dyDescent="0.25">
      <c r="A320" s="166"/>
      <c r="B320" s="71">
        <v>364</v>
      </c>
      <c r="C320" s="169"/>
      <c r="D320" s="75" t="s">
        <v>371</v>
      </c>
      <c r="E320" s="72" t="s">
        <v>373</v>
      </c>
      <c r="F320" s="72" t="s">
        <v>38</v>
      </c>
      <c r="G320" s="72" t="s">
        <v>44</v>
      </c>
      <c r="H320" s="56">
        <v>6</v>
      </c>
      <c r="I320" s="32">
        <v>20</v>
      </c>
      <c r="J320" s="41">
        <f t="shared" si="10"/>
        <v>20</v>
      </c>
      <c r="K320" s="42" t="str">
        <f t="shared" si="11"/>
        <v>OK</v>
      </c>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60"/>
      <c r="AV320" s="60"/>
      <c r="AW320" s="60"/>
      <c r="AX320" s="60"/>
      <c r="AY320" s="60"/>
      <c r="AZ320" s="60"/>
      <c r="BA320" s="60"/>
      <c r="BB320" s="135"/>
      <c r="BC320" s="135"/>
      <c r="BD320" s="135"/>
      <c r="BE320" s="60"/>
    </row>
    <row r="321" spans="1:57" ht="30" customHeight="1" x14ac:dyDescent="0.25">
      <c r="A321" s="166"/>
      <c r="B321" s="71">
        <v>365</v>
      </c>
      <c r="C321" s="169"/>
      <c r="D321" s="75" t="s">
        <v>372</v>
      </c>
      <c r="E321" s="72" t="s">
        <v>782</v>
      </c>
      <c r="F321" s="72" t="s">
        <v>38</v>
      </c>
      <c r="G321" s="72" t="s">
        <v>44</v>
      </c>
      <c r="H321" s="56">
        <v>2.6</v>
      </c>
      <c r="I321" s="32">
        <v>10</v>
      </c>
      <c r="J321" s="41">
        <f t="shared" si="10"/>
        <v>10</v>
      </c>
      <c r="K321" s="42" t="str">
        <f t="shared" si="11"/>
        <v>OK</v>
      </c>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60"/>
      <c r="AV321" s="60"/>
      <c r="AW321" s="60"/>
      <c r="AX321" s="60"/>
      <c r="AY321" s="60"/>
      <c r="AZ321" s="60"/>
      <c r="BA321" s="60"/>
      <c r="BB321" s="135"/>
      <c r="BC321" s="135"/>
      <c r="BD321" s="135"/>
      <c r="BE321" s="60"/>
    </row>
    <row r="322" spans="1:57" ht="30" customHeight="1" x14ac:dyDescent="0.25">
      <c r="A322" s="166"/>
      <c r="B322" s="71">
        <v>366</v>
      </c>
      <c r="C322" s="169"/>
      <c r="D322" s="75" t="s">
        <v>374</v>
      </c>
      <c r="E322" s="72" t="s">
        <v>782</v>
      </c>
      <c r="F322" s="72" t="s">
        <v>38</v>
      </c>
      <c r="G322" s="72" t="s">
        <v>44</v>
      </c>
      <c r="H322" s="56">
        <v>2.4900000000000002</v>
      </c>
      <c r="I322" s="32">
        <v>10</v>
      </c>
      <c r="J322" s="41">
        <f t="shared" si="10"/>
        <v>10</v>
      </c>
      <c r="K322" s="42" t="str">
        <f t="shared" si="11"/>
        <v>OK</v>
      </c>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60"/>
      <c r="AV322" s="60"/>
      <c r="AW322" s="60"/>
      <c r="AX322" s="60"/>
      <c r="AY322" s="60"/>
      <c r="AZ322" s="60"/>
      <c r="BA322" s="60"/>
      <c r="BB322" s="135"/>
      <c r="BC322" s="135"/>
      <c r="BD322" s="135"/>
      <c r="BE322" s="60"/>
    </row>
    <row r="323" spans="1:57" ht="30" customHeight="1" x14ac:dyDescent="0.25">
      <c r="A323" s="166"/>
      <c r="B323" s="72">
        <v>367</v>
      </c>
      <c r="C323" s="169"/>
      <c r="D323" s="75" t="s">
        <v>375</v>
      </c>
      <c r="E323" s="72" t="s">
        <v>239</v>
      </c>
      <c r="F323" s="72" t="s">
        <v>123</v>
      </c>
      <c r="G323" s="72" t="s">
        <v>44</v>
      </c>
      <c r="H323" s="56">
        <v>22</v>
      </c>
      <c r="I323" s="32">
        <v>15</v>
      </c>
      <c r="J323" s="41">
        <f t="shared" si="10"/>
        <v>11</v>
      </c>
      <c r="K323" s="42" t="str">
        <f t="shared" si="11"/>
        <v>OK</v>
      </c>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v>3</v>
      </c>
      <c r="AT323" s="31">
        <v>1</v>
      </c>
      <c r="AU323" s="136"/>
      <c r="AV323" s="60"/>
      <c r="AW323" s="60"/>
      <c r="AX323" s="60"/>
      <c r="AY323" s="60"/>
      <c r="AZ323" s="60"/>
      <c r="BA323" s="60"/>
      <c r="BB323" s="135"/>
      <c r="BC323" s="135"/>
      <c r="BD323" s="135"/>
      <c r="BE323" s="60"/>
    </row>
    <row r="324" spans="1:57" ht="30" customHeight="1" x14ac:dyDescent="0.25">
      <c r="A324" s="166"/>
      <c r="B324" s="72">
        <v>368</v>
      </c>
      <c r="C324" s="169"/>
      <c r="D324" s="75" t="s">
        <v>376</v>
      </c>
      <c r="E324" s="72" t="s">
        <v>778</v>
      </c>
      <c r="F324" s="72" t="s">
        <v>123</v>
      </c>
      <c r="G324" s="72" t="s">
        <v>44</v>
      </c>
      <c r="H324" s="56">
        <v>6.5</v>
      </c>
      <c r="I324" s="32">
        <v>20</v>
      </c>
      <c r="J324" s="41">
        <f t="shared" ref="J324:J387" si="12">I324-(SUM(L324:BE324))</f>
        <v>19</v>
      </c>
      <c r="K324" s="42" t="str">
        <f t="shared" si="11"/>
        <v>OK</v>
      </c>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v>1</v>
      </c>
      <c r="AU324" s="60"/>
      <c r="AV324" s="60"/>
      <c r="AW324" s="60"/>
      <c r="AX324" s="60"/>
      <c r="AY324" s="60"/>
      <c r="AZ324" s="60"/>
      <c r="BA324" s="60"/>
      <c r="BB324" s="135"/>
      <c r="BC324" s="135"/>
      <c r="BD324" s="135"/>
      <c r="BE324" s="60"/>
    </row>
    <row r="325" spans="1:57" ht="30" customHeight="1" x14ac:dyDescent="0.25">
      <c r="A325" s="166"/>
      <c r="B325" s="72">
        <v>369</v>
      </c>
      <c r="C325" s="169"/>
      <c r="D325" s="75" t="s">
        <v>377</v>
      </c>
      <c r="E325" s="72" t="s">
        <v>788</v>
      </c>
      <c r="F325" s="72" t="s">
        <v>123</v>
      </c>
      <c r="G325" s="72" t="s">
        <v>44</v>
      </c>
      <c r="H325" s="56">
        <v>78</v>
      </c>
      <c r="I325" s="32">
        <v>8</v>
      </c>
      <c r="J325" s="41">
        <f t="shared" si="12"/>
        <v>7</v>
      </c>
      <c r="K325" s="42" t="str">
        <f t="shared" ref="K325:K388" si="13">IF(J325&lt;0,"ATENÇÃO","OK")</f>
        <v>OK</v>
      </c>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v>1</v>
      </c>
      <c r="AT325" s="31"/>
      <c r="AU325" s="136"/>
      <c r="AV325" s="60"/>
      <c r="AW325" s="60"/>
      <c r="AX325" s="60"/>
      <c r="AY325" s="60"/>
      <c r="AZ325" s="60"/>
      <c r="BA325" s="60"/>
      <c r="BB325" s="135"/>
      <c r="BC325" s="135"/>
      <c r="BD325" s="135"/>
      <c r="BE325" s="60"/>
    </row>
    <row r="326" spans="1:57" ht="30" customHeight="1" x14ac:dyDescent="0.25">
      <c r="A326" s="166"/>
      <c r="B326" s="72">
        <v>370</v>
      </c>
      <c r="C326" s="169"/>
      <c r="D326" s="75" t="s">
        <v>379</v>
      </c>
      <c r="E326" s="72" t="s">
        <v>788</v>
      </c>
      <c r="F326" s="72" t="s">
        <v>123</v>
      </c>
      <c r="G326" s="72" t="s">
        <v>44</v>
      </c>
      <c r="H326" s="56">
        <v>66</v>
      </c>
      <c r="I326" s="32">
        <v>8</v>
      </c>
      <c r="J326" s="41">
        <f t="shared" si="12"/>
        <v>8</v>
      </c>
      <c r="K326" s="42" t="str">
        <f t="shared" si="13"/>
        <v>OK</v>
      </c>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60"/>
      <c r="AV326" s="60"/>
      <c r="AW326" s="60"/>
      <c r="AX326" s="60"/>
      <c r="AY326" s="60"/>
      <c r="AZ326" s="60"/>
      <c r="BA326" s="60"/>
      <c r="BB326" s="135"/>
      <c r="BC326" s="135"/>
      <c r="BD326" s="135"/>
      <c r="BE326" s="60"/>
    </row>
    <row r="327" spans="1:57" ht="30" customHeight="1" x14ac:dyDescent="0.25">
      <c r="A327" s="166"/>
      <c r="B327" s="71">
        <v>371</v>
      </c>
      <c r="C327" s="169"/>
      <c r="D327" s="75" t="s">
        <v>380</v>
      </c>
      <c r="E327" s="72" t="s">
        <v>355</v>
      </c>
      <c r="F327" s="72" t="s">
        <v>38</v>
      </c>
      <c r="G327" s="72" t="s">
        <v>44</v>
      </c>
      <c r="H327" s="56">
        <v>56</v>
      </c>
      <c r="I327" s="32">
        <v>10</v>
      </c>
      <c r="J327" s="41">
        <f t="shared" si="12"/>
        <v>10</v>
      </c>
      <c r="K327" s="42" t="str">
        <f t="shared" si="13"/>
        <v>OK</v>
      </c>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60"/>
      <c r="AV327" s="60"/>
      <c r="AW327" s="60"/>
      <c r="AX327" s="60"/>
      <c r="AY327" s="60"/>
      <c r="AZ327" s="60"/>
      <c r="BA327" s="60"/>
      <c r="BB327" s="135"/>
      <c r="BC327" s="135"/>
      <c r="BD327" s="135"/>
      <c r="BE327" s="60"/>
    </row>
    <row r="328" spans="1:57" ht="30" customHeight="1" x14ac:dyDescent="0.25">
      <c r="A328" s="166"/>
      <c r="B328" s="71">
        <v>372</v>
      </c>
      <c r="C328" s="169"/>
      <c r="D328" s="75" t="s">
        <v>381</v>
      </c>
      <c r="E328" s="72" t="s">
        <v>789</v>
      </c>
      <c r="F328" s="72" t="s">
        <v>38</v>
      </c>
      <c r="G328" s="72" t="s">
        <v>44</v>
      </c>
      <c r="H328" s="56">
        <v>13.8</v>
      </c>
      <c r="I328" s="32">
        <f>8-3</f>
        <v>5</v>
      </c>
      <c r="J328" s="41">
        <f t="shared" si="12"/>
        <v>3</v>
      </c>
      <c r="K328" s="42" t="str">
        <f t="shared" si="13"/>
        <v>OK</v>
      </c>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v>2</v>
      </c>
      <c r="AU328" s="60"/>
      <c r="AV328" s="60"/>
      <c r="AW328" s="60"/>
      <c r="AX328" s="60"/>
      <c r="AY328" s="60"/>
      <c r="AZ328" s="60"/>
      <c r="BA328" s="60"/>
      <c r="BB328" s="135"/>
      <c r="BC328" s="135"/>
      <c r="BD328" s="135"/>
      <c r="BE328" s="60"/>
    </row>
    <row r="329" spans="1:57" ht="30" customHeight="1" x14ac:dyDescent="0.25">
      <c r="A329" s="166"/>
      <c r="B329" s="71">
        <v>373</v>
      </c>
      <c r="C329" s="169"/>
      <c r="D329" s="75" t="s">
        <v>383</v>
      </c>
      <c r="E329" s="72" t="s">
        <v>789</v>
      </c>
      <c r="F329" s="72" t="s">
        <v>38</v>
      </c>
      <c r="G329" s="72" t="s">
        <v>44</v>
      </c>
      <c r="H329" s="56">
        <v>15.8</v>
      </c>
      <c r="I329" s="32">
        <v>8</v>
      </c>
      <c r="J329" s="41">
        <f t="shared" si="12"/>
        <v>8</v>
      </c>
      <c r="K329" s="42" t="str">
        <f t="shared" si="13"/>
        <v>OK</v>
      </c>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60"/>
      <c r="AV329" s="60"/>
      <c r="AW329" s="60"/>
      <c r="AX329" s="60"/>
      <c r="AY329" s="60"/>
      <c r="AZ329" s="60"/>
      <c r="BA329" s="60"/>
      <c r="BB329" s="135"/>
      <c r="BC329" s="135"/>
      <c r="BD329" s="135"/>
      <c r="BE329" s="60"/>
    </row>
    <row r="330" spans="1:57" ht="30" customHeight="1" x14ac:dyDescent="0.25">
      <c r="A330" s="166"/>
      <c r="B330" s="71">
        <v>374</v>
      </c>
      <c r="C330" s="169"/>
      <c r="D330" s="75" t="s">
        <v>384</v>
      </c>
      <c r="E330" s="72" t="s">
        <v>789</v>
      </c>
      <c r="F330" s="72" t="s">
        <v>38</v>
      </c>
      <c r="G330" s="72" t="s">
        <v>44</v>
      </c>
      <c r="H330" s="56">
        <v>25</v>
      </c>
      <c r="I330" s="32">
        <v>8</v>
      </c>
      <c r="J330" s="41">
        <f t="shared" si="12"/>
        <v>6</v>
      </c>
      <c r="K330" s="42" t="str">
        <f t="shared" si="13"/>
        <v>OK</v>
      </c>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v>2</v>
      </c>
      <c r="AU330" s="60"/>
      <c r="AV330" s="60"/>
      <c r="AW330" s="60"/>
      <c r="AX330" s="60"/>
      <c r="AY330" s="60"/>
      <c r="AZ330" s="60"/>
      <c r="BA330" s="60"/>
      <c r="BB330" s="135"/>
      <c r="BC330" s="135"/>
      <c r="BD330" s="135"/>
      <c r="BE330" s="60"/>
    </row>
    <row r="331" spans="1:57" ht="30" customHeight="1" x14ac:dyDescent="0.25">
      <c r="A331" s="166"/>
      <c r="B331" s="71">
        <v>375</v>
      </c>
      <c r="C331" s="169"/>
      <c r="D331" s="75" t="s">
        <v>790</v>
      </c>
      <c r="E331" s="72" t="s">
        <v>789</v>
      </c>
      <c r="F331" s="72" t="s">
        <v>38</v>
      </c>
      <c r="G331" s="72" t="s">
        <v>44</v>
      </c>
      <c r="H331" s="56">
        <v>28</v>
      </c>
      <c r="I331" s="32">
        <v>8</v>
      </c>
      <c r="J331" s="41">
        <f t="shared" si="12"/>
        <v>6</v>
      </c>
      <c r="K331" s="42" t="str">
        <f t="shared" si="13"/>
        <v>OK</v>
      </c>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v>2</v>
      </c>
      <c r="AT331" s="31"/>
      <c r="AU331" s="136"/>
      <c r="AV331" s="60"/>
      <c r="AW331" s="60"/>
      <c r="AX331" s="60"/>
      <c r="AY331" s="60"/>
      <c r="AZ331" s="60"/>
      <c r="BA331" s="60"/>
      <c r="BB331" s="135"/>
      <c r="BC331" s="135"/>
      <c r="BD331" s="135"/>
      <c r="BE331" s="60"/>
    </row>
    <row r="332" spans="1:57" ht="30" customHeight="1" x14ac:dyDescent="0.25">
      <c r="A332" s="166"/>
      <c r="B332" s="71">
        <v>376</v>
      </c>
      <c r="C332" s="169"/>
      <c r="D332" s="75" t="s">
        <v>386</v>
      </c>
      <c r="E332" s="72" t="s">
        <v>789</v>
      </c>
      <c r="F332" s="72" t="s">
        <v>38</v>
      </c>
      <c r="G332" s="72" t="s">
        <v>44</v>
      </c>
      <c r="H332" s="56">
        <v>28</v>
      </c>
      <c r="I332" s="32">
        <v>8</v>
      </c>
      <c r="J332" s="41">
        <f t="shared" si="12"/>
        <v>6</v>
      </c>
      <c r="K332" s="42" t="str">
        <f t="shared" si="13"/>
        <v>OK</v>
      </c>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v>2</v>
      </c>
      <c r="AT332" s="31"/>
      <c r="AU332" s="136"/>
      <c r="AV332" s="60"/>
      <c r="AW332" s="60"/>
      <c r="AX332" s="60"/>
      <c r="AY332" s="60"/>
      <c r="AZ332" s="60"/>
      <c r="BA332" s="60"/>
      <c r="BB332" s="135"/>
      <c r="BC332" s="135"/>
      <c r="BD332" s="135"/>
      <c r="BE332" s="60"/>
    </row>
    <row r="333" spans="1:57" ht="30" customHeight="1" x14ac:dyDescent="0.25">
      <c r="A333" s="166"/>
      <c r="B333" s="71">
        <v>377</v>
      </c>
      <c r="C333" s="169"/>
      <c r="D333" s="75" t="s">
        <v>387</v>
      </c>
      <c r="E333" s="72" t="s">
        <v>789</v>
      </c>
      <c r="F333" s="72" t="s">
        <v>38</v>
      </c>
      <c r="G333" s="72" t="s">
        <v>44</v>
      </c>
      <c r="H333" s="56">
        <v>30</v>
      </c>
      <c r="I333" s="32">
        <v>8</v>
      </c>
      <c r="J333" s="41">
        <f t="shared" si="12"/>
        <v>2</v>
      </c>
      <c r="K333" s="42" t="str">
        <f t="shared" si="13"/>
        <v>OK</v>
      </c>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v>2</v>
      </c>
      <c r="AT333" s="31">
        <v>4</v>
      </c>
      <c r="AU333" s="136"/>
      <c r="AV333" s="60"/>
      <c r="AW333" s="60"/>
      <c r="AX333" s="60"/>
      <c r="AY333" s="60"/>
      <c r="AZ333" s="60"/>
      <c r="BA333" s="60"/>
      <c r="BB333" s="135"/>
      <c r="BC333" s="135"/>
      <c r="BD333" s="135"/>
      <c r="BE333" s="60"/>
    </row>
    <row r="334" spans="1:57" ht="30" customHeight="1" x14ac:dyDescent="0.25">
      <c r="A334" s="166"/>
      <c r="B334" s="71">
        <v>378</v>
      </c>
      <c r="C334" s="169"/>
      <c r="D334" s="82" t="s">
        <v>388</v>
      </c>
      <c r="E334" s="72" t="s">
        <v>789</v>
      </c>
      <c r="F334" s="72" t="s">
        <v>38</v>
      </c>
      <c r="G334" s="72" t="s">
        <v>44</v>
      </c>
      <c r="H334" s="56">
        <v>75</v>
      </c>
      <c r="I334" s="32">
        <v>8</v>
      </c>
      <c r="J334" s="41">
        <f t="shared" si="12"/>
        <v>8</v>
      </c>
      <c r="K334" s="42" t="str">
        <f t="shared" si="13"/>
        <v>OK</v>
      </c>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60"/>
      <c r="AV334" s="60"/>
      <c r="AW334" s="60"/>
      <c r="AX334" s="60"/>
      <c r="AY334" s="60"/>
      <c r="AZ334" s="60"/>
      <c r="BA334" s="60"/>
      <c r="BB334" s="135"/>
      <c r="BC334" s="135"/>
      <c r="BD334" s="135"/>
      <c r="BE334" s="60"/>
    </row>
    <row r="335" spans="1:57" ht="30" customHeight="1" x14ac:dyDescent="0.25">
      <c r="A335" s="166"/>
      <c r="B335" s="73">
        <v>379</v>
      </c>
      <c r="C335" s="169"/>
      <c r="D335" s="75" t="s">
        <v>641</v>
      </c>
      <c r="E335" s="72" t="s">
        <v>789</v>
      </c>
      <c r="F335" s="72" t="s">
        <v>336</v>
      </c>
      <c r="G335" s="72" t="s">
        <v>44</v>
      </c>
      <c r="H335" s="56">
        <v>52</v>
      </c>
      <c r="I335" s="32">
        <v>4</v>
      </c>
      <c r="J335" s="41">
        <f t="shared" si="12"/>
        <v>3</v>
      </c>
      <c r="K335" s="42" t="str">
        <f t="shared" si="13"/>
        <v>OK</v>
      </c>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v>1</v>
      </c>
      <c r="AQ335" s="31"/>
      <c r="AR335" s="31"/>
      <c r="AS335" s="31"/>
      <c r="AT335" s="31"/>
      <c r="AU335" s="60"/>
      <c r="AV335" s="60"/>
      <c r="AW335" s="60"/>
      <c r="AX335" s="60"/>
      <c r="AY335" s="60"/>
      <c r="AZ335" s="60"/>
      <c r="BA335" s="60"/>
      <c r="BB335" s="135"/>
      <c r="BC335" s="135"/>
      <c r="BD335" s="135"/>
      <c r="BE335" s="60"/>
    </row>
    <row r="336" spans="1:57" ht="30" customHeight="1" x14ac:dyDescent="0.25">
      <c r="A336" s="166"/>
      <c r="B336" s="71">
        <v>380</v>
      </c>
      <c r="C336" s="169"/>
      <c r="D336" s="75" t="s">
        <v>389</v>
      </c>
      <c r="E336" s="72" t="s">
        <v>390</v>
      </c>
      <c r="F336" s="72" t="s">
        <v>38</v>
      </c>
      <c r="G336" s="72" t="s">
        <v>44</v>
      </c>
      <c r="H336" s="56">
        <v>221.8</v>
      </c>
      <c r="I336" s="32">
        <v>4</v>
      </c>
      <c r="J336" s="41">
        <f t="shared" si="12"/>
        <v>4</v>
      </c>
      <c r="K336" s="42" t="str">
        <f t="shared" si="13"/>
        <v>OK</v>
      </c>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60"/>
      <c r="AV336" s="60"/>
      <c r="AW336" s="60"/>
      <c r="AX336" s="60"/>
      <c r="AY336" s="60"/>
      <c r="AZ336" s="60"/>
      <c r="BA336" s="60"/>
      <c r="BB336" s="135"/>
      <c r="BC336" s="135"/>
      <c r="BD336" s="135"/>
      <c r="BE336" s="60"/>
    </row>
    <row r="337" spans="1:57" ht="30" customHeight="1" x14ac:dyDescent="0.25">
      <c r="A337" s="166"/>
      <c r="B337" s="71">
        <v>381</v>
      </c>
      <c r="C337" s="169"/>
      <c r="D337" s="75" t="s">
        <v>391</v>
      </c>
      <c r="E337" s="72" t="s">
        <v>784</v>
      </c>
      <c r="F337" s="72" t="s">
        <v>38</v>
      </c>
      <c r="G337" s="72" t="s">
        <v>44</v>
      </c>
      <c r="H337" s="56">
        <v>8.4</v>
      </c>
      <c r="I337" s="32">
        <v>10</v>
      </c>
      <c r="J337" s="41">
        <f t="shared" si="12"/>
        <v>10</v>
      </c>
      <c r="K337" s="42" t="str">
        <f t="shared" si="13"/>
        <v>OK</v>
      </c>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60"/>
      <c r="AV337" s="60"/>
      <c r="AW337" s="60"/>
      <c r="AX337" s="60"/>
      <c r="AY337" s="60"/>
      <c r="AZ337" s="60"/>
      <c r="BA337" s="60"/>
      <c r="BB337" s="135"/>
      <c r="BC337" s="135"/>
      <c r="BD337" s="135"/>
      <c r="BE337" s="60"/>
    </row>
    <row r="338" spans="1:57" ht="30" customHeight="1" x14ac:dyDescent="0.25">
      <c r="A338" s="166"/>
      <c r="B338" s="71">
        <v>382</v>
      </c>
      <c r="C338" s="169"/>
      <c r="D338" s="75" t="s">
        <v>392</v>
      </c>
      <c r="E338" s="72" t="s">
        <v>784</v>
      </c>
      <c r="F338" s="72" t="s">
        <v>38</v>
      </c>
      <c r="G338" s="72" t="s">
        <v>44</v>
      </c>
      <c r="H338" s="56">
        <v>17.600000000000001</v>
      </c>
      <c r="I338" s="32">
        <v>5</v>
      </c>
      <c r="J338" s="41">
        <f t="shared" si="12"/>
        <v>3</v>
      </c>
      <c r="K338" s="42" t="str">
        <f t="shared" si="13"/>
        <v>OK</v>
      </c>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v>2</v>
      </c>
      <c r="AU338" s="60"/>
      <c r="AV338" s="60"/>
      <c r="AW338" s="60"/>
      <c r="AX338" s="60"/>
      <c r="AY338" s="60"/>
      <c r="AZ338" s="60"/>
      <c r="BA338" s="60"/>
      <c r="BB338" s="135"/>
      <c r="BC338" s="135"/>
      <c r="BD338" s="135"/>
      <c r="BE338" s="60"/>
    </row>
    <row r="339" spans="1:57" ht="30" customHeight="1" x14ac:dyDescent="0.25">
      <c r="A339" s="166"/>
      <c r="B339" s="71">
        <v>383</v>
      </c>
      <c r="C339" s="169"/>
      <c r="D339" s="75" t="s">
        <v>393</v>
      </c>
      <c r="E339" s="72" t="s">
        <v>784</v>
      </c>
      <c r="F339" s="72" t="s">
        <v>38</v>
      </c>
      <c r="G339" s="72" t="s">
        <v>44</v>
      </c>
      <c r="H339" s="56">
        <v>5.05</v>
      </c>
      <c r="I339" s="32">
        <v>5</v>
      </c>
      <c r="J339" s="41">
        <f t="shared" si="12"/>
        <v>2</v>
      </c>
      <c r="K339" s="42" t="str">
        <f t="shared" si="13"/>
        <v>OK</v>
      </c>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v>3</v>
      </c>
      <c r="AU339" s="60"/>
      <c r="AV339" s="60"/>
      <c r="AW339" s="60"/>
      <c r="AX339" s="60"/>
      <c r="AY339" s="60"/>
      <c r="AZ339" s="60"/>
      <c r="BA339" s="60"/>
      <c r="BB339" s="135"/>
      <c r="BC339" s="135"/>
      <c r="BD339" s="135"/>
      <c r="BE339" s="60"/>
    </row>
    <row r="340" spans="1:57" ht="30" customHeight="1" x14ac:dyDescent="0.25">
      <c r="A340" s="166"/>
      <c r="B340" s="71">
        <v>384</v>
      </c>
      <c r="C340" s="169"/>
      <c r="D340" s="75" t="s">
        <v>394</v>
      </c>
      <c r="E340" s="72" t="s">
        <v>784</v>
      </c>
      <c r="F340" s="72" t="s">
        <v>38</v>
      </c>
      <c r="G340" s="72" t="s">
        <v>44</v>
      </c>
      <c r="H340" s="56">
        <v>16.2</v>
      </c>
      <c r="I340" s="32">
        <v>5</v>
      </c>
      <c r="J340" s="41">
        <f t="shared" si="12"/>
        <v>5</v>
      </c>
      <c r="K340" s="42" t="str">
        <f t="shared" si="13"/>
        <v>OK</v>
      </c>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60"/>
      <c r="AV340" s="60"/>
      <c r="AW340" s="60"/>
      <c r="AX340" s="60"/>
      <c r="AY340" s="60"/>
      <c r="AZ340" s="60"/>
      <c r="BA340" s="60"/>
      <c r="BB340" s="135"/>
      <c r="BC340" s="135"/>
      <c r="BD340" s="135"/>
      <c r="BE340" s="60"/>
    </row>
    <row r="341" spans="1:57" ht="30" customHeight="1" x14ac:dyDescent="0.25">
      <c r="A341" s="166"/>
      <c r="B341" s="71">
        <v>385</v>
      </c>
      <c r="C341" s="169"/>
      <c r="D341" s="75" t="s">
        <v>395</v>
      </c>
      <c r="E341" s="72" t="s">
        <v>784</v>
      </c>
      <c r="F341" s="72" t="s">
        <v>38</v>
      </c>
      <c r="G341" s="72" t="s">
        <v>44</v>
      </c>
      <c r="H341" s="56">
        <v>6.7</v>
      </c>
      <c r="I341" s="32">
        <v>5</v>
      </c>
      <c r="J341" s="41">
        <f t="shared" si="12"/>
        <v>5</v>
      </c>
      <c r="K341" s="42" t="str">
        <f t="shared" si="13"/>
        <v>OK</v>
      </c>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60"/>
      <c r="AV341" s="60"/>
      <c r="AW341" s="60"/>
      <c r="AX341" s="60"/>
      <c r="AY341" s="60"/>
      <c r="AZ341" s="60"/>
      <c r="BA341" s="60"/>
      <c r="BB341" s="135"/>
      <c r="BC341" s="135"/>
      <c r="BD341" s="135"/>
      <c r="BE341" s="60"/>
    </row>
    <row r="342" spans="1:57" ht="30" customHeight="1" x14ac:dyDescent="0.25">
      <c r="A342" s="166"/>
      <c r="B342" s="71">
        <v>386</v>
      </c>
      <c r="C342" s="169"/>
      <c r="D342" s="75" t="s">
        <v>396</v>
      </c>
      <c r="E342" s="72" t="s">
        <v>784</v>
      </c>
      <c r="F342" s="72" t="s">
        <v>38</v>
      </c>
      <c r="G342" s="72" t="s">
        <v>44</v>
      </c>
      <c r="H342" s="56">
        <v>12.8</v>
      </c>
      <c r="I342" s="32">
        <v>5</v>
      </c>
      <c r="J342" s="41">
        <f t="shared" si="12"/>
        <v>5</v>
      </c>
      <c r="K342" s="42" t="str">
        <f t="shared" si="13"/>
        <v>OK</v>
      </c>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60"/>
      <c r="AV342" s="60"/>
      <c r="AW342" s="60"/>
      <c r="AX342" s="60"/>
      <c r="AY342" s="60"/>
      <c r="AZ342" s="60"/>
      <c r="BA342" s="60"/>
      <c r="BB342" s="135"/>
      <c r="BC342" s="135"/>
      <c r="BD342" s="135"/>
      <c r="BE342" s="60"/>
    </row>
    <row r="343" spans="1:57" ht="30" customHeight="1" x14ac:dyDescent="0.25">
      <c r="A343" s="166"/>
      <c r="B343" s="71">
        <v>387</v>
      </c>
      <c r="C343" s="169"/>
      <c r="D343" s="75" t="s">
        <v>397</v>
      </c>
      <c r="E343" s="72" t="s">
        <v>784</v>
      </c>
      <c r="F343" s="72" t="s">
        <v>38</v>
      </c>
      <c r="G343" s="72" t="s">
        <v>44</v>
      </c>
      <c r="H343" s="56">
        <v>6.4</v>
      </c>
      <c r="I343" s="32">
        <v>5</v>
      </c>
      <c r="J343" s="41">
        <f t="shared" si="12"/>
        <v>5</v>
      </c>
      <c r="K343" s="42" t="str">
        <f t="shared" si="13"/>
        <v>OK</v>
      </c>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60"/>
      <c r="AV343" s="60"/>
      <c r="AW343" s="60"/>
      <c r="AX343" s="60"/>
      <c r="AY343" s="60"/>
      <c r="AZ343" s="60"/>
      <c r="BA343" s="60"/>
      <c r="BB343" s="135"/>
      <c r="BC343" s="135"/>
      <c r="BD343" s="135"/>
      <c r="BE343" s="60"/>
    </row>
    <row r="344" spans="1:57" ht="30" customHeight="1" x14ac:dyDescent="0.25">
      <c r="A344" s="166"/>
      <c r="B344" s="71">
        <v>388</v>
      </c>
      <c r="C344" s="169"/>
      <c r="D344" s="75" t="s">
        <v>398</v>
      </c>
      <c r="E344" s="72" t="s">
        <v>784</v>
      </c>
      <c r="F344" s="72" t="s">
        <v>38</v>
      </c>
      <c r="G344" s="72" t="s">
        <v>44</v>
      </c>
      <c r="H344" s="56">
        <v>9.1</v>
      </c>
      <c r="I344" s="32">
        <v>5</v>
      </c>
      <c r="J344" s="41">
        <f t="shared" si="12"/>
        <v>5</v>
      </c>
      <c r="K344" s="42" t="str">
        <f t="shared" si="13"/>
        <v>OK</v>
      </c>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60"/>
      <c r="AV344" s="60"/>
      <c r="AW344" s="60"/>
      <c r="AX344" s="60"/>
      <c r="AY344" s="60"/>
      <c r="AZ344" s="60"/>
      <c r="BA344" s="60"/>
      <c r="BB344" s="135"/>
      <c r="BC344" s="135"/>
      <c r="BD344" s="135"/>
      <c r="BE344" s="60"/>
    </row>
    <row r="345" spans="1:57" ht="30" customHeight="1" x14ac:dyDescent="0.25">
      <c r="A345" s="166"/>
      <c r="B345" s="73">
        <v>389</v>
      </c>
      <c r="C345" s="169"/>
      <c r="D345" s="75" t="s">
        <v>791</v>
      </c>
      <c r="E345" s="73" t="s">
        <v>787</v>
      </c>
      <c r="F345" s="72" t="s">
        <v>38</v>
      </c>
      <c r="G345" s="72" t="s">
        <v>44</v>
      </c>
      <c r="H345" s="56">
        <v>44.3</v>
      </c>
      <c r="I345" s="32">
        <v>5</v>
      </c>
      <c r="J345" s="41">
        <f t="shared" si="12"/>
        <v>5</v>
      </c>
      <c r="K345" s="42" t="str">
        <f t="shared" si="13"/>
        <v>OK</v>
      </c>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60"/>
      <c r="AV345" s="60"/>
      <c r="AW345" s="60"/>
      <c r="AX345" s="60"/>
      <c r="AY345" s="60"/>
      <c r="AZ345" s="60"/>
      <c r="BA345" s="60"/>
      <c r="BB345" s="135"/>
      <c r="BC345" s="135"/>
      <c r="BD345" s="135"/>
      <c r="BE345" s="60"/>
    </row>
    <row r="346" spans="1:57" ht="30" customHeight="1" x14ac:dyDescent="0.25">
      <c r="A346" s="166"/>
      <c r="B346" s="73">
        <v>390</v>
      </c>
      <c r="C346" s="169"/>
      <c r="D346" s="75" t="s">
        <v>792</v>
      </c>
      <c r="E346" s="73" t="s">
        <v>787</v>
      </c>
      <c r="F346" s="72" t="s">
        <v>38</v>
      </c>
      <c r="G346" s="72" t="s">
        <v>44</v>
      </c>
      <c r="H346" s="56">
        <v>36.700000000000003</v>
      </c>
      <c r="I346" s="32">
        <v>4</v>
      </c>
      <c r="J346" s="41">
        <f t="shared" si="12"/>
        <v>4</v>
      </c>
      <c r="K346" s="42" t="str">
        <f t="shared" si="13"/>
        <v>OK</v>
      </c>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60"/>
      <c r="AV346" s="60"/>
      <c r="AW346" s="60"/>
      <c r="AX346" s="60"/>
      <c r="AY346" s="60"/>
      <c r="AZ346" s="60"/>
      <c r="BA346" s="60"/>
      <c r="BB346" s="135"/>
      <c r="BC346" s="135"/>
      <c r="BD346" s="135"/>
      <c r="BE346" s="60"/>
    </row>
    <row r="347" spans="1:57" ht="30" customHeight="1" x14ac:dyDescent="0.25">
      <c r="A347" s="166"/>
      <c r="B347" s="73">
        <v>391</v>
      </c>
      <c r="C347" s="169"/>
      <c r="D347" s="100" t="s">
        <v>793</v>
      </c>
      <c r="E347" s="73" t="s">
        <v>355</v>
      </c>
      <c r="F347" s="72" t="s">
        <v>38</v>
      </c>
      <c r="G347" s="72" t="s">
        <v>44</v>
      </c>
      <c r="H347" s="56">
        <v>29.4</v>
      </c>
      <c r="I347" s="32">
        <v>4</v>
      </c>
      <c r="J347" s="41">
        <f t="shared" si="12"/>
        <v>4</v>
      </c>
      <c r="K347" s="42" t="str">
        <f t="shared" si="13"/>
        <v>OK</v>
      </c>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60"/>
      <c r="AV347" s="60"/>
      <c r="AW347" s="60"/>
      <c r="AX347" s="60"/>
      <c r="AY347" s="60"/>
      <c r="AZ347" s="60"/>
      <c r="BA347" s="60"/>
      <c r="BB347" s="135"/>
      <c r="BC347" s="135"/>
      <c r="BD347" s="135"/>
      <c r="BE347" s="60"/>
    </row>
    <row r="348" spans="1:57" ht="30" customHeight="1" x14ac:dyDescent="0.25">
      <c r="A348" s="166"/>
      <c r="B348" s="73">
        <v>392</v>
      </c>
      <c r="C348" s="169"/>
      <c r="D348" s="100" t="s">
        <v>794</v>
      </c>
      <c r="E348" s="73" t="s">
        <v>355</v>
      </c>
      <c r="F348" s="72" t="s">
        <v>38</v>
      </c>
      <c r="G348" s="72" t="s">
        <v>44</v>
      </c>
      <c r="H348" s="56">
        <v>31.2</v>
      </c>
      <c r="I348" s="32">
        <v>7</v>
      </c>
      <c r="J348" s="41">
        <f t="shared" si="12"/>
        <v>7</v>
      </c>
      <c r="K348" s="42" t="str">
        <f t="shared" si="13"/>
        <v>OK</v>
      </c>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60"/>
      <c r="AV348" s="60"/>
      <c r="AW348" s="60"/>
      <c r="AX348" s="60"/>
      <c r="AY348" s="60"/>
      <c r="AZ348" s="60"/>
      <c r="BA348" s="60"/>
      <c r="BB348" s="135"/>
      <c r="BC348" s="135"/>
      <c r="BD348" s="135"/>
      <c r="BE348" s="60"/>
    </row>
    <row r="349" spans="1:57" ht="30" customHeight="1" x14ac:dyDescent="0.25">
      <c r="A349" s="166"/>
      <c r="B349" s="71">
        <v>393</v>
      </c>
      <c r="C349" s="169"/>
      <c r="D349" s="75" t="s">
        <v>399</v>
      </c>
      <c r="E349" s="71" t="s">
        <v>789</v>
      </c>
      <c r="F349" s="72" t="s">
        <v>38</v>
      </c>
      <c r="G349" s="72" t="s">
        <v>44</v>
      </c>
      <c r="H349" s="56">
        <v>1.1499999999999999</v>
      </c>
      <c r="I349" s="32">
        <v>10</v>
      </c>
      <c r="J349" s="41">
        <f t="shared" si="12"/>
        <v>5</v>
      </c>
      <c r="K349" s="42" t="str">
        <f t="shared" si="13"/>
        <v>OK</v>
      </c>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v>5</v>
      </c>
      <c r="AU349" s="60"/>
      <c r="AV349" s="60"/>
      <c r="AW349" s="60"/>
      <c r="AX349" s="60"/>
      <c r="AY349" s="60"/>
      <c r="AZ349" s="60"/>
      <c r="BA349" s="60"/>
      <c r="BB349" s="135"/>
      <c r="BC349" s="135"/>
      <c r="BD349" s="135"/>
      <c r="BE349" s="60"/>
    </row>
    <row r="350" spans="1:57" ht="30" customHeight="1" x14ac:dyDescent="0.25">
      <c r="A350" s="166"/>
      <c r="B350" s="71">
        <v>394</v>
      </c>
      <c r="C350" s="169"/>
      <c r="D350" s="75" t="s">
        <v>400</v>
      </c>
      <c r="E350" s="71" t="s">
        <v>789</v>
      </c>
      <c r="F350" s="72" t="s">
        <v>38</v>
      </c>
      <c r="G350" s="72" t="s">
        <v>44</v>
      </c>
      <c r="H350" s="56">
        <v>0.98</v>
      </c>
      <c r="I350" s="32">
        <v>10</v>
      </c>
      <c r="J350" s="41">
        <f t="shared" si="12"/>
        <v>5</v>
      </c>
      <c r="K350" s="42" t="str">
        <f t="shared" si="13"/>
        <v>OK</v>
      </c>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v>5</v>
      </c>
      <c r="AU350" s="60"/>
      <c r="AV350" s="60"/>
      <c r="AW350" s="60"/>
      <c r="AX350" s="60"/>
      <c r="AY350" s="60"/>
      <c r="AZ350" s="60"/>
      <c r="BA350" s="60"/>
      <c r="BB350" s="135"/>
      <c r="BC350" s="135"/>
      <c r="BD350" s="135"/>
      <c r="BE350" s="60"/>
    </row>
    <row r="351" spans="1:57" ht="30" customHeight="1" x14ac:dyDescent="0.25">
      <c r="A351" s="166"/>
      <c r="B351" s="71">
        <v>395</v>
      </c>
      <c r="C351" s="169"/>
      <c r="D351" s="75" t="s">
        <v>401</v>
      </c>
      <c r="E351" s="71" t="s">
        <v>789</v>
      </c>
      <c r="F351" s="72" t="s">
        <v>38</v>
      </c>
      <c r="G351" s="72" t="s">
        <v>44</v>
      </c>
      <c r="H351" s="56">
        <v>2.2799999999999998</v>
      </c>
      <c r="I351" s="32">
        <v>20</v>
      </c>
      <c r="J351" s="41">
        <f t="shared" si="12"/>
        <v>20</v>
      </c>
      <c r="K351" s="42" t="str">
        <f t="shared" si="13"/>
        <v>OK</v>
      </c>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60"/>
      <c r="AV351" s="60"/>
      <c r="AW351" s="60"/>
      <c r="AX351" s="60"/>
      <c r="AY351" s="60"/>
      <c r="AZ351" s="60"/>
      <c r="BA351" s="60"/>
      <c r="BB351" s="135"/>
      <c r="BC351" s="135"/>
      <c r="BD351" s="135"/>
      <c r="BE351" s="60"/>
    </row>
    <row r="352" spans="1:57" ht="30" customHeight="1" x14ac:dyDescent="0.25">
      <c r="A352" s="166"/>
      <c r="B352" s="71">
        <v>396</v>
      </c>
      <c r="C352" s="169"/>
      <c r="D352" s="75" t="s">
        <v>402</v>
      </c>
      <c r="E352" s="71" t="s">
        <v>789</v>
      </c>
      <c r="F352" s="72" t="s">
        <v>38</v>
      </c>
      <c r="G352" s="72" t="s">
        <v>44</v>
      </c>
      <c r="H352" s="56">
        <v>6.72</v>
      </c>
      <c r="I352" s="32">
        <v>20</v>
      </c>
      <c r="J352" s="41">
        <f t="shared" si="12"/>
        <v>20</v>
      </c>
      <c r="K352" s="42" t="str">
        <f t="shared" si="13"/>
        <v>OK</v>
      </c>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60"/>
      <c r="AV352" s="60"/>
      <c r="AW352" s="60"/>
      <c r="AX352" s="60"/>
      <c r="AY352" s="60"/>
      <c r="AZ352" s="60"/>
      <c r="BA352" s="60"/>
      <c r="BB352" s="135"/>
      <c r="BC352" s="135"/>
      <c r="BD352" s="135"/>
      <c r="BE352" s="60"/>
    </row>
    <row r="353" spans="1:57" ht="30" customHeight="1" x14ac:dyDescent="0.25">
      <c r="A353" s="166"/>
      <c r="B353" s="71">
        <v>397</v>
      </c>
      <c r="C353" s="169"/>
      <c r="D353" s="75" t="s">
        <v>403</v>
      </c>
      <c r="E353" s="71" t="s">
        <v>789</v>
      </c>
      <c r="F353" s="72" t="s">
        <v>38</v>
      </c>
      <c r="G353" s="72" t="s">
        <v>44</v>
      </c>
      <c r="H353" s="56">
        <v>2.86</v>
      </c>
      <c r="I353" s="32">
        <v>10</v>
      </c>
      <c r="J353" s="41">
        <f t="shared" si="12"/>
        <v>10</v>
      </c>
      <c r="K353" s="42" t="str">
        <f t="shared" si="13"/>
        <v>OK</v>
      </c>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60"/>
      <c r="AV353" s="60"/>
      <c r="AW353" s="60"/>
      <c r="AX353" s="60"/>
      <c r="AY353" s="60"/>
      <c r="AZ353" s="60"/>
      <c r="BA353" s="60"/>
      <c r="BB353" s="135"/>
      <c r="BC353" s="135"/>
      <c r="BD353" s="135"/>
      <c r="BE353" s="60"/>
    </row>
    <row r="354" spans="1:57" ht="30" customHeight="1" x14ac:dyDescent="0.25">
      <c r="A354" s="166"/>
      <c r="B354" s="71">
        <v>398</v>
      </c>
      <c r="C354" s="169"/>
      <c r="D354" s="75" t="s">
        <v>404</v>
      </c>
      <c r="E354" s="71" t="s">
        <v>789</v>
      </c>
      <c r="F354" s="72" t="s">
        <v>38</v>
      </c>
      <c r="G354" s="72" t="s">
        <v>44</v>
      </c>
      <c r="H354" s="56">
        <v>0.79</v>
      </c>
      <c r="I354" s="32">
        <v>10</v>
      </c>
      <c r="J354" s="41">
        <f t="shared" si="12"/>
        <v>7</v>
      </c>
      <c r="K354" s="42" t="str">
        <f t="shared" si="13"/>
        <v>OK</v>
      </c>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v>3</v>
      </c>
      <c r="AU354" s="60"/>
      <c r="AV354" s="60"/>
      <c r="AW354" s="60"/>
      <c r="AX354" s="60"/>
      <c r="AY354" s="60"/>
      <c r="AZ354" s="60"/>
      <c r="BA354" s="60"/>
      <c r="BB354" s="135"/>
      <c r="BC354" s="135"/>
      <c r="BD354" s="135"/>
      <c r="BE354" s="60"/>
    </row>
    <row r="355" spans="1:57" ht="30" customHeight="1" x14ac:dyDescent="0.25">
      <c r="A355" s="166"/>
      <c r="B355" s="71">
        <v>399</v>
      </c>
      <c r="C355" s="169"/>
      <c r="D355" s="75" t="s">
        <v>405</v>
      </c>
      <c r="E355" s="71" t="s">
        <v>789</v>
      </c>
      <c r="F355" s="72" t="s">
        <v>38</v>
      </c>
      <c r="G355" s="72" t="s">
        <v>44</v>
      </c>
      <c r="H355" s="56">
        <v>0.62</v>
      </c>
      <c r="I355" s="32">
        <v>10</v>
      </c>
      <c r="J355" s="41">
        <f t="shared" si="12"/>
        <v>10</v>
      </c>
      <c r="K355" s="42" t="str">
        <f t="shared" si="13"/>
        <v>OK</v>
      </c>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60"/>
      <c r="AV355" s="60"/>
      <c r="AW355" s="60"/>
      <c r="AX355" s="60"/>
      <c r="AY355" s="60"/>
      <c r="AZ355" s="60"/>
      <c r="BA355" s="60"/>
      <c r="BB355" s="135"/>
      <c r="BC355" s="135"/>
      <c r="BD355" s="135"/>
      <c r="BE355" s="60"/>
    </row>
    <row r="356" spans="1:57" ht="30" customHeight="1" x14ac:dyDescent="0.25">
      <c r="A356" s="166"/>
      <c r="B356" s="71">
        <v>400</v>
      </c>
      <c r="C356" s="169"/>
      <c r="D356" s="75" t="s">
        <v>406</v>
      </c>
      <c r="E356" s="71" t="s">
        <v>784</v>
      </c>
      <c r="F356" s="72" t="s">
        <v>38</v>
      </c>
      <c r="G356" s="72" t="s">
        <v>44</v>
      </c>
      <c r="H356" s="56">
        <v>10.88</v>
      </c>
      <c r="I356" s="32">
        <v>5</v>
      </c>
      <c r="J356" s="41">
        <f t="shared" si="12"/>
        <v>3</v>
      </c>
      <c r="K356" s="42" t="str">
        <f t="shared" si="13"/>
        <v>OK</v>
      </c>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v>2</v>
      </c>
      <c r="AU356" s="60"/>
      <c r="AV356" s="60"/>
      <c r="AW356" s="60"/>
      <c r="AX356" s="60"/>
      <c r="AY356" s="60"/>
      <c r="AZ356" s="60"/>
      <c r="BA356" s="60"/>
      <c r="BB356" s="135"/>
      <c r="BC356" s="135"/>
      <c r="BD356" s="135"/>
      <c r="BE356" s="60"/>
    </row>
    <row r="357" spans="1:57" ht="30" customHeight="1" x14ac:dyDescent="0.25">
      <c r="A357" s="166"/>
      <c r="B357" s="71">
        <v>401</v>
      </c>
      <c r="C357" s="169"/>
      <c r="D357" s="75" t="s">
        <v>407</v>
      </c>
      <c r="E357" s="71" t="s">
        <v>784</v>
      </c>
      <c r="F357" s="72" t="s">
        <v>38</v>
      </c>
      <c r="G357" s="72" t="s">
        <v>44</v>
      </c>
      <c r="H357" s="56">
        <v>13.27</v>
      </c>
      <c r="I357" s="32">
        <v>4</v>
      </c>
      <c r="J357" s="41">
        <f t="shared" si="12"/>
        <v>4</v>
      </c>
      <c r="K357" s="42" t="str">
        <f t="shared" si="13"/>
        <v>OK</v>
      </c>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60"/>
      <c r="AV357" s="60"/>
      <c r="AW357" s="60"/>
      <c r="AX357" s="60"/>
      <c r="AY357" s="60"/>
      <c r="AZ357" s="60"/>
      <c r="BA357" s="60"/>
      <c r="BB357" s="135"/>
      <c r="BC357" s="135"/>
      <c r="BD357" s="135"/>
      <c r="BE357" s="60"/>
    </row>
    <row r="358" spans="1:57" ht="30" customHeight="1" x14ac:dyDescent="0.25">
      <c r="A358" s="166"/>
      <c r="B358" s="71">
        <v>402</v>
      </c>
      <c r="C358" s="169"/>
      <c r="D358" s="75" t="s">
        <v>408</v>
      </c>
      <c r="E358" s="71" t="s">
        <v>784</v>
      </c>
      <c r="F358" s="72" t="s">
        <v>38</v>
      </c>
      <c r="G358" s="72" t="s">
        <v>44</v>
      </c>
      <c r="H358" s="56">
        <v>13.58</v>
      </c>
      <c r="I358" s="32">
        <v>4</v>
      </c>
      <c r="J358" s="41">
        <f t="shared" si="12"/>
        <v>4</v>
      </c>
      <c r="K358" s="42" t="str">
        <f t="shared" si="13"/>
        <v>OK</v>
      </c>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60"/>
      <c r="AV358" s="60"/>
      <c r="AW358" s="60"/>
      <c r="AX358" s="60"/>
      <c r="AY358" s="60"/>
      <c r="AZ358" s="60"/>
      <c r="BA358" s="60"/>
      <c r="BB358" s="135"/>
      <c r="BC358" s="135"/>
      <c r="BD358" s="135"/>
      <c r="BE358" s="60"/>
    </row>
    <row r="359" spans="1:57" ht="30" customHeight="1" x14ac:dyDescent="0.25">
      <c r="A359" s="166"/>
      <c r="B359" s="71">
        <v>403</v>
      </c>
      <c r="C359" s="169"/>
      <c r="D359" s="75" t="s">
        <v>409</v>
      </c>
      <c r="E359" s="71" t="s">
        <v>789</v>
      </c>
      <c r="F359" s="72" t="s">
        <v>38</v>
      </c>
      <c r="G359" s="72" t="s">
        <v>44</v>
      </c>
      <c r="H359" s="56">
        <v>2.0499999999999998</v>
      </c>
      <c r="I359" s="32">
        <v>5</v>
      </c>
      <c r="J359" s="41">
        <f t="shared" si="12"/>
        <v>5</v>
      </c>
      <c r="K359" s="42" t="str">
        <f t="shared" si="13"/>
        <v>OK</v>
      </c>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60"/>
      <c r="AV359" s="60"/>
      <c r="AW359" s="60"/>
      <c r="AX359" s="60"/>
      <c r="AY359" s="60"/>
      <c r="AZ359" s="60"/>
      <c r="BA359" s="60"/>
      <c r="BB359" s="135"/>
      <c r="BC359" s="135"/>
      <c r="BD359" s="135"/>
      <c r="BE359" s="60"/>
    </row>
    <row r="360" spans="1:57" ht="30" customHeight="1" x14ac:dyDescent="0.25">
      <c r="A360" s="166"/>
      <c r="B360" s="71">
        <v>404</v>
      </c>
      <c r="C360" s="169"/>
      <c r="D360" s="75" t="s">
        <v>410</v>
      </c>
      <c r="E360" s="71" t="s">
        <v>789</v>
      </c>
      <c r="F360" s="72" t="s">
        <v>38</v>
      </c>
      <c r="G360" s="72" t="s">
        <v>44</v>
      </c>
      <c r="H360" s="56">
        <v>2.3199999999999998</v>
      </c>
      <c r="I360" s="32">
        <v>5</v>
      </c>
      <c r="J360" s="41">
        <f t="shared" si="12"/>
        <v>0</v>
      </c>
      <c r="K360" s="42" t="str">
        <f t="shared" si="13"/>
        <v>OK</v>
      </c>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v>5</v>
      </c>
      <c r="AU360" s="60"/>
      <c r="AV360" s="60"/>
      <c r="AW360" s="60"/>
      <c r="AX360" s="60"/>
      <c r="AY360" s="60"/>
      <c r="AZ360" s="60"/>
      <c r="BA360" s="60"/>
      <c r="BB360" s="135"/>
      <c r="BC360" s="135"/>
      <c r="BD360" s="135"/>
      <c r="BE360" s="60"/>
    </row>
    <row r="361" spans="1:57" ht="30" customHeight="1" x14ac:dyDescent="0.25">
      <c r="A361" s="166"/>
      <c r="B361" s="71">
        <v>405</v>
      </c>
      <c r="C361" s="169"/>
      <c r="D361" s="75" t="s">
        <v>411</v>
      </c>
      <c r="E361" s="71" t="s">
        <v>789</v>
      </c>
      <c r="F361" s="72" t="s">
        <v>38</v>
      </c>
      <c r="G361" s="72" t="s">
        <v>44</v>
      </c>
      <c r="H361" s="56">
        <v>1.9</v>
      </c>
      <c r="I361" s="32">
        <v>5</v>
      </c>
      <c r="J361" s="41">
        <f t="shared" si="12"/>
        <v>5</v>
      </c>
      <c r="K361" s="42" t="str">
        <f t="shared" si="13"/>
        <v>OK</v>
      </c>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60"/>
      <c r="AV361" s="60"/>
      <c r="AW361" s="60"/>
      <c r="AX361" s="60"/>
      <c r="AY361" s="60"/>
      <c r="AZ361" s="60"/>
      <c r="BA361" s="60"/>
      <c r="BB361" s="135"/>
      <c r="BC361" s="135"/>
      <c r="BD361" s="135"/>
      <c r="BE361" s="60"/>
    </row>
    <row r="362" spans="1:57" ht="30" customHeight="1" x14ac:dyDescent="0.25">
      <c r="A362" s="166"/>
      <c r="B362" s="71">
        <v>406</v>
      </c>
      <c r="C362" s="169"/>
      <c r="D362" s="75" t="s">
        <v>412</v>
      </c>
      <c r="E362" s="71" t="s">
        <v>789</v>
      </c>
      <c r="F362" s="72" t="s">
        <v>38</v>
      </c>
      <c r="G362" s="72" t="s">
        <v>44</v>
      </c>
      <c r="H362" s="56">
        <v>1.49</v>
      </c>
      <c r="I362" s="32">
        <v>5</v>
      </c>
      <c r="J362" s="41">
        <f t="shared" si="12"/>
        <v>5</v>
      </c>
      <c r="K362" s="42" t="str">
        <f t="shared" si="13"/>
        <v>OK</v>
      </c>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60"/>
      <c r="AV362" s="60"/>
      <c r="AW362" s="60"/>
      <c r="AX362" s="60"/>
      <c r="AY362" s="60"/>
      <c r="AZ362" s="60"/>
      <c r="BA362" s="60"/>
      <c r="BB362" s="135"/>
      <c r="BC362" s="135"/>
      <c r="BD362" s="135"/>
      <c r="BE362" s="60"/>
    </row>
    <row r="363" spans="1:57" ht="30" customHeight="1" x14ac:dyDescent="0.25">
      <c r="A363" s="166"/>
      <c r="B363" s="71">
        <v>407</v>
      </c>
      <c r="C363" s="169"/>
      <c r="D363" s="75" t="s">
        <v>413</v>
      </c>
      <c r="E363" s="71" t="s">
        <v>789</v>
      </c>
      <c r="F363" s="72" t="s">
        <v>38</v>
      </c>
      <c r="G363" s="72" t="s">
        <v>44</v>
      </c>
      <c r="H363" s="56">
        <v>2.2000000000000002</v>
      </c>
      <c r="I363" s="32">
        <v>5</v>
      </c>
      <c r="J363" s="41">
        <f t="shared" si="12"/>
        <v>5</v>
      </c>
      <c r="K363" s="42" t="str">
        <f t="shared" si="13"/>
        <v>OK</v>
      </c>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60"/>
      <c r="AV363" s="60"/>
      <c r="AW363" s="60"/>
      <c r="AX363" s="60"/>
      <c r="AY363" s="60"/>
      <c r="AZ363" s="60"/>
      <c r="BA363" s="60"/>
      <c r="BB363" s="135"/>
      <c r="BC363" s="135"/>
      <c r="BD363" s="135"/>
      <c r="BE363" s="60"/>
    </row>
    <row r="364" spans="1:57" ht="30" customHeight="1" x14ac:dyDescent="0.25">
      <c r="A364" s="166"/>
      <c r="B364" s="71">
        <v>408</v>
      </c>
      <c r="C364" s="169"/>
      <c r="D364" s="75" t="s">
        <v>414</v>
      </c>
      <c r="E364" s="71" t="s">
        <v>789</v>
      </c>
      <c r="F364" s="72" t="s">
        <v>38</v>
      </c>
      <c r="G364" s="72" t="s">
        <v>44</v>
      </c>
      <c r="H364" s="56">
        <v>2.6</v>
      </c>
      <c r="I364" s="32">
        <v>5</v>
      </c>
      <c r="J364" s="41">
        <f t="shared" si="12"/>
        <v>5</v>
      </c>
      <c r="K364" s="42" t="str">
        <f t="shared" si="13"/>
        <v>OK</v>
      </c>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60"/>
      <c r="AV364" s="60"/>
      <c r="AW364" s="60"/>
      <c r="AX364" s="60"/>
      <c r="AY364" s="60"/>
      <c r="AZ364" s="60"/>
      <c r="BA364" s="60"/>
      <c r="BB364" s="135"/>
      <c r="BC364" s="135"/>
      <c r="BD364" s="135"/>
      <c r="BE364" s="60"/>
    </row>
    <row r="365" spans="1:57" ht="30" customHeight="1" x14ac:dyDescent="0.25">
      <c r="A365" s="166"/>
      <c r="B365" s="71">
        <v>409</v>
      </c>
      <c r="C365" s="169"/>
      <c r="D365" s="75" t="s">
        <v>415</v>
      </c>
      <c r="E365" s="71" t="s">
        <v>789</v>
      </c>
      <c r="F365" s="72" t="s">
        <v>38</v>
      </c>
      <c r="G365" s="72" t="s">
        <v>44</v>
      </c>
      <c r="H365" s="56">
        <v>3.09</v>
      </c>
      <c r="I365" s="32">
        <v>5</v>
      </c>
      <c r="J365" s="41">
        <f t="shared" si="12"/>
        <v>2</v>
      </c>
      <c r="K365" s="42" t="str">
        <f t="shared" si="13"/>
        <v>OK</v>
      </c>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60"/>
      <c r="AV365" s="60"/>
      <c r="AW365" s="60"/>
      <c r="AX365" s="60"/>
      <c r="AY365" s="60"/>
      <c r="AZ365" s="60"/>
      <c r="BA365" s="60"/>
      <c r="BB365" s="135"/>
      <c r="BC365" s="140">
        <v>3</v>
      </c>
      <c r="BD365" s="135"/>
      <c r="BE365" s="60"/>
    </row>
    <row r="366" spans="1:57" ht="30" customHeight="1" x14ac:dyDescent="0.25">
      <c r="A366" s="166"/>
      <c r="B366" s="71">
        <v>410</v>
      </c>
      <c r="C366" s="169"/>
      <c r="D366" s="75" t="s">
        <v>416</v>
      </c>
      <c r="E366" s="71" t="s">
        <v>789</v>
      </c>
      <c r="F366" s="72" t="s">
        <v>38</v>
      </c>
      <c r="G366" s="72" t="s">
        <v>44</v>
      </c>
      <c r="H366" s="56">
        <v>3.35</v>
      </c>
      <c r="I366" s="32">
        <v>5</v>
      </c>
      <c r="J366" s="41">
        <f t="shared" si="12"/>
        <v>2</v>
      </c>
      <c r="K366" s="42" t="str">
        <f t="shared" si="13"/>
        <v>OK</v>
      </c>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60"/>
      <c r="AV366" s="60"/>
      <c r="AW366" s="60"/>
      <c r="AX366" s="60"/>
      <c r="AY366" s="60"/>
      <c r="AZ366" s="60"/>
      <c r="BA366" s="60"/>
      <c r="BB366" s="135"/>
      <c r="BC366" s="140">
        <v>3</v>
      </c>
      <c r="BD366" s="135"/>
      <c r="BE366" s="60"/>
    </row>
    <row r="367" spans="1:57" ht="30" customHeight="1" x14ac:dyDescent="0.25">
      <c r="A367" s="166"/>
      <c r="B367" s="71">
        <v>411</v>
      </c>
      <c r="C367" s="169"/>
      <c r="D367" s="75" t="s">
        <v>417</v>
      </c>
      <c r="E367" s="71" t="s">
        <v>789</v>
      </c>
      <c r="F367" s="72" t="s">
        <v>38</v>
      </c>
      <c r="G367" s="72" t="s">
        <v>44</v>
      </c>
      <c r="H367" s="56">
        <v>0.88</v>
      </c>
      <c r="I367" s="32">
        <v>5</v>
      </c>
      <c r="J367" s="41">
        <f t="shared" si="12"/>
        <v>0</v>
      </c>
      <c r="K367" s="42" t="str">
        <f t="shared" si="13"/>
        <v>OK</v>
      </c>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v>5</v>
      </c>
      <c r="AU367" s="60"/>
      <c r="AV367" s="60"/>
      <c r="AW367" s="60"/>
      <c r="AX367" s="60"/>
      <c r="AY367" s="60"/>
      <c r="AZ367" s="60"/>
      <c r="BA367" s="60"/>
      <c r="BB367" s="135"/>
      <c r="BC367" s="135"/>
      <c r="BD367" s="135"/>
      <c r="BE367" s="60"/>
    </row>
    <row r="368" spans="1:57" ht="30" customHeight="1" x14ac:dyDescent="0.25">
      <c r="A368" s="166"/>
      <c r="B368" s="71">
        <v>412</v>
      </c>
      <c r="C368" s="169"/>
      <c r="D368" s="75" t="s">
        <v>418</v>
      </c>
      <c r="E368" s="71" t="s">
        <v>789</v>
      </c>
      <c r="F368" s="72" t="s">
        <v>38</v>
      </c>
      <c r="G368" s="72" t="s">
        <v>44</v>
      </c>
      <c r="H368" s="56">
        <v>3.48</v>
      </c>
      <c r="I368" s="32">
        <v>5</v>
      </c>
      <c r="J368" s="41">
        <f t="shared" si="12"/>
        <v>5</v>
      </c>
      <c r="K368" s="42" t="str">
        <f t="shared" si="13"/>
        <v>OK</v>
      </c>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60"/>
      <c r="AV368" s="60"/>
      <c r="AW368" s="60"/>
      <c r="AX368" s="60"/>
      <c r="AY368" s="60"/>
      <c r="AZ368" s="60"/>
      <c r="BA368" s="60"/>
      <c r="BB368" s="135"/>
      <c r="BC368" s="135"/>
      <c r="BD368" s="135"/>
      <c r="BE368" s="60"/>
    </row>
    <row r="369" spans="1:57" ht="30" customHeight="1" x14ac:dyDescent="0.25">
      <c r="A369" s="166"/>
      <c r="B369" s="71">
        <v>413</v>
      </c>
      <c r="C369" s="169"/>
      <c r="D369" s="75" t="s">
        <v>419</v>
      </c>
      <c r="E369" s="71" t="s">
        <v>789</v>
      </c>
      <c r="F369" s="72" t="s">
        <v>38</v>
      </c>
      <c r="G369" s="72" t="s">
        <v>44</v>
      </c>
      <c r="H369" s="56">
        <v>1.61</v>
      </c>
      <c r="I369" s="32">
        <v>5</v>
      </c>
      <c r="J369" s="41">
        <f t="shared" si="12"/>
        <v>5</v>
      </c>
      <c r="K369" s="42" t="str">
        <f t="shared" si="13"/>
        <v>OK</v>
      </c>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60"/>
      <c r="AV369" s="60"/>
      <c r="AW369" s="60"/>
      <c r="AX369" s="60"/>
      <c r="AY369" s="60"/>
      <c r="AZ369" s="60"/>
      <c r="BA369" s="60"/>
      <c r="BB369" s="135"/>
      <c r="BC369" s="135"/>
      <c r="BD369" s="135"/>
      <c r="BE369" s="60"/>
    </row>
    <row r="370" spans="1:57" ht="30" customHeight="1" x14ac:dyDescent="0.25">
      <c r="A370" s="166"/>
      <c r="B370" s="71">
        <v>414</v>
      </c>
      <c r="C370" s="169"/>
      <c r="D370" s="75" t="s">
        <v>420</v>
      </c>
      <c r="E370" s="71" t="s">
        <v>789</v>
      </c>
      <c r="F370" s="72" t="s">
        <v>38</v>
      </c>
      <c r="G370" s="72" t="s">
        <v>44</v>
      </c>
      <c r="H370" s="56">
        <v>1.69</v>
      </c>
      <c r="I370" s="32">
        <v>5</v>
      </c>
      <c r="J370" s="41">
        <f t="shared" si="12"/>
        <v>5</v>
      </c>
      <c r="K370" s="42" t="str">
        <f t="shared" si="13"/>
        <v>OK</v>
      </c>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60"/>
      <c r="AV370" s="60"/>
      <c r="AW370" s="60"/>
      <c r="AX370" s="60"/>
      <c r="AY370" s="60"/>
      <c r="AZ370" s="60"/>
      <c r="BA370" s="60"/>
      <c r="BB370" s="135"/>
      <c r="BC370" s="135"/>
      <c r="BD370" s="135"/>
      <c r="BE370" s="60"/>
    </row>
    <row r="371" spans="1:57" ht="30" customHeight="1" x14ac:dyDescent="0.25">
      <c r="A371" s="166"/>
      <c r="B371" s="71">
        <v>415</v>
      </c>
      <c r="C371" s="169"/>
      <c r="D371" s="75" t="s">
        <v>421</v>
      </c>
      <c r="E371" s="71" t="s">
        <v>789</v>
      </c>
      <c r="F371" s="72" t="s">
        <v>38</v>
      </c>
      <c r="G371" s="72" t="s">
        <v>44</v>
      </c>
      <c r="H371" s="56">
        <v>3.04</v>
      </c>
      <c r="I371" s="32">
        <v>10</v>
      </c>
      <c r="J371" s="41">
        <f t="shared" si="12"/>
        <v>10</v>
      </c>
      <c r="K371" s="42" t="str">
        <f t="shared" si="13"/>
        <v>OK</v>
      </c>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60"/>
      <c r="AV371" s="60"/>
      <c r="AW371" s="60"/>
      <c r="AX371" s="60"/>
      <c r="AY371" s="60"/>
      <c r="AZ371" s="60"/>
      <c r="BA371" s="60"/>
      <c r="BB371" s="135"/>
      <c r="BC371" s="135"/>
      <c r="BD371" s="135"/>
      <c r="BE371" s="60"/>
    </row>
    <row r="372" spans="1:57" ht="30" customHeight="1" x14ac:dyDescent="0.25">
      <c r="A372" s="166"/>
      <c r="B372" s="71">
        <v>416</v>
      </c>
      <c r="C372" s="169"/>
      <c r="D372" s="75" t="s">
        <v>422</v>
      </c>
      <c r="E372" s="71" t="s">
        <v>789</v>
      </c>
      <c r="F372" s="72" t="s">
        <v>38</v>
      </c>
      <c r="G372" s="72" t="s">
        <v>44</v>
      </c>
      <c r="H372" s="56">
        <v>6.93</v>
      </c>
      <c r="I372" s="32">
        <v>10</v>
      </c>
      <c r="J372" s="41">
        <f t="shared" si="12"/>
        <v>10</v>
      </c>
      <c r="K372" s="42" t="str">
        <f t="shared" si="13"/>
        <v>OK</v>
      </c>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60"/>
      <c r="AV372" s="60"/>
      <c r="AW372" s="60"/>
      <c r="AX372" s="60"/>
      <c r="AY372" s="60"/>
      <c r="AZ372" s="60"/>
      <c r="BA372" s="60"/>
      <c r="BB372" s="135"/>
      <c r="BC372" s="135"/>
      <c r="BD372" s="135"/>
      <c r="BE372" s="60"/>
    </row>
    <row r="373" spans="1:57" ht="30" customHeight="1" x14ac:dyDescent="0.25">
      <c r="A373" s="166"/>
      <c r="B373" s="71">
        <v>417</v>
      </c>
      <c r="C373" s="169"/>
      <c r="D373" s="75" t="s">
        <v>423</v>
      </c>
      <c r="E373" s="71" t="s">
        <v>789</v>
      </c>
      <c r="F373" s="72" t="s">
        <v>38</v>
      </c>
      <c r="G373" s="72" t="s">
        <v>44</v>
      </c>
      <c r="H373" s="56">
        <v>6.56</v>
      </c>
      <c r="I373" s="32">
        <v>10</v>
      </c>
      <c r="J373" s="41">
        <f t="shared" si="12"/>
        <v>5</v>
      </c>
      <c r="K373" s="42" t="str">
        <f t="shared" si="13"/>
        <v>OK</v>
      </c>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v>5</v>
      </c>
      <c r="AU373" s="60"/>
      <c r="AV373" s="60"/>
      <c r="AW373" s="60"/>
      <c r="AX373" s="60"/>
      <c r="AY373" s="60"/>
      <c r="AZ373" s="60"/>
      <c r="BA373" s="60"/>
      <c r="BB373" s="135"/>
      <c r="BC373" s="135"/>
      <c r="BD373" s="135"/>
      <c r="BE373" s="60"/>
    </row>
    <row r="374" spans="1:57" ht="30" customHeight="1" x14ac:dyDescent="0.25">
      <c r="A374" s="166"/>
      <c r="B374" s="71">
        <v>418</v>
      </c>
      <c r="C374" s="169"/>
      <c r="D374" s="75" t="s">
        <v>424</v>
      </c>
      <c r="E374" s="71" t="s">
        <v>789</v>
      </c>
      <c r="F374" s="72" t="s">
        <v>38</v>
      </c>
      <c r="G374" s="72" t="s">
        <v>44</v>
      </c>
      <c r="H374" s="56">
        <v>1.4</v>
      </c>
      <c r="I374" s="32">
        <v>10</v>
      </c>
      <c r="J374" s="41">
        <f t="shared" si="12"/>
        <v>10</v>
      </c>
      <c r="K374" s="42" t="str">
        <f t="shared" si="13"/>
        <v>OK</v>
      </c>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60"/>
      <c r="AV374" s="60"/>
      <c r="AW374" s="60"/>
      <c r="AX374" s="60"/>
      <c r="AY374" s="60"/>
      <c r="AZ374" s="60"/>
      <c r="BA374" s="60"/>
      <c r="BB374" s="135"/>
      <c r="BC374" s="135"/>
      <c r="BD374" s="135"/>
      <c r="BE374" s="60"/>
    </row>
    <row r="375" spans="1:57" ht="30" customHeight="1" x14ac:dyDescent="0.25">
      <c r="A375" s="166"/>
      <c r="B375" s="71">
        <v>419</v>
      </c>
      <c r="C375" s="169"/>
      <c r="D375" s="75" t="s">
        <v>425</v>
      </c>
      <c r="E375" s="71" t="s">
        <v>789</v>
      </c>
      <c r="F375" s="72" t="s">
        <v>38</v>
      </c>
      <c r="G375" s="72" t="s">
        <v>44</v>
      </c>
      <c r="H375" s="56">
        <v>2.65</v>
      </c>
      <c r="I375" s="32">
        <f>10-2</f>
        <v>8</v>
      </c>
      <c r="J375" s="41">
        <f t="shared" si="12"/>
        <v>3</v>
      </c>
      <c r="K375" s="42" t="str">
        <f t="shared" si="13"/>
        <v>OK</v>
      </c>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v>5</v>
      </c>
      <c r="AU375" s="60"/>
      <c r="AV375" s="60"/>
      <c r="AW375" s="60"/>
      <c r="AX375" s="60"/>
      <c r="AY375" s="60"/>
      <c r="AZ375" s="60"/>
      <c r="BA375" s="60"/>
      <c r="BB375" s="135"/>
      <c r="BC375" s="135"/>
      <c r="BD375" s="135"/>
      <c r="BE375" s="60"/>
    </row>
    <row r="376" spans="1:57" ht="30" customHeight="1" x14ac:dyDescent="0.25">
      <c r="A376" s="166"/>
      <c r="B376" s="71">
        <v>420</v>
      </c>
      <c r="C376" s="169"/>
      <c r="D376" s="75" t="s">
        <v>426</v>
      </c>
      <c r="E376" s="71" t="s">
        <v>789</v>
      </c>
      <c r="F376" s="72" t="s">
        <v>38</v>
      </c>
      <c r="G376" s="72" t="s">
        <v>44</v>
      </c>
      <c r="H376" s="56">
        <v>4.43</v>
      </c>
      <c r="I376" s="32">
        <v>2</v>
      </c>
      <c r="J376" s="41">
        <f t="shared" si="12"/>
        <v>2</v>
      </c>
      <c r="K376" s="42" t="str">
        <f t="shared" si="13"/>
        <v>OK</v>
      </c>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60"/>
      <c r="AV376" s="60"/>
      <c r="AW376" s="60"/>
      <c r="AX376" s="60"/>
      <c r="AY376" s="60"/>
      <c r="AZ376" s="60"/>
      <c r="BA376" s="60"/>
      <c r="BB376" s="135"/>
      <c r="BC376" s="135"/>
      <c r="BD376" s="135"/>
      <c r="BE376" s="60"/>
    </row>
    <row r="377" spans="1:57" ht="30" customHeight="1" x14ac:dyDescent="0.25">
      <c r="A377" s="166"/>
      <c r="B377" s="71">
        <v>421</v>
      </c>
      <c r="C377" s="169"/>
      <c r="D377" s="75" t="s">
        <v>427</v>
      </c>
      <c r="E377" s="71" t="s">
        <v>789</v>
      </c>
      <c r="F377" s="72" t="s">
        <v>38</v>
      </c>
      <c r="G377" s="72" t="s">
        <v>44</v>
      </c>
      <c r="H377" s="56">
        <v>4.62</v>
      </c>
      <c r="I377" s="32">
        <v>2</v>
      </c>
      <c r="J377" s="41">
        <f t="shared" si="12"/>
        <v>2</v>
      </c>
      <c r="K377" s="42" t="str">
        <f t="shared" si="13"/>
        <v>OK</v>
      </c>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60"/>
      <c r="AV377" s="60"/>
      <c r="AW377" s="60"/>
      <c r="AX377" s="60"/>
      <c r="AY377" s="60"/>
      <c r="AZ377" s="60"/>
      <c r="BA377" s="60"/>
      <c r="BB377" s="135"/>
      <c r="BC377" s="135"/>
      <c r="BD377" s="135"/>
      <c r="BE377" s="60"/>
    </row>
    <row r="378" spans="1:57" ht="30" customHeight="1" x14ac:dyDescent="0.25">
      <c r="A378" s="166"/>
      <c r="B378" s="71">
        <v>422</v>
      </c>
      <c r="C378" s="169"/>
      <c r="D378" s="75" t="s">
        <v>428</v>
      </c>
      <c r="E378" s="71" t="s">
        <v>789</v>
      </c>
      <c r="F378" s="72" t="s">
        <v>38</v>
      </c>
      <c r="G378" s="72" t="s">
        <v>44</v>
      </c>
      <c r="H378" s="56">
        <v>3.15</v>
      </c>
      <c r="I378" s="32">
        <v>2</v>
      </c>
      <c r="J378" s="41">
        <f t="shared" si="12"/>
        <v>2</v>
      </c>
      <c r="K378" s="42" t="str">
        <f t="shared" si="13"/>
        <v>OK</v>
      </c>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60"/>
      <c r="AV378" s="60"/>
      <c r="AW378" s="60"/>
      <c r="AX378" s="60"/>
      <c r="AY378" s="60"/>
      <c r="AZ378" s="60"/>
      <c r="BA378" s="60"/>
      <c r="BB378" s="135"/>
      <c r="BC378" s="135"/>
      <c r="BD378" s="135"/>
      <c r="BE378" s="60"/>
    </row>
    <row r="379" spans="1:57" ht="30" customHeight="1" x14ac:dyDescent="0.25">
      <c r="A379" s="166"/>
      <c r="B379" s="71">
        <v>423</v>
      </c>
      <c r="C379" s="169"/>
      <c r="D379" s="75" t="s">
        <v>429</v>
      </c>
      <c r="E379" s="71" t="s">
        <v>789</v>
      </c>
      <c r="F379" s="72" t="s">
        <v>38</v>
      </c>
      <c r="G379" s="72" t="s">
        <v>44</v>
      </c>
      <c r="H379" s="56">
        <v>1</v>
      </c>
      <c r="I379" s="32">
        <v>5</v>
      </c>
      <c r="J379" s="41">
        <f t="shared" si="12"/>
        <v>5</v>
      </c>
      <c r="K379" s="42" t="str">
        <f t="shared" si="13"/>
        <v>OK</v>
      </c>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60"/>
      <c r="AV379" s="60"/>
      <c r="AW379" s="60"/>
      <c r="AX379" s="60"/>
      <c r="AY379" s="60"/>
      <c r="AZ379" s="60"/>
      <c r="BA379" s="60"/>
      <c r="BB379" s="135"/>
      <c r="BC379" s="135"/>
      <c r="BD379" s="135"/>
      <c r="BE379" s="60"/>
    </row>
    <row r="380" spans="1:57" ht="30" customHeight="1" x14ac:dyDescent="0.25">
      <c r="A380" s="166"/>
      <c r="B380" s="71">
        <v>424</v>
      </c>
      <c r="C380" s="169"/>
      <c r="D380" s="75" t="s">
        <v>430</v>
      </c>
      <c r="E380" s="71" t="s">
        <v>789</v>
      </c>
      <c r="F380" s="72" t="s">
        <v>38</v>
      </c>
      <c r="G380" s="72" t="s">
        <v>44</v>
      </c>
      <c r="H380" s="56">
        <v>2.21</v>
      </c>
      <c r="I380" s="32">
        <v>5</v>
      </c>
      <c r="J380" s="41">
        <f t="shared" si="12"/>
        <v>5</v>
      </c>
      <c r="K380" s="42" t="str">
        <f t="shared" si="13"/>
        <v>OK</v>
      </c>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60"/>
      <c r="AV380" s="60"/>
      <c r="AW380" s="60"/>
      <c r="AX380" s="60"/>
      <c r="AY380" s="60"/>
      <c r="AZ380" s="60"/>
      <c r="BA380" s="60"/>
      <c r="BB380" s="135"/>
      <c r="BC380" s="135"/>
      <c r="BD380" s="135"/>
      <c r="BE380" s="60"/>
    </row>
    <row r="381" spans="1:57" ht="30" customHeight="1" x14ac:dyDescent="0.25">
      <c r="A381" s="166"/>
      <c r="B381" s="71">
        <v>425</v>
      </c>
      <c r="C381" s="169"/>
      <c r="D381" s="75" t="s">
        <v>431</v>
      </c>
      <c r="E381" s="71" t="s">
        <v>789</v>
      </c>
      <c r="F381" s="72" t="s">
        <v>38</v>
      </c>
      <c r="G381" s="72" t="s">
        <v>44</v>
      </c>
      <c r="H381" s="56">
        <v>1.58</v>
      </c>
      <c r="I381" s="32">
        <v>5</v>
      </c>
      <c r="J381" s="41">
        <f t="shared" si="12"/>
        <v>5</v>
      </c>
      <c r="K381" s="42" t="str">
        <f t="shared" si="13"/>
        <v>OK</v>
      </c>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60"/>
      <c r="AV381" s="60"/>
      <c r="AW381" s="60"/>
      <c r="AX381" s="60"/>
      <c r="AY381" s="60"/>
      <c r="AZ381" s="60"/>
      <c r="BA381" s="60"/>
      <c r="BB381" s="135"/>
      <c r="BC381" s="135"/>
      <c r="BD381" s="135"/>
      <c r="BE381" s="60"/>
    </row>
    <row r="382" spans="1:57" ht="30" customHeight="1" x14ac:dyDescent="0.25">
      <c r="A382" s="166"/>
      <c r="B382" s="71">
        <v>426</v>
      </c>
      <c r="C382" s="169"/>
      <c r="D382" s="75" t="s">
        <v>432</v>
      </c>
      <c r="E382" s="71" t="s">
        <v>789</v>
      </c>
      <c r="F382" s="72" t="s">
        <v>38</v>
      </c>
      <c r="G382" s="72" t="s">
        <v>44</v>
      </c>
      <c r="H382" s="56">
        <v>2.7</v>
      </c>
      <c r="I382" s="32">
        <v>5</v>
      </c>
      <c r="J382" s="41">
        <f t="shared" si="12"/>
        <v>5</v>
      </c>
      <c r="K382" s="42" t="str">
        <f t="shared" si="13"/>
        <v>OK</v>
      </c>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60"/>
      <c r="AV382" s="60"/>
      <c r="AW382" s="60"/>
      <c r="AX382" s="60"/>
      <c r="AY382" s="60"/>
      <c r="AZ382" s="60"/>
      <c r="BA382" s="60"/>
      <c r="BB382" s="135"/>
      <c r="BC382" s="135"/>
      <c r="BD382" s="135"/>
      <c r="BE382" s="60"/>
    </row>
    <row r="383" spans="1:57" ht="30" customHeight="1" x14ac:dyDescent="0.25">
      <c r="A383" s="166"/>
      <c r="B383" s="71">
        <v>427</v>
      </c>
      <c r="C383" s="169"/>
      <c r="D383" s="75" t="s">
        <v>433</v>
      </c>
      <c r="E383" s="71" t="s">
        <v>789</v>
      </c>
      <c r="F383" s="72" t="s">
        <v>38</v>
      </c>
      <c r="G383" s="72" t="s">
        <v>44</v>
      </c>
      <c r="H383" s="56">
        <v>4.2300000000000004</v>
      </c>
      <c r="I383" s="32">
        <v>5</v>
      </c>
      <c r="J383" s="41">
        <f t="shared" si="12"/>
        <v>5</v>
      </c>
      <c r="K383" s="42" t="str">
        <f t="shared" si="13"/>
        <v>OK</v>
      </c>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60"/>
      <c r="AV383" s="60"/>
      <c r="AW383" s="60"/>
      <c r="AX383" s="60"/>
      <c r="AY383" s="60"/>
      <c r="AZ383" s="60"/>
      <c r="BA383" s="60"/>
      <c r="BB383" s="135"/>
      <c r="BC383" s="135"/>
      <c r="BD383" s="135"/>
      <c r="BE383" s="60"/>
    </row>
    <row r="384" spans="1:57" ht="30" customHeight="1" x14ac:dyDescent="0.25">
      <c r="A384" s="166"/>
      <c r="B384" s="71">
        <v>428</v>
      </c>
      <c r="C384" s="169"/>
      <c r="D384" s="75" t="s">
        <v>434</v>
      </c>
      <c r="E384" s="71" t="s">
        <v>789</v>
      </c>
      <c r="F384" s="72" t="s">
        <v>38</v>
      </c>
      <c r="G384" s="72" t="s">
        <v>44</v>
      </c>
      <c r="H384" s="56">
        <v>6.24</v>
      </c>
      <c r="I384" s="32">
        <v>5</v>
      </c>
      <c r="J384" s="41">
        <f t="shared" si="12"/>
        <v>5</v>
      </c>
      <c r="K384" s="42" t="str">
        <f t="shared" si="13"/>
        <v>OK</v>
      </c>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60"/>
      <c r="AV384" s="60"/>
      <c r="AW384" s="60"/>
      <c r="AX384" s="60"/>
      <c r="AY384" s="60"/>
      <c r="AZ384" s="60"/>
      <c r="BA384" s="60"/>
      <c r="BB384" s="135"/>
      <c r="BC384" s="135"/>
      <c r="BD384" s="135"/>
      <c r="BE384" s="60"/>
    </row>
    <row r="385" spans="1:57" ht="30" customHeight="1" x14ac:dyDescent="0.25">
      <c r="A385" s="166"/>
      <c r="B385" s="71">
        <v>429</v>
      </c>
      <c r="C385" s="169"/>
      <c r="D385" s="75" t="s">
        <v>435</v>
      </c>
      <c r="E385" s="71" t="s">
        <v>789</v>
      </c>
      <c r="F385" s="72" t="s">
        <v>38</v>
      </c>
      <c r="G385" s="72" t="s">
        <v>44</v>
      </c>
      <c r="H385" s="56">
        <v>7.34</v>
      </c>
      <c r="I385" s="32">
        <v>5</v>
      </c>
      <c r="J385" s="41">
        <f t="shared" si="12"/>
        <v>5</v>
      </c>
      <c r="K385" s="42" t="str">
        <f t="shared" si="13"/>
        <v>OK</v>
      </c>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60"/>
      <c r="AV385" s="60"/>
      <c r="AW385" s="60"/>
      <c r="AX385" s="60"/>
      <c r="AY385" s="60"/>
      <c r="AZ385" s="60"/>
      <c r="BA385" s="60"/>
      <c r="BB385" s="135"/>
      <c r="BC385" s="135"/>
      <c r="BD385" s="135"/>
      <c r="BE385" s="60"/>
    </row>
    <row r="386" spans="1:57" ht="30" customHeight="1" x14ac:dyDescent="0.25">
      <c r="A386" s="166"/>
      <c r="B386" s="71">
        <v>430</v>
      </c>
      <c r="C386" s="169"/>
      <c r="D386" s="75" t="s">
        <v>436</v>
      </c>
      <c r="E386" s="71" t="s">
        <v>789</v>
      </c>
      <c r="F386" s="72" t="s">
        <v>38</v>
      </c>
      <c r="G386" s="72" t="s">
        <v>44</v>
      </c>
      <c r="H386" s="56">
        <v>7.03</v>
      </c>
      <c r="I386" s="32">
        <v>5</v>
      </c>
      <c r="J386" s="41">
        <f t="shared" si="12"/>
        <v>5</v>
      </c>
      <c r="K386" s="42" t="str">
        <f t="shared" si="13"/>
        <v>OK</v>
      </c>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60"/>
      <c r="AV386" s="60"/>
      <c r="AW386" s="60"/>
      <c r="AX386" s="60"/>
      <c r="AY386" s="60"/>
      <c r="AZ386" s="60"/>
      <c r="BA386" s="60"/>
      <c r="BB386" s="135"/>
      <c r="BC386" s="135"/>
      <c r="BD386" s="135"/>
      <c r="BE386" s="60"/>
    </row>
    <row r="387" spans="1:57" ht="30" customHeight="1" x14ac:dyDescent="0.25">
      <c r="A387" s="166"/>
      <c r="B387" s="71">
        <v>431</v>
      </c>
      <c r="C387" s="169"/>
      <c r="D387" s="75" t="s">
        <v>437</v>
      </c>
      <c r="E387" s="71" t="s">
        <v>789</v>
      </c>
      <c r="F387" s="72" t="s">
        <v>38</v>
      </c>
      <c r="G387" s="72" t="s">
        <v>44</v>
      </c>
      <c r="H387" s="56">
        <v>1.51</v>
      </c>
      <c r="I387" s="32">
        <v>5</v>
      </c>
      <c r="J387" s="41">
        <f t="shared" si="12"/>
        <v>5</v>
      </c>
      <c r="K387" s="42" t="str">
        <f t="shared" si="13"/>
        <v>OK</v>
      </c>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60"/>
      <c r="AV387" s="60"/>
      <c r="AW387" s="60"/>
      <c r="AX387" s="60"/>
      <c r="AY387" s="60"/>
      <c r="AZ387" s="60"/>
      <c r="BA387" s="60"/>
      <c r="BB387" s="135"/>
      <c r="BC387" s="135"/>
      <c r="BD387" s="135"/>
      <c r="BE387" s="60"/>
    </row>
    <row r="388" spans="1:57" ht="30" customHeight="1" x14ac:dyDescent="0.25">
      <c r="A388" s="166"/>
      <c r="B388" s="71">
        <v>432</v>
      </c>
      <c r="C388" s="169"/>
      <c r="D388" s="75" t="s">
        <v>438</v>
      </c>
      <c r="E388" s="71" t="s">
        <v>789</v>
      </c>
      <c r="F388" s="72" t="s">
        <v>38</v>
      </c>
      <c r="G388" s="72" t="s">
        <v>44</v>
      </c>
      <c r="H388" s="56">
        <v>2.31</v>
      </c>
      <c r="I388" s="32">
        <v>5</v>
      </c>
      <c r="J388" s="41">
        <f t="shared" ref="J388:J451" si="14">I388-(SUM(L388:BE388))</f>
        <v>5</v>
      </c>
      <c r="K388" s="42" t="str">
        <f t="shared" si="13"/>
        <v>OK</v>
      </c>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60"/>
      <c r="AV388" s="60"/>
      <c r="AW388" s="60"/>
      <c r="AX388" s="60"/>
      <c r="AY388" s="60"/>
      <c r="AZ388" s="60"/>
      <c r="BA388" s="60"/>
      <c r="BB388" s="135"/>
      <c r="BC388" s="135"/>
      <c r="BD388" s="135"/>
      <c r="BE388" s="60"/>
    </row>
    <row r="389" spans="1:57" ht="30" customHeight="1" x14ac:dyDescent="0.25">
      <c r="A389" s="166"/>
      <c r="B389" s="71">
        <v>433</v>
      </c>
      <c r="C389" s="169"/>
      <c r="D389" s="75" t="s">
        <v>439</v>
      </c>
      <c r="E389" s="71" t="s">
        <v>789</v>
      </c>
      <c r="F389" s="72" t="s">
        <v>38</v>
      </c>
      <c r="G389" s="72" t="s">
        <v>44</v>
      </c>
      <c r="H389" s="56">
        <v>2.69</v>
      </c>
      <c r="I389" s="32">
        <v>5</v>
      </c>
      <c r="J389" s="41">
        <f t="shared" si="14"/>
        <v>5</v>
      </c>
      <c r="K389" s="42" t="str">
        <f t="shared" ref="K389:K452" si="15">IF(J389&lt;0,"ATENÇÃO","OK")</f>
        <v>OK</v>
      </c>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60"/>
      <c r="AV389" s="60"/>
      <c r="AW389" s="60"/>
      <c r="AX389" s="60"/>
      <c r="AY389" s="60"/>
      <c r="AZ389" s="60"/>
      <c r="BA389" s="60"/>
      <c r="BB389" s="135"/>
      <c r="BC389" s="135"/>
      <c r="BD389" s="135"/>
      <c r="BE389" s="60"/>
    </row>
    <row r="390" spans="1:57" ht="30" customHeight="1" x14ac:dyDescent="0.25">
      <c r="A390" s="166"/>
      <c r="B390" s="71">
        <v>434</v>
      </c>
      <c r="C390" s="169"/>
      <c r="D390" s="75" t="s">
        <v>440</v>
      </c>
      <c r="E390" s="71" t="s">
        <v>789</v>
      </c>
      <c r="F390" s="72" t="s">
        <v>38</v>
      </c>
      <c r="G390" s="72" t="s">
        <v>44</v>
      </c>
      <c r="H390" s="56">
        <v>18.62</v>
      </c>
      <c r="I390" s="32">
        <v>2</v>
      </c>
      <c r="J390" s="41">
        <f t="shared" si="14"/>
        <v>2</v>
      </c>
      <c r="K390" s="42" t="str">
        <f t="shared" si="15"/>
        <v>OK</v>
      </c>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60"/>
      <c r="AV390" s="60"/>
      <c r="AW390" s="60"/>
      <c r="AX390" s="60"/>
      <c r="AY390" s="60"/>
      <c r="AZ390" s="60"/>
      <c r="BA390" s="60"/>
      <c r="BB390" s="135"/>
      <c r="BC390" s="135"/>
      <c r="BD390" s="135"/>
      <c r="BE390" s="60"/>
    </row>
    <row r="391" spans="1:57" ht="30" customHeight="1" x14ac:dyDescent="0.25">
      <c r="A391" s="166"/>
      <c r="B391" s="71">
        <v>435</v>
      </c>
      <c r="C391" s="169"/>
      <c r="D391" s="75" t="s">
        <v>441</v>
      </c>
      <c r="E391" s="71" t="s">
        <v>789</v>
      </c>
      <c r="F391" s="72" t="s">
        <v>38</v>
      </c>
      <c r="G391" s="72" t="s">
        <v>44</v>
      </c>
      <c r="H391" s="56">
        <v>17.97</v>
      </c>
      <c r="I391" s="32">
        <v>2</v>
      </c>
      <c r="J391" s="41">
        <f t="shared" si="14"/>
        <v>2</v>
      </c>
      <c r="K391" s="42" t="str">
        <f t="shared" si="15"/>
        <v>OK</v>
      </c>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60"/>
      <c r="AV391" s="60"/>
      <c r="AW391" s="60"/>
      <c r="AX391" s="60"/>
      <c r="AY391" s="60"/>
      <c r="AZ391" s="60"/>
      <c r="BA391" s="60"/>
      <c r="BB391" s="135"/>
      <c r="BC391" s="135"/>
      <c r="BD391" s="135"/>
      <c r="BE391" s="60"/>
    </row>
    <row r="392" spans="1:57" ht="30" customHeight="1" x14ac:dyDescent="0.25">
      <c r="A392" s="166"/>
      <c r="B392" s="71">
        <v>436</v>
      </c>
      <c r="C392" s="169"/>
      <c r="D392" s="75" t="s">
        <v>442</v>
      </c>
      <c r="E392" s="71" t="s">
        <v>789</v>
      </c>
      <c r="F392" s="72" t="s">
        <v>38</v>
      </c>
      <c r="G392" s="72" t="s">
        <v>44</v>
      </c>
      <c r="H392" s="56">
        <v>9.83</v>
      </c>
      <c r="I392" s="32">
        <v>3</v>
      </c>
      <c r="J392" s="41">
        <f t="shared" si="14"/>
        <v>3</v>
      </c>
      <c r="K392" s="42" t="str">
        <f t="shared" si="15"/>
        <v>OK</v>
      </c>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60"/>
      <c r="AV392" s="60"/>
      <c r="AW392" s="60"/>
      <c r="AX392" s="60"/>
      <c r="AY392" s="60"/>
      <c r="AZ392" s="60"/>
      <c r="BA392" s="60"/>
      <c r="BB392" s="135"/>
      <c r="BC392" s="135"/>
      <c r="BD392" s="135"/>
      <c r="BE392" s="60"/>
    </row>
    <row r="393" spans="1:57" ht="30" customHeight="1" x14ac:dyDescent="0.25">
      <c r="A393" s="166"/>
      <c r="B393" s="71">
        <v>437</v>
      </c>
      <c r="C393" s="169"/>
      <c r="D393" s="75" t="s">
        <v>443</v>
      </c>
      <c r="E393" s="71" t="s">
        <v>789</v>
      </c>
      <c r="F393" s="72" t="s">
        <v>38</v>
      </c>
      <c r="G393" s="72" t="s">
        <v>44</v>
      </c>
      <c r="H393" s="56">
        <v>1.26</v>
      </c>
      <c r="I393" s="32">
        <v>2</v>
      </c>
      <c r="J393" s="41">
        <f t="shared" si="14"/>
        <v>2</v>
      </c>
      <c r="K393" s="42" t="str">
        <f t="shared" si="15"/>
        <v>OK</v>
      </c>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60"/>
      <c r="AV393" s="60"/>
      <c r="AW393" s="60"/>
      <c r="AX393" s="60"/>
      <c r="AY393" s="60"/>
      <c r="AZ393" s="60"/>
      <c r="BA393" s="60"/>
      <c r="BB393" s="135"/>
      <c r="BC393" s="135"/>
      <c r="BD393" s="135"/>
      <c r="BE393" s="60"/>
    </row>
    <row r="394" spans="1:57" ht="30" customHeight="1" x14ac:dyDescent="0.25">
      <c r="A394" s="166"/>
      <c r="B394" s="71">
        <v>438</v>
      </c>
      <c r="C394" s="169"/>
      <c r="D394" s="75" t="s">
        <v>444</v>
      </c>
      <c r="E394" s="71" t="s">
        <v>789</v>
      </c>
      <c r="F394" s="72" t="s">
        <v>38</v>
      </c>
      <c r="G394" s="72" t="s">
        <v>44</v>
      </c>
      <c r="H394" s="56">
        <v>5.13</v>
      </c>
      <c r="I394" s="32">
        <v>2</v>
      </c>
      <c r="J394" s="41">
        <f t="shared" si="14"/>
        <v>2</v>
      </c>
      <c r="K394" s="42" t="str">
        <f t="shared" si="15"/>
        <v>OK</v>
      </c>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60"/>
      <c r="AV394" s="60"/>
      <c r="AW394" s="60"/>
      <c r="AX394" s="60"/>
      <c r="AY394" s="60"/>
      <c r="AZ394" s="60"/>
      <c r="BA394" s="60"/>
      <c r="BB394" s="135"/>
      <c r="BC394" s="135"/>
      <c r="BD394" s="135"/>
      <c r="BE394" s="60"/>
    </row>
    <row r="395" spans="1:57" ht="30" customHeight="1" x14ac:dyDescent="0.25">
      <c r="A395" s="166"/>
      <c r="B395" s="71">
        <v>439</v>
      </c>
      <c r="C395" s="169"/>
      <c r="D395" s="75" t="s">
        <v>445</v>
      </c>
      <c r="E395" s="71" t="s">
        <v>789</v>
      </c>
      <c r="F395" s="72" t="s">
        <v>38</v>
      </c>
      <c r="G395" s="72" t="s">
        <v>44</v>
      </c>
      <c r="H395" s="56">
        <v>14.1</v>
      </c>
      <c r="I395" s="32">
        <v>4</v>
      </c>
      <c r="J395" s="41">
        <f t="shared" si="14"/>
        <v>4</v>
      </c>
      <c r="K395" s="42" t="str">
        <f t="shared" si="15"/>
        <v>OK</v>
      </c>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60"/>
      <c r="AV395" s="60"/>
      <c r="AW395" s="60"/>
      <c r="AX395" s="60"/>
      <c r="AY395" s="60"/>
      <c r="AZ395" s="60"/>
      <c r="BA395" s="60"/>
      <c r="BB395" s="135"/>
      <c r="BC395" s="135"/>
      <c r="BD395" s="135"/>
      <c r="BE395" s="60"/>
    </row>
    <row r="396" spans="1:57" ht="30" customHeight="1" x14ac:dyDescent="0.25">
      <c r="A396" s="166"/>
      <c r="B396" s="71">
        <v>440</v>
      </c>
      <c r="C396" s="169"/>
      <c r="D396" s="75" t="s">
        <v>446</v>
      </c>
      <c r="E396" s="71" t="s">
        <v>795</v>
      </c>
      <c r="F396" s="72" t="s">
        <v>38</v>
      </c>
      <c r="G396" s="72" t="s">
        <v>44</v>
      </c>
      <c r="H396" s="56">
        <v>4.59</v>
      </c>
      <c r="I396" s="32">
        <v>5</v>
      </c>
      <c r="J396" s="41">
        <f t="shared" si="14"/>
        <v>5</v>
      </c>
      <c r="K396" s="42" t="str">
        <f t="shared" si="15"/>
        <v>OK</v>
      </c>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60"/>
      <c r="AV396" s="60"/>
      <c r="AW396" s="60"/>
      <c r="AX396" s="60"/>
      <c r="AY396" s="60"/>
      <c r="AZ396" s="60"/>
      <c r="BA396" s="60"/>
      <c r="BB396" s="135"/>
      <c r="BC396" s="135"/>
      <c r="BD396" s="135"/>
      <c r="BE396" s="60"/>
    </row>
    <row r="397" spans="1:57" ht="30" customHeight="1" x14ac:dyDescent="0.25">
      <c r="A397" s="166"/>
      <c r="B397" s="71">
        <v>441</v>
      </c>
      <c r="C397" s="169"/>
      <c r="D397" s="75" t="s">
        <v>447</v>
      </c>
      <c r="E397" s="71" t="s">
        <v>789</v>
      </c>
      <c r="F397" s="72" t="s">
        <v>38</v>
      </c>
      <c r="G397" s="72" t="s">
        <v>44</v>
      </c>
      <c r="H397" s="56">
        <v>5.74</v>
      </c>
      <c r="I397" s="32">
        <v>5</v>
      </c>
      <c r="J397" s="41">
        <f t="shared" si="14"/>
        <v>5</v>
      </c>
      <c r="K397" s="42" t="str">
        <f t="shared" si="15"/>
        <v>OK</v>
      </c>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60"/>
      <c r="AV397" s="60"/>
      <c r="AW397" s="60"/>
      <c r="AX397" s="60"/>
      <c r="AY397" s="60"/>
      <c r="AZ397" s="60"/>
      <c r="BA397" s="60"/>
      <c r="BB397" s="135"/>
      <c r="BC397" s="135"/>
      <c r="BD397" s="135"/>
      <c r="BE397" s="60"/>
    </row>
    <row r="398" spans="1:57" ht="30" customHeight="1" x14ac:dyDescent="0.25">
      <c r="A398" s="166"/>
      <c r="B398" s="71">
        <v>442</v>
      </c>
      <c r="C398" s="169"/>
      <c r="D398" s="75" t="s">
        <v>448</v>
      </c>
      <c r="E398" s="71" t="s">
        <v>789</v>
      </c>
      <c r="F398" s="72" t="s">
        <v>38</v>
      </c>
      <c r="G398" s="72" t="s">
        <v>44</v>
      </c>
      <c r="H398" s="56">
        <v>4.1399999999999997</v>
      </c>
      <c r="I398" s="32">
        <v>3</v>
      </c>
      <c r="J398" s="41">
        <f t="shared" si="14"/>
        <v>3</v>
      </c>
      <c r="K398" s="42" t="str">
        <f t="shared" si="15"/>
        <v>OK</v>
      </c>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60"/>
      <c r="AV398" s="60"/>
      <c r="AW398" s="60"/>
      <c r="AX398" s="60"/>
      <c r="AY398" s="60"/>
      <c r="AZ398" s="60"/>
      <c r="BA398" s="60"/>
      <c r="BB398" s="135"/>
      <c r="BC398" s="135"/>
      <c r="BD398" s="135"/>
      <c r="BE398" s="60"/>
    </row>
    <row r="399" spans="1:57" ht="30" customHeight="1" x14ac:dyDescent="0.25">
      <c r="A399" s="166"/>
      <c r="B399" s="71">
        <v>443</v>
      </c>
      <c r="C399" s="169"/>
      <c r="D399" s="75" t="s">
        <v>449</v>
      </c>
      <c r="E399" s="71" t="s">
        <v>789</v>
      </c>
      <c r="F399" s="72" t="s">
        <v>38</v>
      </c>
      <c r="G399" s="72" t="s">
        <v>44</v>
      </c>
      <c r="H399" s="56">
        <v>3</v>
      </c>
      <c r="I399" s="32">
        <v>5</v>
      </c>
      <c r="J399" s="41">
        <f t="shared" si="14"/>
        <v>0</v>
      </c>
      <c r="K399" s="42" t="str">
        <f t="shared" si="15"/>
        <v>OK</v>
      </c>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v>5</v>
      </c>
      <c r="AU399" s="60"/>
      <c r="AV399" s="60"/>
      <c r="AW399" s="60"/>
      <c r="AX399" s="60"/>
      <c r="AY399" s="60"/>
      <c r="AZ399" s="60"/>
      <c r="BA399" s="60"/>
      <c r="BB399" s="135"/>
      <c r="BC399" s="135"/>
      <c r="BD399" s="135"/>
      <c r="BE399" s="60"/>
    </row>
    <row r="400" spans="1:57" ht="30" customHeight="1" x14ac:dyDescent="0.25">
      <c r="A400" s="166"/>
      <c r="B400" s="71">
        <v>444</v>
      </c>
      <c r="C400" s="169"/>
      <c r="D400" s="75" t="s">
        <v>450</v>
      </c>
      <c r="E400" s="71" t="s">
        <v>789</v>
      </c>
      <c r="F400" s="72" t="s">
        <v>38</v>
      </c>
      <c r="G400" s="72" t="s">
        <v>44</v>
      </c>
      <c r="H400" s="56">
        <v>2.35</v>
      </c>
      <c r="I400" s="32">
        <v>3</v>
      </c>
      <c r="J400" s="41">
        <f t="shared" si="14"/>
        <v>0</v>
      </c>
      <c r="K400" s="42" t="str">
        <f t="shared" si="15"/>
        <v>OK</v>
      </c>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v>3</v>
      </c>
      <c r="AU400" s="60"/>
      <c r="AV400" s="60"/>
      <c r="AW400" s="60"/>
      <c r="AX400" s="60"/>
      <c r="AY400" s="60"/>
      <c r="AZ400" s="60"/>
      <c r="BA400" s="60"/>
      <c r="BB400" s="135"/>
      <c r="BC400" s="135"/>
      <c r="BD400" s="135"/>
      <c r="BE400" s="60"/>
    </row>
    <row r="401" spans="1:57" ht="30" customHeight="1" x14ac:dyDescent="0.25">
      <c r="A401" s="166"/>
      <c r="B401" s="71">
        <v>445</v>
      </c>
      <c r="C401" s="169"/>
      <c r="D401" s="75" t="s">
        <v>451</v>
      </c>
      <c r="E401" s="71" t="s">
        <v>789</v>
      </c>
      <c r="F401" s="72" t="s">
        <v>38</v>
      </c>
      <c r="G401" s="72" t="s">
        <v>44</v>
      </c>
      <c r="H401" s="56">
        <v>3.91</v>
      </c>
      <c r="I401" s="32">
        <v>5</v>
      </c>
      <c r="J401" s="41">
        <f t="shared" si="14"/>
        <v>5</v>
      </c>
      <c r="K401" s="42" t="str">
        <f t="shared" si="15"/>
        <v>OK</v>
      </c>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60"/>
      <c r="AV401" s="60"/>
      <c r="AW401" s="60"/>
      <c r="AX401" s="60"/>
      <c r="AY401" s="60"/>
      <c r="AZ401" s="60"/>
      <c r="BA401" s="60"/>
      <c r="BB401" s="135"/>
      <c r="BC401" s="135"/>
      <c r="BD401" s="135"/>
      <c r="BE401" s="60"/>
    </row>
    <row r="402" spans="1:57" ht="30" customHeight="1" x14ac:dyDescent="0.25">
      <c r="A402" s="166"/>
      <c r="B402" s="71">
        <v>446</v>
      </c>
      <c r="C402" s="169"/>
      <c r="D402" s="75" t="s">
        <v>452</v>
      </c>
      <c r="E402" s="71" t="s">
        <v>789</v>
      </c>
      <c r="F402" s="72" t="s">
        <v>38</v>
      </c>
      <c r="G402" s="72" t="s">
        <v>44</v>
      </c>
      <c r="H402" s="56">
        <v>2.63</v>
      </c>
      <c r="I402" s="32">
        <v>4</v>
      </c>
      <c r="J402" s="41">
        <f t="shared" si="14"/>
        <v>4</v>
      </c>
      <c r="K402" s="42" t="str">
        <f t="shared" si="15"/>
        <v>OK</v>
      </c>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60"/>
      <c r="AV402" s="60"/>
      <c r="AW402" s="60"/>
      <c r="AX402" s="60"/>
      <c r="AY402" s="60"/>
      <c r="AZ402" s="60"/>
      <c r="BA402" s="60"/>
      <c r="BB402" s="135"/>
      <c r="BC402" s="135"/>
      <c r="BD402" s="135"/>
      <c r="BE402" s="60"/>
    </row>
    <row r="403" spans="1:57" ht="30" customHeight="1" x14ac:dyDescent="0.25">
      <c r="A403" s="166"/>
      <c r="B403" s="71">
        <v>447</v>
      </c>
      <c r="C403" s="169"/>
      <c r="D403" s="75" t="s">
        <v>453</v>
      </c>
      <c r="E403" s="71" t="s">
        <v>789</v>
      </c>
      <c r="F403" s="72" t="s">
        <v>38</v>
      </c>
      <c r="G403" s="72" t="s">
        <v>44</v>
      </c>
      <c r="H403" s="56">
        <v>3.93</v>
      </c>
      <c r="I403" s="32">
        <v>4</v>
      </c>
      <c r="J403" s="41">
        <f t="shared" si="14"/>
        <v>4</v>
      </c>
      <c r="K403" s="42" t="str">
        <f t="shared" si="15"/>
        <v>OK</v>
      </c>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60"/>
      <c r="AV403" s="60"/>
      <c r="AW403" s="60"/>
      <c r="AX403" s="60"/>
      <c r="AY403" s="60"/>
      <c r="AZ403" s="60"/>
      <c r="BA403" s="60"/>
      <c r="BB403" s="135"/>
      <c r="BC403" s="135"/>
      <c r="BD403" s="135"/>
      <c r="BE403" s="60"/>
    </row>
    <row r="404" spans="1:57" ht="30" customHeight="1" x14ac:dyDescent="0.25">
      <c r="A404" s="166"/>
      <c r="B404" s="71">
        <v>448</v>
      </c>
      <c r="C404" s="169"/>
      <c r="D404" s="75" t="s">
        <v>454</v>
      </c>
      <c r="E404" s="71" t="s">
        <v>789</v>
      </c>
      <c r="F404" s="72" t="s">
        <v>38</v>
      </c>
      <c r="G404" s="72" t="s">
        <v>44</v>
      </c>
      <c r="H404" s="56">
        <v>1.36</v>
      </c>
      <c r="I404" s="32">
        <v>5</v>
      </c>
      <c r="J404" s="41">
        <f t="shared" si="14"/>
        <v>5</v>
      </c>
      <c r="K404" s="42" t="str">
        <f t="shared" si="15"/>
        <v>OK</v>
      </c>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60"/>
      <c r="AV404" s="60"/>
      <c r="AW404" s="60"/>
      <c r="AX404" s="60"/>
      <c r="AY404" s="60"/>
      <c r="AZ404" s="60"/>
      <c r="BA404" s="60"/>
      <c r="BB404" s="135"/>
      <c r="BC404" s="135"/>
      <c r="BD404" s="135"/>
      <c r="BE404" s="60"/>
    </row>
    <row r="405" spans="1:57" ht="30" customHeight="1" x14ac:dyDescent="0.25">
      <c r="A405" s="166"/>
      <c r="B405" s="71">
        <v>449</v>
      </c>
      <c r="C405" s="169"/>
      <c r="D405" s="75" t="s">
        <v>455</v>
      </c>
      <c r="E405" s="71" t="s">
        <v>789</v>
      </c>
      <c r="F405" s="72" t="s">
        <v>38</v>
      </c>
      <c r="G405" s="72" t="s">
        <v>44</v>
      </c>
      <c r="H405" s="56">
        <v>7.53</v>
      </c>
      <c r="I405" s="32">
        <v>3</v>
      </c>
      <c r="J405" s="41">
        <f t="shared" si="14"/>
        <v>3</v>
      </c>
      <c r="K405" s="42" t="str">
        <f t="shared" si="15"/>
        <v>OK</v>
      </c>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60"/>
      <c r="AV405" s="60"/>
      <c r="AW405" s="60"/>
      <c r="AX405" s="60"/>
      <c r="AY405" s="60"/>
      <c r="AZ405" s="60"/>
      <c r="BA405" s="60"/>
      <c r="BB405" s="135"/>
      <c r="BC405" s="135"/>
      <c r="BD405" s="135"/>
      <c r="BE405" s="60"/>
    </row>
    <row r="406" spans="1:57" ht="30" customHeight="1" x14ac:dyDescent="0.25">
      <c r="A406" s="166"/>
      <c r="B406" s="71">
        <v>450</v>
      </c>
      <c r="C406" s="169"/>
      <c r="D406" s="75" t="s">
        <v>456</v>
      </c>
      <c r="E406" s="71" t="s">
        <v>789</v>
      </c>
      <c r="F406" s="72" t="s">
        <v>38</v>
      </c>
      <c r="G406" s="72" t="s">
        <v>44</v>
      </c>
      <c r="H406" s="56">
        <v>8.3699999999999992</v>
      </c>
      <c r="I406" s="32">
        <v>3</v>
      </c>
      <c r="J406" s="41">
        <f t="shared" si="14"/>
        <v>3</v>
      </c>
      <c r="K406" s="42" t="str">
        <f t="shared" si="15"/>
        <v>OK</v>
      </c>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60"/>
      <c r="AV406" s="60"/>
      <c r="AW406" s="60"/>
      <c r="AX406" s="60"/>
      <c r="AY406" s="60"/>
      <c r="AZ406" s="60"/>
      <c r="BA406" s="60"/>
      <c r="BB406" s="135"/>
      <c r="BC406" s="135"/>
      <c r="BD406" s="135"/>
      <c r="BE406" s="60"/>
    </row>
    <row r="407" spans="1:57" ht="30" customHeight="1" x14ac:dyDescent="0.25">
      <c r="A407" s="166"/>
      <c r="B407" s="71">
        <v>451</v>
      </c>
      <c r="C407" s="169"/>
      <c r="D407" s="75" t="s">
        <v>457</v>
      </c>
      <c r="E407" s="71" t="s">
        <v>789</v>
      </c>
      <c r="F407" s="72" t="s">
        <v>38</v>
      </c>
      <c r="G407" s="72" t="s">
        <v>44</v>
      </c>
      <c r="H407" s="56">
        <v>8.58</v>
      </c>
      <c r="I407" s="32">
        <v>3</v>
      </c>
      <c r="J407" s="41">
        <f t="shared" si="14"/>
        <v>3</v>
      </c>
      <c r="K407" s="42" t="str">
        <f t="shared" si="15"/>
        <v>OK</v>
      </c>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60"/>
      <c r="AV407" s="60"/>
      <c r="AW407" s="60"/>
      <c r="AX407" s="60"/>
      <c r="AY407" s="60"/>
      <c r="AZ407" s="60"/>
      <c r="BA407" s="60"/>
      <c r="BB407" s="135"/>
      <c r="BC407" s="135"/>
      <c r="BD407" s="135"/>
      <c r="BE407" s="60"/>
    </row>
    <row r="408" spans="1:57" ht="30" customHeight="1" x14ac:dyDescent="0.25">
      <c r="A408" s="166"/>
      <c r="B408" s="71">
        <v>452</v>
      </c>
      <c r="C408" s="169"/>
      <c r="D408" s="75" t="s">
        <v>458</v>
      </c>
      <c r="E408" s="71" t="s">
        <v>789</v>
      </c>
      <c r="F408" s="72" t="s">
        <v>38</v>
      </c>
      <c r="G408" s="72" t="s">
        <v>44</v>
      </c>
      <c r="H408" s="56">
        <v>0.89</v>
      </c>
      <c r="I408" s="32">
        <v>5</v>
      </c>
      <c r="J408" s="41">
        <f t="shared" si="14"/>
        <v>5</v>
      </c>
      <c r="K408" s="42" t="str">
        <f t="shared" si="15"/>
        <v>OK</v>
      </c>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60"/>
      <c r="AV408" s="60"/>
      <c r="AW408" s="60"/>
      <c r="AX408" s="60"/>
      <c r="AY408" s="60"/>
      <c r="AZ408" s="60"/>
      <c r="BA408" s="60"/>
      <c r="BB408" s="135"/>
      <c r="BC408" s="135"/>
      <c r="BD408" s="135"/>
      <c r="BE408" s="60"/>
    </row>
    <row r="409" spans="1:57" ht="30" customHeight="1" x14ac:dyDescent="0.25">
      <c r="A409" s="166"/>
      <c r="B409" s="71">
        <v>453</v>
      </c>
      <c r="C409" s="169"/>
      <c r="D409" s="75" t="s">
        <v>459</v>
      </c>
      <c r="E409" s="71" t="s">
        <v>789</v>
      </c>
      <c r="F409" s="72" t="s">
        <v>38</v>
      </c>
      <c r="G409" s="72" t="s">
        <v>44</v>
      </c>
      <c r="H409" s="56">
        <v>2</v>
      </c>
      <c r="I409" s="32">
        <v>3</v>
      </c>
      <c r="J409" s="41">
        <f t="shared" si="14"/>
        <v>3</v>
      </c>
      <c r="K409" s="42" t="str">
        <f t="shared" si="15"/>
        <v>OK</v>
      </c>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60"/>
      <c r="AV409" s="60"/>
      <c r="AW409" s="60"/>
      <c r="AX409" s="60"/>
      <c r="AY409" s="60"/>
      <c r="AZ409" s="60"/>
      <c r="BA409" s="60"/>
      <c r="BB409" s="135"/>
      <c r="BC409" s="135"/>
      <c r="BD409" s="135"/>
      <c r="BE409" s="60"/>
    </row>
    <row r="410" spans="1:57" ht="30" customHeight="1" x14ac:dyDescent="0.25">
      <c r="A410" s="166"/>
      <c r="B410" s="71">
        <v>454</v>
      </c>
      <c r="C410" s="169"/>
      <c r="D410" s="75" t="s">
        <v>460</v>
      </c>
      <c r="E410" s="71" t="s">
        <v>789</v>
      </c>
      <c r="F410" s="72" t="s">
        <v>38</v>
      </c>
      <c r="G410" s="72" t="s">
        <v>44</v>
      </c>
      <c r="H410" s="56">
        <v>3.32</v>
      </c>
      <c r="I410" s="32">
        <v>3</v>
      </c>
      <c r="J410" s="41">
        <f t="shared" si="14"/>
        <v>3</v>
      </c>
      <c r="K410" s="42" t="str">
        <f t="shared" si="15"/>
        <v>OK</v>
      </c>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60"/>
      <c r="AV410" s="60"/>
      <c r="AW410" s="60"/>
      <c r="AX410" s="60"/>
      <c r="AY410" s="60"/>
      <c r="AZ410" s="60"/>
      <c r="BA410" s="60"/>
      <c r="BB410" s="135"/>
      <c r="BC410" s="135"/>
      <c r="BD410" s="135"/>
      <c r="BE410" s="60"/>
    </row>
    <row r="411" spans="1:57" ht="30" customHeight="1" x14ac:dyDescent="0.25">
      <c r="A411" s="166"/>
      <c r="B411" s="71">
        <v>455</v>
      </c>
      <c r="C411" s="169"/>
      <c r="D411" s="75" t="s">
        <v>461</v>
      </c>
      <c r="E411" s="71" t="s">
        <v>789</v>
      </c>
      <c r="F411" s="72" t="s">
        <v>38</v>
      </c>
      <c r="G411" s="72" t="s">
        <v>44</v>
      </c>
      <c r="H411" s="56">
        <v>6.46</v>
      </c>
      <c r="I411" s="32">
        <v>3</v>
      </c>
      <c r="J411" s="41">
        <f t="shared" si="14"/>
        <v>3</v>
      </c>
      <c r="K411" s="42" t="str">
        <f t="shared" si="15"/>
        <v>OK</v>
      </c>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60"/>
      <c r="AV411" s="60"/>
      <c r="AW411" s="60"/>
      <c r="AX411" s="60"/>
      <c r="AY411" s="60"/>
      <c r="AZ411" s="60"/>
      <c r="BA411" s="60"/>
      <c r="BB411" s="135"/>
      <c r="BC411" s="135"/>
      <c r="BD411" s="135"/>
      <c r="BE411" s="60"/>
    </row>
    <row r="412" spans="1:57" ht="30" customHeight="1" x14ac:dyDescent="0.25">
      <c r="A412" s="166"/>
      <c r="B412" s="71">
        <v>456</v>
      </c>
      <c r="C412" s="169"/>
      <c r="D412" s="75" t="s">
        <v>462</v>
      </c>
      <c r="E412" s="71" t="s">
        <v>789</v>
      </c>
      <c r="F412" s="72" t="s">
        <v>38</v>
      </c>
      <c r="G412" s="72" t="s">
        <v>44</v>
      </c>
      <c r="H412" s="56">
        <v>2.39</v>
      </c>
      <c r="I412" s="32">
        <v>3</v>
      </c>
      <c r="J412" s="41">
        <f t="shared" si="14"/>
        <v>3</v>
      </c>
      <c r="K412" s="42" t="str">
        <f t="shared" si="15"/>
        <v>OK</v>
      </c>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60"/>
      <c r="AV412" s="60"/>
      <c r="AW412" s="60"/>
      <c r="AX412" s="60"/>
      <c r="AY412" s="60"/>
      <c r="AZ412" s="60"/>
      <c r="BA412" s="60"/>
      <c r="BB412" s="135"/>
      <c r="BC412" s="135"/>
      <c r="BD412" s="135"/>
      <c r="BE412" s="60"/>
    </row>
    <row r="413" spans="1:57" ht="30" customHeight="1" x14ac:dyDescent="0.25">
      <c r="A413" s="166"/>
      <c r="B413" s="71">
        <v>457</v>
      </c>
      <c r="C413" s="169"/>
      <c r="D413" s="75" t="s">
        <v>463</v>
      </c>
      <c r="E413" s="71" t="s">
        <v>789</v>
      </c>
      <c r="F413" s="72" t="s">
        <v>38</v>
      </c>
      <c r="G413" s="72" t="s">
        <v>44</v>
      </c>
      <c r="H413" s="56">
        <v>5.29</v>
      </c>
      <c r="I413" s="32">
        <v>3</v>
      </c>
      <c r="J413" s="41">
        <f t="shared" si="14"/>
        <v>3</v>
      </c>
      <c r="K413" s="42" t="str">
        <f t="shared" si="15"/>
        <v>OK</v>
      </c>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60"/>
      <c r="AV413" s="60"/>
      <c r="AW413" s="60"/>
      <c r="AX413" s="60"/>
      <c r="AY413" s="60"/>
      <c r="AZ413" s="60"/>
      <c r="BA413" s="60"/>
      <c r="BB413" s="135"/>
      <c r="BC413" s="135"/>
      <c r="BD413" s="135"/>
      <c r="BE413" s="60"/>
    </row>
    <row r="414" spans="1:57" ht="30" customHeight="1" x14ac:dyDescent="0.25">
      <c r="A414" s="166"/>
      <c r="B414" s="71">
        <v>458</v>
      </c>
      <c r="C414" s="169"/>
      <c r="D414" s="75" t="s">
        <v>464</v>
      </c>
      <c r="E414" s="71" t="s">
        <v>789</v>
      </c>
      <c r="F414" s="72" t="s">
        <v>38</v>
      </c>
      <c r="G414" s="72" t="s">
        <v>44</v>
      </c>
      <c r="H414" s="56">
        <v>1.46</v>
      </c>
      <c r="I414" s="32">
        <v>5</v>
      </c>
      <c r="J414" s="41">
        <f t="shared" si="14"/>
        <v>5</v>
      </c>
      <c r="K414" s="42" t="str">
        <f t="shared" si="15"/>
        <v>OK</v>
      </c>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60"/>
      <c r="AV414" s="60"/>
      <c r="AW414" s="60"/>
      <c r="AX414" s="60"/>
      <c r="AY414" s="60"/>
      <c r="AZ414" s="60"/>
      <c r="BA414" s="60"/>
      <c r="BB414" s="135"/>
      <c r="BC414" s="135"/>
      <c r="BD414" s="135"/>
      <c r="BE414" s="60"/>
    </row>
    <row r="415" spans="1:57" ht="30" customHeight="1" x14ac:dyDescent="0.25">
      <c r="A415" s="166"/>
      <c r="B415" s="71">
        <v>459</v>
      </c>
      <c r="C415" s="169"/>
      <c r="D415" s="75" t="s">
        <v>465</v>
      </c>
      <c r="E415" s="72"/>
      <c r="F415" s="72" t="s">
        <v>38</v>
      </c>
      <c r="G415" s="72" t="s">
        <v>44</v>
      </c>
      <c r="H415" s="56">
        <v>7.02</v>
      </c>
      <c r="I415" s="32">
        <v>2</v>
      </c>
      <c r="J415" s="41">
        <f t="shared" si="14"/>
        <v>2</v>
      </c>
      <c r="K415" s="42" t="str">
        <f t="shared" si="15"/>
        <v>OK</v>
      </c>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60"/>
      <c r="AV415" s="60"/>
      <c r="AW415" s="60"/>
      <c r="AX415" s="60"/>
      <c r="AY415" s="60"/>
      <c r="AZ415" s="60"/>
      <c r="BA415" s="60"/>
      <c r="BB415" s="135"/>
      <c r="BC415" s="135"/>
      <c r="BD415" s="135"/>
      <c r="BE415" s="60"/>
    </row>
    <row r="416" spans="1:57" ht="30" customHeight="1" x14ac:dyDescent="0.25">
      <c r="A416" s="166"/>
      <c r="B416" s="71">
        <v>460</v>
      </c>
      <c r="C416" s="169"/>
      <c r="D416" s="75" t="s">
        <v>466</v>
      </c>
      <c r="E416" s="72" t="s">
        <v>796</v>
      </c>
      <c r="F416" s="72" t="s">
        <v>4</v>
      </c>
      <c r="G416" s="72" t="s">
        <v>44</v>
      </c>
      <c r="H416" s="56">
        <v>7.51</v>
      </c>
      <c r="I416" s="32">
        <v>2</v>
      </c>
      <c r="J416" s="41">
        <f t="shared" si="14"/>
        <v>2</v>
      </c>
      <c r="K416" s="42" t="str">
        <f t="shared" si="15"/>
        <v>OK</v>
      </c>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60"/>
      <c r="AV416" s="60"/>
      <c r="AW416" s="60"/>
      <c r="AX416" s="60"/>
      <c r="AY416" s="60"/>
      <c r="AZ416" s="60"/>
      <c r="BA416" s="60"/>
      <c r="BB416" s="135"/>
      <c r="BC416" s="135"/>
      <c r="BD416" s="135"/>
      <c r="BE416" s="60"/>
    </row>
    <row r="417" spans="1:57" ht="30" customHeight="1" x14ac:dyDescent="0.25">
      <c r="A417" s="166"/>
      <c r="B417" s="71">
        <v>461</v>
      </c>
      <c r="C417" s="169"/>
      <c r="D417" s="75" t="s">
        <v>467</v>
      </c>
      <c r="E417" s="72" t="s">
        <v>789</v>
      </c>
      <c r="F417" s="72" t="s">
        <v>4</v>
      </c>
      <c r="G417" s="72" t="s">
        <v>44</v>
      </c>
      <c r="H417" s="56">
        <v>3.13</v>
      </c>
      <c r="I417" s="32">
        <v>2</v>
      </c>
      <c r="J417" s="41">
        <f t="shared" si="14"/>
        <v>2</v>
      </c>
      <c r="K417" s="42" t="str">
        <f t="shared" si="15"/>
        <v>OK</v>
      </c>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60"/>
      <c r="AV417" s="60"/>
      <c r="AW417" s="60"/>
      <c r="AX417" s="60"/>
      <c r="AY417" s="60"/>
      <c r="AZ417" s="60"/>
      <c r="BA417" s="60"/>
      <c r="BB417" s="135"/>
      <c r="BC417" s="135"/>
      <c r="BD417" s="135"/>
      <c r="BE417" s="60"/>
    </row>
    <row r="418" spans="1:57" ht="30" customHeight="1" x14ac:dyDescent="0.25">
      <c r="A418" s="166"/>
      <c r="B418" s="71">
        <v>462</v>
      </c>
      <c r="C418" s="169"/>
      <c r="D418" s="75" t="s">
        <v>468</v>
      </c>
      <c r="E418" s="72" t="s">
        <v>796</v>
      </c>
      <c r="F418" s="72" t="s">
        <v>4</v>
      </c>
      <c r="G418" s="72" t="s">
        <v>44</v>
      </c>
      <c r="H418" s="56">
        <v>17.84</v>
      </c>
      <c r="I418" s="32">
        <v>2</v>
      </c>
      <c r="J418" s="41">
        <f t="shared" si="14"/>
        <v>2</v>
      </c>
      <c r="K418" s="42" t="str">
        <f t="shared" si="15"/>
        <v>OK</v>
      </c>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60"/>
      <c r="AV418" s="60"/>
      <c r="AW418" s="60"/>
      <c r="AX418" s="60"/>
      <c r="AY418" s="60"/>
      <c r="AZ418" s="60"/>
      <c r="BA418" s="60"/>
      <c r="BB418" s="135"/>
      <c r="BC418" s="135"/>
      <c r="BD418" s="135"/>
      <c r="BE418" s="60"/>
    </row>
    <row r="419" spans="1:57" ht="30" customHeight="1" x14ac:dyDescent="0.25">
      <c r="A419" s="166"/>
      <c r="B419" s="71">
        <v>463</v>
      </c>
      <c r="C419" s="169"/>
      <c r="D419" s="75" t="s">
        <v>470</v>
      </c>
      <c r="E419" s="72" t="s">
        <v>796</v>
      </c>
      <c r="F419" s="72" t="s">
        <v>4</v>
      </c>
      <c r="G419" s="72" t="s">
        <v>44</v>
      </c>
      <c r="H419" s="56">
        <v>43.29</v>
      </c>
      <c r="I419" s="32">
        <v>2</v>
      </c>
      <c r="J419" s="41">
        <f t="shared" si="14"/>
        <v>2</v>
      </c>
      <c r="K419" s="42" t="str">
        <f t="shared" si="15"/>
        <v>OK</v>
      </c>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60"/>
      <c r="AV419" s="60"/>
      <c r="AW419" s="60"/>
      <c r="AX419" s="60"/>
      <c r="AY419" s="60"/>
      <c r="AZ419" s="60"/>
      <c r="BA419" s="60"/>
      <c r="BB419" s="135"/>
      <c r="BC419" s="135"/>
      <c r="BD419" s="135"/>
      <c r="BE419" s="60"/>
    </row>
    <row r="420" spans="1:57" ht="30" customHeight="1" x14ac:dyDescent="0.25">
      <c r="A420" s="166"/>
      <c r="B420" s="71">
        <v>464</v>
      </c>
      <c r="C420" s="169"/>
      <c r="D420" s="75" t="s">
        <v>471</v>
      </c>
      <c r="E420" s="72" t="s">
        <v>796</v>
      </c>
      <c r="F420" s="72" t="s">
        <v>4</v>
      </c>
      <c r="G420" s="72" t="s">
        <v>44</v>
      </c>
      <c r="H420" s="56">
        <v>172.05</v>
      </c>
      <c r="I420" s="32"/>
      <c r="J420" s="41">
        <f t="shared" si="14"/>
        <v>0</v>
      </c>
      <c r="K420" s="42" t="str">
        <f t="shared" si="15"/>
        <v>OK</v>
      </c>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60"/>
      <c r="AV420" s="60"/>
      <c r="AW420" s="60"/>
      <c r="AX420" s="60"/>
      <c r="AY420" s="60"/>
      <c r="AZ420" s="60"/>
      <c r="BA420" s="60"/>
      <c r="BB420" s="135"/>
      <c r="BC420" s="135"/>
      <c r="BD420" s="135"/>
      <c r="BE420" s="60"/>
    </row>
    <row r="421" spans="1:57" ht="30" customHeight="1" x14ac:dyDescent="0.25">
      <c r="A421" s="166"/>
      <c r="B421" s="71">
        <v>465</v>
      </c>
      <c r="C421" s="169"/>
      <c r="D421" s="75" t="s">
        <v>472</v>
      </c>
      <c r="E421" s="72" t="s">
        <v>796</v>
      </c>
      <c r="F421" s="72" t="s">
        <v>4</v>
      </c>
      <c r="G421" s="72" t="s">
        <v>44</v>
      </c>
      <c r="H421" s="56">
        <v>176</v>
      </c>
      <c r="I421" s="32"/>
      <c r="J421" s="41">
        <f t="shared" si="14"/>
        <v>0</v>
      </c>
      <c r="K421" s="42" t="str">
        <f t="shared" si="15"/>
        <v>OK</v>
      </c>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60"/>
      <c r="AV421" s="60"/>
      <c r="AW421" s="60"/>
      <c r="AX421" s="60"/>
      <c r="AY421" s="60"/>
      <c r="AZ421" s="60"/>
      <c r="BA421" s="60"/>
      <c r="BB421" s="135"/>
      <c r="BC421" s="135"/>
      <c r="BD421" s="135"/>
      <c r="BE421" s="60"/>
    </row>
    <row r="422" spans="1:57" ht="30" customHeight="1" x14ac:dyDescent="0.25">
      <c r="A422" s="166"/>
      <c r="B422" s="71">
        <v>466</v>
      </c>
      <c r="C422" s="169"/>
      <c r="D422" s="75" t="s">
        <v>473</v>
      </c>
      <c r="E422" s="72" t="s">
        <v>796</v>
      </c>
      <c r="F422" s="72" t="s">
        <v>4</v>
      </c>
      <c r="G422" s="72" t="s">
        <v>44</v>
      </c>
      <c r="H422" s="56">
        <v>6.8</v>
      </c>
      <c r="I422" s="32"/>
      <c r="J422" s="41">
        <f t="shared" si="14"/>
        <v>0</v>
      </c>
      <c r="K422" s="42" t="str">
        <f t="shared" si="15"/>
        <v>OK</v>
      </c>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60"/>
      <c r="AV422" s="60"/>
      <c r="AW422" s="60"/>
      <c r="AX422" s="60"/>
      <c r="AY422" s="60"/>
      <c r="AZ422" s="60"/>
      <c r="BA422" s="60"/>
      <c r="BB422" s="135"/>
      <c r="BC422" s="135"/>
      <c r="BD422" s="135"/>
      <c r="BE422" s="60"/>
    </row>
    <row r="423" spans="1:57" ht="30" customHeight="1" x14ac:dyDescent="0.25">
      <c r="A423" s="166"/>
      <c r="B423" s="71">
        <v>467</v>
      </c>
      <c r="C423" s="169"/>
      <c r="D423" s="75" t="s">
        <v>474</v>
      </c>
      <c r="E423" s="72" t="s">
        <v>239</v>
      </c>
      <c r="F423" s="72" t="s">
        <v>4</v>
      </c>
      <c r="G423" s="72" t="s">
        <v>44</v>
      </c>
      <c r="H423" s="56">
        <v>62.18</v>
      </c>
      <c r="I423" s="32"/>
      <c r="J423" s="41">
        <f t="shared" si="14"/>
        <v>0</v>
      </c>
      <c r="K423" s="42" t="str">
        <f t="shared" si="15"/>
        <v>OK</v>
      </c>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60"/>
      <c r="AV423" s="60"/>
      <c r="AW423" s="60"/>
      <c r="AX423" s="60"/>
      <c r="AY423" s="60"/>
      <c r="AZ423" s="60"/>
      <c r="BA423" s="60"/>
      <c r="BB423" s="135"/>
      <c r="BC423" s="135"/>
      <c r="BD423" s="135"/>
      <c r="BE423" s="60"/>
    </row>
    <row r="424" spans="1:57" ht="30" customHeight="1" x14ac:dyDescent="0.25">
      <c r="A424" s="166"/>
      <c r="B424" s="71">
        <v>468</v>
      </c>
      <c r="C424" s="169"/>
      <c r="D424" s="75" t="s">
        <v>475</v>
      </c>
      <c r="E424" s="72" t="s">
        <v>796</v>
      </c>
      <c r="F424" s="72" t="s">
        <v>4</v>
      </c>
      <c r="G424" s="72" t="s">
        <v>44</v>
      </c>
      <c r="H424" s="56">
        <v>23.5</v>
      </c>
      <c r="I424" s="32"/>
      <c r="J424" s="41">
        <f t="shared" si="14"/>
        <v>0</v>
      </c>
      <c r="K424" s="42" t="str">
        <f t="shared" si="15"/>
        <v>OK</v>
      </c>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60"/>
      <c r="AV424" s="60"/>
      <c r="AW424" s="60"/>
      <c r="AX424" s="60"/>
      <c r="AY424" s="60"/>
      <c r="AZ424" s="60"/>
      <c r="BA424" s="60"/>
      <c r="BB424" s="135"/>
      <c r="BC424" s="135"/>
      <c r="BD424" s="135"/>
      <c r="BE424" s="60"/>
    </row>
    <row r="425" spans="1:57" ht="30" customHeight="1" x14ac:dyDescent="0.25">
      <c r="A425" s="166"/>
      <c r="B425" s="71">
        <v>469</v>
      </c>
      <c r="C425" s="169"/>
      <c r="D425" s="75" t="s">
        <v>476</v>
      </c>
      <c r="E425" s="72" t="s">
        <v>796</v>
      </c>
      <c r="F425" s="72" t="s">
        <v>4</v>
      </c>
      <c r="G425" s="72" t="s">
        <v>44</v>
      </c>
      <c r="H425" s="56">
        <v>61.05</v>
      </c>
      <c r="I425" s="32"/>
      <c r="J425" s="41">
        <f t="shared" si="14"/>
        <v>0</v>
      </c>
      <c r="K425" s="42" t="str">
        <f t="shared" si="15"/>
        <v>OK</v>
      </c>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c r="AT425" s="31"/>
      <c r="AU425" s="60"/>
      <c r="AV425" s="60"/>
      <c r="AW425" s="60"/>
      <c r="AX425" s="60"/>
      <c r="AY425" s="60"/>
      <c r="AZ425" s="60"/>
      <c r="BA425" s="60"/>
      <c r="BB425" s="135"/>
      <c r="BC425" s="135"/>
      <c r="BD425" s="135"/>
      <c r="BE425" s="60"/>
    </row>
    <row r="426" spans="1:57" ht="30" customHeight="1" x14ac:dyDescent="0.25">
      <c r="A426" s="166"/>
      <c r="B426" s="71">
        <v>470</v>
      </c>
      <c r="C426" s="169"/>
      <c r="D426" s="75" t="s">
        <v>477</v>
      </c>
      <c r="E426" s="72" t="s">
        <v>796</v>
      </c>
      <c r="F426" s="72" t="s">
        <v>4</v>
      </c>
      <c r="G426" s="72" t="s">
        <v>44</v>
      </c>
      <c r="H426" s="56">
        <v>15.46</v>
      </c>
      <c r="I426" s="32"/>
      <c r="J426" s="41">
        <f t="shared" si="14"/>
        <v>0</v>
      </c>
      <c r="K426" s="42" t="str">
        <f t="shared" si="15"/>
        <v>OK</v>
      </c>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60"/>
      <c r="AV426" s="60"/>
      <c r="AW426" s="60"/>
      <c r="AX426" s="60"/>
      <c r="AY426" s="60"/>
      <c r="AZ426" s="60"/>
      <c r="BA426" s="60"/>
      <c r="BB426" s="135"/>
      <c r="BC426" s="135"/>
      <c r="BD426" s="135"/>
      <c r="BE426" s="60"/>
    </row>
    <row r="427" spans="1:57" ht="30" customHeight="1" x14ac:dyDescent="0.25">
      <c r="A427" s="166"/>
      <c r="B427" s="71">
        <v>471</v>
      </c>
      <c r="C427" s="169"/>
      <c r="D427" s="75" t="s">
        <v>478</v>
      </c>
      <c r="E427" s="72" t="s">
        <v>796</v>
      </c>
      <c r="F427" s="72" t="s">
        <v>4</v>
      </c>
      <c r="G427" s="72" t="s">
        <v>44</v>
      </c>
      <c r="H427" s="56">
        <v>18.5</v>
      </c>
      <c r="I427" s="32"/>
      <c r="J427" s="41">
        <f t="shared" si="14"/>
        <v>0</v>
      </c>
      <c r="K427" s="42" t="str">
        <f t="shared" si="15"/>
        <v>OK</v>
      </c>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60"/>
      <c r="AV427" s="60"/>
      <c r="AW427" s="60"/>
      <c r="AX427" s="60"/>
      <c r="AY427" s="60"/>
      <c r="AZ427" s="60"/>
      <c r="BA427" s="60"/>
      <c r="BB427" s="135"/>
      <c r="BC427" s="135"/>
      <c r="BD427" s="135"/>
      <c r="BE427" s="60"/>
    </row>
    <row r="428" spans="1:57" ht="30" customHeight="1" x14ac:dyDescent="0.25">
      <c r="A428" s="166"/>
      <c r="B428" s="73">
        <v>472</v>
      </c>
      <c r="C428" s="169"/>
      <c r="D428" s="75" t="s">
        <v>479</v>
      </c>
      <c r="E428" s="72" t="s">
        <v>797</v>
      </c>
      <c r="F428" s="72" t="s">
        <v>38</v>
      </c>
      <c r="G428" s="72" t="s">
        <v>44</v>
      </c>
      <c r="H428" s="56">
        <v>1.69</v>
      </c>
      <c r="I428" s="32">
        <v>10</v>
      </c>
      <c r="J428" s="41">
        <f t="shared" si="14"/>
        <v>10</v>
      </c>
      <c r="K428" s="42" t="str">
        <f t="shared" si="15"/>
        <v>OK</v>
      </c>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c r="AT428" s="31"/>
      <c r="AU428" s="60"/>
      <c r="AV428" s="60"/>
      <c r="AW428" s="60"/>
      <c r="AX428" s="60"/>
      <c r="AY428" s="60"/>
      <c r="AZ428" s="60"/>
      <c r="BA428" s="60"/>
      <c r="BB428" s="135"/>
      <c r="BC428" s="135"/>
      <c r="BD428" s="135"/>
      <c r="BE428" s="60"/>
    </row>
    <row r="429" spans="1:57" ht="30" customHeight="1" x14ac:dyDescent="0.25">
      <c r="A429" s="166"/>
      <c r="B429" s="73">
        <v>473</v>
      </c>
      <c r="C429" s="169"/>
      <c r="D429" s="75" t="s">
        <v>480</v>
      </c>
      <c r="E429" s="72" t="s">
        <v>237</v>
      </c>
      <c r="F429" s="72" t="s">
        <v>38</v>
      </c>
      <c r="G429" s="72" t="s">
        <v>44</v>
      </c>
      <c r="H429" s="56">
        <v>2.33</v>
      </c>
      <c r="I429" s="32">
        <v>10</v>
      </c>
      <c r="J429" s="41">
        <f t="shared" si="14"/>
        <v>10</v>
      </c>
      <c r="K429" s="42" t="str">
        <f t="shared" si="15"/>
        <v>OK</v>
      </c>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60"/>
      <c r="AV429" s="60"/>
      <c r="AW429" s="60"/>
      <c r="AX429" s="60"/>
      <c r="AY429" s="60"/>
      <c r="AZ429" s="60"/>
      <c r="BA429" s="60"/>
      <c r="BB429" s="135"/>
      <c r="BC429" s="135"/>
      <c r="BD429" s="135"/>
      <c r="BE429" s="60"/>
    </row>
    <row r="430" spans="1:57" ht="30" customHeight="1" x14ac:dyDescent="0.25">
      <c r="A430" s="166"/>
      <c r="B430" s="73">
        <v>474</v>
      </c>
      <c r="C430" s="169"/>
      <c r="D430" s="75" t="s">
        <v>481</v>
      </c>
      <c r="E430" s="72" t="s">
        <v>237</v>
      </c>
      <c r="F430" s="72" t="s">
        <v>38</v>
      </c>
      <c r="G430" s="72" t="s">
        <v>44</v>
      </c>
      <c r="H430" s="56">
        <v>74.67</v>
      </c>
      <c r="I430" s="32">
        <v>2</v>
      </c>
      <c r="J430" s="41">
        <f t="shared" si="14"/>
        <v>2</v>
      </c>
      <c r="K430" s="42" t="str">
        <f t="shared" si="15"/>
        <v>OK</v>
      </c>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c r="AS430" s="31"/>
      <c r="AT430" s="31"/>
      <c r="AU430" s="60"/>
      <c r="AV430" s="60"/>
      <c r="AW430" s="60"/>
      <c r="AX430" s="60"/>
      <c r="AY430" s="60"/>
      <c r="AZ430" s="60"/>
      <c r="BA430" s="60"/>
      <c r="BB430" s="135"/>
      <c r="BC430" s="135"/>
      <c r="BD430" s="135"/>
      <c r="BE430" s="60"/>
    </row>
    <row r="431" spans="1:57" ht="30" customHeight="1" x14ac:dyDescent="0.25">
      <c r="A431" s="166"/>
      <c r="B431" s="73">
        <v>475</v>
      </c>
      <c r="C431" s="169"/>
      <c r="D431" s="75" t="s">
        <v>798</v>
      </c>
      <c r="E431" s="72" t="s">
        <v>799</v>
      </c>
      <c r="F431" s="72" t="s">
        <v>38</v>
      </c>
      <c r="G431" s="72" t="s">
        <v>44</v>
      </c>
      <c r="H431" s="56">
        <v>120</v>
      </c>
      <c r="I431" s="32"/>
      <c r="J431" s="41">
        <f t="shared" si="14"/>
        <v>0</v>
      </c>
      <c r="K431" s="42" t="str">
        <f t="shared" si="15"/>
        <v>OK</v>
      </c>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c r="AT431" s="31"/>
      <c r="AU431" s="60"/>
      <c r="AV431" s="60"/>
      <c r="AW431" s="60"/>
      <c r="AX431" s="60"/>
      <c r="AY431" s="60"/>
      <c r="AZ431" s="60"/>
      <c r="BA431" s="60"/>
      <c r="BB431" s="135"/>
      <c r="BC431" s="135"/>
      <c r="BD431" s="135"/>
      <c r="BE431" s="60"/>
    </row>
    <row r="432" spans="1:57" ht="30" customHeight="1" x14ac:dyDescent="0.25">
      <c r="A432" s="166"/>
      <c r="B432" s="73">
        <v>476</v>
      </c>
      <c r="C432" s="169"/>
      <c r="D432" s="75" t="s">
        <v>800</v>
      </c>
      <c r="E432" s="72" t="s">
        <v>799</v>
      </c>
      <c r="F432" s="72" t="s">
        <v>38</v>
      </c>
      <c r="G432" s="72" t="s">
        <v>44</v>
      </c>
      <c r="H432" s="56">
        <v>375</v>
      </c>
      <c r="I432" s="32"/>
      <c r="J432" s="41">
        <f t="shared" si="14"/>
        <v>0</v>
      </c>
      <c r="K432" s="42" t="str">
        <f t="shared" si="15"/>
        <v>OK</v>
      </c>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60"/>
      <c r="AV432" s="60"/>
      <c r="AW432" s="60"/>
      <c r="AX432" s="60"/>
      <c r="AY432" s="60"/>
      <c r="AZ432" s="60"/>
      <c r="BA432" s="60"/>
      <c r="BB432" s="135"/>
      <c r="BC432" s="135"/>
      <c r="BD432" s="135"/>
      <c r="BE432" s="60"/>
    </row>
    <row r="433" spans="1:57" ht="30" customHeight="1" x14ac:dyDescent="0.25">
      <c r="A433" s="166"/>
      <c r="B433" s="73">
        <v>477</v>
      </c>
      <c r="C433" s="169"/>
      <c r="D433" s="75" t="s">
        <v>801</v>
      </c>
      <c r="E433" s="72" t="s">
        <v>799</v>
      </c>
      <c r="F433" s="72" t="s">
        <v>38</v>
      </c>
      <c r="G433" s="72" t="s">
        <v>44</v>
      </c>
      <c r="H433" s="56">
        <v>725</v>
      </c>
      <c r="I433" s="32"/>
      <c r="J433" s="41">
        <f t="shared" si="14"/>
        <v>0</v>
      </c>
      <c r="K433" s="42" t="str">
        <f t="shared" si="15"/>
        <v>OK</v>
      </c>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60"/>
      <c r="AV433" s="60"/>
      <c r="AW433" s="60"/>
      <c r="AX433" s="60"/>
      <c r="AY433" s="60"/>
      <c r="AZ433" s="60"/>
      <c r="BA433" s="60"/>
      <c r="BB433" s="135"/>
      <c r="BC433" s="135"/>
      <c r="BD433" s="135"/>
      <c r="BE433" s="60"/>
    </row>
    <row r="434" spans="1:57" ht="30" customHeight="1" x14ac:dyDescent="0.25">
      <c r="A434" s="167"/>
      <c r="B434" s="73">
        <v>478</v>
      </c>
      <c r="C434" s="170"/>
      <c r="D434" s="75" t="s">
        <v>802</v>
      </c>
      <c r="E434" s="72" t="s">
        <v>799</v>
      </c>
      <c r="F434" s="72" t="s">
        <v>38</v>
      </c>
      <c r="G434" s="72" t="s">
        <v>44</v>
      </c>
      <c r="H434" s="56">
        <v>1249.24</v>
      </c>
      <c r="I434" s="32"/>
      <c r="J434" s="41">
        <f t="shared" si="14"/>
        <v>0</v>
      </c>
      <c r="K434" s="42" t="str">
        <f t="shared" si="15"/>
        <v>OK</v>
      </c>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60"/>
      <c r="AV434" s="60"/>
      <c r="AW434" s="60"/>
      <c r="AX434" s="60"/>
      <c r="AY434" s="60"/>
      <c r="AZ434" s="60"/>
      <c r="BA434" s="60"/>
      <c r="BB434" s="135"/>
      <c r="BC434" s="135"/>
      <c r="BD434" s="135"/>
      <c r="BE434" s="60"/>
    </row>
    <row r="435" spans="1:57" ht="30" customHeight="1" x14ac:dyDescent="0.25">
      <c r="A435" s="171">
        <v>8</v>
      </c>
      <c r="B435" s="76">
        <v>479</v>
      </c>
      <c r="C435" s="174" t="s">
        <v>684</v>
      </c>
      <c r="D435" s="80" t="s">
        <v>482</v>
      </c>
      <c r="E435" s="69" t="s">
        <v>726</v>
      </c>
      <c r="F435" s="69" t="s">
        <v>38</v>
      </c>
      <c r="G435" s="69" t="s">
        <v>232</v>
      </c>
      <c r="H435" s="54">
        <v>8</v>
      </c>
      <c r="I435" s="32">
        <v>6</v>
      </c>
      <c r="J435" s="41">
        <f t="shared" si="14"/>
        <v>0</v>
      </c>
      <c r="K435" s="42" t="str">
        <f t="shared" si="15"/>
        <v>OK</v>
      </c>
      <c r="L435" s="115">
        <v>3</v>
      </c>
      <c r="M435" s="115"/>
      <c r="N435" s="115"/>
      <c r="O435" s="115"/>
      <c r="P435" s="115"/>
      <c r="Q435" s="31"/>
      <c r="R435" s="31">
        <v>1</v>
      </c>
      <c r="S435" s="31"/>
      <c r="T435" s="31"/>
      <c r="U435" s="31"/>
      <c r="V435" s="31"/>
      <c r="W435" s="31"/>
      <c r="X435" s="31"/>
      <c r="Y435" s="31"/>
      <c r="Z435" s="31"/>
      <c r="AA435" s="31"/>
      <c r="AB435" s="31"/>
      <c r="AC435" s="115"/>
      <c r="AD435" s="115"/>
      <c r="AE435" s="115"/>
      <c r="AF435" s="115"/>
      <c r="AG435" s="115"/>
      <c r="AH435" s="115"/>
      <c r="AI435" s="115"/>
      <c r="AJ435" s="115"/>
      <c r="AK435" s="115"/>
      <c r="AL435" s="115"/>
      <c r="AM435" s="115"/>
      <c r="AN435" s="31"/>
      <c r="AO435" s="31"/>
      <c r="AP435" s="115"/>
      <c r="AQ435" s="115"/>
      <c r="AR435" s="115"/>
      <c r="AS435" s="115"/>
      <c r="AT435" s="115"/>
      <c r="AU435" s="117"/>
      <c r="AV435" s="140">
        <v>2</v>
      </c>
      <c r="AW435" s="117"/>
      <c r="AX435" s="117"/>
      <c r="AY435" s="117"/>
      <c r="AZ435" s="117"/>
      <c r="BA435" s="117"/>
      <c r="BB435" s="151"/>
      <c r="BC435" s="151"/>
      <c r="BD435" s="151"/>
      <c r="BE435" s="117"/>
    </row>
    <row r="436" spans="1:57" ht="30" customHeight="1" x14ac:dyDescent="0.25">
      <c r="A436" s="172"/>
      <c r="B436" s="76">
        <v>480</v>
      </c>
      <c r="C436" s="175"/>
      <c r="D436" s="80" t="s">
        <v>484</v>
      </c>
      <c r="E436" s="69" t="s">
        <v>726</v>
      </c>
      <c r="F436" s="69" t="s">
        <v>38</v>
      </c>
      <c r="G436" s="69" t="s">
        <v>232</v>
      </c>
      <c r="H436" s="54">
        <v>2.2999999999999998</v>
      </c>
      <c r="I436" s="32">
        <v>20</v>
      </c>
      <c r="J436" s="41">
        <f t="shared" si="14"/>
        <v>6</v>
      </c>
      <c r="K436" s="42" t="str">
        <f t="shared" si="15"/>
        <v>OK</v>
      </c>
      <c r="L436" s="31">
        <v>3</v>
      </c>
      <c r="M436" s="31"/>
      <c r="N436" s="31"/>
      <c r="O436" s="31"/>
      <c r="P436" s="31"/>
      <c r="Q436" s="31"/>
      <c r="R436" s="31">
        <v>3</v>
      </c>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60"/>
      <c r="AV436" s="140">
        <v>8</v>
      </c>
      <c r="AW436" s="60"/>
      <c r="AX436" s="60"/>
      <c r="AY436" s="60"/>
      <c r="AZ436" s="60"/>
      <c r="BA436" s="60"/>
      <c r="BB436" s="135"/>
      <c r="BC436" s="135"/>
      <c r="BD436" s="135"/>
      <c r="BE436" s="60"/>
    </row>
    <row r="437" spans="1:57" ht="30" customHeight="1" x14ac:dyDescent="0.25">
      <c r="A437" s="172"/>
      <c r="B437" s="76">
        <v>481</v>
      </c>
      <c r="C437" s="175"/>
      <c r="D437" s="80" t="s">
        <v>485</v>
      </c>
      <c r="E437" s="69" t="s">
        <v>726</v>
      </c>
      <c r="F437" s="69" t="s">
        <v>38</v>
      </c>
      <c r="G437" s="69" t="s">
        <v>232</v>
      </c>
      <c r="H437" s="54">
        <v>2.7</v>
      </c>
      <c r="I437" s="32">
        <v>20</v>
      </c>
      <c r="J437" s="41">
        <f t="shared" si="14"/>
        <v>4</v>
      </c>
      <c r="K437" s="42" t="str">
        <f t="shared" si="15"/>
        <v>OK</v>
      </c>
      <c r="L437" s="31">
        <v>3</v>
      </c>
      <c r="M437" s="31"/>
      <c r="N437" s="31"/>
      <c r="O437" s="31"/>
      <c r="P437" s="31"/>
      <c r="Q437" s="31"/>
      <c r="R437" s="31">
        <v>3</v>
      </c>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c r="AT437" s="31"/>
      <c r="AU437" s="60"/>
      <c r="AV437" s="140">
        <v>10</v>
      </c>
      <c r="AW437" s="60"/>
      <c r="AX437" s="60"/>
      <c r="AY437" s="60"/>
      <c r="AZ437" s="60"/>
      <c r="BA437" s="60"/>
      <c r="BB437" s="135"/>
      <c r="BC437" s="135"/>
      <c r="BD437" s="135"/>
      <c r="BE437" s="60"/>
    </row>
    <row r="438" spans="1:57" ht="30" customHeight="1" x14ac:dyDescent="0.25">
      <c r="A438" s="172"/>
      <c r="B438" s="76">
        <v>482</v>
      </c>
      <c r="C438" s="175"/>
      <c r="D438" s="80" t="s">
        <v>486</v>
      </c>
      <c r="E438" s="69" t="s">
        <v>726</v>
      </c>
      <c r="F438" s="69" t="s">
        <v>38</v>
      </c>
      <c r="G438" s="69" t="s">
        <v>232</v>
      </c>
      <c r="H438" s="54">
        <v>6</v>
      </c>
      <c r="I438" s="32">
        <v>20</v>
      </c>
      <c r="J438" s="41">
        <f t="shared" si="14"/>
        <v>4</v>
      </c>
      <c r="K438" s="42" t="str">
        <f t="shared" si="15"/>
        <v>OK</v>
      </c>
      <c r="L438" s="31">
        <v>3</v>
      </c>
      <c r="M438" s="31"/>
      <c r="N438" s="31"/>
      <c r="O438" s="31"/>
      <c r="P438" s="31"/>
      <c r="Q438" s="31"/>
      <c r="R438" s="31">
        <v>3</v>
      </c>
      <c r="S438" s="31"/>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c r="AS438" s="31"/>
      <c r="AT438" s="31"/>
      <c r="AU438" s="60"/>
      <c r="AV438" s="140">
        <v>10</v>
      </c>
      <c r="AW438" s="60"/>
      <c r="AX438" s="60"/>
      <c r="AY438" s="60"/>
      <c r="AZ438" s="60"/>
      <c r="BA438" s="60"/>
      <c r="BB438" s="135"/>
      <c r="BC438" s="135"/>
      <c r="BD438" s="135"/>
      <c r="BE438" s="60"/>
    </row>
    <row r="439" spans="1:57" ht="30" customHeight="1" x14ac:dyDescent="0.25">
      <c r="A439" s="172"/>
      <c r="B439" s="76">
        <v>483</v>
      </c>
      <c r="C439" s="175"/>
      <c r="D439" s="80" t="s">
        <v>487</v>
      </c>
      <c r="E439" s="69" t="s">
        <v>726</v>
      </c>
      <c r="F439" s="69" t="s">
        <v>38</v>
      </c>
      <c r="G439" s="69" t="s">
        <v>232</v>
      </c>
      <c r="H439" s="54">
        <v>4</v>
      </c>
      <c r="I439" s="32">
        <v>20</v>
      </c>
      <c r="J439" s="41">
        <f t="shared" si="14"/>
        <v>4</v>
      </c>
      <c r="K439" s="42" t="str">
        <f t="shared" si="15"/>
        <v>OK</v>
      </c>
      <c r="L439" s="31">
        <v>3</v>
      </c>
      <c r="M439" s="31"/>
      <c r="N439" s="31"/>
      <c r="O439" s="31"/>
      <c r="P439" s="31"/>
      <c r="Q439" s="31"/>
      <c r="R439" s="31">
        <v>3</v>
      </c>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60"/>
      <c r="AV439" s="140">
        <v>10</v>
      </c>
      <c r="AW439" s="60"/>
      <c r="AX439" s="60"/>
      <c r="AY439" s="60"/>
      <c r="AZ439" s="60"/>
      <c r="BA439" s="60"/>
      <c r="BB439" s="135"/>
      <c r="BC439" s="135"/>
      <c r="BD439" s="135"/>
      <c r="BE439" s="60"/>
    </row>
    <row r="440" spans="1:57" ht="30" customHeight="1" x14ac:dyDescent="0.25">
      <c r="A440" s="172"/>
      <c r="B440" s="76">
        <v>484</v>
      </c>
      <c r="C440" s="175"/>
      <c r="D440" s="80" t="s">
        <v>488</v>
      </c>
      <c r="E440" s="69" t="s">
        <v>726</v>
      </c>
      <c r="F440" s="69" t="s">
        <v>38</v>
      </c>
      <c r="G440" s="69" t="s">
        <v>232</v>
      </c>
      <c r="H440" s="54">
        <v>6</v>
      </c>
      <c r="I440" s="32">
        <v>20</v>
      </c>
      <c r="J440" s="41">
        <f t="shared" si="14"/>
        <v>4</v>
      </c>
      <c r="K440" s="42" t="str">
        <f t="shared" si="15"/>
        <v>OK</v>
      </c>
      <c r="L440" s="31">
        <v>3</v>
      </c>
      <c r="M440" s="31"/>
      <c r="N440" s="31"/>
      <c r="O440" s="31"/>
      <c r="P440" s="31"/>
      <c r="Q440" s="31"/>
      <c r="R440" s="31">
        <v>3</v>
      </c>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60"/>
      <c r="AV440" s="140">
        <v>10</v>
      </c>
      <c r="AW440" s="60"/>
      <c r="AX440" s="60"/>
      <c r="AY440" s="60"/>
      <c r="AZ440" s="60"/>
      <c r="BA440" s="60"/>
      <c r="BB440" s="135"/>
      <c r="BC440" s="135"/>
      <c r="BD440" s="135"/>
      <c r="BE440" s="60"/>
    </row>
    <row r="441" spans="1:57" ht="30" customHeight="1" x14ac:dyDescent="0.25">
      <c r="A441" s="172"/>
      <c r="B441" s="76">
        <v>485</v>
      </c>
      <c r="C441" s="175"/>
      <c r="D441" s="80" t="s">
        <v>489</v>
      </c>
      <c r="E441" s="69" t="s">
        <v>726</v>
      </c>
      <c r="F441" s="69" t="s">
        <v>38</v>
      </c>
      <c r="G441" s="69" t="s">
        <v>232</v>
      </c>
      <c r="H441" s="54">
        <v>6</v>
      </c>
      <c r="I441" s="32">
        <v>14</v>
      </c>
      <c r="J441" s="41">
        <f t="shared" si="14"/>
        <v>0</v>
      </c>
      <c r="K441" s="42" t="str">
        <f t="shared" si="15"/>
        <v>OK</v>
      </c>
      <c r="L441" s="31">
        <v>3</v>
      </c>
      <c r="M441" s="31"/>
      <c r="N441" s="31"/>
      <c r="O441" s="31"/>
      <c r="P441" s="31"/>
      <c r="Q441" s="31"/>
      <c r="R441" s="31">
        <v>2</v>
      </c>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60"/>
      <c r="AV441" s="140">
        <v>9</v>
      </c>
      <c r="AW441" s="60"/>
      <c r="AX441" s="60"/>
      <c r="AY441" s="60"/>
      <c r="AZ441" s="60"/>
      <c r="BA441" s="60"/>
      <c r="BB441" s="135"/>
      <c r="BC441" s="135"/>
      <c r="BD441" s="135"/>
      <c r="BE441" s="60"/>
    </row>
    <row r="442" spans="1:57" ht="30" customHeight="1" x14ac:dyDescent="0.25">
      <c r="A442" s="172"/>
      <c r="B442" s="76">
        <v>486</v>
      </c>
      <c r="C442" s="175"/>
      <c r="D442" s="80" t="s">
        <v>490</v>
      </c>
      <c r="E442" s="69" t="s">
        <v>726</v>
      </c>
      <c r="F442" s="69" t="s">
        <v>38</v>
      </c>
      <c r="G442" s="69" t="s">
        <v>232</v>
      </c>
      <c r="H442" s="54">
        <v>6</v>
      </c>
      <c r="I442" s="32">
        <v>16</v>
      </c>
      <c r="J442" s="41">
        <f t="shared" si="14"/>
        <v>4</v>
      </c>
      <c r="K442" s="42" t="str">
        <f t="shared" si="15"/>
        <v>OK</v>
      </c>
      <c r="L442" s="31"/>
      <c r="M442" s="31"/>
      <c r="N442" s="31"/>
      <c r="O442" s="31"/>
      <c r="P442" s="31"/>
      <c r="Q442" s="31"/>
      <c r="R442" s="31">
        <v>2</v>
      </c>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60"/>
      <c r="AV442" s="140">
        <v>10</v>
      </c>
      <c r="AW442" s="60"/>
      <c r="AX442" s="60"/>
      <c r="AY442" s="60"/>
      <c r="AZ442" s="60"/>
      <c r="BA442" s="60"/>
      <c r="BB442" s="135"/>
      <c r="BC442" s="135"/>
      <c r="BD442" s="135"/>
      <c r="BE442" s="60"/>
    </row>
    <row r="443" spans="1:57" ht="30" customHeight="1" x14ac:dyDescent="0.25">
      <c r="A443" s="172"/>
      <c r="B443" s="76">
        <v>487</v>
      </c>
      <c r="C443" s="175"/>
      <c r="D443" s="80" t="s">
        <v>491</v>
      </c>
      <c r="E443" s="69" t="s">
        <v>726</v>
      </c>
      <c r="F443" s="69" t="s">
        <v>38</v>
      </c>
      <c r="G443" s="69" t="s">
        <v>232</v>
      </c>
      <c r="H443" s="54">
        <v>4</v>
      </c>
      <c r="I443" s="32">
        <v>9</v>
      </c>
      <c r="J443" s="41">
        <f t="shared" si="14"/>
        <v>0</v>
      </c>
      <c r="K443" s="42" t="str">
        <f t="shared" si="15"/>
        <v>OK</v>
      </c>
      <c r="L443" s="31"/>
      <c r="M443" s="31"/>
      <c r="N443" s="31"/>
      <c r="O443" s="31"/>
      <c r="P443" s="31"/>
      <c r="Q443" s="31"/>
      <c r="R443" s="31">
        <v>2</v>
      </c>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c r="AS443" s="31"/>
      <c r="AT443" s="31"/>
      <c r="AU443" s="60"/>
      <c r="AV443" s="140">
        <v>7</v>
      </c>
      <c r="AW443" s="60"/>
      <c r="AX443" s="60"/>
      <c r="AY443" s="60"/>
      <c r="AZ443" s="60"/>
      <c r="BA443" s="60"/>
      <c r="BB443" s="135"/>
      <c r="BC443" s="135"/>
      <c r="BD443" s="135"/>
      <c r="BE443" s="60"/>
    </row>
    <row r="444" spans="1:57" ht="30" customHeight="1" x14ac:dyDescent="0.25">
      <c r="A444" s="172"/>
      <c r="B444" s="76">
        <v>488</v>
      </c>
      <c r="C444" s="175"/>
      <c r="D444" s="80" t="s">
        <v>492</v>
      </c>
      <c r="E444" s="69" t="s">
        <v>726</v>
      </c>
      <c r="F444" s="69" t="s">
        <v>38</v>
      </c>
      <c r="G444" s="69" t="s">
        <v>232</v>
      </c>
      <c r="H444" s="54">
        <v>5</v>
      </c>
      <c r="I444" s="32">
        <v>9</v>
      </c>
      <c r="J444" s="41">
        <f t="shared" si="14"/>
        <v>0</v>
      </c>
      <c r="K444" s="42" t="str">
        <f t="shared" si="15"/>
        <v>OK</v>
      </c>
      <c r="L444" s="31"/>
      <c r="M444" s="31"/>
      <c r="N444" s="31"/>
      <c r="O444" s="31"/>
      <c r="P444" s="31"/>
      <c r="Q444" s="31"/>
      <c r="R444" s="31">
        <v>2</v>
      </c>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c r="AT444" s="31"/>
      <c r="AU444" s="60"/>
      <c r="AV444" s="140">
        <v>7</v>
      </c>
      <c r="AW444" s="60"/>
      <c r="AX444" s="60"/>
      <c r="AY444" s="60"/>
      <c r="AZ444" s="60"/>
      <c r="BA444" s="60"/>
      <c r="BB444" s="135"/>
      <c r="BC444" s="135"/>
      <c r="BD444" s="135"/>
      <c r="BE444" s="60"/>
    </row>
    <row r="445" spans="1:57" ht="30" customHeight="1" x14ac:dyDescent="0.25">
      <c r="A445" s="172"/>
      <c r="B445" s="76">
        <v>489</v>
      </c>
      <c r="C445" s="175"/>
      <c r="D445" s="80" t="s">
        <v>493</v>
      </c>
      <c r="E445" s="69" t="s">
        <v>726</v>
      </c>
      <c r="F445" s="69" t="s">
        <v>38</v>
      </c>
      <c r="G445" s="69" t="s">
        <v>232</v>
      </c>
      <c r="H445" s="54">
        <v>6</v>
      </c>
      <c r="I445" s="32">
        <v>7</v>
      </c>
      <c r="J445" s="41">
        <f t="shared" si="14"/>
        <v>0</v>
      </c>
      <c r="K445" s="42" t="str">
        <f t="shared" si="15"/>
        <v>OK</v>
      </c>
      <c r="L445" s="31"/>
      <c r="M445" s="31"/>
      <c r="N445" s="31"/>
      <c r="O445" s="31"/>
      <c r="P445" s="31"/>
      <c r="Q445" s="31"/>
      <c r="R445" s="31">
        <v>2</v>
      </c>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c r="AT445" s="31"/>
      <c r="AU445" s="60"/>
      <c r="AV445" s="140">
        <v>5</v>
      </c>
      <c r="AW445" s="60"/>
      <c r="AX445" s="60"/>
      <c r="AY445" s="60"/>
      <c r="AZ445" s="60"/>
      <c r="BA445" s="60"/>
      <c r="BB445" s="135"/>
      <c r="BC445" s="135"/>
      <c r="BD445" s="135"/>
      <c r="BE445" s="60"/>
    </row>
    <row r="446" spans="1:57" ht="30" customHeight="1" x14ac:dyDescent="0.25">
      <c r="A446" s="172"/>
      <c r="B446" s="76">
        <v>490</v>
      </c>
      <c r="C446" s="175"/>
      <c r="D446" s="80" t="s">
        <v>494</v>
      </c>
      <c r="E446" s="69" t="s">
        <v>726</v>
      </c>
      <c r="F446" s="69" t="s">
        <v>38</v>
      </c>
      <c r="G446" s="69" t="s">
        <v>232</v>
      </c>
      <c r="H446" s="54">
        <v>6</v>
      </c>
      <c r="I446" s="32">
        <v>7</v>
      </c>
      <c r="J446" s="41">
        <f t="shared" si="14"/>
        <v>0</v>
      </c>
      <c r="K446" s="42" t="str">
        <f t="shared" si="15"/>
        <v>OK</v>
      </c>
      <c r="L446" s="31"/>
      <c r="M446" s="31"/>
      <c r="N446" s="31"/>
      <c r="O446" s="31"/>
      <c r="P446" s="31"/>
      <c r="Q446" s="31"/>
      <c r="R446" s="31">
        <v>2</v>
      </c>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60"/>
      <c r="AV446" s="140">
        <v>5</v>
      </c>
      <c r="AW446" s="60"/>
      <c r="AX446" s="60"/>
      <c r="AY446" s="60"/>
      <c r="AZ446" s="60"/>
      <c r="BA446" s="60"/>
      <c r="BB446" s="135"/>
      <c r="BC446" s="135"/>
      <c r="BD446" s="135"/>
      <c r="BE446" s="60"/>
    </row>
    <row r="447" spans="1:57" ht="30" customHeight="1" x14ac:dyDescent="0.25">
      <c r="A447" s="172"/>
      <c r="B447" s="76">
        <v>491</v>
      </c>
      <c r="C447" s="175"/>
      <c r="D447" s="80" t="s">
        <v>495</v>
      </c>
      <c r="E447" s="69" t="s">
        <v>726</v>
      </c>
      <c r="F447" s="69" t="s">
        <v>38</v>
      </c>
      <c r="G447" s="69" t="s">
        <v>232</v>
      </c>
      <c r="H447" s="54">
        <v>8</v>
      </c>
      <c r="I447" s="32">
        <v>7</v>
      </c>
      <c r="J447" s="41">
        <f t="shared" si="14"/>
        <v>0</v>
      </c>
      <c r="K447" s="42" t="str">
        <f t="shared" si="15"/>
        <v>OK</v>
      </c>
      <c r="L447" s="31"/>
      <c r="M447" s="31"/>
      <c r="N447" s="31"/>
      <c r="O447" s="31"/>
      <c r="P447" s="31"/>
      <c r="Q447" s="31"/>
      <c r="R447" s="31">
        <v>2</v>
      </c>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60"/>
      <c r="AV447" s="140">
        <v>5</v>
      </c>
      <c r="AW447" s="60"/>
      <c r="AX447" s="60"/>
      <c r="AY447" s="60"/>
      <c r="AZ447" s="60"/>
      <c r="BA447" s="60"/>
      <c r="BB447" s="135"/>
      <c r="BC447" s="135"/>
      <c r="BD447" s="135"/>
      <c r="BE447" s="60"/>
    </row>
    <row r="448" spans="1:57" ht="30" customHeight="1" x14ac:dyDescent="0.25">
      <c r="A448" s="172"/>
      <c r="B448" s="76">
        <v>492</v>
      </c>
      <c r="C448" s="175"/>
      <c r="D448" s="80" t="s">
        <v>496</v>
      </c>
      <c r="E448" s="69" t="s">
        <v>726</v>
      </c>
      <c r="F448" s="69" t="s">
        <v>38</v>
      </c>
      <c r="G448" s="69" t="s">
        <v>232</v>
      </c>
      <c r="H448" s="54">
        <v>3</v>
      </c>
      <c r="I448" s="32">
        <v>7</v>
      </c>
      <c r="J448" s="41">
        <f t="shared" si="14"/>
        <v>0</v>
      </c>
      <c r="K448" s="42" t="str">
        <f t="shared" si="15"/>
        <v>OK</v>
      </c>
      <c r="L448" s="31"/>
      <c r="M448" s="31"/>
      <c r="N448" s="31"/>
      <c r="O448" s="31"/>
      <c r="P448" s="31"/>
      <c r="Q448" s="31"/>
      <c r="R448" s="31">
        <v>2</v>
      </c>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c r="AT448" s="31"/>
      <c r="AU448" s="60"/>
      <c r="AV448" s="140">
        <v>5</v>
      </c>
      <c r="AW448" s="60"/>
      <c r="AX448" s="60"/>
      <c r="AY448" s="60"/>
      <c r="AZ448" s="60"/>
      <c r="BA448" s="60"/>
      <c r="BB448" s="135"/>
      <c r="BC448" s="135"/>
      <c r="BD448" s="135"/>
      <c r="BE448" s="60"/>
    </row>
    <row r="449" spans="1:57" ht="30" customHeight="1" x14ac:dyDescent="0.25">
      <c r="A449" s="172"/>
      <c r="B449" s="76">
        <v>493</v>
      </c>
      <c r="C449" s="175"/>
      <c r="D449" s="80" t="s">
        <v>497</v>
      </c>
      <c r="E449" s="69" t="s">
        <v>726</v>
      </c>
      <c r="F449" s="69" t="s">
        <v>38</v>
      </c>
      <c r="G449" s="69" t="s">
        <v>232</v>
      </c>
      <c r="H449" s="54">
        <v>5</v>
      </c>
      <c r="I449" s="32">
        <v>7</v>
      </c>
      <c r="J449" s="41">
        <f t="shared" si="14"/>
        <v>0</v>
      </c>
      <c r="K449" s="42" t="str">
        <f t="shared" si="15"/>
        <v>OK</v>
      </c>
      <c r="L449" s="31"/>
      <c r="M449" s="31"/>
      <c r="N449" s="31"/>
      <c r="O449" s="31"/>
      <c r="P449" s="31"/>
      <c r="Q449" s="31"/>
      <c r="R449" s="31">
        <v>2</v>
      </c>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60"/>
      <c r="AV449" s="140">
        <v>5</v>
      </c>
      <c r="AW449" s="60"/>
      <c r="AX449" s="60"/>
      <c r="AY449" s="60"/>
      <c r="AZ449" s="60"/>
      <c r="BA449" s="60"/>
      <c r="BB449" s="135"/>
      <c r="BC449" s="135"/>
      <c r="BD449" s="135"/>
      <c r="BE449" s="60"/>
    </row>
    <row r="450" spans="1:57" ht="30" customHeight="1" x14ac:dyDescent="0.25">
      <c r="A450" s="172"/>
      <c r="B450" s="76">
        <v>494</v>
      </c>
      <c r="C450" s="175"/>
      <c r="D450" s="77" t="s">
        <v>803</v>
      </c>
      <c r="E450" s="89" t="s">
        <v>726</v>
      </c>
      <c r="F450" s="69" t="s">
        <v>804</v>
      </c>
      <c r="G450" s="69" t="s">
        <v>232</v>
      </c>
      <c r="H450" s="54">
        <v>20</v>
      </c>
      <c r="I450" s="32"/>
      <c r="J450" s="41">
        <f t="shared" si="14"/>
        <v>0</v>
      </c>
      <c r="K450" s="42" t="str">
        <f t="shared" si="15"/>
        <v>OK</v>
      </c>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60"/>
      <c r="AV450" s="60"/>
      <c r="AW450" s="60"/>
      <c r="AX450" s="60"/>
      <c r="AY450" s="60"/>
      <c r="AZ450" s="60"/>
      <c r="BA450" s="60"/>
      <c r="BB450" s="135"/>
      <c r="BC450" s="135"/>
      <c r="BD450" s="135"/>
      <c r="BE450" s="60"/>
    </row>
    <row r="451" spans="1:57" ht="30" customHeight="1" x14ac:dyDescent="0.25">
      <c r="A451" s="172"/>
      <c r="B451" s="70">
        <v>495</v>
      </c>
      <c r="C451" s="175"/>
      <c r="D451" s="77" t="s">
        <v>660</v>
      </c>
      <c r="E451" s="89" t="s">
        <v>726</v>
      </c>
      <c r="F451" s="69" t="s">
        <v>661</v>
      </c>
      <c r="G451" s="69" t="s">
        <v>232</v>
      </c>
      <c r="H451" s="54">
        <v>35</v>
      </c>
      <c r="I451" s="32"/>
      <c r="J451" s="41">
        <f t="shared" si="14"/>
        <v>0</v>
      </c>
      <c r="K451" s="42" t="str">
        <f t="shared" si="15"/>
        <v>OK</v>
      </c>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31"/>
      <c r="AR451" s="31"/>
      <c r="AS451" s="31"/>
      <c r="AT451" s="31"/>
      <c r="AU451" s="60"/>
      <c r="AV451" s="60"/>
      <c r="AW451" s="60"/>
      <c r="AX451" s="60"/>
      <c r="AY451" s="60"/>
      <c r="AZ451" s="60"/>
      <c r="BA451" s="60"/>
      <c r="BB451" s="135"/>
      <c r="BC451" s="135"/>
      <c r="BD451" s="135"/>
      <c r="BE451" s="60"/>
    </row>
    <row r="452" spans="1:57" ht="30" customHeight="1" x14ac:dyDescent="0.25">
      <c r="A452" s="172"/>
      <c r="B452" s="70">
        <v>496</v>
      </c>
      <c r="C452" s="175"/>
      <c r="D452" s="80" t="s">
        <v>498</v>
      </c>
      <c r="E452" s="69" t="s">
        <v>726</v>
      </c>
      <c r="F452" s="69" t="s">
        <v>38</v>
      </c>
      <c r="G452" s="69" t="s">
        <v>232</v>
      </c>
      <c r="H452" s="54">
        <v>34</v>
      </c>
      <c r="I452" s="32">
        <v>16</v>
      </c>
      <c r="J452" s="41">
        <f t="shared" ref="J452:J515" si="16">I452-(SUM(L452:BE452))</f>
        <v>12</v>
      </c>
      <c r="K452" s="42" t="str">
        <f t="shared" si="15"/>
        <v>OK</v>
      </c>
      <c r="L452" s="31"/>
      <c r="M452" s="31"/>
      <c r="N452" s="31"/>
      <c r="O452" s="31"/>
      <c r="P452" s="31"/>
      <c r="Q452" s="31"/>
      <c r="R452" s="31">
        <v>4</v>
      </c>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c r="AT452" s="31"/>
      <c r="AU452" s="60"/>
      <c r="AV452" s="60"/>
      <c r="AW452" s="60"/>
      <c r="AX452" s="60"/>
      <c r="AY452" s="60"/>
      <c r="AZ452" s="60"/>
      <c r="BA452" s="60"/>
      <c r="BB452" s="135"/>
      <c r="BC452" s="135"/>
      <c r="BD452" s="135"/>
      <c r="BE452" s="60"/>
    </row>
    <row r="453" spans="1:57" ht="30" customHeight="1" x14ac:dyDescent="0.25">
      <c r="A453" s="172"/>
      <c r="B453" s="76">
        <v>497</v>
      </c>
      <c r="C453" s="175"/>
      <c r="D453" s="80" t="s">
        <v>499</v>
      </c>
      <c r="E453" s="69" t="s">
        <v>708</v>
      </c>
      <c r="F453" s="69" t="s">
        <v>38</v>
      </c>
      <c r="G453" s="69" t="s">
        <v>232</v>
      </c>
      <c r="H453" s="54">
        <v>20</v>
      </c>
      <c r="I453" s="32">
        <v>7</v>
      </c>
      <c r="J453" s="41">
        <f t="shared" si="16"/>
        <v>3</v>
      </c>
      <c r="K453" s="42" t="str">
        <f t="shared" ref="K453:K516" si="17">IF(J453&lt;0,"ATENÇÃO","OK")</f>
        <v>OK</v>
      </c>
      <c r="L453" s="31">
        <v>2</v>
      </c>
      <c r="M453" s="31"/>
      <c r="N453" s="31"/>
      <c r="O453" s="31"/>
      <c r="P453" s="31"/>
      <c r="Q453" s="31"/>
      <c r="R453" s="31">
        <v>2</v>
      </c>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c r="AT453" s="31"/>
      <c r="AU453" s="60"/>
      <c r="AV453" s="60"/>
      <c r="AW453" s="60"/>
      <c r="AX453" s="60"/>
      <c r="AY453" s="60"/>
      <c r="AZ453" s="60"/>
      <c r="BA453" s="60"/>
      <c r="BB453" s="135"/>
      <c r="BC453" s="135"/>
      <c r="BD453" s="135"/>
      <c r="BE453" s="60"/>
    </row>
    <row r="454" spans="1:57" ht="30" customHeight="1" x14ac:dyDescent="0.25">
      <c r="A454" s="172"/>
      <c r="B454" s="76">
        <v>498</v>
      </c>
      <c r="C454" s="175"/>
      <c r="D454" s="80" t="s">
        <v>500</v>
      </c>
      <c r="E454" s="69" t="s">
        <v>708</v>
      </c>
      <c r="F454" s="69" t="s">
        <v>38</v>
      </c>
      <c r="G454" s="69" t="s">
        <v>232</v>
      </c>
      <c r="H454" s="54">
        <v>6.4</v>
      </c>
      <c r="I454" s="32">
        <v>23</v>
      </c>
      <c r="J454" s="41">
        <f t="shared" si="16"/>
        <v>6</v>
      </c>
      <c r="K454" s="42" t="str">
        <f t="shared" si="17"/>
        <v>OK</v>
      </c>
      <c r="L454" s="31">
        <v>8</v>
      </c>
      <c r="M454" s="31"/>
      <c r="N454" s="31"/>
      <c r="O454" s="31"/>
      <c r="P454" s="31"/>
      <c r="Q454" s="31"/>
      <c r="R454" s="31">
        <v>8</v>
      </c>
      <c r="S454" s="31"/>
      <c r="T454" s="31"/>
      <c r="U454" s="31"/>
      <c r="V454" s="31"/>
      <c r="W454" s="31"/>
      <c r="X454" s="31"/>
      <c r="Y454" s="31"/>
      <c r="Z454" s="31"/>
      <c r="AA454" s="31"/>
      <c r="AB454" s="31"/>
      <c r="AC454" s="31">
        <v>1</v>
      </c>
      <c r="AD454" s="31"/>
      <c r="AE454" s="31"/>
      <c r="AF454" s="31"/>
      <c r="AG454" s="31"/>
      <c r="AH454" s="31"/>
      <c r="AI454" s="31"/>
      <c r="AJ454" s="31"/>
      <c r="AK454" s="31"/>
      <c r="AL454" s="31"/>
      <c r="AM454" s="31"/>
      <c r="AN454" s="31"/>
      <c r="AO454" s="31"/>
      <c r="AP454" s="31"/>
      <c r="AQ454" s="31"/>
      <c r="AR454" s="31"/>
      <c r="AS454" s="31"/>
      <c r="AT454" s="31"/>
      <c r="AU454" s="60"/>
      <c r="AV454" s="60"/>
      <c r="AW454" s="60"/>
      <c r="AX454" s="60"/>
      <c r="AY454" s="60"/>
      <c r="AZ454" s="60"/>
      <c r="BA454" s="60"/>
      <c r="BB454" s="135"/>
      <c r="BC454" s="135"/>
      <c r="BD454" s="135"/>
      <c r="BE454" s="60"/>
    </row>
    <row r="455" spans="1:57" ht="30" customHeight="1" x14ac:dyDescent="0.25">
      <c r="A455" s="172"/>
      <c r="B455" s="76">
        <v>499</v>
      </c>
      <c r="C455" s="175"/>
      <c r="D455" s="80" t="s">
        <v>805</v>
      </c>
      <c r="E455" s="69" t="s">
        <v>710</v>
      </c>
      <c r="F455" s="70" t="s">
        <v>336</v>
      </c>
      <c r="G455" s="69" t="s">
        <v>232</v>
      </c>
      <c r="H455" s="54">
        <v>18.8</v>
      </c>
      <c r="I455" s="32"/>
      <c r="J455" s="41">
        <f t="shared" si="16"/>
        <v>0</v>
      </c>
      <c r="K455" s="42" t="str">
        <f t="shared" si="17"/>
        <v>OK</v>
      </c>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60"/>
      <c r="AV455" s="60"/>
      <c r="AW455" s="60"/>
      <c r="AX455" s="60"/>
      <c r="AY455" s="60"/>
      <c r="AZ455" s="60"/>
      <c r="BA455" s="60"/>
      <c r="BB455" s="135"/>
      <c r="BC455" s="135"/>
      <c r="BD455" s="135"/>
      <c r="BE455" s="60"/>
    </row>
    <row r="456" spans="1:57" ht="30" customHeight="1" x14ac:dyDescent="0.25">
      <c r="A456" s="172"/>
      <c r="B456" s="76">
        <v>500</v>
      </c>
      <c r="C456" s="175"/>
      <c r="D456" s="80" t="s">
        <v>806</v>
      </c>
      <c r="E456" s="69" t="s">
        <v>710</v>
      </c>
      <c r="F456" s="70" t="s">
        <v>336</v>
      </c>
      <c r="G456" s="69" t="s">
        <v>232</v>
      </c>
      <c r="H456" s="54">
        <v>12</v>
      </c>
      <c r="I456" s="32">
        <v>2</v>
      </c>
      <c r="J456" s="41">
        <f t="shared" si="16"/>
        <v>2</v>
      </c>
      <c r="K456" s="42" t="str">
        <f t="shared" si="17"/>
        <v>OK</v>
      </c>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60"/>
      <c r="AV456" s="60"/>
      <c r="AW456" s="60"/>
      <c r="AX456" s="60"/>
      <c r="AY456" s="60"/>
      <c r="AZ456" s="60"/>
      <c r="BA456" s="60"/>
      <c r="BB456" s="135"/>
      <c r="BC456" s="135"/>
      <c r="BD456" s="135"/>
      <c r="BE456" s="60"/>
    </row>
    <row r="457" spans="1:57" ht="30" customHeight="1" x14ac:dyDescent="0.25">
      <c r="A457" s="172"/>
      <c r="B457" s="76">
        <v>501</v>
      </c>
      <c r="C457" s="175"/>
      <c r="D457" s="80" t="s">
        <v>807</v>
      </c>
      <c r="E457" s="69" t="s">
        <v>708</v>
      </c>
      <c r="F457" s="70" t="s">
        <v>336</v>
      </c>
      <c r="G457" s="69" t="s">
        <v>232</v>
      </c>
      <c r="H457" s="54">
        <v>8</v>
      </c>
      <c r="I457" s="32"/>
      <c r="J457" s="41">
        <f t="shared" si="16"/>
        <v>0</v>
      </c>
      <c r="K457" s="42" t="str">
        <f t="shared" si="17"/>
        <v>OK</v>
      </c>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60"/>
      <c r="AV457" s="60"/>
      <c r="AW457" s="60"/>
      <c r="AX457" s="60"/>
      <c r="AY457" s="60"/>
      <c r="AZ457" s="60"/>
      <c r="BA457" s="60"/>
      <c r="BB457" s="135"/>
      <c r="BC457" s="135"/>
      <c r="BD457" s="135"/>
      <c r="BE457" s="60"/>
    </row>
    <row r="458" spans="1:57" ht="30" customHeight="1" x14ac:dyDescent="0.25">
      <c r="A458" s="172"/>
      <c r="B458" s="76">
        <v>502</v>
      </c>
      <c r="C458" s="175"/>
      <c r="D458" s="80" t="s">
        <v>808</v>
      </c>
      <c r="E458" s="69" t="s">
        <v>728</v>
      </c>
      <c r="F458" s="70" t="s">
        <v>336</v>
      </c>
      <c r="G458" s="69" t="s">
        <v>232</v>
      </c>
      <c r="H458" s="54">
        <v>7</v>
      </c>
      <c r="I458" s="32">
        <v>2</v>
      </c>
      <c r="J458" s="41">
        <f t="shared" si="16"/>
        <v>0</v>
      </c>
      <c r="K458" s="42" t="str">
        <f t="shared" si="17"/>
        <v>OK</v>
      </c>
      <c r="L458" s="31">
        <v>1</v>
      </c>
      <c r="M458" s="31"/>
      <c r="N458" s="31"/>
      <c r="O458" s="31"/>
      <c r="P458" s="31"/>
      <c r="Q458" s="31"/>
      <c r="R458" s="31">
        <v>1</v>
      </c>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60"/>
      <c r="AV458" s="60"/>
      <c r="AW458" s="60"/>
      <c r="AX458" s="60"/>
      <c r="AY458" s="60"/>
      <c r="AZ458" s="60"/>
      <c r="BA458" s="60"/>
      <c r="BB458" s="135"/>
      <c r="BC458" s="135"/>
      <c r="BD458" s="135"/>
      <c r="BE458" s="60"/>
    </row>
    <row r="459" spans="1:57" ht="30" customHeight="1" x14ac:dyDescent="0.25">
      <c r="A459" s="172"/>
      <c r="B459" s="76">
        <v>503</v>
      </c>
      <c r="C459" s="175"/>
      <c r="D459" s="80" t="s">
        <v>809</v>
      </c>
      <c r="E459" s="69" t="s">
        <v>708</v>
      </c>
      <c r="F459" s="70" t="s">
        <v>810</v>
      </c>
      <c r="G459" s="69" t="s">
        <v>232</v>
      </c>
      <c r="H459" s="54">
        <v>7</v>
      </c>
      <c r="I459" s="32"/>
      <c r="J459" s="41">
        <f t="shared" si="16"/>
        <v>0</v>
      </c>
      <c r="K459" s="42" t="str">
        <f t="shared" si="17"/>
        <v>OK</v>
      </c>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60"/>
      <c r="AV459" s="60"/>
      <c r="AW459" s="60"/>
      <c r="AX459" s="60"/>
      <c r="AY459" s="60"/>
      <c r="AZ459" s="60"/>
      <c r="BA459" s="60"/>
      <c r="BB459" s="135"/>
      <c r="BC459" s="135"/>
      <c r="BD459" s="135"/>
      <c r="BE459" s="60"/>
    </row>
    <row r="460" spans="1:57" ht="30" customHeight="1" x14ac:dyDescent="0.25">
      <c r="A460" s="172"/>
      <c r="B460" s="76">
        <v>504</v>
      </c>
      <c r="C460" s="175"/>
      <c r="D460" s="80" t="s">
        <v>811</v>
      </c>
      <c r="E460" s="70" t="s">
        <v>710</v>
      </c>
      <c r="F460" s="70" t="s">
        <v>336</v>
      </c>
      <c r="G460" s="69" t="s">
        <v>232</v>
      </c>
      <c r="H460" s="54">
        <v>9</v>
      </c>
      <c r="I460" s="32"/>
      <c r="J460" s="41">
        <f t="shared" si="16"/>
        <v>0</v>
      </c>
      <c r="K460" s="42" t="str">
        <f t="shared" si="17"/>
        <v>OK</v>
      </c>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c r="AT460" s="31"/>
      <c r="AU460" s="60"/>
      <c r="AV460" s="60"/>
      <c r="AW460" s="60"/>
      <c r="AX460" s="60"/>
      <c r="AY460" s="60"/>
      <c r="AZ460" s="60"/>
      <c r="BA460" s="60"/>
      <c r="BB460" s="135"/>
      <c r="BC460" s="135"/>
      <c r="BD460" s="135"/>
      <c r="BE460" s="60"/>
    </row>
    <row r="461" spans="1:57" ht="30" customHeight="1" x14ac:dyDescent="0.25">
      <c r="A461" s="172"/>
      <c r="B461" s="70">
        <v>505</v>
      </c>
      <c r="C461" s="175"/>
      <c r="D461" s="80" t="s">
        <v>501</v>
      </c>
      <c r="E461" s="69" t="s">
        <v>812</v>
      </c>
      <c r="F461" s="69" t="s">
        <v>38</v>
      </c>
      <c r="G461" s="69" t="s">
        <v>232</v>
      </c>
      <c r="H461" s="54">
        <v>31.19</v>
      </c>
      <c r="I461" s="32">
        <v>1</v>
      </c>
      <c r="J461" s="41">
        <f t="shared" si="16"/>
        <v>0</v>
      </c>
      <c r="K461" s="42" t="str">
        <f t="shared" si="17"/>
        <v>OK</v>
      </c>
      <c r="L461" s="31">
        <v>1</v>
      </c>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60"/>
      <c r="AV461" s="60"/>
      <c r="AW461" s="60"/>
      <c r="AX461" s="60"/>
      <c r="AY461" s="60"/>
      <c r="AZ461" s="60"/>
      <c r="BA461" s="60"/>
      <c r="BB461" s="135"/>
      <c r="BC461" s="135"/>
      <c r="BD461" s="135"/>
      <c r="BE461" s="60"/>
    </row>
    <row r="462" spans="1:57" ht="30" customHeight="1" x14ac:dyDescent="0.25">
      <c r="A462" s="172"/>
      <c r="B462" s="70">
        <v>506</v>
      </c>
      <c r="C462" s="175"/>
      <c r="D462" s="80" t="s">
        <v>502</v>
      </c>
      <c r="E462" s="69" t="s">
        <v>728</v>
      </c>
      <c r="F462" s="69" t="s">
        <v>38</v>
      </c>
      <c r="G462" s="69" t="s">
        <v>232</v>
      </c>
      <c r="H462" s="54">
        <v>170</v>
      </c>
      <c r="I462" s="32">
        <v>2</v>
      </c>
      <c r="J462" s="41">
        <f t="shared" si="16"/>
        <v>2</v>
      </c>
      <c r="K462" s="42" t="str">
        <f t="shared" si="17"/>
        <v>OK</v>
      </c>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c r="AT462" s="31"/>
      <c r="AU462" s="60"/>
      <c r="AV462" s="60"/>
      <c r="AW462" s="60"/>
      <c r="AX462" s="60"/>
      <c r="AY462" s="60"/>
      <c r="AZ462" s="60"/>
      <c r="BA462" s="60"/>
      <c r="BB462" s="135"/>
      <c r="BC462" s="135"/>
      <c r="BD462" s="135"/>
      <c r="BE462" s="60"/>
    </row>
    <row r="463" spans="1:57" ht="30" customHeight="1" x14ac:dyDescent="0.25">
      <c r="A463" s="172"/>
      <c r="B463" s="70">
        <v>507</v>
      </c>
      <c r="C463" s="175"/>
      <c r="D463" s="80" t="s">
        <v>504</v>
      </c>
      <c r="E463" s="69" t="s">
        <v>726</v>
      </c>
      <c r="F463" s="69" t="s">
        <v>38</v>
      </c>
      <c r="G463" s="69" t="s">
        <v>232</v>
      </c>
      <c r="H463" s="54">
        <v>12</v>
      </c>
      <c r="I463" s="32">
        <v>2</v>
      </c>
      <c r="J463" s="41">
        <f t="shared" si="16"/>
        <v>0</v>
      </c>
      <c r="K463" s="42" t="str">
        <f t="shared" si="17"/>
        <v>OK</v>
      </c>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60"/>
      <c r="AV463" s="140">
        <v>2</v>
      </c>
      <c r="AW463" s="60"/>
      <c r="AX463" s="60"/>
      <c r="AY463" s="60"/>
      <c r="AZ463" s="60"/>
      <c r="BA463" s="60"/>
      <c r="BB463" s="135"/>
      <c r="BC463" s="135"/>
      <c r="BD463" s="135"/>
      <c r="BE463" s="60"/>
    </row>
    <row r="464" spans="1:57" ht="30" customHeight="1" x14ac:dyDescent="0.25">
      <c r="A464" s="172"/>
      <c r="B464" s="70">
        <v>508</v>
      </c>
      <c r="C464" s="175"/>
      <c r="D464" s="80" t="s">
        <v>505</v>
      </c>
      <c r="E464" s="69" t="s">
        <v>37</v>
      </c>
      <c r="F464" s="69" t="s">
        <v>38</v>
      </c>
      <c r="G464" s="69" t="s">
        <v>232</v>
      </c>
      <c r="H464" s="54">
        <v>26</v>
      </c>
      <c r="I464" s="32">
        <v>5</v>
      </c>
      <c r="J464" s="41">
        <f t="shared" si="16"/>
        <v>1</v>
      </c>
      <c r="K464" s="42" t="str">
        <f t="shared" si="17"/>
        <v>OK</v>
      </c>
      <c r="L464" s="31">
        <v>2</v>
      </c>
      <c r="M464" s="31"/>
      <c r="N464" s="31"/>
      <c r="O464" s="31"/>
      <c r="P464" s="31"/>
      <c r="Q464" s="31"/>
      <c r="R464" s="31">
        <v>1</v>
      </c>
      <c r="S464" s="31"/>
      <c r="T464" s="31"/>
      <c r="U464" s="31"/>
      <c r="V464" s="31"/>
      <c r="W464" s="31"/>
      <c r="X464" s="31"/>
      <c r="Y464" s="31"/>
      <c r="Z464" s="31"/>
      <c r="AA464" s="31"/>
      <c r="AB464" s="31"/>
      <c r="AC464" s="31"/>
      <c r="AD464" s="31"/>
      <c r="AE464" s="31"/>
      <c r="AF464" s="31"/>
      <c r="AG464" s="31"/>
      <c r="AH464" s="31"/>
      <c r="AI464" s="31">
        <v>1</v>
      </c>
      <c r="AJ464" s="31"/>
      <c r="AK464" s="31"/>
      <c r="AL464" s="31"/>
      <c r="AM464" s="31"/>
      <c r="AN464" s="31"/>
      <c r="AO464" s="31"/>
      <c r="AP464" s="31"/>
      <c r="AQ464" s="31"/>
      <c r="AR464" s="31"/>
      <c r="AS464" s="31"/>
      <c r="AT464" s="31"/>
      <c r="AU464" s="60"/>
      <c r="AV464" s="60"/>
      <c r="AW464" s="60"/>
      <c r="AX464" s="60"/>
      <c r="AY464" s="60"/>
      <c r="AZ464" s="60"/>
      <c r="BA464" s="60"/>
      <c r="BB464" s="135"/>
      <c r="BC464" s="135"/>
      <c r="BD464" s="135"/>
      <c r="BE464" s="60"/>
    </row>
    <row r="465" spans="1:57" ht="30" customHeight="1" thickBot="1" x14ac:dyDescent="0.3">
      <c r="A465" s="172"/>
      <c r="B465" s="70">
        <v>509</v>
      </c>
      <c r="C465" s="175"/>
      <c r="D465" s="80" t="s">
        <v>506</v>
      </c>
      <c r="E465" s="69" t="s">
        <v>227</v>
      </c>
      <c r="F465" s="69" t="s">
        <v>38</v>
      </c>
      <c r="G465" s="69" t="s">
        <v>232</v>
      </c>
      <c r="H465" s="54">
        <v>32</v>
      </c>
      <c r="I465" s="32">
        <v>1</v>
      </c>
      <c r="J465" s="41">
        <f t="shared" si="16"/>
        <v>0</v>
      </c>
      <c r="K465" s="42" t="str">
        <f t="shared" si="17"/>
        <v>OK</v>
      </c>
      <c r="L465" s="31"/>
      <c r="M465" s="31"/>
      <c r="N465" s="31"/>
      <c r="O465" s="31"/>
      <c r="P465" s="31"/>
      <c r="Q465" s="31"/>
      <c r="R465" s="31"/>
      <c r="S465" s="31"/>
      <c r="T465" s="31"/>
      <c r="U465" s="31"/>
      <c r="V465" s="31"/>
      <c r="W465" s="31"/>
      <c r="X465" s="31"/>
      <c r="Y465" s="31"/>
      <c r="Z465" s="31"/>
      <c r="AA465" s="31"/>
      <c r="AB465" s="31"/>
      <c r="AC465" s="31"/>
      <c r="AD465" s="31"/>
      <c r="AE465" s="31"/>
      <c r="AF465" s="31">
        <v>1</v>
      </c>
      <c r="AG465" s="31"/>
      <c r="AH465" s="31"/>
      <c r="AI465" s="31"/>
      <c r="AJ465" s="31"/>
      <c r="AK465" s="31"/>
      <c r="AL465" s="31"/>
      <c r="AM465" s="31"/>
      <c r="AN465" s="31"/>
      <c r="AO465" s="61"/>
      <c r="AP465" s="31"/>
      <c r="AQ465" s="31"/>
      <c r="AR465" s="31"/>
      <c r="AS465" s="31"/>
      <c r="AT465" s="31"/>
      <c r="AU465" s="60"/>
      <c r="AV465" s="60"/>
      <c r="AW465" s="60"/>
      <c r="AX465" s="60"/>
      <c r="AY465" s="60"/>
      <c r="AZ465" s="60"/>
      <c r="BA465" s="60"/>
      <c r="BB465" s="135"/>
      <c r="BC465" s="135"/>
      <c r="BD465" s="135"/>
      <c r="BE465" s="60"/>
    </row>
    <row r="466" spans="1:57" ht="30" customHeight="1" thickBot="1" x14ac:dyDescent="0.3">
      <c r="A466" s="172"/>
      <c r="B466" s="70">
        <v>510</v>
      </c>
      <c r="C466" s="175"/>
      <c r="D466" s="80" t="s">
        <v>507</v>
      </c>
      <c r="E466" s="69" t="s">
        <v>731</v>
      </c>
      <c r="F466" s="69" t="s">
        <v>38</v>
      </c>
      <c r="G466" s="69" t="s">
        <v>232</v>
      </c>
      <c r="H466" s="54">
        <v>17</v>
      </c>
      <c r="I466" s="32">
        <v>4</v>
      </c>
      <c r="J466" s="41">
        <f t="shared" si="16"/>
        <v>2</v>
      </c>
      <c r="K466" s="42" t="str">
        <f t="shared" si="17"/>
        <v>OK</v>
      </c>
      <c r="L466" s="31"/>
      <c r="M466" s="31"/>
      <c r="N466" s="31"/>
      <c r="O466" s="31"/>
      <c r="P466" s="31"/>
      <c r="Q466" s="31"/>
      <c r="R466" s="31">
        <v>1</v>
      </c>
      <c r="S466" s="31"/>
      <c r="T466" s="31"/>
      <c r="U466" s="31"/>
      <c r="V466" s="31"/>
      <c r="W466" s="31"/>
      <c r="X466" s="31"/>
      <c r="Y466" s="31"/>
      <c r="Z466" s="31"/>
      <c r="AA466" s="31"/>
      <c r="AB466" s="31"/>
      <c r="AC466" s="31"/>
      <c r="AD466" s="31"/>
      <c r="AE466" s="31"/>
      <c r="AF466" s="31"/>
      <c r="AG466" s="31"/>
      <c r="AH466" s="31"/>
      <c r="AI466" s="31"/>
      <c r="AJ466" s="31"/>
      <c r="AK466" s="31"/>
      <c r="AL466" s="31"/>
      <c r="AM466" s="31"/>
      <c r="AN466" s="107"/>
      <c r="AO466" s="108">
        <v>1</v>
      </c>
      <c r="AP466" s="109"/>
      <c r="AQ466" s="31"/>
      <c r="AR466" s="31"/>
      <c r="AS466" s="31"/>
      <c r="AT466" s="31"/>
      <c r="AU466" s="60"/>
      <c r="AV466" s="60"/>
      <c r="AW466" s="60"/>
      <c r="AX466" s="60"/>
      <c r="AY466" s="60"/>
      <c r="AZ466" s="60"/>
      <c r="BA466" s="60"/>
      <c r="BB466" s="135"/>
      <c r="BC466" s="135"/>
      <c r="BD466" s="135"/>
      <c r="BE466" s="60"/>
    </row>
    <row r="467" spans="1:57" ht="30" customHeight="1" x14ac:dyDescent="0.25">
      <c r="A467" s="172"/>
      <c r="B467" s="70">
        <v>511</v>
      </c>
      <c r="C467" s="175"/>
      <c r="D467" s="80" t="s">
        <v>508</v>
      </c>
      <c r="E467" s="69" t="s">
        <v>726</v>
      </c>
      <c r="F467" s="69" t="s">
        <v>348</v>
      </c>
      <c r="G467" s="69" t="s">
        <v>232</v>
      </c>
      <c r="H467" s="54">
        <v>22.97</v>
      </c>
      <c r="I467" s="32">
        <v>3</v>
      </c>
      <c r="J467" s="41">
        <f t="shared" si="16"/>
        <v>0</v>
      </c>
      <c r="K467" s="42" t="str">
        <f t="shared" si="17"/>
        <v>OK</v>
      </c>
      <c r="L467" s="31"/>
      <c r="M467" s="31"/>
      <c r="N467" s="31"/>
      <c r="O467" s="31"/>
      <c r="P467" s="31"/>
      <c r="Q467" s="31"/>
      <c r="R467" s="31">
        <v>1</v>
      </c>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62"/>
      <c r="AP467" s="31"/>
      <c r="AQ467" s="31"/>
      <c r="AR467" s="31"/>
      <c r="AS467" s="31"/>
      <c r="AT467" s="31"/>
      <c r="AU467" s="60"/>
      <c r="AV467" s="140">
        <v>2</v>
      </c>
      <c r="AW467" s="60"/>
      <c r="AX467" s="60"/>
      <c r="AY467" s="60"/>
      <c r="AZ467" s="60"/>
      <c r="BA467" s="60"/>
      <c r="BB467" s="135"/>
      <c r="BC467" s="135"/>
      <c r="BD467" s="135"/>
      <c r="BE467" s="60"/>
    </row>
    <row r="468" spans="1:57" ht="30" customHeight="1" x14ac:dyDescent="0.25">
      <c r="A468" s="172"/>
      <c r="B468" s="70">
        <v>512</v>
      </c>
      <c r="C468" s="175"/>
      <c r="D468" s="80" t="s">
        <v>509</v>
      </c>
      <c r="E468" s="69" t="s">
        <v>726</v>
      </c>
      <c r="F468" s="69" t="s">
        <v>38</v>
      </c>
      <c r="G468" s="69" t="s">
        <v>232</v>
      </c>
      <c r="H468" s="54">
        <v>18</v>
      </c>
      <c r="I468" s="32">
        <v>3</v>
      </c>
      <c r="J468" s="41">
        <f t="shared" si="16"/>
        <v>3</v>
      </c>
      <c r="K468" s="42" t="str">
        <f t="shared" si="17"/>
        <v>OK</v>
      </c>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60"/>
      <c r="AV468" s="60"/>
      <c r="AW468" s="60"/>
      <c r="AX468" s="60"/>
      <c r="AY468" s="60"/>
      <c r="AZ468" s="60"/>
      <c r="BA468" s="60"/>
      <c r="BB468" s="135"/>
      <c r="BC468" s="135"/>
      <c r="BD468" s="135"/>
      <c r="BE468" s="60"/>
    </row>
    <row r="469" spans="1:57" ht="30" customHeight="1" x14ac:dyDescent="0.25">
      <c r="A469" s="172"/>
      <c r="B469" s="70">
        <v>513</v>
      </c>
      <c r="C469" s="175"/>
      <c r="D469" s="80" t="s">
        <v>510</v>
      </c>
      <c r="E469" s="69" t="s">
        <v>813</v>
      </c>
      <c r="F469" s="69" t="s">
        <v>38</v>
      </c>
      <c r="G469" s="69" t="s">
        <v>512</v>
      </c>
      <c r="H469" s="54">
        <v>460</v>
      </c>
      <c r="I469" s="32">
        <f>1-1</f>
        <v>0</v>
      </c>
      <c r="J469" s="41">
        <f t="shared" si="16"/>
        <v>0</v>
      </c>
      <c r="K469" s="42" t="str">
        <f t="shared" si="17"/>
        <v>OK</v>
      </c>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60"/>
      <c r="AV469" s="60"/>
      <c r="AW469" s="60"/>
      <c r="AX469" s="60"/>
      <c r="AY469" s="60"/>
      <c r="AZ469" s="60"/>
      <c r="BA469" s="60"/>
      <c r="BB469" s="135"/>
      <c r="BC469" s="135"/>
      <c r="BD469" s="135"/>
      <c r="BE469" s="60"/>
    </row>
    <row r="470" spans="1:57" ht="30" customHeight="1" x14ac:dyDescent="0.25">
      <c r="A470" s="172"/>
      <c r="B470" s="70">
        <v>514</v>
      </c>
      <c r="C470" s="175"/>
      <c r="D470" s="80" t="s">
        <v>513</v>
      </c>
      <c r="E470" s="69" t="s">
        <v>813</v>
      </c>
      <c r="F470" s="69" t="s">
        <v>38</v>
      </c>
      <c r="G470" s="69" t="s">
        <v>512</v>
      </c>
      <c r="H470" s="54">
        <v>420</v>
      </c>
      <c r="I470" s="32">
        <v>2</v>
      </c>
      <c r="J470" s="41">
        <f t="shared" si="16"/>
        <v>1</v>
      </c>
      <c r="K470" s="42" t="str">
        <f t="shared" si="17"/>
        <v>OK</v>
      </c>
      <c r="L470" s="31"/>
      <c r="M470" s="31"/>
      <c r="N470" s="31"/>
      <c r="O470" s="31"/>
      <c r="P470" s="31"/>
      <c r="Q470" s="31"/>
      <c r="R470" s="31"/>
      <c r="S470" s="31">
        <v>1</v>
      </c>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60"/>
      <c r="AV470" s="60"/>
      <c r="AW470" s="60"/>
      <c r="AX470" s="60"/>
      <c r="AY470" s="60"/>
      <c r="AZ470" s="60"/>
      <c r="BA470" s="60"/>
      <c r="BB470" s="135"/>
      <c r="BC470" s="135"/>
      <c r="BD470" s="135"/>
      <c r="BE470" s="60"/>
    </row>
    <row r="471" spans="1:57" ht="30" customHeight="1" x14ac:dyDescent="0.25">
      <c r="A471" s="172"/>
      <c r="B471" s="70">
        <v>515</v>
      </c>
      <c r="C471" s="175"/>
      <c r="D471" s="80" t="s">
        <v>514</v>
      </c>
      <c r="E471" s="69" t="s">
        <v>732</v>
      </c>
      <c r="F471" s="69" t="s">
        <v>38</v>
      </c>
      <c r="G471" s="69" t="s">
        <v>512</v>
      </c>
      <c r="H471" s="54">
        <v>461</v>
      </c>
      <c r="I471" s="32">
        <f>3-1</f>
        <v>2</v>
      </c>
      <c r="J471" s="41">
        <f t="shared" si="16"/>
        <v>0</v>
      </c>
      <c r="K471" s="42" t="str">
        <f t="shared" si="17"/>
        <v>OK</v>
      </c>
      <c r="L471" s="31"/>
      <c r="M471" s="31"/>
      <c r="N471" s="31"/>
      <c r="O471" s="31"/>
      <c r="P471" s="31"/>
      <c r="Q471" s="31"/>
      <c r="R471" s="31"/>
      <c r="S471" s="31">
        <v>1</v>
      </c>
      <c r="T471" s="31"/>
      <c r="U471" s="31"/>
      <c r="V471" s="31"/>
      <c r="W471" s="31"/>
      <c r="X471" s="31"/>
      <c r="Y471" s="31"/>
      <c r="Z471" s="31"/>
      <c r="AA471" s="31"/>
      <c r="AB471" s="31"/>
      <c r="AC471" s="31"/>
      <c r="AD471" s="31"/>
      <c r="AE471" s="31"/>
      <c r="AF471" s="31"/>
      <c r="AG471" s="31"/>
      <c r="AH471" s="31"/>
      <c r="AI471" s="31"/>
      <c r="AJ471" s="31"/>
      <c r="AK471" s="31"/>
      <c r="AL471" s="31"/>
      <c r="AM471" s="31"/>
      <c r="AN471" s="31">
        <v>0</v>
      </c>
      <c r="AO471" s="31"/>
      <c r="AP471" s="31"/>
      <c r="AQ471" s="31"/>
      <c r="AR471" s="31"/>
      <c r="AS471" s="31"/>
      <c r="AT471" s="31"/>
      <c r="AU471" s="60"/>
      <c r="AV471" s="140">
        <v>1</v>
      </c>
      <c r="AW471" s="60"/>
      <c r="AX471" s="60"/>
      <c r="AY471" s="60"/>
      <c r="AZ471" s="60"/>
      <c r="BA471" s="60"/>
      <c r="BB471" s="135"/>
      <c r="BC471" s="135"/>
      <c r="BD471" s="135"/>
      <c r="BE471" s="60"/>
    </row>
    <row r="472" spans="1:57" ht="30" customHeight="1" x14ac:dyDescent="0.25">
      <c r="A472" s="172"/>
      <c r="B472" s="70">
        <v>516</v>
      </c>
      <c r="C472" s="175"/>
      <c r="D472" s="80" t="s">
        <v>515</v>
      </c>
      <c r="E472" s="69" t="s">
        <v>813</v>
      </c>
      <c r="F472" s="69" t="s">
        <v>38</v>
      </c>
      <c r="G472" s="69" t="s">
        <v>512</v>
      </c>
      <c r="H472" s="54">
        <v>305</v>
      </c>
      <c r="I472" s="32">
        <f>3-1</f>
        <v>2</v>
      </c>
      <c r="J472" s="41">
        <f t="shared" si="16"/>
        <v>0</v>
      </c>
      <c r="K472" s="42" t="str">
        <f t="shared" si="17"/>
        <v>OK</v>
      </c>
      <c r="L472" s="31"/>
      <c r="M472" s="31">
        <v>1</v>
      </c>
      <c r="N472" s="31"/>
      <c r="O472" s="31"/>
      <c r="P472" s="31"/>
      <c r="Q472" s="31"/>
      <c r="R472" s="31"/>
      <c r="S472" s="31">
        <v>1</v>
      </c>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60"/>
      <c r="AV472" s="60"/>
      <c r="AW472" s="60"/>
      <c r="AX472" s="60"/>
      <c r="AY472" s="60"/>
      <c r="AZ472" s="60"/>
      <c r="BA472" s="60"/>
      <c r="BB472" s="135"/>
      <c r="BC472" s="135"/>
      <c r="BD472" s="135"/>
      <c r="BE472" s="60"/>
    </row>
    <row r="473" spans="1:57" ht="30" customHeight="1" x14ac:dyDescent="0.25">
      <c r="A473" s="172"/>
      <c r="B473" s="70">
        <v>517</v>
      </c>
      <c r="C473" s="175"/>
      <c r="D473" s="80" t="s">
        <v>625</v>
      </c>
      <c r="E473" s="69" t="s">
        <v>813</v>
      </c>
      <c r="F473" s="69" t="s">
        <v>336</v>
      </c>
      <c r="G473" s="69" t="s">
        <v>512</v>
      </c>
      <c r="H473" s="54">
        <v>223</v>
      </c>
      <c r="I473" s="32">
        <f>1-1</f>
        <v>0</v>
      </c>
      <c r="J473" s="41">
        <f t="shared" si="16"/>
        <v>0</v>
      </c>
      <c r="K473" s="42" t="str">
        <f t="shared" si="17"/>
        <v>OK</v>
      </c>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31"/>
      <c r="AT473" s="31"/>
      <c r="AU473" s="60"/>
      <c r="AV473" s="60"/>
      <c r="AW473" s="60"/>
      <c r="AX473" s="60"/>
      <c r="AY473" s="60"/>
      <c r="AZ473" s="60"/>
      <c r="BA473" s="60"/>
      <c r="BB473" s="135"/>
      <c r="BC473" s="135"/>
      <c r="BD473" s="135"/>
      <c r="BE473" s="60"/>
    </row>
    <row r="474" spans="1:57" ht="30" customHeight="1" x14ac:dyDescent="0.25">
      <c r="A474" s="172"/>
      <c r="B474" s="70">
        <v>518</v>
      </c>
      <c r="C474" s="175"/>
      <c r="D474" s="80" t="s">
        <v>655</v>
      </c>
      <c r="E474" s="69" t="s">
        <v>813</v>
      </c>
      <c r="F474" s="69" t="s">
        <v>336</v>
      </c>
      <c r="G474" s="69" t="s">
        <v>232</v>
      </c>
      <c r="H474" s="54">
        <v>135</v>
      </c>
      <c r="I474" s="32">
        <v>1</v>
      </c>
      <c r="J474" s="41">
        <f t="shared" si="16"/>
        <v>1</v>
      </c>
      <c r="K474" s="42" t="str">
        <f t="shared" si="17"/>
        <v>OK</v>
      </c>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60"/>
      <c r="AV474" s="60"/>
      <c r="AW474" s="60"/>
      <c r="AX474" s="60"/>
      <c r="AY474" s="60"/>
      <c r="AZ474" s="60"/>
      <c r="BA474" s="60"/>
      <c r="BB474" s="135"/>
      <c r="BC474" s="135"/>
      <c r="BD474" s="135"/>
      <c r="BE474" s="60"/>
    </row>
    <row r="475" spans="1:57" ht="30" customHeight="1" x14ac:dyDescent="0.25">
      <c r="A475" s="172"/>
      <c r="B475" s="70">
        <v>519</v>
      </c>
      <c r="C475" s="175"/>
      <c r="D475" s="80" t="s">
        <v>516</v>
      </c>
      <c r="E475" s="69" t="s">
        <v>813</v>
      </c>
      <c r="F475" s="69" t="s">
        <v>38</v>
      </c>
      <c r="G475" s="69" t="s">
        <v>512</v>
      </c>
      <c r="H475" s="54">
        <v>236</v>
      </c>
      <c r="I475" s="32">
        <v>1</v>
      </c>
      <c r="J475" s="41">
        <f t="shared" si="16"/>
        <v>0</v>
      </c>
      <c r="K475" s="42" t="str">
        <f t="shared" si="17"/>
        <v>OK</v>
      </c>
      <c r="L475" s="31"/>
      <c r="M475" s="31"/>
      <c r="N475" s="31"/>
      <c r="O475" s="31"/>
      <c r="P475" s="31"/>
      <c r="Q475" s="31"/>
      <c r="R475" s="31"/>
      <c r="S475" s="31">
        <v>1</v>
      </c>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c r="AT475" s="31"/>
      <c r="AU475" s="60"/>
      <c r="AV475" s="60"/>
      <c r="AW475" s="60"/>
      <c r="AX475" s="60"/>
      <c r="AY475" s="60"/>
      <c r="AZ475" s="60"/>
      <c r="BA475" s="60"/>
      <c r="BB475" s="135"/>
      <c r="BC475" s="135"/>
      <c r="BD475" s="135"/>
      <c r="BE475" s="60"/>
    </row>
    <row r="476" spans="1:57" ht="30" customHeight="1" x14ac:dyDescent="0.25">
      <c r="A476" s="172"/>
      <c r="B476" s="76">
        <v>520</v>
      </c>
      <c r="C476" s="175"/>
      <c r="D476" s="80" t="s">
        <v>517</v>
      </c>
      <c r="E476" s="69" t="s">
        <v>813</v>
      </c>
      <c r="F476" s="69" t="s">
        <v>38</v>
      </c>
      <c r="G476" s="69" t="s">
        <v>512</v>
      </c>
      <c r="H476" s="54">
        <v>605</v>
      </c>
      <c r="I476" s="32">
        <v>1</v>
      </c>
      <c r="J476" s="41">
        <f t="shared" si="16"/>
        <v>0</v>
      </c>
      <c r="K476" s="42" t="str">
        <f t="shared" si="17"/>
        <v>OK</v>
      </c>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60"/>
      <c r="AV476" s="140">
        <v>1</v>
      </c>
      <c r="AW476" s="60"/>
      <c r="AX476" s="60"/>
      <c r="AY476" s="60"/>
      <c r="AZ476" s="60"/>
      <c r="BA476" s="60"/>
      <c r="BB476" s="135"/>
      <c r="BC476" s="135"/>
      <c r="BD476" s="135"/>
      <c r="BE476" s="60"/>
    </row>
    <row r="477" spans="1:57" ht="30" customHeight="1" x14ac:dyDescent="0.25">
      <c r="A477" s="172"/>
      <c r="B477" s="70">
        <v>521</v>
      </c>
      <c r="C477" s="175"/>
      <c r="D477" s="80" t="s">
        <v>518</v>
      </c>
      <c r="E477" s="69" t="s">
        <v>813</v>
      </c>
      <c r="F477" s="69" t="s">
        <v>38</v>
      </c>
      <c r="G477" s="69" t="s">
        <v>512</v>
      </c>
      <c r="H477" s="54">
        <v>428.13</v>
      </c>
      <c r="I477" s="32">
        <v>1</v>
      </c>
      <c r="J477" s="41">
        <f t="shared" si="16"/>
        <v>1</v>
      </c>
      <c r="K477" s="42" t="str">
        <f t="shared" si="17"/>
        <v>OK</v>
      </c>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c r="AT477" s="31"/>
      <c r="AU477" s="60"/>
      <c r="AV477" s="60"/>
      <c r="AW477" s="60"/>
      <c r="AX477" s="60"/>
      <c r="AY477" s="60"/>
      <c r="AZ477" s="60"/>
      <c r="BA477" s="60"/>
      <c r="BB477" s="135"/>
      <c r="BC477" s="135"/>
      <c r="BD477" s="135"/>
      <c r="BE477" s="60"/>
    </row>
    <row r="478" spans="1:57" ht="30" customHeight="1" x14ac:dyDescent="0.25">
      <c r="A478" s="172"/>
      <c r="B478" s="69">
        <v>522</v>
      </c>
      <c r="C478" s="175"/>
      <c r="D478" s="80" t="s">
        <v>519</v>
      </c>
      <c r="E478" s="69" t="s">
        <v>732</v>
      </c>
      <c r="F478" s="69" t="s">
        <v>123</v>
      </c>
      <c r="G478" s="69" t="s">
        <v>512</v>
      </c>
      <c r="H478" s="54">
        <v>4600</v>
      </c>
      <c r="I478" s="32">
        <v>1</v>
      </c>
      <c r="J478" s="41">
        <f t="shared" si="16"/>
        <v>1</v>
      </c>
      <c r="K478" s="42" t="str">
        <f t="shared" si="17"/>
        <v>OK</v>
      </c>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c r="AT478" s="31"/>
      <c r="AU478" s="60"/>
      <c r="AV478" s="60"/>
      <c r="AW478" s="60"/>
      <c r="AX478" s="60"/>
      <c r="AY478" s="60"/>
      <c r="AZ478" s="60"/>
      <c r="BA478" s="60"/>
      <c r="BB478" s="135"/>
      <c r="BC478" s="135"/>
      <c r="BD478" s="135"/>
      <c r="BE478" s="60"/>
    </row>
    <row r="479" spans="1:57" ht="30" customHeight="1" x14ac:dyDescent="0.25">
      <c r="A479" s="172"/>
      <c r="B479" s="70">
        <v>523</v>
      </c>
      <c r="C479" s="175"/>
      <c r="D479" s="80" t="s">
        <v>658</v>
      </c>
      <c r="E479" s="69" t="s">
        <v>813</v>
      </c>
      <c r="F479" s="69" t="s">
        <v>336</v>
      </c>
      <c r="G479" s="69" t="s">
        <v>512</v>
      </c>
      <c r="H479" s="54">
        <v>381.97</v>
      </c>
      <c r="I479" s="32"/>
      <c r="J479" s="41">
        <f t="shared" si="16"/>
        <v>0</v>
      </c>
      <c r="K479" s="42" t="str">
        <f t="shared" si="17"/>
        <v>OK</v>
      </c>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60"/>
      <c r="AV479" s="60"/>
      <c r="AW479" s="60"/>
      <c r="AX479" s="60"/>
      <c r="AY479" s="60"/>
      <c r="AZ479" s="60"/>
      <c r="BA479" s="60"/>
      <c r="BB479" s="135"/>
      <c r="BC479" s="135"/>
      <c r="BD479" s="135"/>
      <c r="BE479" s="60"/>
    </row>
    <row r="480" spans="1:57" ht="30" customHeight="1" x14ac:dyDescent="0.25">
      <c r="A480" s="172"/>
      <c r="B480" s="76">
        <v>524</v>
      </c>
      <c r="C480" s="175"/>
      <c r="D480" s="81" t="s">
        <v>814</v>
      </c>
      <c r="E480" s="66"/>
      <c r="F480" s="66" t="s">
        <v>38</v>
      </c>
      <c r="G480" s="70"/>
      <c r="H480" s="54">
        <v>453</v>
      </c>
      <c r="I480" s="32">
        <v>1</v>
      </c>
      <c r="J480" s="41">
        <f t="shared" si="16"/>
        <v>0</v>
      </c>
      <c r="K480" s="42" t="str">
        <f t="shared" si="17"/>
        <v>OK</v>
      </c>
      <c r="L480" s="31"/>
      <c r="M480" s="31">
        <v>1</v>
      </c>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c r="AP480" s="31"/>
      <c r="AQ480" s="31"/>
      <c r="AR480" s="31"/>
      <c r="AS480" s="31"/>
      <c r="AT480" s="31"/>
      <c r="AU480" s="60"/>
      <c r="AV480" s="60"/>
      <c r="AW480" s="60"/>
      <c r="AX480" s="60"/>
      <c r="AY480" s="60"/>
      <c r="AZ480" s="60"/>
      <c r="BA480" s="60"/>
      <c r="BB480" s="135"/>
      <c r="BC480" s="135"/>
      <c r="BD480" s="135"/>
      <c r="BE480" s="60"/>
    </row>
    <row r="481" spans="1:57" ht="30" customHeight="1" x14ac:dyDescent="0.25">
      <c r="A481" s="172"/>
      <c r="B481" s="76">
        <v>525</v>
      </c>
      <c r="C481" s="175"/>
      <c r="D481" s="77" t="s">
        <v>669</v>
      </c>
      <c r="E481" s="89" t="s">
        <v>813</v>
      </c>
      <c r="F481" s="69" t="s">
        <v>336</v>
      </c>
      <c r="G481" s="69" t="s">
        <v>512</v>
      </c>
      <c r="H481" s="54">
        <v>750</v>
      </c>
      <c r="I481" s="32">
        <v>1</v>
      </c>
      <c r="J481" s="41">
        <f t="shared" si="16"/>
        <v>1</v>
      </c>
      <c r="K481" s="42" t="str">
        <f t="shared" si="17"/>
        <v>OK</v>
      </c>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60"/>
      <c r="AV481" s="60"/>
      <c r="AW481" s="60"/>
      <c r="AX481" s="60"/>
      <c r="AY481" s="60"/>
      <c r="AZ481" s="60"/>
      <c r="BA481" s="60"/>
      <c r="BB481" s="135"/>
      <c r="BC481" s="135"/>
      <c r="BD481" s="135"/>
      <c r="BE481" s="60"/>
    </row>
    <row r="482" spans="1:57" ht="30" customHeight="1" x14ac:dyDescent="0.25">
      <c r="A482" s="172"/>
      <c r="B482" s="76">
        <v>526</v>
      </c>
      <c r="C482" s="175"/>
      <c r="D482" s="77" t="s">
        <v>670</v>
      </c>
      <c r="E482" s="89" t="s">
        <v>815</v>
      </c>
      <c r="F482" s="69" t="s">
        <v>336</v>
      </c>
      <c r="G482" s="69" t="s">
        <v>512</v>
      </c>
      <c r="H482" s="54">
        <v>1210</v>
      </c>
      <c r="I482" s="32">
        <v>1</v>
      </c>
      <c r="J482" s="41">
        <f t="shared" si="16"/>
        <v>1</v>
      </c>
      <c r="K482" s="42" t="str">
        <f t="shared" si="17"/>
        <v>OK</v>
      </c>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c r="AT482" s="31"/>
      <c r="AU482" s="60"/>
      <c r="AV482" s="60"/>
      <c r="AW482" s="60"/>
      <c r="AX482" s="60"/>
      <c r="AY482" s="60"/>
      <c r="AZ482" s="60"/>
      <c r="BA482" s="60"/>
      <c r="BB482" s="135"/>
      <c r="BC482" s="135"/>
      <c r="BD482" s="135"/>
      <c r="BE482" s="60"/>
    </row>
    <row r="483" spans="1:57" ht="30" customHeight="1" x14ac:dyDescent="0.25">
      <c r="A483" s="172"/>
      <c r="B483" s="76">
        <v>527</v>
      </c>
      <c r="C483" s="175"/>
      <c r="D483" s="77" t="s">
        <v>671</v>
      </c>
      <c r="E483" s="89" t="s">
        <v>815</v>
      </c>
      <c r="F483" s="69" t="s">
        <v>336</v>
      </c>
      <c r="G483" s="69" t="s">
        <v>512</v>
      </c>
      <c r="H483" s="54">
        <v>1100</v>
      </c>
      <c r="I483" s="32"/>
      <c r="J483" s="41">
        <f t="shared" si="16"/>
        <v>0</v>
      </c>
      <c r="K483" s="42" t="str">
        <f t="shared" si="17"/>
        <v>OK</v>
      </c>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c r="AT483" s="31"/>
      <c r="AU483" s="60"/>
      <c r="AV483" s="60"/>
      <c r="AW483" s="60"/>
      <c r="AX483" s="60"/>
      <c r="AY483" s="60"/>
      <c r="AZ483" s="60"/>
      <c r="BA483" s="60"/>
      <c r="BB483" s="135"/>
      <c r="BC483" s="135"/>
      <c r="BD483" s="135"/>
      <c r="BE483" s="60"/>
    </row>
    <row r="484" spans="1:57" ht="30" customHeight="1" thickBot="1" x14ac:dyDescent="0.3">
      <c r="A484" s="173"/>
      <c r="B484" s="70">
        <v>528</v>
      </c>
      <c r="C484" s="176"/>
      <c r="D484" s="80" t="s">
        <v>654</v>
      </c>
      <c r="E484" s="69" t="s">
        <v>816</v>
      </c>
      <c r="F484" s="69" t="s">
        <v>336</v>
      </c>
      <c r="G484" s="69" t="s">
        <v>232</v>
      </c>
      <c r="H484" s="54">
        <v>91.57</v>
      </c>
      <c r="I484" s="32"/>
      <c r="J484" s="41">
        <f t="shared" si="16"/>
        <v>0</v>
      </c>
      <c r="K484" s="42" t="str">
        <f t="shared" si="17"/>
        <v>OK</v>
      </c>
      <c r="L484" s="31"/>
      <c r="M484" s="31"/>
      <c r="N484" s="31"/>
      <c r="O484" s="31"/>
      <c r="P484" s="31"/>
      <c r="Q484" s="61"/>
      <c r="R484" s="31"/>
      <c r="S484" s="31"/>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c r="AT484" s="31"/>
      <c r="AU484" s="60"/>
      <c r="AV484" s="60"/>
      <c r="AW484" s="60"/>
      <c r="AX484" s="60"/>
      <c r="AY484" s="60"/>
      <c r="AZ484" s="60"/>
      <c r="BA484" s="60"/>
      <c r="BB484" s="135"/>
      <c r="BC484" s="135"/>
      <c r="BD484" s="135"/>
      <c r="BE484" s="60"/>
    </row>
    <row r="485" spans="1:57" ht="30" customHeight="1" thickBot="1" x14ac:dyDescent="0.3">
      <c r="A485" s="177">
        <v>9</v>
      </c>
      <c r="B485" s="71">
        <v>529</v>
      </c>
      <c r="C485" s="168" t="s">
        <v>684</v>
      </c>
      <c r="D485" s="75" t="s">
        <v>520</v>
      </c>
      <c r="E485" s="72" t="s">
        <v>816</v>
      </c>
      <c r="F485" s="72" t="s">
        <v>521</v>
      </c>
      <c r="G485" s="72" t="s">
        <v>44</v>
      </c>
      <c r="H485" s="56">
        <v>1.99</v>
      </c>
      <c r="I485" s="32">
        <v>8</v>
      </c>
      <c r="J485" s="41">
        <f t="shared" si="16"/>
        <v>0</v>
      </c>
      <c r="K485" s="42" t="str">
        <f t="shared" si="17"/>
        <v>OK</v>
      </c>
      <c r="L485" s="31"/>
      <c r="M485" s="31"/>
      <c r="N485" s="31"/>
      <c r="O485" s="31"/>
      <c r="P485" s="107"/>
      <c r="Q485" s="108">
        <v>1</v>
      </c>
      <c r="R485" s="109"/>
      <c r="S485" s="31"/>
      <c r="T485" s="31"/>
      <c r="U485" s="31"/>
      <c r="V485" s="31"/>
      <c r="W485" s="31"/>
      <c r="X485" s="31"/>
      <c r="Y485" s="31"/>
      <c r="Z485" s="31"/>
      <c r="AA485" s="31"/>
      <c r="AB485" s="31"/>
      <c r="AC485" s="31"/>
      <c r="AD485" s="31"/>
      <c r="AE485" s="31"/>
      <c r="AF485" s="31"/>
      <c r="AG485" s="31"/>
      <c r="AH485" s="31"/>
      <c r="AI485" s="31"/>
      <c r="AJ485" s="31"/>
      <c r="AK485" s="31"/>
      <c r="AL485" s="31"/>
      <c r="AM485" s="31"/>
      <c r="AN485" s="31">
        <v>3</v>
      </c>
      <c r="AO485" s="31"/>
      <c r="AP485" s="31"/>
      <c r="AQ485" s="31"/>
      <c r="AR485" s="31"/>
      <c r="AS485" s="31"/>
      <c r="AT485" s="31"/>
      <c r="AU485" s="60"/>
      <c r="AV485" s="60"/>
      <c r="AW485" s="60"/>
      <c r="AX485" s="60"/>
      <c r="AY485" s="60"/>
      <c r="AZ485" s="60"/>
      <c r="BA485" s="60"/>
      <c r="BB485" s="135"/>
      <c r="BC485" s="135"/>
      <c r="BD485" s="135"/>
      <c r="BE485" s="140">
        <v>4</v>
      </c>
    </row>
    <row r="486" spans="1:57" ht="30" customHeight="1" thickBot="1" x14ac:dyDescent="0.3">
      <c r="A486" s="177"/>
      <c r="B486" s="71">
        <v>530</v>
      </c>
      <c r="C486" s="169"/>
      <c r="D486" s="75" t="s">
        <v>522</v>
      </c>
      <c r="E486" s="72" t="s">
        <v>817</v>
      </c>
      <c r="F486" s="72" t="s">
        <v>38</v>
      </c>
      <c r="G486" s="72" t="s">
        <v>44</v>
      </c>
      <c r="H486" s="56">
        <v>17.010000000000002</v>
      </c>
      <c r="I486" s="32">
        <v>15</v>
      </c>
      <c r="J486" s="41">
        <f t="shared" si="16"/>
        <v>7</v>
      </c>
      <c r="K486" s="42" t="str">
        <f t="shared" si="17"/>
        <v>OK</v>
      </c>
      <c r="L486" s="31">
        <v>3</v>
      </c>
      <c r="M486" s="31"/>
      <c r="N486" s="31"/>
      <c r="O486" s="31"/>
      <c r="P486" s="107"/>
      <c r="Q486" s="108">
        <v>3</v>
      </c>
      <c r="R486" s="109"/>
      <c r="S486" s="31"/>
      <c r="T486" s="31"/>
      <c r="U486" s="31"/>
      <c r="V486" s="31"/>
      <c r="W486" s="31"/>
      <c r="X486" s="31"/>
      <c r="Y486" s="31"/>
      <c r="Z486" s="31"/>
      <c r="AA486" s="31"/>
      <c r="AB486" s="31"/>
      <c r="AC486" s="31"/>
      <c r="AD486" s="31"/>
      <c r="AE486" s="31"/>
      <c r="AF486" s="31"/>
      <c r="AG486" s="31"/>
      <c r="AH486" s="31"/>
      <c r="AI486" s="31"/>
      <c r="AJ486" s="31"/>
      <c r="AK486" s="31"/>
      <c r="AL486" s="31"/>
      <c r="AM486" s="31"/>
      <c r="AN486" s="31">
        <v>2</v>
      </c>
      <c r="AO486" s="31"/>
      <c r="AP486" s="31"/>
      <c r="AQ486" s="31"/>
      <c r="AR486" s="31"/>
      <c r="AS486" s="31"/>
      <c r="AT486" s="31"/>
      <c r="AU486" s="60"/>
      <c r="AV486" s="60"/>
      <c r="AW486" s="60"/>
      <c r="AX486" s="60"/>
      <c r="AY486" s="60"/>
      <c r="AZ486" s="60"/>
      <c r="BA486" s="60"/>
      <c r="BB486" s="135"/>
      <c r="BC486" s="135"/>
      <c r="BD486" s="135"/>
      <c r="BE486" s="60"/>
    </row>
    <row r="487" spans="1:57" ht="30" customHeight="1" thickBot="1" x14ac:dyDescent="0.3">
      <c r="A487" s="177"/>
      <c r="B487" s="71">
        <v>531</v>
      </c>
      <c r="C487" s="169"/>
      <c r="D487" s="75" t="s">
        <v>524</v>
      </c>
      <c r="E487" s="72" t="s">
        <v>210</v>
      </c>
      <c r="F487" s="72" t="s">
        <v>38</v>
      </c>
      <c r="G487" s="72" t="s">
        <v>44</v>
      </c>
      <c r="H487" s="56">
        <v>7.1</v>
      </c>
      <c r="I487" s="32">
        <v>36</v>
      </c>
      <c r="J487" s="41">
        <f t="shared" si="16"/>
        <v>16</v>
      </c>
      <c r="K487" s="42" t="str">
        <f t="shared" si="17"/>
        <v>OK</v>
      </c>
      <c r="L487" s="31">
        <v>12</v>
      </c>
      <c r="M487" s="31"/>
      <c r="N487" s="31"/>
      <c r="O487" s="31"/>
      <c r="P487" s="107"/>
      <c r="Q487" s="108">
        <v>5</v>
      </c>
      <c r="R487" s="109"/>
      <c r="S487" s="31"/>
      <c r="T487" s="31"/>
      <c r="U487" s="31"/>
      <c r="V487" s="31"/>
      <c r="W487" s="31"/>
      <c r="X487" s="31"/>
      <c r="Y487" s="31"/>
      <c r="Z487" s="31"/>
      <c r="AA487" s="31"/>
      <c r="AB487" s="31"/>
      <c r="AC487" s="31"/>
      <c r="AD487" s="31"/>
      <c r="AE487" s="31"/>
      <c r="AF487" s="31"/>
      <c r="AG487" s="31"/>
      <c r="AH487" s="31"/>
      <c r="AI487" s="31"/>
      <c r="AJ487" s="31"/>
      <c r="AK487" s="31"/>
      <c r="AL487" s="31"/>
      <c r="AM487" s="31"/>
      <c r="AN487" s="31">
        <v>3</v>
      </c>
      <c r="AO487" s="31"/>
      <c r="AP487" s="31"/>
      <c r="AQ487" s="31"/>
      <c r="AR487" s="31"/>
      <c r="AS487" s="31"/>
      <c r="AT487" s="31"/>
      <c r="AU487" s="60"/>
      <c r="AV487" s="60"/>
      <c r="AW487" s="60"/>
      <c r="AX487" s="60"/>
      <c r="AY487" s="60"/>
      <c r="AZ487" s="60"/>
      <c r="BA487" s="60"/>
      <c r="BB487" s="135"/>
      <c r="BC487" s="135"/>
      <c r="BD487" s="135"/>
      <c r="BE487" s="60"/>
    </row>
    <row r="488" spans="1:57" ht="30" customHeight="1" thickBot="1" x14ac:dyDescent="0.3">
      <c r="A488" s="177"/>
      <c r="B488" s="71">
        <v>532</v>
      </c>
      <c r="C488" s="169"/>
      <c r="D488" s="75" t="s">
        <v>526</v>
      </c>
      <c r="E488" s="72" t="s">
        <v>726</v>
      </c>
      <c r="F488" s="72" t="s">
        <v>38</v>
      </c>
      <c r="G488" s="72" t="s">
        <v>44</v>
      </c>
      <c r="H488" s="56">
        <v>10.83</v>
      </c>
      <c r="I488" s="32">
        <v>14</v>
      </c>
      <c r="J488" s="41">
        <f t="shared" si="16"/>
        <v>4</v>
      </c>
      <c r="K488" s="42" t="str">
        <f t="shared" si="17"/>
        <v>OK</v>
      </c>
      <c r="L488" s="31">
        <v>6</v>
      </c>
      <c r="M488" s="31"/>
      <c r="N488" s="31"/>
      <c r="O488" s="31"/>
      <c r="P488" s="107"/>
      <c r="Q488" s="108">
        <v>2</v>
      </c>
      <c r="R488" s="109"/>
      <c r="S488" s="31"/>
      <c r="T488" s="31"/>
      <c r="U488" s="31"/>
      <c r="V488" s="31"/>
      <c r="W488" s="31"/>
      <c r="X488" s="31"/>
      <c r="Y488" s="31"/>
      <c r="Z488" s="31"/>
      <c r="AA488" s="31"/>
      <c r="AB488" s="31"/>
      <c r="AC488" s="31"/>
      <c r="AD488" s="31"/>
      <c r="AE488" s="31"/>
      <c r="AF488" s="31"/>
      <c r="AG488" s="31"/>
      <c r="AH488" s="31"/>
      <c r="AI488" s="31"/>
      <c r="AJ488" s="31"/>
      <c r="AK488" s="31"/>
      <c r="AL488" s="31"/>
      <c r="AM488" s="31"/>
      <c r="AN488" s="31">
        <v>2</v>
      </c>
      <c r="AO488" s="31"/>
      <c r="AP488" s="31"/>
      <c r="AQ488" s="31"/>
      <c r="AR488" s="31"/>
      <c r="AS488" s="31"/>
      <c r="AT488" s="31"/>
      <c r="AU488" s="60"/>
      <c r="AV488" s="60"/>
      <c r="AW488" s="60"/>
      <c r="AX488" s="60"/>
      <c r="AY488" s="60"/>
      <c r="AZ488" s="60"/>
      <c r="BA488" s="60"/>
      <c r="BB488" s="135"/>
      <c r="BC488" s="135"/>
      <c r="BD488" s="135"/>
      <c r="BE488" s="60"/>
    </row>
    <row r="489" spans="1:57" ht="30" customHeight="1" thickBot="1" x14ac:dyDescent="0.3">
      <c r="A489" s="177"/>
      <c r="B489" s="71">
        <v>533</v>
      </c>
      <c r="C489" s="169"/>
      <c r="D489" s="75" t="s">
        <v>527</v>
      </c>
      <c r="E489" s="72" t="s">
        <v>818</v>
      </c>
      <c r="F489" s="72" t="s">
        <v>38</v>
      </c>
      <c r="G489" s="72" t="s">
        <v>44</v>
      </c>
      <c r="H489" s="56">
        <v>13.49</v>
      </c>
      <c r="I489" s="32">
        <v>18</v>
      </c>
      <c r="J489" s="41">
        <f t="shared" si="16"/>
        <v>9</v>
      </c>
      <c r="K489" s="42" t="str">
        <f t="shared" si="17"/>
        <v>OK</v>
      </c>
      <c r="L489" s="31">
        <v>6</v>
      </c>
      <c r="M489" s="31"/>
      <c r="N489" s="31"/>
      <c r="O489" s="31"/>
      <c r="P489" s="107"/>
      <c r="Q489" s="108">
        <v>3</v>
      </c>
      <c r="R489" s="109"/>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60"/>
      <c r="AV489" s="60"/>
      <c r="AW489" s="60"/>
      <c r="AX489" s="60"/>
      <c r="AY489" s="60"/>
      <c r="AZ489" s="60"/>
      <c r="BA489" s="60"/>
      <c r="BB489" s="135"/>
      <c r="BC489" s="135"/>
      <c r="BD489" s="135"/>
      <c r="BE489" s="60"/>
    </row>
    <row r="490" spans="1:57" ht="30" customHeight="1" thickBot="1" x14ac:dyDescent="0.3">
      <c r="A490" s="177"/>
      <c r="B490" s="72">
        <v>534</v>
      </c>
      <c r="C490" s="169"/>
      <c r="D490" s="75" t="s">
        <v>528</v>
      </c>
      <c r="E490" s="72" t="s">
        <v>726</v>
      </c>
      <c r="F490" s="72" t="s">
        <v>530</v>
      </c>
      <c r="G490" s="72" t="s">
        <v>531</v>
      </c>
      <c r="H490" s="56">
        <v>41.91</v>
      </c>
      <c r="I490" s="32">
        <v>1</v>
      </c>
      <c r="J490" s="41">
        <f t="shared" si="16"/>
        <v>1</v>
      </c>
      <c r="K490" s="42" t="str">
        <f t="shared" si="17"/>
        <v>OK</v>
      </c>
      <c r="L490" s="31"/>
      <c r="M490" s="31"/>
      <c r="N490" s="31"/>
      <c r="O490" s="31"/>
      <c r="P490" s="31"/>
      <c r="Q490" s="63"/>
      <c r="R490" s="31"/>
      <c r="S490" s="31"/>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c r="AT490" s="31"/>
      <c r="AU490" s="60"/>
      <c r="AV490" s="60"/>
      <c r="AW490" s="60"/>
      <c r="AX490" s="60"/>
      <c r="AY490" s="60"/>
      <c r="AZ490" s="60"/>
      <c r="BA490" s="60"/>
      <c r="BB490" s="135"/>
      <c r="BC490" s="135"/>
      <c r="BD490" s="135"/>
      <c r="BE490" s="60"/>
    </row>
    <row r="491" spans="1:57" ht="30" customHeight="1" thickBot="1" x14ac:dyDescent="0.3">
      <c r="A491" s="177"/>
      <c r="B491" s="71">
        <v>535</v>
      </c>
      <c r="C491" s="169"/>
      <c r="D491" s="75" t="s">
        <v>532</v>
      </c>
      <c r="E491" s="72" t="s">
        <v>210</v>
      </c>
      <c r="F491" s="72" t="s">
        <v>38</v>
      </c>
      <c r="G491" s="72" t="s">
        <v>44</v>
      </c>
      <c r="H491" s="56">
        <v>17.5</v>
      </c>
      <c r="I491" s="32">
        <v>32</v>
      </c>
      <c r="J491" s="41">
        <f t="shared" si="16"/>
        <v>19</v>
      </c>
      <c r="K491" s="42" t="str">
        <f t="shared" si="17"/>
        <v>OK</v>
      </c>
      <c r="L491" s="31"/>
      <c r="M491" s="31"/>
      <c r="N491" s="31"/>
      <c r="O491" s="31"/>
      <c r="P491" s="107"/>
      <c r="Q491" s="108">
        <v>3</v>
      </c>
      <c r="R491" s="109"/>
      <c r="S491" s="31"/>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60"/>
      <c r="AV491" s="140">
        <v>10</v>
      </c>
      <c r="AW491" s="60"/>
      <c r="AX491" s="60"/>
      <c r="AY491" s="60"/>
      <c r="AZ491" s="60"/>
      <c r="BA491" s="60"/>
      <c r="BB491" s="135"/>
      <c r="BC491" s="135"/>
      <c r="BD491" s="135"/>
      <c r="BE491" s="60"/>
    </row>
    <row r="492" spans="1:57" ht="30" customHeight="1" thickBot="1" x14ac:dyDescent="0.3">
      <c r="A492" s="177"/>
      <c r="B492" s="72">
        <v>536</v>
      </c>
      <c r="C492" s="170"/>
      <c r="D492" s="75" t="s">
        <v>534</v>
      </c>
      <c r="E492" s="72" t="s">
        <v>726</v>
      </c>
      <c r="F492" s="72" t="s">
        <v>343</v>
      </c>
      <c r="G492" s="72" t="s">
        <v>44</v>
      </c>
      <c r="H492" s="56">
        <v>19.34</v>
      </c>
      <c r="I492" s="32">
        <v>30</v>
      </c>
      <c r="J492" s="41">
        <f t="shared" si="16"/>
        <v>16</v>
      </c>
      <c r="K492" s="42" t="str">
        <f t="shared" si="17"/>
        <v>OK</v>
      </c>
      <c r="L492" s="31"/>
      <c r="M492" s="31"/>
      <c r="N492" s="31"/>
      <c r="O492" s="31"/>
      <c r="P492" s="107"/>
      <c r="Q492" s="108">
        <v>4</v>
      </c>
      <c r="R492" s="109"/>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60"/>
      <c r="AV492" s="140">
        <v>10</v>
      </c>
      <c r="AW492" s="60"/>
      <c r="AX492" s="60"/>
      <c r="AY492" s="60"/>
      <c r="AZ492" s="60"/>
      <c r="BA492" s="60"/>
      <c r="BB492" s="135"/>
      <c r="BC492" s="135"/>
      <c r="BD492" s="135"/>
      <c r="BE492" s="60"/>
    </row>
    <row r="493" spans="1:57" ht="30" customHeight="1" x14ac:dyDescent="0.25">
      <c r="A493" s="171">
        <v>10</v>
      </c>
      <c r="B493" s="76">
        <v>537</v>
      </c>
      <c r="C493" s="174" t="s">
        <v>819</v>
      </c>
      <c r="D493" s="80" t="s">
        <v>536</v>
      </c>
      <c r="E493" s="69" t="s">
        <v>820</v>
      </c>
      <c r="F493" s="69" t="s">
        <v>38</v>
      </c>
      <c r="G493" s="69" t="s">
        <v>39</v>
      </c>
      <c r="H493" s="54">
        <v>14</v>
      </c>
      <c r="I493" s="32"/>
      <c r="J493" s="41">
        <f t="shared" si="16"/>
        <v>0</v>
      </c>
      <c r="K493" s="42" t="str">
        <f t="shared" si="17"/>
        <v>OK</v>
      </c>
      <c r="L493" s="31"/>
      <c r="M493" s="31"/>
      <c r="N493" s="31"/>
      <c r="O493" s="31"/>
      <c r="P493" s="31"/>
      <c r="Q493" s="62"/>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60"/>
      <c r="AV493" s="60"/>
      <c r="AW493" s="60"/>
      <c r="AX493" s="60"/>
      <c r="AY493" s="60"/>
      <c r="AZ493" s="60"/>
      <c r="BA493" s="60"/>
      <c r="BB493" s="135"/>
      <c r="BC493" s="135"/>
      <c r="BD493" s="135"/>
      <c r="BE493" s="60"/>
    </row>
    <row r="494" spans="1:57" ht="30" customHeight="1" x14ac:dyDescent="0.25">
      <c r="A494" s="172"/>
      <c r="B494" s="76">
        <v>538</v>
      </c>
      <c r="C494" s="175"/>
      <c r="D494" s="80" t="s">
        <v>538</v>
      </c>
      <c r="E494" s="69" t="s">
        <v>820</v>
      </c>
      <c r="F494" s="69" t="s">
        <v>38</v>
      </c>
      <c r="G494" s="69" t="s">
        <v>39</v>
      </c>
      <c r="H494" s="54">
        <v>18.72</v>
      </c>
      <c r="I494" s="32">
        <v>8</v>
      </c>
      <c r="J494" s="41">
        <f t="shared" si="16"/>
        <v>8</v>
      </c>
      <c r="K494" s="42" t="str">
        <f t="shared" si="17"/>
        <v>OK</v>
      </c>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60"/>
      <c r="AV494" s="60"/>
      <c r="AW494" s="60"/>
      <c r="AX494" s="60"/>
      <c r="AY494" s="60"/>
      <c r="AZ494" s="60"/>
      <c r="BA494" s="60"/>
      <c r="BB494" s="135"/>
      <c r="BC494" s="135"/>
      <c r="BD494" s="135"/>
      <c r="BE494" s="60"/>
    </row>
    <row r="495" spans="1:57" ht="30" customHeight="1" x14ac:dyDescent="0.25">
      <c r="A495" s="172"/>
      <c r="B495" s="70">
        <v>539</v>
      </c>
      <c r="C495" s="175"/>
      <c r="D495" s="80" t="s">
        <v>539</v>
      </c>
      <c r="E495" s="69" t="s">
        <v>820</v>
      </c>
      <c r="F495" s="69" t="s">
        <v>38</v>
      </c>
      <c r="G495" s="69" t="s">
        <v>39</v>
      </c>
      <c r="H495" s="54">
        <v>25.5</v>
      </c>
      <c r="I495" s="32">
        <v>4</v>
      </c>
      <c r="J495" s="41">
        <f t="shared" si="16"/>
        <v>4</v>
      </c>
      <c r="K495" s="42" t="str">
        <f t="shared" si="17"/>
        <v>OK</v>
      </c>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31"/>
      <c r="AR495" s="31"/>
      <c r="AS495" s="31"/>
      <c r="AT495" s="31"/>
      <c r="AU495" s="60"/>
      <c r="AV495" s="60"/>
      <c r="AW495" s="60"/>
      <c r="AX495" s="60"/>
      <c r="AY495" s="60"/>
      <c r="AZ495" s="60"/>
      <c r="BA495" s="60"/>
      <c r="BB495" s="135"/>
      <c r="BC495" s="135"/>
      <c r="BD495" s="135"/>
      <c r="BE495" s="60"/>
    </row>
    <row r="496" spans="1:57" ht="30" customHeight="1" x14ac:dyDescent="0.25">
      <c r="A496" s="172"/>
      <c r="B496" s="76">
        <v>540</v>
      </c>
      <c r="C496" s="175"/>
      <c r="D496" s="80" t="s">
        <v>540</v>
      </c>
      <c r="E496" s="69" t="s">
        <v>821</v>
      </c>
      <c r="F496" s="69" t="s">
        <v>38</v>
      </c>
      <c r="G496" s="69" t="s">
        <v>39</v>
      </c>
      <c r="H496" s="54">
        <v>9</v>
      </c>
      <c r="I496" s="32">
        <v>30</v>
      </c>
      <c r="J496" s="41">
        <f t="shared" si="16"/>
        <v>30</v>
      </c>
      <c r="K496" s="42" t="str">
        <f t="shared" si="17"/>
        <v>OK</v>
      </c>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60"/>
      <c r="AV496" s="60"/>
      <c r="AW496" s="60"/>
      <c r="AX496" s="60"/>
      <c r="AY496" s="60"/>
      <c r="AZ496" s="60"/>
      <c r="BA496" s="60"/>
      <c r="BB496" s="135"/>
      <c r="BC496" s="135"/>
      <c r="BD496" s="135"/>
      <c r="BE496" s="60"/>
    </row>
    <row r="497" spans="1:57" ht="30" customHeight="1" x14ac:dyDescent="0.25">
      <c r="A497" s="172"/>
      <c r="B497" s="76">
        <v>541</v>
      </c>
      <c r="C497" s="175"/>
      <c r="D497" s="80" t="s">
        <v>541</v>
      </c>
      <c r="E497" s="69" t="s">
        <v>822</v>
      </c>
      <c r="F497" s="69" t="s">
        <v>38</v>
      </c>
      <c r="G497" s="69" t="s">
        <v>39</v>
      </c>
      <c r="H497" s="54">
        <v>10</v>
      </c>
      <c r="I497" s="32">
        <v>4</v>
      </c>
      <c r="J497" s="41">
        <f t="shared" si="16"/>
        <v>4</v>
      </c>
      <c r="K497" s="42" t="str">
        <f t="shared" si="17"/>
        <v>OK</v>
      </c>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c r="AT497" s="31"/>
      <c r="AU497" s="60"/>
      <c r="AV497" s="60"/>
      <c r="AW497" s="60"/>
      <c r="AX497" s="60"/>
      <c r="AY497" s="60"/>
      <c r="AZ497" s="60"/>
      <c r="BA497" s="60"/>
      <c r="BB497" s="135"/>
      <c r="BC497" s="135"/>
      <c r="BD497" s="135"/>
      <c r="BE497" s="60"/>
    </row>
    <row r="498" spans="1:57" ht="30" customHeight="1" x14ac:dyDescent="0.25">
      <c r="A498" s="172"/>
      <c r="B498" s="76">
        <v>542</v>
      </c>
      <c r="C498" s="175"/>
      <c r="D498" s="80" t="s">
        <v>542</v>
      </c>
      <c r="E498" s="69" t="s">
        <v>822</v>
      </c>
      <c r="F498" s="69" t="s">
        <v>38</v>
      </c>
      <c r="G498" s="69" t="s">
        <v>39</v>
      </c>
      <c r="H498" s="54">
        <v>17.5</v>
      </c>
      <c r="I498" s="32">
        <v>6</v>
      </c>
      <c r="J498" s="41">
        <f t="shared" si="16"/>
        <v>6</v>
      </c>
      <c r="K498" s="42" t="str">
        <f t="shared" si="17"/>
        <v>OK</v>
      </c>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c r="AP498" s="31"/>
      <c r="AQ498" s="31"/>
      <c r="AR498" s="31"/>
      <c r="AS498" s="31"/>
      <c r="AT498" s="31"/>
      <c r="AU498" s="60"/>
      <c r="AV498" s="60"/>
      <c r="AW498" s="60"/>
      <c r="AX498" s="60"/>
      <c r="AY498" s="60"/>
      <c r="AZ498" s="60"/>
      <c r="BA498" s="60"/>
      <c r="BB498" s="135"/>
      <c r="BC498" s="135"/>
      <c r="BD498" s="135"/>
      <c r="BE498" s="60"/>
    </row>
    <row r="499" spans="1:57" ht="30" customHeight="1" x14ac:dyDescent="0.25">
      <c r="A499" s="172"/>
      <c r="B499" s="76">
        <v>543</v>
      </c>
      <c r="C499" s="175"/>
      <c r="D499" s="81" t="s">
        <v>543</v>
      </c>
      <c r="E499" s="66" t="s">
        <v>292</v>
      </c>
      <c r="F499" s="69" t="s">
        <v>38</v>
      </c>
      <c r="G499" s="69" t="s">
        <v>39</v>
      </c>
      <c r="H499" s="54">
        <v>41.22</v>
      </c>
      <c r="I499" s="32">
        <v>2</v>
      </c>
      <c r="J499" s="41">
        <f t="shared" si="16"/>
        <v>0</v>
      </c>
      <c r="K499" s="42" t="str">
        <f t="shared" si="17"/>
        <v>OK</v>
      </c>
      <c r="L499" s="31"/>
      <c r="M499" s="61"/>
      <c r="N499" s="61"/>
      <c r="O499" s="61"/>
      <c r="P499" s="6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60"/>
      <c r="AV499" s="60"/>
      <c r="AW499" s="60"/>
      <c r="AX499" s="60"/>
      <c r="AY499" s="140">
        <v>2</v>
      </c>
      <c r="AZ499" s="60"/>
      <c r="BA499" s="60"/>
      <c r="BB499" s="135"/>
      <c r="BC499" s="135"/>
      <c r="BD499" s="135"/>
      <c r="BE499" s="60"/>
    </row>
    <row r="500" spans="1:57" ht="30" customHeight="1" x14ac:dyDescent="0.25">
      <c r="A500" s="172"/>
      <c r="B500" s="76">
        <v>544</v>
      </c>
      <c r="C500" s="175"/>
      <c r="D500" s="80" t="s">
        <v>544</v>
      </c>
      <c r="E500" s="69" t="s">
        <v>823</v>
      </c>
      <c r="F500" s="69" t="s">
        <v>545</v>
      </c>
      <c r="G500" s="69" t="s">
        <v>39</v>
      </c>
      <c r="H500" s="54">
        <v>123.58</v>
      </c>
      <c r="I500" s="32">
        <v>4</v>
      </c>
      <c r="J500" s="41">
        <f t="shared" si="16"/>
        <v>3</v>
      </c>
      <c r="K500" s="42" t="str">
        <f t="shared" si="17"/>
        <v>OK</v>
      </c>
      <c r="L500" s="31"/>
      <c r="M500" s="31"/>
      <c r="N500" s="31"/>
      <c r="O500" s="31"/>
      <c r="P500" s="31"/>
      <c r="Q500" s="31"/>
      <c r="R500" s="31"/>
      <c r="S500" s="31"/>
      <c r="T500" s="31"/>
      <c r="U500" s="31"/>
      <c r="V500" s="31">
        <v>1</v>
      </c>
      <c r="W500" s="31"/>
      <c r="X500" s="31"/>
      <c r="Y500" s="31"/>
      <c r="Z500" s="31"/>
      <c r="AA500" s="31"/>
      <c r="AB500" s="31"/>
      <c r="AC500" s="109"/>
      <c r="AD500" s="109"/>
      <c r="AE500" s="109"/>
      <c r="AF500" s="31"/>
      <c r="AG500" s="31"/>
      <c r="AH500" s="31"/>
      <c r="AI500" s="31"/>
      <c r="AJ500" s="31"/>
      <c r="AK500" s="31"/>
      <c r="AL500" s="31"/>
      <c r="AM500" s="31"/>
      <c r="AN500" s="31"/>
      <c r="AO500" s="31"/>
      <c r="AP500" s="31"/>
      <c r="AQ500" s="31"/>
      <c r="AR500" s="31"/>
      <c r="AS500" s="31"/>
      <c r="AT500" s="31"/>
      <c r="AU500" s="60"/>
      <c r="AV500" s="60"/>
      <c r="AW500" s="60"/>
      <c r="AX500" s="60"/>
      <c r="AY500" s="60"/>
      <c r="AZ500" s="60"/>
      <c r="BA500" s="60"/>
      <c r="BB500" s="135"/>
      <c r="BC500" s="135"/>
      <c r="BD500" s="135"/>
      <c r="BE500" s="60"/>
    </row>
    <row r="501" spans="1:57" ht="30" customHeight="1" x14ac:dyDescent="0.25">
      <c r="A501" s="172"/>
      <c r="B501" s="76">
        <v>545</v>
      </c>
      <c r="C501" s="175"/>
      <c r="D501" s="80" t="s">
        <v>546</v>
      </c>
      <c r="E501" s="69" t="s">
        <v>824</v>
      </c>
      <c r="F501" s="69" t="s">
        <v>547</v>
      </c>
      <c r="G501" s="69" t="s">
        <v>39</v>
      </c>
      <c r="H501" s="54">
        <v>7.7</v>
      </c>
      <c r="I501" s="32">
        <v>9</v>
      </c>
      <c r="J501" s="41">
        <f t="shared" si="16"/>
        <v>3</v>
      </c>
      <c r="K501" s="42" t="str">
        <f t="shared" si="17"/>
        <v>OK</v>
      </c>
      <c r="L501" s="31"/>
      <c r="M501" s="31"/>
      <c r="N501" s="31"/>
      <c r="O501" s="31"/>
      <c r="P501" s="31"/>
      <c r="Q501" s="31"/>
      <c r="R501" s="31"/>
      <c r="S501" s="31"/>
      <c r="T501" s="31"/>
      <c r="U501" s="31"/>
      <c r="V501" s="31">
        <v>3</v>
      </c>
      <c r="W501" s="31"/>
      <c r="X501" s="31"/>
      <c r="Y501" s="31"/>
      <c r="Z501" s="31"/>
      <c r="AA501" s="31"/>
      <c r="AB501" s="31"/>
      <c r="AC501" s="109"/>
      <c r="AD501" s="109"/>
      <c r="AE501" s="109"/>
      <c r="AF501" s="31"/>
      <c r="AG501" s="31"/>
      <c r="AH501" s="31"/>
      <c r="AI501" s="31"/>
      <c r="AJ501" s="31"/>
      <c r="AK501" s="31"/>
      <c r="AL501" s="31">
        <v>3</v>
      </c>
      <c r="AM501" s="31"/>
      <c r="AN501" s="31"/>
      <c r="AO501" s="31"/>
      <c r="AP501" s="31"/>
      <c r="AQ501" s="31"/>
      <c r="AR501" s="31"/>
      <c r="AS501" s="31"/>
      <c r="AT501" s="31"/>
      <c r="AU501" s="60"/>
      <c r="AV501" s="60"/>
      <c r="AW501" s="60"/>
      <c r="AX501" s="60"/>
      <c r="AY501" s="60"/>
      <c r="AZ501" s="60"/>
      <c r="BA501" s="60"/>
      <c r="BB501" s="135"/>
      <c r="BC501" s="135"/>
      <c r="BD501" s="135"/>
      <c r="BE501" s="60"/>
    </row>
    <row r="502" spans="1:57" ht="30" customHeight="1" x14ac:dyDescent="0.25">
      <c r="A502" s="172"/>
      <c r="B502" s="69">
        <v>546</v>
      </c>
      <c r="C502" s="175"/>
      <c r="D502" s="80" t="s">
        <v>548</v>
      </c>
      <c r="E502" s="69" t="s">
        <v>825</v>
      </c>
      <c r="F502" s="69" t="s">
        <v>123</v>
      </c>
      <c r="G502" s="69" t="s">
        <v>39</v>
      </c>
      <c r="H502" s="54">
        <v>172.66</v>
      </c>
      <c r="I502" s="32">
        <v>1</v>
      </c>
      <c r="J502" s="41">
        <f t="shared" si="16"/>
        <v>1</v>
      </c>
      <c r="K502" s="42" t="str">
        <f t="shared" si="17"/>
        <v>OK</v>
      </c>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c r="AT502" s="31"/>
      <c r="AU502" s="60"/>
      <c r="AV502" s="60"/>
      <c r="AW502" s="60"/>
      <c r="AX502" s="60"/>
      <c r="AY502" s="60"/>
      <c r="AZ502" s="60"/>
      <c r="BA502" s="60"/>
      <c r="BB502" s="135"/>
      <c r="BC502" s="135"/>
      <c r="BD502" s="135"/>
      <c r="BE502" s="60"/>
    </row>
    <row r="503" spans="1:57" ht="30" customHeight="1" x14ac:dyDescent="0.25">
      <c r="A503" s="172"/>
      <c r="B503" s="70">
        <v>547</v>
      </c>
      <c r="C503" s="175"/>
      <c r="D503" s="80" t="s">
        <v>635</v>
      </c>
      <c r="E503" s="69" t="s">
        <v>824</v>
      </c>
      <c r="F503" s="69" t="s">
        <v>636</v>
      </c>
      <c r="G503" s="69" t="s">
        <v>44</v>
      </c>
      <c r="H503" s="54">
        <v>9.3000000000000007</v>
      </c>
      <c r="I503" s="32">
        <v>1</v>
      </c>
      <c r="J503" s="41">
        <f t="shared" si="16"/>
        <v>0</v>
      </c>
      <c r="K503" s="42" t="str">
        <f t="shared" si="17"/>
        <v>OK</v>
      </c>
      <c r="L503" s="31"/>
      <c r="M503" s="31"/>
      <c r="N503" s="31"/>
      <c r="O503" s="31"/>
      <c r="P503" s="31"/>
      <c r="Q503" s="31"/>
      <c r="R503" s="31"/>
      <c r="S503" s="31"/>
      <c r="T503" s="31"/>
      <c r="U503" s="31"/>
      <c r="V503" s="31">
        <v>1</v>
      </c>
      <c r="W503" s="31"/>
      <c r="X503" s="31"/>
      <c r="Y503" s="31"/>
      <c r="Z503" s="31"/>
      <c r="AA503" s="31"/>
      <c r="AB503" s="31"/>
      <c r="AC503" s="109"/>
      <c r="AD503" s="109"/>
      <c r="AE503" s="109"/>
      <c r="AF503" s="31"/>
      <c r="AG503" s="31"/>
      <c r="AH503" s="31"/>
      <c r="AI503" s="31"/>
      <c r="AJ503" s="31"/>
      <c r="AK503" s="31"/>
      <c r="AL503" s="31"/>
      <c r="AM503" s="31"/>
      <c r="AN503" s="31"/>
      <c r="AO503" s="31"/>
      <c r="AP503" s="31"/>
      <c r="AQ503" s="31"/>
      <c r="AR503" s="31"/>
      <c r="AS503" s="31"/>
      <c r="AT503" s="31"/>
      <c r="AU503" s="60"/>
      <c r="AV503" s="60"/>
      <c r="AW503" s="60"/>
      <c r="AX503" s="60"/>
      <c r="AY503" s="60"/>
      <c r="AZ503" s="60"/>
      <c r="BA503" s="60"/>
      <c r="BB503" s="135"/>
      <c r="BC503" s="135"/>
      <c r="BD503" s="135"/>
      <c r="BE503" s="60"/>
    </row>
    <row r="504" spans="1:57" ht="30" customHeight="1" x14ac:dyDescent="0.25">
      <c r="A504" s="172"/>
      <c r="B504" s="70">
        <v>548</v>
      </c>
      <c r="C504" s="175"/>
      <c r="D504" s="80" t="s">
        <v>620</v>
      </c>
      <c r="E504" s="69" t="s">
        <v>821</v>
      </c>
      <c r="F504" s="69" t="s">
        <v>38</v>
      </c>
      <c r="G504" s="69" t="s">
        <v>39</v>
      </c>
      <c r="H504" s="54">
        <v>13.5</v>
      </c>
      <c r="I504" s="32"/>
      <c r="J504" s="41">
        <f t="shared" si="16"/>
        <v>0</v>
      </c>
      <c r="K504" s="42" t="str">
        <f t="shared" si="17"/>
        <v>OK</v>
      </c>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c r="AT504" s="31"/>
      <c r="AU504" s="60"/>
      <c r="AV504" s="60"/>
      <c r="AW504" s="60"/>
      <c r="AX504" s="60"/>
      <c r="AY504" s="60"/>
      <c r="AZ504" s="60"/>
      <c r="BA504" s="60"/>
      <c r="BB504" s="135"/>
      <c r="BC504" s="135"/>
      <c r="BD504" s="135"/>
      <c r="BE504" s="60"/>
    </row>
    <row r="505" spans="1:57" ht="30" customHeight="1" x14ac:dyDescent="0.25">
      <c r="A505" s="172"/>
      <c r="B505" s="76">
        <v>549</v>
      </c>
      <c r="C505" s="175"/>
      <c r="D505" s="80" t="s">
        <v>549</v>
      </c>
      <c r="E505" s="69" t="s">
        <v>826</v>
      </c>
      <c r="F505" s="69" t="s">
        <v>38</v>
      </c>
      <c r="G505" s="69" t="s">
        <v>39</v>
      </c>
      <c r="H505" s="54">
        <v>8</v>
      </c>
      <c r="I505" s="32">
        <v>20</v>
      </c>
      <c r="J505" s="41">
        <f t="shared" si="16"/>
        <v>14</v>
      </c>
      <c r="K505" s="42" t="str">
        <f t="shared" si="17"/>
        <v>OK</v>
      </c>
      <c r="L505" s="31"/>
      <c r="M505" s="31"/>
      <c r="N505" s="31"/>
      <c r="O505" s="31"/>
      <c r="P505" s="31"/>
      <c r="Q505" s="31"/>
      <c r="R505" s="31"/>
      <c r="S505" s="31"/>
      <c r="T505" s="31"/>
      <c r="U505" s="31"/>
      <c r="V505" s="31">
        <v>6</v>
      </c>
      <c r="W505" s="31"/>
      <c r="X505" s="31"/>
      <c r="Y505" s="31"/>
      <c r="Z505" s="31"/>
      <c r="AA505" s="31"/>
      <c r="AB505" s="31"/>
      <c r="AC505" s="109"/>
      <c r="AD505" s="109"/>
      <c r="AE505" s="109"/>
      <c r="AF505" s="31"/>
      <c r="AG505" s="31"/>
      <c r="AH505" s="31"/>
      <c r="AI505" s="31"/>
      <c r="AJ505" s="31"/>
      <c r="AK505" s="31"/>
      <c r="AL505" s="31"/>
      <c r="AM505" s="31"/>
      <c r="AN505" s="31"/>
      <c r="AO505" s="31"/>
      <c r="AP505" s="31"/>
      <c r="AQ505" s="31"/>
      <c r="AR505" s="31"/>
      <c r="AS505" s="31"/>
      <c r="AT505" s="31"/>
      <c r="AU505" s="60"/>
      <c r="AV505" s="60"/>
      <c r="AW505" s="60"/>
      <c r="AX505" s="60"/>
      <c r="AY505" s="60"/>
      <c r="AZ505" s="60"/>
      <c r="BA505" s="60"/>
      <c r="BB505" s="135"/>
      <c r="BC505" s="135"/>
      <c r="BD505" s="135"/>
      <c r="BE505" s="60"/>
    </row>
    <row r="506" spans="1:57" ht="30" customHeight="1" x14ac:dyDescent="0.25">
      <c r="A506" s="172"/>
      <c r="B506" s="70">
        <v>550</v>
      </c>
      <c r="C506" s="175"/>
      <c r="D506" s="81" t="s">
        <v>550</v>
      </c>
      <c r="E506" s="66" t="s">
        <v>822</v>
      </c>
      <c r="F506" s="69" t="s">
        <v>123</v>
      </c>
      <c r="G506" s="69" t="s">
        <v>39</v>
      </c>
      <c r="H506" s="54">
        <v>10</v>
      </c>
      <c r="I506" s="32"/>
      <c r="J506" s="41">
        <f t="shared" si="16"/>
        <v>0</v>
      </c>
      <c r="K506" s="42" t="str">
        <f t="shared" si="17"/>
        <v>OK</v>
      </c>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60"/>
      <c r="AV506" s="60"/>
      <c r="AW506" s="60"/>
      <c r="AX506" s="60"/>
      <c r="AY506" s="60"/>
      <c r="AZ506" s="60"/>
      <c r="BA506" s="60"/>
      <c r="BB506" s="135"/>
      <c r="BC506" s="135"/>
      <c r="BD506" s="135"/>
      <c r="BE506" s="60"/>
    </row>
    <row r="507" spans="1:57" ht="30" customHeight="1" x14ac:dyDescent="0.25">
      <c r="A507" s="172"/>
      <c r="B507" s="70">
        <v>551</v>
      </c>
      <c r="C507" s="175"/>
      <c r="D507" s="80" t="s">
        <v>551</v>
      </c>
      <c r="E507" s="69" t="s">
        <v>827</v>
      </c>
      <c r="F507" s="69" t="s">
        <v>553</v>
      </c>
      <c r="G507" s="69" t="s">
        <v>39</v>
      </c>
      <c r="H507" s="54">
        <v>34.299999999999997</v>
      </c>
      <c r="I507" s="32"/>
      <c r="J507" s="41">
        <f t="shared" si="16"/>
        <v>0</v>
      </c>
      <c r="K507" s="42" t="str">
        <f t="shared" si="17"/>
        <v>OK</v>
      </c>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c r="AP507" s="31"/>
      <c r="AQ507" s="31"/>
      <c r="AR507" s="31"/>
      <c r="AS507" s="31"/>
      <c r="AT507" s="31"/>
      <c r="AU507" s="60"/>
      <c r="AV507" s="60"/>
      <c r="AW507" s="60"/>
      <c r="AX507" s="60"/>
      <c r="AY507" s="60"/>
      <c r="AZ507" s="60"/>
      <c r="BA507" s="60"/>
      <c r="BB507" s="135"/>
      <c r="BC507" s="135"/>
      <c r="BD507" s="135"/>
      <c r="BE507" s="60"/>
    </row>
    <row r="508" spans="1:57" ht="30" customHeight="1" thickBot="1" x14ac:dyDescent="0.3">
      <c r="A508" s="172"/>
      <c r="B508" s="70">
        <v>552</v>
      </c>
      <c r="C508" s="175"/>
      <c r="D508" s="80" t="s">
        <v>554</v>
      </c>
      <c r="E508" s="69" t="s">
        <v>827</v>
      </c>
      <c r="F508" s="69" t="s">
        <v>553</v>
      </c>
      <c r="G508" s="69" t="s">
        <v>39</v>
      </c>
      <c r="H508" s="54">
        <v>34.299999999999997</v>
      </c>
      <c r="I508" s="32"/>
      <c r="J508" s="41">
        <f t="shared" si="16"/>
        <v>0</v>
      </c>
      <c r="K508" s="42" t="str">
        <f t="shared" si="17"/>
        <v>OK</v>
      </c>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c r="AL508" s="31"/>
      <c r="AM508" s="31"/>
      <c r="AN508" s="31"/>
      <c r="AO508" s="31"/>
      <c r="AP508" s="31"/>
      <c r="AQ508" s="31"/>
      <c r="AR508" s="31"/>
      <c r="AS508" s="31"/>
      <c r="AT508" s="31"/>
      <c r="AU508" s="60"/>
      <c r="AV508" s="60"/>
      <c r="AW508" s="60"/>
      <c r="AX508" s="60"/>
      <c r="AY508" s="60"/>
      <c r="AZ508" s="60"/>
      <c r="BA508" s="60"/>
      <c r="BB508" s="135"/>
      <c r="BC508" s="135"/>
      <c r="BD508" s="135"/>
      <c r="BE508" s="60"/>
    </row>
    <row r="509" spans="1:57" ht="30" customHeight="1" thickBot="1" x14ac:dyDescent="0.3">
      <c r="A509" s="172"/>
      <c r="B509" s="70">
        <v>553</v>
      </c>
      <c r="C509" s="175"/>
      <c r="D509" s="80" t="s">
        <v>555</v>
      </c>
      <c r="E509" s="69" t="s">
        <v>827</v>
      </c>
      <c r="F509" s="69" t="s">
        <v>553</v>
      </c>
      <c r="G509" s="69" t="s">
        <v>39</v>
      </c>
      <c r="H509" s="54">
        <v>34.299999999999997</v>
      </c>
      <c r="I509" s="32">
        <v>3</v>
      </c>
      <c r="J509" s="41">
        <f t="shared" si="16"/>
        <v>1</v>
      </c>
      <c r="K509" s="42" t="str">
        <f t="shared" si="17"/>
        <v>OK</v>
      </c>
      <c r="L509" s="31"/>
      <c r="M509" s="31"/>
      <c r="N509" s="31"/>
      <c r="O509" s="31"/>
      <c r="P509" s="108">
        <v>2</v>
      </c>
      <c r="Q509" s="31"/>
      <c r="R509" s="31"/>
      <c r="S509" s="31"/>
      <c r="T509" s="31"/>
      <c r="U509" s="31"/>
      <c r="V509" s="31"/>
      <c r="W509" s="31"/>
      <c r="X509" s="31"/>
      <c r="Y509" s="31"/>
      <c r="Z509" s="31"/>
      <c r="AA509" s="31"/>
      <c r="AB509" s="31"/>
      <c r="AC509" s="31"/>
      <c r="AD509" s="31"/>
      <c r="AE509" s="31"/>
      <c r="AF509" s="31"/>
      <c r="AG509" s="31"/>
      <c r="AH509" s="31"/>
      <c r="AI509" s="31"/>
      <c r="AJ509" s="31"/>
      <c r="AK509" s="31"/>
      <c r="AL509" s="31"/>
      <c r="AM509" s="31"/>
      <c r="AN509" s="31"/>
      <c r="AO509" s="31"/>
      <c r="AP509" s="31"/>
      <c r="AQ509" s="31"/>
      <c r="AR509" s="31"/>
      <c r="AS509" s="31"/>
      <c r="AT509" s="31"/>
      <c r="AU509" s="60"/>
      <c r="AV509" s="60"/>
      <c r="AW509" s="60"/>
      <c r="AX509" s="60"/>
      <c r="AY509" s="60"/>
      <c r="AZ509" s="60"/>
      <c r="BA509" s="60"/>
      <c r="BB509" s="135"/>
      <c r="BC509" s="135"/>
      <c r="BD509" s="135"/>
      <c r="BE509" s="60"/>
    </row>
    <row r="510" spans="1:57" ht="30" customHeight="1" thickBot="1" x14ac:dyDescent="0.3">
      <c r="A510" s="172"/>
      <c r="B510" s="70">
        <v>554</v>
      </c>
      <c r="C510" s="175"/>
      <c r="D510" s="80" t="s">
        <v>556</v>
      </c>
      <c r="E510" s="69" t="s">
        <v>827</v>
      </c>
      <c r="F510" s="69" t="s">
        <v>553</v>
      </c>
      <c r="G510" s="69" t="s">
        <v>39</v>
      </c>
      <c r="H510" s="54">
        <v>33.36</v>
      </c>
      <c r="I510" s="32"/>
      <c r="J510" s="41">
        <f t="shared" si="16"/>
        <v>0</v>
      </c>
      <c r="K510" s="42" t="str">
        <f t="shared" si="17"/>
        <v>OK</v>
      </c>
      <c r="L510" s="31"/>
      <c r="M510" s="31"/>
      <c r="N510" s="31"/>
      <c r="O510" s="31"/>
      <c r="P510" s="63"/>
      <c r="Q510" s="31"/>
      <c r="R510" s="31"/>
      <c r="S510" s="31"/>
      <c r="T510" s="31"/>
      <c r="U510" s="31"/>
      <c r="V510" s="31"/>
      <c r="W510" s="31"/>
      <c r="X510" s="31"/>
      <c r="Y510" s="31"/>
      <c r="Z510" s="31"/>
      <c r="AA510" s="31"/>
      <c r="AB510" s="31"/>
      <c r="AC510" s="31"/>
      <c r="AD510" s="31"/>
      <c r="AE510" s="31"/>
      <c r="AF510" s="31"/>
      <c r="AG510" s="31"/>
      <c r="AH510" s="31"/>
      <c r="AI510" s="31"/>
      <c r="AJ510" s="31"/>
      <c r="AK510" s="31"/>
      <c r="AL510" s="31"/>
      <c r="AM510" s="31"/>
      <c r="AN510" s="31"/>
      <c r="AO510" s="31"/>
      <c r="AP510" s="31"/>
      <c r="AQ510" s="31"/>
      <c r="AR510" s="31"/>
      <c r="AS510" s="31"/>
      <c r="AT510" s="31"/>
      <c r="AU510" s="60"/>
      <c r="AV510" s="60"/>
      <c r="AW510" s="60"/>
      <c r="AX510" s="60"/>
      <c r="AY510" s="60"/>
      <c r="AZ510" s="60"/>
      <c r="BA510" s="60"/>
      <c r="BB510" s="135"/>
      <c r="BC510" s="135"/>
      <c r="BD510" s="135"/>
      <c r="BE510" s="60"/>
    </row>
    <row r="511" spans="1:57" ht="30" customHeight="1" thickBot="1" x14ac:dyDescent="0.3">
      <c r="A511" s="172"/>
      <c r="B511" s="70">
        <v>555</v>
      </c>
      <c r="C511" s="175"/>
      <c r="D511" s="80" t="s">
        <v>557</v>
      </c>
      <c r="E511" s="69" t="s">
        <v>827</v>
      </c>
      <c r="F511" s="69" t="s">
        <v>553</v>
      </c>
      <c r="G511" s="69" t="s">
        <v>39</v>
      </c>
      <c r="H511" s="54">
        <v>34.299999999999997</v>
      </c>
      <c r="I511" s="32">
        <v>2</v>
      </c>
      <c r="J511" s="41">
        <f t="shared" si="16"/>
        <v>0</v>
      </c>
      <c r="K511" s="42" t="str">
        <f t="shared" si="17"/>
        <v>OK</v>
      </c>
      <c r="L511" s="31"/>
      <c r="M511" s="31"/>
      <c r="N511" s="31"/>
      <c r="O511" s="31"/>
      <c r="P511" s="108">
        <v>2</v>
      </c>
      <c r="Q511" s="31"/>
      <c r="R511" s="31"/>
      <c r="S511" s="31"/>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c r="AT511" s="31"/>
      <c r="AU511" s="60"/>
      <c r="AV511" s="60"/>
      <c r="AW511" s="60"/>
      <c r="AX511" s="60"/>
      <c r="AY511" s="60"/>
      <c r="AZ511" s="60"/>
      <c r="BA511" s="60"/>
      <c r="BB511" s="135"/>
      <c r="BC511" s="135"/>
      <c r="BD511" s="135"/>
      <c r="BE511" s="60"/>
    </row>
    <row r="512" spans="1:57" ht="30" customHeight="1" thickBot="1" x14ac:dyDescent="0.3">
      <c r="A512" s="172"/>
      <c r="B512" s="70">
        <v>556</v>
      </c>
      <c r="C512" s="175"/>
      <c r="D512" s="80" t="s">
        <v>558</v>
      </c>
      <c r="E512" s="69" t="s">
        <v>827</v>
      </c>
      <c r="F512" s="69" t="s">
        <v>553</v>
      </c>
      <c r="G512" s="69" t="s">
        <v>39</v>
      </c>
      <c r="H512" s="54">
        <v>34.299999999999997</v>
      </c>
      <c r="I512" s="32"/>
      <c r="J512" s="41">
        <f t="shared" si="16"/>
        <v>0</v>
      </c>
      <c r="K512" s="42" t="str">
        <f t="shared" si="17"/>
        <v>OK</v>
      </c>
      <c r="L512" s="31"/>
      <c r="M512" s="31"/>
      <c r="N512" s="31"/>
      <c r="O512" s="31"/>
      <c r="P512" s="63"/>
      <c r="Q512" s="31"/>
      <c r="R512" s="31"/>
      <c r="S512" s="31"/>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c r="AT512" s="31"/>
      <c r="AU512" s="60"/>
      <c r="AV512" s="60"/>
      <c r="AW512" s="60"/>
      <c r="AX512" s="60"/>
      <c r="AY512" s="60"/>
      <c r="AZ512" s="60"/>
      <c r="BA512" s="60"/>
      <c r="BB512" s="135"/>
      <c r="BC512" s="135"/>
      <c r="BD512" s="135"/>
      <c r="BE512" s="60"/>
    </row>
    <row r="513" spans="1:57" ht="30" customHeight="1" thickBot="1" x14ac:dyDescent="0.3">
      <c r="A513" s="172"/>
      <c r="B513" s="70">
        <v>557</v>
      </c>
      <c r="C513" s="175"/>
      <c r="D513" s="80" t="s">
        <v>559</v>
      </c>
      <c r="E513" s="69" t="s">
        <v>828</v>
      </c>
      <c r="F513" s="69" t="s">
        <v>561</v>
      </c>
      <c r="G513" s="69" t="s">
        <v>39</v>
      </c>
      <c r="H513" s="54">
        <v>15</v>
      </c>
      <c r="I513" s="32">
        <v>6</v>
      </c>
      <c r="J513" s="41">
        <f t="shared" si="16"/>
        <v>0</v>
      </c>
      <c r="K513" s="42" t="str">
        <f t="shared" si="17"/>
        <v>OK</v>
      </c>
      <c r="L513" s="31"/>
      <c r="M513" s="31"/>
      <c r="N513" s="31"/>
      <c r="O513" s="31"/>
      <c r="P513" s="118">
        <v>3</v>
      </c>
      <c r="Q513" s="31"/>
      <c r="R513" s="31"/>
      <c r="S513" s="31"/>
      <c r="T513" s="31"/>
      <c r="U513" s="31"/>
      <c r="V513" s="31">
        <v>2</v>
      </c>
      <c r="W513" s="31"/>
      <c r="X513" s="31"/>
      <c r="Y513" s="31"/>
      <c r="Z513" s="31"/>
      <c r="AA513" s="31"/>
      <c r="AB513" s="31"/>
      <c r="AC513" s="109"/>
      <c r="AD513" s="109"/>
      <c r="AE513" s="109"/>
      <c r="AF513" s="31"/>
      <c r="AG513" s="31"/>
      <c r="AI513" s="31"/>
      <c r="AJ513" s="31"/>
      <c r="AK513" s="31"/>
      <c r="AL513" s="31">
        <v>1</v>
      </c>
      <c r="AM513" s="31"/>
      <c r="AN513" s="31"/>
      <c r="AO513" s="31"/>
      <c r="AP513" s="31"/>
      <c r="AQ513" s="31"/>
      <c r="AR513" s="31"/>
      <c r="AS513" s="31"/>
      <c r="AT513" s="31"/>
      <c r="AU513" s="60"/>
      <c r="AV513" s="60"/>
      <c r="AW513" s="60"/>
      <c r="AX513" s="60"/>
      <c r="AY513" s="60"/>
      <c r="AZ513" s="60"/>
      <c r="BA513" s="60"/>
      <c r="BB513" s="135"/>
      <c r="BC513" s="135"/>
      <c r="BD513" s="135"/>
      <c r="BE513" s="60"/>
    </row>
    <row r="514" spans="1:57" ht="30" customHeight="1" x14ac:dyDescent="0.25">
      <c r="A514" s="172"/>
      <c r="B514" s="70">
        <v>558</v>
      </c>
      <c r="C514" s="175"/>
      <c r="D514" s="80" t="s">
        <v>562</v>
      </c>
      <c r="E514" s="69" t="s">
        <v>829</v>
      </c>
      <c r="F514" s="69" t="s">
        <v>123</v>
      </c>
      <c r="G514" s="69" t="s">
        <v>39</v>
      </c>
      <c r="H514" s="54">
        <v>54.24</v>
      </c>
      <c r="I514" s="32">
        <v>2</v>
      </c>
      <c r="J514" s="41">
        <f t="shared" si="16"/>
        <v>2</v>
      </c>
      <c r="K514" s="42" t="str">
        <f t="shared" si="17"/>
        <v>OK</v>
      </c>
      <c r="L514" s="31"/>
      <c r="M514" s="31"/>
      <c r="N514" s="31"/>
      <c r="O514" s="31"/>
      <c r="P514" s="62"/>
      <c r="Q514" s="31"/>
      <c r="R514" s="31"/>
      <c r="S514" s="31"/>
      <c r="T514" s="31"/>
      <c r="U514" s="31"/>
      <c r="V514" s="31"/>
      <c r="W514" s="31"/>
      <c r="X514" s="31"/>
      <c r="Y514" s="31"/>
      <c r="Z514" s="31"/>
      <c r="AA514" s="31"/>
      <c r="AB514" s="31"/>
      <c r="AC514" s="31"/>
      <c r="AD514" s="31"/>
      <c r="AE514" s="31"/>
      <c r="AF514" s="31"/>
      <c r="AG514" s="31"/>
      <c r="AI514" s="31"/>
      <c r="AJ514" s="31"/>
      <c r="AK514" s="31"/>
      <c r="AL514" s="31"/>
      <c r="AM514" s="31"/>
      <c r="AN514" s="31"/>
      <c r="AO514" s="31"/>
      <c r="AP514" s="31"/>
      <c r="AQ514" s="31"/>
      <c r="AR514" s="31"/>
      <c r="AS514" s="31"/>
      <c r="AT514" s="31"/>
      <c r="AU514" s="60"/>
      <c r="AV514" s="60"/>
      <c r="AW514" s="60"/>
      <c r="AX514" s="60"/>
      <c r="AY514" s="60"/>
      <c r="AZ514" s="60"/>
      <c r="BA514" s="60"/>
      <c r="BB514" s="135"/>
      <c r="BC514" s="135"/>
      <c r="BD514" s="135"/>
      <c r="BE514" s="60"/>
    </row>
    <row r="515" spans="1:57" ht="30" customHeight="1" x14ac:dyDescent="0.25">
      <c r="A515" s="172"/>
      <c r="B515" s="70">
        <v>559</v>
      </c>
      <c r="C515" s="175"/>
      <c r="D515" s="80" t="s">
        <v>566</v>
      </c>
      <c r="E515" s="69" t="s">
        <v>824</v>
      </c>
      <c r="F515" s="69" t="s">
        <v>123</v>
      </c>
      <c r="G515" s="69" t="s">
        <v>39</v>
      </c>
      <c r="H515" s="54">
        <v>290</v>
      </c>
      <c r="I515" s="32"/>
      <c r="J515" s="41">
        <f t="shared" si="16"/>
        <v>0</v>
      </c>
      <c r="K515" s="42" t="str">
        <f t="shared" si="17"/>
        <v>OK</v>
      </c>
      <c r="L515" s="31"/>
      <c r="M515" s="31"/>
      <c r="N515" s="31"/>
      <c r="O515" s="31"/>
      <c r="P515" s="31"/>
      <c r="Q515" s="31"/>
      <c r="R515" s="31"/>
      <c r="S515" s="31"/>
      <c r="T515" s="31"/>
      <c r="U515" s="31"/>
      <c r="V515" s="31"/>
      <c r="W515" s="31"/>
      <c r="X515" s="31"/>
      <c r="Y515" s="31"/>
      <c r="Z515" s="31"/>
      <c r="AA515" s="31"/>
      <c r="AB515" s="31"/>
      <c r="AC515" s="31"/>
      <c r="AD515" s="31"/>
      <c r="AE515" s="31"/>
      <c r="AF515" s="31"/>
      <c r="AG515" s="31"/>
      <c r="AI515" s="31"/>
      <c r="AJ515" s="31"/>
      <c r="AK515" s="31"/>
      <c r="AL515" s="31"/>
      <c r="AM515" s="31"/>
      <c r="AN515" s="31"/>
      <c r="AO515" s="31"/>
      <c r="AP515" s="31"/>
      <c r="AQ515" s="31"/>
      <c r="AR515" s="31"/>
      <c r="AS515" s="31"/>
      <c r="AT515" s="31"/>
      <c r="AU515" s="60"/>
      <c r="AV515" s="60"/>
      <c r="AW515" s="60"/>
      <c r="AX515" s="60"/>
      <c r="AY515" s="60"/>
      <c r="AZ515" s="60"/>
      <c r="BA515" s="60"/>
      <c r="BB515" s="135"/>
      <c r="BC515" s="135"/>
      <c r="BD515" s="135"/>
      <c r="BE515" s="60"/>
    </row>
    <row r="516" spans="1:57" ht="30" customHeight="1" x14ac:dyDescent="0.25">
      <c r="A516" s="172"/>
      <c r="B516" s="70">
        <v>560</v>
      </c>
      <c r="C516" s="175"/>
      <c r="D516" s="80" t="s">
        <v>568</v>
      </c>
      <c r="E516" s="69" t="s">
        <v>824</v>
      </c>
      <c r="F516" s="69" t="s">
        <v>553</v>
      </c>
      <c r="G516" s="69" t="s">
        <v>39</v>
      </c>
      <c r="H516" s="54">
        <v>7.5</v>
      </c>
      <c r="I516" s="32"/>
      <c r="J516" s="41">
        <f t="shared" ref="J516:J579" si="18">I516-(SUM(L516:BE516))</f>
        <v>0</v>
      </c>
      <c r="K516" s="42" t="str">
        <f t="shared" si="17"/>
        <v>OK</v>
      </c>
      <c r="L516" s="31"/>
      <c r="M516" s="31"/>
      <c r="N516" s="31"/>
      <c r="O516" s="31"/>
      <c r="P516" s="31"/>
      <c r="Q516" s="31"/>
      <c r="R516" s="31"/>
      <c r="S516" s="31"/>
      <c r="T516" s="31"/>
      <c r="U516" s="31"/>
      <c r="V516" s="31"/>
      <c r="W516" s="31"/>
      <c r="X516" s="31"/>
      <c r="Y516" s="31"/>
      <c r="Z516" s="31"/>
      <c r="AA516" s="31"/>
      <c r="AB516" s="31"/>
      <c r="AC516" s="31"/>
      <c r="AD516" s="31"/>
      <c r="AE516" s="31"/>
      <c r="AF516" s="31"/>
      <c r="AG516" s="31"/>
      <c r="AI516" s="31"/>
      <c r="AJ516" s="31"/>
      <c r="AK516" s="31"/>
      <c r="AL516" s="31"/>
      <c r="AM516" s="31"/>
      <c r="AN516" s="31"/>
      <c r="AO516" s="31"/>
      <c r="AP516" s="31"/>
      <c r="AQ516" s="31"/>
      <c r="AR516" s="31"/>
      <c r="AS516" s="31"/>
      <c r="AT516" s="31"/>
      <c r="AU516" s="60"/>
      <c r="AV516" s="60"/>
      <c r="AW516" s="60"/>
      <c r="AX516" s="60"/>
      <c r="AY516" s="60"/>
      <c r="AZ516" s="60"/>
      <c r="BA516" s="60"/>
      <c r="BB516" s="135"/>
      <c r="BC516" s="135"/>
      <c r="BD516" s="135"/>
      <c r="BE516" s="60"/>
    </row>
    <row r="517" spans="1:57" ht="30" customHeight="1" x14ac:dyDescent="0.25">
      <c r="A517" s="172"/>
      <c r="B517" s="70">
        <v>561</v>
      </c>
      <c r="C517" s="175"/>
      <c r="D517" s="80" t="s">
        <v>569</v>
      </c>
      <c r="E517" s="69" t="s">
        <v>824</v>
      </c>
      <c r="F517" s="69" t="s">
        <v>553</v>
      </c>
      <c r="G517" s="69" t="s">
        <v>39</v>
      </c>
      <c r="H517" s="54">
        <v>7.5</v>
      </c>
      <c r="I517" s="32"/>
      <c r="J517" s="41">
        <f t="shared" si="18"/>
        <v>0</v>
      </c>
      <c r="K517" s="42" t="str">
        <f t="shared" ref="K517:K560" si="19">IF(J517&lt;0,"ATENÇÃO","OK")</f>
        <v>OK</v>
      </c>
      <c r="L517" s="31"/>
      <c r="M517" s="31"/>
      <c r="N517" s="31"/>
      <c r="O517" s="31"/>
      <c r="P517" s="31"/>
      <c r="Q517" s="31"/>
      <c r="R517" s="31"/>
      <c r="S517" s="31"/>
      <c r="T517" s="31"/>
      <c r="U517" s="31"/>
      <c r="V517" s="31"/>
      <c r="W517" s="31"/>
      <c r="X517" s="31"/>
      <c r="Y517" s="31"/>
      <c r="Z517" s="31"/>
      <c r="AA517" s="31"/>
      <c r="AB517" s="31"/>
      <c r="AC517" s="31"/>
      <c r="AD517" s="31"/>
      <c r="AE517" s="31"/>
      <c r="AF517" s="31"/>
      <c r="AG517" s="31"/>
      <c r="AI517" s="31"/>
      <c r="AJ517" s="31"/>
      <c r="AK517" s="31"/>
      <c r="AL517" s="31"/>
      <c r="AM517" s="31"/>
      <c r="AN517" s="31"/>
      <c r="AO517" s="31"/>
      <c r="AP517" s="31"/>
      <c r="AQ517" s="31"/>
      <c r="AR517" s="31"/>
      <c r="AS517" s="31"/>
      <c r="AT517" s="31"/>
      <c r="AU517" s="60"/>
      <c r="AV517" s="60"/>
      <c r="AW517" s="60"/>
      <c r="AX517" s="60"/>
      <c r="AY517" s="60"/>
      <c r="AZ517" s="60"/>
      <c r="BA517" s="60"/>
      <c r="BB517" s="135"/>
      <c r="BC517" s="135"/>
      <c r="BD517" s="135"/>
      <c r="BE517" s="60"/>
    </row>
    <row r="518" spans="1:57" ht="30" customHeight="1" x14ac:dyDescent="0.25">
      <c r="A518" s="172"/>
      <c r="B518" s="70">
        <v>562</v>
      </c>
      <c r="C518" s="175"/>
      <c r="D518" s="80" t="s">
        <v>570</v>
      </c>
      <c r="E518" s="69" t="s">
        <v>824</v>
      </c>
      <c r="F518" s="69" t="s">
        <v>553</v>
      </c>
      <c r="G518" s="69" t="s">
        <v>39</v>
      </c>
      <c r="H518" s="54">
        <v>3.68</v>
      </c>
      <c r="I518" s="32"/>
      <c r="J518" s="41">
        <f t="shared" si="18"/>
        <v>0</v>
      </c>
      <c r="K518" s="42" t="str">
        <f t="shared" si="19"/>
        <v>OK</v>
      </c>
      <c r="L518" s="31"/>
      <c r="M518" s="31"/>
      <c r="N518" s="31"/>
      <c r="O518" s="31"/>
      <c r="P518" s="31"/>
      <c r="Q518" s="31"/>
      <c r="R518" s="31"/>
      <c r="S518" s="31"/>
      <c r="T518" s="31"/>
      <c r="U518" s="31"/>
      <c r="V518" s="31"/>
      <c r="W518" s="31"/>
      <c r="X518" s="31"/>
      <c r="Y518" s="31"/>
      <c r="Z518" s="31"/>
      <c r="AA518" s="31"/>
      <c r="AB518" s="31"/>
      <c r="AC518" s="31"/>
      <c r="AD518" s="31"/>
      <c r="AE518" s="31"/>
      <c r="AF518" s="31"/>
      <c r="AG518" s="31"/>
      <c r="AI518" s="31"/>
      <c r="AJ518" s="31"/>
      <c r="AK518" s="31"/>
      <c r="AL518" s="31"/>
      <c r="AM518" s="31"/>
      <c r="AN518" s="31"/>
      <c r="AO518" s="31"/>
      <c r="AP518" s="31"/>
      <c r="AQ518" s="31"/>
      <c r="AR518" s="31"/>
      <c r="AS518" s="31"/>
      <c r="AT518" s="31"/>
      <c r="AU518" s="60"/>
      <c r="AV518" s="60"/>
      <c r="AW518" s="60"/>
      <c r="AX518" s="60"/>
      <c r="AY518" s="60"/>
      <c r="AZ518" s="60"/>
      <c r="BA518" s="60"/>
      <c r="BB518" s="135"/>
      <c r="BC518" s="135"/>
      <c r="BD518" s="135"/>
      <c r="BE518" s="60"/>
    </row>
    <row r="519" spans="1:57" ht="30" customHeight="1" x14ac:dyDescent="0.25">
      <c r="A519" s="172"/>
      <c r="B519" s="70">
        <v>563</v>
      </c>
      <c r="C519" s="175"/>
      <c r="D519" s="80" t="s">
        <v>571</v>
      </c>
      <c r="E519" s="69" t="s">
        <v>572</v>
      </c>
      <c r="F519" s="69" t="s">
        <v>553</v>
      </c>
      <c r="G519" s="69" t="s">
        <v>39</v>
      </c>
      <c r="H519" s="54">
        <v>345.04</v>
      </c>
      <c r="I519" s="32"/>
      <c r="J519" s="41">
        <f t="shared" si="18"/>
        <v>0</v>
      </c>
      <c r="K519" s="42" t="str">
        <f t="shared" si="19"/>
        <v>OK</v>
      </c>
      <c r="L519" s="31"/>
      <c r="M519" s="31"/>
      <c r="N519" s="31"/>
      <c r="O519" s="31"/>
      <c r="P519" s="31"/>
      <c r="Q519" s="31"/>
      <c r="R519" s="31"/>
      <c r="S519" s="31"/>
      <c r="T519" s="31"/>
      <c r="U519" s="31"/>
      <c r="V519" s="31"/>
      <c r="W519" s="31"/>
      <c r="X519" s="31"/>
      <c r="Y519" s="31"/>
      <c r="Z519" s="31"/>
      <c r="AA519" s="31"/>
      <c r="AB519" s="31"/>
      <c r="AC519" s="31"/>
      <c r="AD519" s="31"/>
      <c r="AE519" s="31"/>
      <c r="AF519" s="31"/>
      <c r="AG519" s="31"/>
      <c r="AI519" s="31"/>
      <c r="AJ519" s="31"/>
      <c r="AK519" s="31"/>
      <c r="AL519" s="31"/>
      <c r="AM519" s="31"/>
      <c r="AN519" s="31"/>
      <c r="AO519" s="31"/>
      <c r="AP519" s="31"/>
      <c r="AQ519" s="31"/>
      <c r="AR519" s="31"/>
      <c r="AS519" s="31"/>
      <c r="AT519" s="31"/>
      <c r="AU519" s="60"/>
      <c r="AV519" s="60"/>
      <c r="AW519" s="60"/>
      <c r="AX519" s="60"/>
      <c r="AY519" s="60"/>
      <c r="AZ519" s="60"/>
      <c r="BA519" s="60"/>
      <c r="BB519" s="135"/>
      <c r="BC519" s="135"/>
      <c r="BD519" s="135"/>
      <c r="BE519" s="60"/>
    </row>
    <row r="520" spans="1:57" ht="30" customHeight="1" x14ac:dyDescent="0.25">
      <c r="A520" s="172"/>
      <c r="B520" s="70">
        <v>564</v>
      </c>
      <c r="C520" s="175"/>
      <c r="D520" s="81" t="s">
        <v>573</v>
      </c>
      <c r="E520" s="66" t="s">
        <v>824</v>
      </c>
      <c r="F520" s="66" t="s">
        <v>574</v>
      </c>
      <c r="G520" s="69" t="s">
        <v>39</v>
      </c>
      <c r="H520" s="54">
        <v>24.17</v>
      </c>
      <c r="I520" s="32"/>
      <c r="J520" s="41">
        <f t="shared" si="18"/>
        <v>0</v>
      </c>
      <c r="K520" s="42" t="str">
        <f t="shared" si="19"/>
        <v>OK</v>
      </c>
      <c r="L520" s="31"/>
      <c r="M520" s="31"/>
      <c r="N520" s="31"/>
      <c r="O520" s="31"/>
      <c r="P520" s="61"/>
      <c r="Q520" s="31"/>
      <c r="R520" s="31"/>
      <c r="S520" s="31"/>
      <c r="T520" s="31"/>
      <c r="U520" s="31"/>
      <c r="V520" s="31"/>
      <c r="W520" s="31"/>
      <c r="X520" s="31"/>
      <c r="Y520" s="31"/>
      <c r="Z520" s="31"/>
      <c r="AA520" s="31"/>
      <c r="AB520" s="31"/>
      <c r="AC520" s="31"/>
      <c r="AD520" s="31"/>
      <c r="AE520" s="31"/>
      <c r="AF520" s="31"/>
      <c r="AG520" s="31"/>
      <c r="AI520" s="31"/>
      <c r="AJ520" s="31"/>
      <c r="AK520" s="31"/>
      <c r="AL520" s="31"/>
      <c r="AM520" s="31"/>
      <c r="AN520" s="31"/>
      <c r="AO520" s="31"/>
      <c r="AP520" s="31"/>
      <c r="AQ520" s="31"/>
      <c r="AR520" s="31"/>
      <c r="AS520" s="31"/>
      <c r="AT520" s="31"/>
      <c r="AU520" s="60"/>
      <c r="AV520" s="60"/>
      <c r="AW520" s="60"/>
      <c r="AX520" s="60"/>
      <c r="AY520" s="60"/>
      <c r="AZ520" s="60"/>
      <c r="BA520" s="60"/>
      <c r="BB520" s="135"/>
      <c r="BC520" s="135"/>
      <c r="BD520" s="135"/>
      <c r="BE520" s="60"/>
    </row>
    <row r="521" spans="1:57" ht="30" customHeight="1" x14ac:dyDescent="0.25">
      <c r="A521" s="172"/>
      <c r="B521" s="70">
        <v>565</v>
      </c>
      <c r="C521" s="175"/>
      <c r="D521" s="80" t="s">
        <v>575</v>
      </c>
      <c r="E521" s="69" t="s">
        <v>824</v>
      </c>
      <c r="F521" s="69" t="s">
        <v>123</v>
      </c>
      <c r="G521" s="69" t="s">
        <v>39</v>
      </c>
      <c r="H521" s="54">
        <v>4.95</v>
      </c>
      <c r="I521" s="32">
        <v>20</v>
      </c>
      <c r="J521" s="41">
        <f t="shared" si="18"/>
        <v>17</v>
      </c>
      <c r="K521" s="42" t="str">
        <f t="shared" si="19"/>
        <v>OK</v>
      </c>
      <c r="L521" s="31"/>
      <c r="M521" s="31"/>
      <c r="N521" s="31"/>
      <c r="O521" s="31"/>
      <c r="P521" s="111"/>
      <c r="Q521" s="31"/>
      <c r="R521" s="31"/>
      <c r="S521" s="31"/>
      <c r="T521" s="31"/>
      <c r="U521" s="31"/>
      <c r="V521" s="31">
        <v>3</v>
      </c>
      <c r="W521" s="31"/>
      <c r="X521" s="31"/>
      <c r="Y521" s="31"/>
      <c r="Z521" s="31"/>
      <c r="AA521" s="31"/>
      <c r="AB521" s="31"/>
      <c r="AC521" s="109"/>
      <c r="AD521" s="109"/>
      <c r="AE521" s="109"/>
      <c r="AF521" s="31"/>
      <c r="AG521" s="31"/>
      <c r="AI521" s="31"/>
      <c r="AJ521" s="31"/>
      <c r="AK521" s="31"/>
      <c r="AL521" s="31"/>
      <c r="AM521" s="31"/>
      <c r="AN521" s="31"/>
      <c r="AO521" s="31"/>
      <c r="AP521" s="31"/>
      <c r="AQ521" s="31"/>
      <c r="AR521" s="31"/>
      <c r="AS521" s="31"/>
      <c r="AT521" s="31"/>
      <c r="AU521" s="60"/>
      <c r="AV521" s="60"/>
      <c r="AW521" s="60"/>
      <c r="AX521" s="60"/>
      <c r="AY521" s="60"/>
      <c r="AZ521" s="60"/>
      <c r="BA521" s="60"/>
      <c r="BB521" s="135"/>
      <c r="BC521" s="135"/>
      <c r="BD521" s="135"/>
      <c r="BE521" s="60"/>
    </row>
    <row r="522" spans="1:57" ht="30" customHeight="1" x14ac:dyDescent="0.25">
      <c r="A522" s="172"/>
      <c r="B522" s="70">
        <v>566</v>
      </c>
      <c r="C522" s="175"/>
      <c r="D522" s="80" t="s">
        <v>576</v>
      </c>
      <c r="E522" s="69" t="s">
        <v>824</v>
      </c>
      <c r="F522" s="69" t="s">
        <v>123</v>
      </c>
      <c r="G522" s="69" t="s">
        <v>39</v>
      </c>
      <c r="H522" s="54">
        <v>4.95</v>
      </c>
      <c r="I522" s="32">
        <v>20</v>
      </c>
      <c r="J522" s="41">
        <f t="shared" si="18"/>
        <v>20</v>
      </c>
      <c r="K522" s="42" t="str">
        <f t="shared" si="19"/>
        <v>OK</v>
      </c>
      <c r="L522" s="31"/>
      <c r="M522" s="31"/>
      <c r="N522" s="31"/>
      <c r="O522" s="31"/>
      <c r="P522" s="62"/>
      <c r="Q522" s="31"/>
      <c r="R522" s="31"/>
      <c r="S522" s="31"/>
      <c r="T522" s="31"/>
      <c r="U522" s="31"/>
      <c r="V522" s="31"/>
      <c r="W522" s="31"/>
      <c r="X522" s="31"/>
      <c r="Y522" s="31"/>
      <c r="Z522" s="31"/>
      <c r="AA522" s="31"/>
      <c r="AB522" s="31"/>
      <c r="AC522" s="31"/>
      <c r="AD522" s="31"/>
      <c r="AE522" s="31"/>
      <c r="AF522" s="31"/>
      <c r="AG522" s="31"/>
      <c r="AI522" s="31"/>
      <c r="AJ522" s="31"/>
      <c r="AK522" s="31"/>
      <c r="AL522" s="31"/>
      <c r="AM522" s="31"/>
      <c r="AN522" s="31"/>
      <c r="AO522" s="31"/>
      <c r="AP522" s="31"/>
      <c r="AQ522" s="31"/>
      <c r="AR522" s="31"/>
      <c r="AS522" s="31"/>
      <c r="AT522" s="31"/>
      <c r="AU522" s="60"/>
      <c r="AV522" s="60"/>
      <c r="AW522" s="60"/>
      <c r="AX522" s="60"/>
      <c r="AY522" s="60"/>
      <c r="AZ522" s="60"/>
      <c r="BA522" s="60"/>
      <c r="BB522" s="135"/>
      <c r="BC522" s="135"/>
      <c r="BD522" s="135"/>
      <c r="BE522" s="60"/>
    </row>
    <row r="523" spans="1:57" ht="30" customHeight="1" x14ac:dyDescent="0.25">
      <c r="A523" s="172"/>
      <c r="B523" s="70">
        <v>567</v>
      </c>
      <c r="C523" s="175"/>
      <c r="D523" s="80" t="s">
        <v>577</v>
      </c>
      <c r="E523" s="69" t="s">
        <v>824</v>
      </c>
      <c r="F523" s="69" t="s">
        <v>123</v>
      </c>
      <c r="G523" s="69" t="s">
        <v>39</v>
      </c>
      <c r="H523" s="54">
        <v>4.95</v>
      </c>
      <c r="I523" s="32">
        <v>3</v>
      </c>
      <c r="J523" s="41">
        <f t="shared" si="18"/>
        <v>3</v>
      </c>
      <c r="K523" s="42" t="str">
        <f t="shared" si="19"/>
        <v>OK</v>
      </c>
      <c r="L523" s="31"/>
      <c r="M523" s="31"/>
      <c r="N523" s="31"/>
      <c r="O523" s="31"/>
      <c r="P523" s="31"/>
      <c r="Q523" s="31"/>
      <c r="R523" s="31"/>
      <c r="S523" s="31"/>
      <c r="T523" s="31"/>
      <c r="U523" s="31"/>
      <c r="V523" s="31"/>
      <c r="W523" s="31"/>
      <c r="X523" s="31"/>
      <c r="Y523" s="31"/>
      <c r="Z523" s="31"/>
      <c r="AA523" s="31"/>
      <c r="AB523" s="31"/>
      <c r="AC523" s="31"/>
      <c r="AD523" s="31"/>
      <c r="AE523" s="31"/>
      <c r="AF523" s="31"/>
      <c r="AG523" s="31"/>
      <c r="AI523" s="31"/>
      <c r="AJ523" s="31"/>
      <c r="AK523" s="31"/>
      <c r="AL523" s="31"/>
      <c r="AM523" s="31"/>
      <c r="AN523" s="31"/>
      <c r="AO523" s="31"/>
      <c r="AP523" s="31"/>
      <c r="AQ523" s="31"/>
      <c r="AR523" s="31"/>
      <c r="AS523" s="31"/>
      <c r="AT523" s="31"/>
      <c r="AU523" s="60"/>
      <c r="AV523" s="60"/>
      <c r="AW523" s="60"/>
      <c r="AX523" s="60"/>
      <c r="AY523" s="60"/>
      <c r="AZ523" s="60"/>
      <c r="BA523" s="60"/>
      <c r="BB523" s="135"/>
      <c r="BC523" s="135"/>
      <c r="BD523" s="135"/>
      <c r="BE523" s="60"/>
    </row>
    <row r="524" spans="1:57" ht="30" customHeight="1" x14ac:dyDescent="0.25">
      <c r="A524" s="172"/>
      <c r="B524" s="70">
        <v>568</v>
      </c>
      <c r="C524" s="175"/>
      <c r="D524" s="81" t="s">
        <v>578</v>
      </c>
      <c r="E524" s="66" t="s">
        <v>824</v>
      </c>
      <c r="F524" s="66" t="s">
        <v>574</v>
      </c>
      <c r="G524" s="69" t="s">
        <v>39</v>
      </c>
      <c r="H524" s="54">
        <v>22.5</v>
      </c>
      <c r="I524" s="32"/>
      <c r="J524" s="41">
        <f t="shared" si="18"/>
        <v>0</v>
      </c>
      <c r="K524" s="42" t="str">
        <f t="shared" si="19"/>
        <v>OK</v>
      </c>
      <c r="L524" s="31"/>
      <c r="M524" s="31"/>
      <c r="N524" s="31"/>
      <c r="O524" s="31"/>
      <c r="P524" s="31"/>
      <c r="Q524" s="31"/>
      <c r="R524" s="31"/>
      <c r="S524" s="31"/>
      <c r="T524" s="31"/>
      <c r="U524" s="31"/>
      <c r="V524" s="31"/>
      <c r="W524" s="31"/>
      <c r="X524" s="31"/>
      <c r="Y524" s="31"/>
      <c r="Z524" s="31"/>
      <c r="AA524" s="31"/>
      <c r="AB524" s="31"/>
      <c r="AC524" s="61"/>
      <c r="AD524" s="61"/>
      <c r="AE524" s="61"/>
      <c r="AF524" s="31"/>
      <c r="AG524" s="31"/>
      <c r="AI524" s="31"/>
      <c r="AJ524" s="31"/>
      <c r="AK524" s="31"/>
      <c r="AL524" s="31"/>
      <c r="AM524" s="31"/>
      <c r="AN524" s="31"/>
      <c r="AO524" s="31"/>
      <c r="AP524" s="31"/>
      <c r="AQ524" s="31"/>
      <c r="AR524" s="31"/>
      <c r="AS524" s="31"/>
      <c r="AT524" s="31"/>
      <c r="AU524" s="60"/>
      <c r="AV524" s="60"/>
      <c r="AW524" s="60"/>
      <c r="AX524" s="60"/>
      <c r="AY524" s="60"/>
      <c r="AZ524" s="60"/>
      <c r="BA524" s="60"/>
      <c r="BB524" s="135"/>
      <c r="BC524" s="135"/>
      <c r="BD524" s="135"/>
      <c r="BE524" s="60"/>
    </row>
    <row r="525" spans="1:57" ht="30" customHeight="1" x14ac:dyDescent="0.25">
      <c r="A525" s="172"/>
      <c r="B525" s="70">
        <v>569</v>
      </c>
      <c r="C525" s="175"/>
      <c r="D525" s="81" t="s">
        <v>580</v>
      </c>
      <c r="E525" s="66" t="s">
        <v>824</v>
      </c>
      <c r="F525" s="66" t="s">
        <v>574</v>
      </c>
      <c r="G525" s="69" t="s">
        <v>39</v>
      </c>
      <c r="H525" s="54">
        <v>22.5</v>
      </c>
      <c r="I525" s="32">
        <v>1</v>
      </c>
      <c r="J525" s="41">
        <f t="shared" si="18"/>
        <v>0</v>
      </c>
      <c r="K525" s="42" t="str">
        <f t="shared" si="19"/>
        <v>OK</v>
      </c>
      <c r="L525" s="31"/>
      <c r="M525" s="31"/>
      <c r="N525" s="31"/>
      <c r="O525" s="31"/>
      <c r="P525" s="107"/>
      <c r="Q525" s="31"/>
      <c r="R525" s="31"/>
      <c r="S525" s="31"/>
      <c r="T525" s="31"/>
      <c r="U525" s="31"/>
      <c r="V525" s="31"/>
      <c r="W525" s="31"/>
      <c r="X525" s="31"/>
      <c r="Y525" s="31"/>
      <c r="Z525" s="31"/>
      <c r="AA525" s="31"/>
      <c r="AB525" s="31"/>
      <c r="AC525" s="111"/>
      <c r="AD525" s="111"/>
      <c r="AE525" s="111">
        <v>1</v>
      </c>
      <c r="AF525" s="109"/>
      <c r="AG525" s="31"/>
      <c r="AI525" s="31"/>
      <c r="AJ525" s="31"/>
      <c r="AK525" s="31"/>
      <c r="AL525" s="31">
        <v>0</v>
      </c>
      <c r="AM525" s="31"/>
      <c r="AN525" s="31"/>
      <c r="AO525" s="31"/>
      <c r="AP525" s="31"/>
      <c r="AQ525" s="31"/>
      <c r="AR525" s="31"/>
      <c r="AS525" s="31"/>
      <c r="AT525" s="31"/>
      <c r="AU525" s="60"/>
      <c r="AV525" s="60"/>
      <c r="AW525" s="60"/>
      <c r="AX525" s="60"/>
      <c r="AY525" s="60"/>
      <c r="AZ525" s="60"/>
      <c r="BA525" s="60"/>
      <c r="BB525" s="135"/>
      <c r="BC525" s="135"/>
      <c r="BD525" s="135"/>
      <c r="BE525" s="60"/>
    </row>
    <row r="526" spans="1:57" ht="30" customHeight="1" x14ac:dyDescent="0.25">
      <c r="A526" s="172"/>
      <c r="B526" s="70">
        <v>570</v>
      </c>
      <c r="C526" s="175"/>
      <c r="D526" s="81" t="s">
        <v>581</v>
      </c>
      <c r="E526" s="66" t="s">
        <v>824</v>
      </c>
      <c r="F526" s="66" t="s">
        <v>574</v>
      </c>
      <c r="G526" s="69" t="s">
        <v>39</v>
      </c>
      <c r="H526" s="54">
        <v>22.5</v>
      </c>
      <c r="I526" s="32">
        <v>1</v>
      </c>
      <c r="J526" s="41">
        <f t="shared" si="18"/>
        <v>1</v>
      </c>
      <c r="K526" s="42" t="str">
        <f t="shared" si="19"/>
        <v>OK</v>
      </c>
      <c r="L526" s="31"/>
      <c r="M526" s="31"/>
      <c r="N526" s="31"/>
      <c r="O526" s="31"/>
      <c r="P526" s="31"/>
      <c r="Q526" s="31"/>
      <c r="R526" s="31"/>
      <c r="S526" s="31"/>
      <c r="T526" s="31"/>
      <c r="U526" s="31"/>
      <c r="V526" s="31"/>
      <c r="W526" s="31"/>
      <c r="X526" s="31"/>
      <c r="Y526" s="31"/>
      <c r="Z526" s="31"/>
      <c r="AA526" s="31"/>
      <c r="AB526" s="31"/>
      <c r="AC526" s="62"/>
      <c r="AD526" s="62"/>
      <c r="AE526" s="62"/>
      <c r="AF526" s="31"/>
      <c r="AG526" s="31"/>
      <c r="AI526" s="31"/>
      <c r="AJ526" s="31"/>
      <c r="AK526" s="31"/>
      <c r="AL526" s="31"/>
      <c r="AM526" s="31"/>
      <c r="AN526" s="31"/>
      <c r="AO526" s="31"/>
      <c r="AP526" s="31"/>
      <c r="AQ526" s="31"/>
      <c r="AR526" s="31"/>
      <c r="AS526" s="31"/>
      <c r="AT526" s="31"/>
      <c r="AU526" s="60"/>
      <c r="AV526" s="60"/>
      <c r="AW526" s="60"/>
      <c r="AX526" s="60"/>
      <c r="AY526" s="60"/>
      <c r="AZ526" s="60"/>
      <c r="BA526" s="60"/>
      <c r="BB526" s="135"/>
      <c r="BC526" s="135"/>
      <c r="BD526" s="135"/>
      <c r="BE526" s="60"/>
    </row>
    <row r="527" spans="1:57" ht="30" customHeight="1" x14ac:dyDescent="0.25">
      <c r="A527" s="172"/>
      <c r="B527" s="70">
        <v>571</v>
      </c>
      <c r="C527" s="175"/>
      <c r="D527" s="81" t="s">
        <v>637</v>
      </c>
      <c r="E527" s="66" t="s">
        <v>824</v>
      </c>
      <c r="F527" s="69" t="s">
        <v>638</v>
      </c>
      <c r="G527" s="69" t="s">
        <v>44</v>
      </c>
      <c r="H527" s="54">
        <v>3.5</v>
      </c>
      <c r="I527" s="32">
        <v>45</v>
      </c>
      <c r="J527" s="41">
        <f t="shared" si="18"/>
        <v>45</v>
      </c>
      <c r="K527" s="42" t="str">
        <f t="shared" si="19"/>
        <v>OK</v>
      </c>
      <c r="L527" s="31"/>
      <c r="M527" s="31"/>
      <c r="N527" s="31"/>
      <c r="O527" s="31"/>
      <c r="P527" s="31"/>
      <c r="Q527" s="31"/>
      <c r="R527" s="31"/>
      <c r="S527" s="31"/>
      <c r="T527" s="31"/>
      <c r="U527" s="31"/>
      <c r="V527" s="31"/>
      <c r="W527" s="31"/>
      <c r="X527" s="31"/>
      <c r="Y527" s="31"/>
      <c r="Z527" s="31"/>
      <c r="AA527" s="31"/>
      <c r="AB527" s="31"/>
      <c r="AC527" s="31"/>
      <c r="AD527" s="31"/>
      <c r="AE527" s="31"/>
      <c r="AF527" s="31"/>
      <c r="AG527" s="31"/>
      <c r="AI527" s="31"/>
      <c r="AJ527" s="31"/>
      <c r="AK527" s="31"/>
      <c r="AL527" s="31"/>
      <c r="AM527" s="31"/>
      <c r="AN527" s="31"/>
      <c r="AO527" s="31"/>
      <c r="AP527" s="31"/>
      <c r="AQ527" s="31"/>
      <c r="AR527" s="31"/>
      <c r="AS527" s="31"/>
      <c r="AT527" s="31"/>
      <c r="AU527" s="60"/>
      <c r="AV527" s="60"/>
      <c r="AW527" s="60"/>
      <c r="AX527" s="60"/>
      <c r="AY527" s="60"/>
      <c r="AZ527" s="60"/>
      <c r="BA527" s="60"/>
      <c r="BB527" s="135"/>
      <c r="BC527" s="135"/>
      <c r="BD527" s="135"/>
      <c r="BE527" s="60"/>
    </row>
    <row r="528" spans="1:57" ht="30" customHeight="1" x14ac:dyDescent="0.25">
      <c r="A528" s="172"/>
      <c r="B528" s="70">
        <v>572</v>
      </c>
      <c r="C528" s="175"/>
      <c r="D528" s="80" t="s">
        <v>582</v>
      </c>
      <c r="E528" s="69" t="s">
        <v>830</v>
      </c>
      <c r="F528" s="69" t="s">
        <v>123</v>
      </c>
      <c r="G528" s="69" t="s">
        <v>39</v>
      </c>
      <c r="H528" s="54">
        <v>561.89</v>
      </c>
      <c r="I528" s="32"/>
      <c r="J528" s="41">
        <f t="shared" si="18"/>
        <v>0</v>
      </c>
      <c r="K528" s="42" t="str">
        <f t="shared" si="19"/>
        <v>OK</v>
      </c>
      <c r="L528" s="31"/>
      <c r="M528" s="31"/>
      <c r="N528" s="31"/>
      <c r="O528" s="31"/>
      <c r="P528" s="31"/>
      <c r="Q528" s="31"/>
      <c r="R528" s="31"/>
      <c r="S528" s="31"/>
      <c r="T528" s="31"/>
      <c r="U528" s="31"/>
      <c r="V528" s="31"/>
      <c r="W528" s="31"/>
      <c r="X528" s="31"/>
      <c r="Y528" s="31"/>
      <c r="Z528" s="31"/>
      <c r="AA528" s="31"/>
      <c r="AB528" s="31"/>
      <c r="AC528" s="61"/>
      <c r="AD528" s="61"/>
      <c r="AE528" s="61"/>
      <c r="AF528" s="31"/>
      <c r="AG528" s="31"/>
      <c r="AI528" s="31"/>
      <c r="AJ528" s="31"/>
      <c r="AK528" s="31"/>
      <c r="AL528" s="31"/>
      <c r="AM528" s="31"/>
      <c r="AN528" s="31"/>
      <c r="AO528" s="31"/>
      <c r="AP528" s="31"/>
      <c r="AQ528" s="31"/>
      <c r="AR528" s="31"/>
      <c r="AS528" s="31"/>
      <c r="AT528" s="31"/>
      <c r="AU528" s="60"/>
      <c r="AV528" s="60"/>
      <c r="AW528" s="60"/>
      <c r="AX528" s="60"/>
      <c r="AY528" s="60"/>
      <c r="AZ528" s="60"/>
      <c r="BA528" s="60"/>
      <c r="BB528" s="135"/>
      <c r="BC528" s="135"/>
      <c r="BD528" s="135"/>
      <c r="BE528" s="60"/>
    </row>
    <row r="529" spans="1:57" ht="30" customHeight="1" x14ac:dyDescent="0.25">
      <c r="A529" s="172"/>
      <c r="B529" s="70">
        <v>573</v>
      </c>
      <c r="C529" s="175"/>
      <c r="D529" s="81" t="s">
        <v>583</v>
      </c>
      <c r="E529" s="66" t="s">
        <v>824</v>
      </c>
      <c r="F529" s="66" t="s">
        <v>574</v>
      </c>
      <c r="G529" s="69" t="s">
        <v>39</v>
      </c>
      <c r="H529" s="54">
        <v>7.04</v>
      </c>
      <c r="I529" s="32">
        <v>1</v>
      </c>
      <c r="J529" s="41">
        <f t="shared" si="18"/>
        <v>0</v>
      </c>
      <c r="K529" s="42" t="str">
        <f t="shared" si="19"/>
        <v>OK</v>
      </c>
      <c r="L529" s="31"/>
      <c r="M529" s="31"/>
      <c r="N529" s="31"/>
      <c r="O529" s="31"/>
      <c r="P529" s="31"/>
      <c r="Q529" s="31"/>
      <c r="R529" s="31"/>
      <c r="S529" s="31"/>
      <c r="T529" s="31"/>
      <c r="U529" s="31"/>
      <c r="V529" s="31"/>
      <c r="W529" s="31"/>
      <c r="X529" s="31"/>
      <c r="Y529" s="31"/>
      <c r="Z529" s="31"/>
      <c r="AA529" s="31"/>
      <c r="AB529" s="31"/>
      <c r="AC529" s="111"/>
      <c r="AD529" s="111"/>
      <c r="AE529" s="111">
        <v>1</v>
      </c>
      <c r="AF529" s="109"/>
      <c r="AG529" s="31"/>
      <c r="AI529" s="31"/>
      <c r="AJ529" s="31"/>
      <c r="AK529" s="31"/>
      <c r="AL529" s="31"/>
      <c r="AM529" s="31"/>
      <c r="AN529" s="31"/>
      <c r="AO529" s="31"/>
      <c r="AP529" s="31"/>
      <c r="AQ529" s="31"/>
      <c r="AR529" s="31"/>
      <c r="AS529" s="31"/>
      <c r="AT529" s="31"/>
      <c r="AU529" s="60"/>
      <c r="AV529" s="60"/>
      <c r="AW529" s="60"/>
      <c r="AX529" s="60"/>
      <c r="AY529" s="60"/>
      <c r="AZ529" s="60"/>
      <c r="BA529" s="60"/>
      <c r="BB529" s="135"/>
      <c r="BC529" s="135"/>
      <c r="BD529" s="135"/>
      <c r="BE529" s="60"/>
    </row>
    <row r="530" spans="1:57" ht="30" customHeight="1" x14ac:dyDescent="0.25">
      <c r="A530" s="172"/>
      <c r="B530" s="70">
        <v>574</v>
      </c>
      <c r="C530" s="175"/>
      <c r="D530" s="81" t="s">
        <v>585</v>
      </c>
      <c r="E530" s="66" t="s">
        <v>821</v>
      </c>
      <c r="F530" s="69" t="s">
        <v>123</v>
      </c>
      <c r="G530" s="69" t="s">
        <v>39</v>
      </c>
      <c r="H530" s="54">
        <v>3.52</v>
      </c>
      <c r="I530" s="32">
        <v>6</v>
      </c>
      <c r="J530" s="41">
        <f t="shared" si="18"/>
        <v>3</v>
      </c>
      <c r="K530" s="42" t="str">
        <f t="shared" si="19"/>
        <v>OK</v>
      </c>
      <c r="L530" s="31"/>
      <c r="M530" s="31"/>
      <c r="N530" s="31"/>
      <c r="O530" s="31"/>
      <c r="P530" s="31"/>
      <c r="Q530" s="31"/>
      <c r="R530" s="31"/>
      <c r="S530" s="31"/>
      <c r="T530" s="31"/>
      <c r="U530" s="31"/>
      <c r="V530" s="31">
        <v>2</v>
      </c>
      <c r="W530" s="31"/>
      <c r="X530" s="31"/>
      <c r="Y530" s="31"/>
      <c r="Z530" s="31"/>
      <c r="AA530" s="31"/>
      <c r="AB530" s="31"/>
      <c r="AC530" s="111"/>
      <c r="AD530" s="111"/>
      <c r="AE530" s="111">
        <v>1</v>
      </c>
      <c r="AF530" s="109"/>
      <c r="AG530" s="31"/>
      <c r="AI530" s="31"/>
      <c r="AJ530" s="31"/>
      <c r="AK530" s="31"/>
      <c r="AL530" s="31"/>
      <c r="AM530" s="31"/>
      <c r="AN530" s="31"/>
      <c r="AO530" s="31"/>
      <c r="AP530" s="31"/>
      <c r="AQ530" s="31"/>
      <c r="AR530" s="31"/>
      <c r="AS530" s="31"/>
      <c r="AT530" s="31"/>
      <c r="AU530" s="60"/>
      <c r="AV530" s="60"/>
      <c r="AW530" s="60"/>
      <c r="AX530" s="60"/>
      <c r="AY530" s="60"/>
      <c r="AZ530" s="60"/>
      <c r="BA530" s="60"/>
      <c r="BB530" s="135"/>
      <c r="BC530" s="135"/>
      <c r="BD530" s="135"/>
      <c r="BE530" s="60"/>
    </row>
    <row r="531" spans="1:57" ht="30" customHeight="1" x14ac:dyDescent="0.25">
      <c r="A531" s="172"/>
      <c r="B531" s="70">
        <v>575</v>
      </c>
      <c r="C531" s="175"/>
      <c r="D531" s="80" t="s">
        <v>831</v>
      </c>
      <c r="E531" s="69" t="s">
        <v>832</v>
      </c>
      <c r="F531" s="69" t="s">
        <v>123</v>
      </c>
      <c r="G531" s="69" t="s">
        <v>39</v>
      </c>
      <c r="H531" s="54">
        <v>4.45</v>
      </c>
      <c r="I531" s="32">
        <v>30</v>
      </c>
      <c r="J531" s="41">
        <f t="shared" si="18"/>
        <v>25</v>
      </c>
      <c r="K531" s="42" t="str">
        <f t="shared" si="19"/>
        <v>OK</v>
      </c>
      <c r="L531" s="31"/>
      <c r="M531" s="31"/>
      <c r="N531" s="31"/>
      <c r="O531" s="31"/>
      <c r="P531" s="31"/>
      <c r="Q531" s="31"/>
      <c r="R531" s="31"/>
      <c r="S531" s="31"/>
      <c r="T531" s="31"/>
      <c r="U531" s="31"/>
      <c r="V531" s="31">
        <v>5</v>
      </c>
      <c r="W531" s="31"/>
      <c r="X531" s="31"/>
      <c r="Y531" s="31"/>
      <c r="Z531" s="31"/>
      <c r="AA531" s="31"/>
      <c r="AB531" s="31"/>
      <c r="AC531" s="119"/>
      <c r="AD531" s="119"/>
      <c r="AE531" s="119"/>
      <c r="AF531" s="31"/>
      <c r="AG531" s="31"/>
      <c r="AI531" s="31"/>
      <c r="AJ531" s="31"/>
      <c r="AK531" s="31"/>
      <c r="AL531" s="31"/>
      <c r="AM531" s="31"/>
      <c r="AN531" s="31"/>
      <c r="AO531" s="31"/>
      <c r="AP531" s="31"/>
      <c r="AQ531" s="31"/>
      <c r="AR531" s="31"/>
      <c r="AS531" s="31"/>
      <c r="AT531" s="31"/>
      <c r="AU531" s="60"/>
      <c r="AV531" s="60"/>
      <c r="AW531" s="60"/>
      <c r="AX531" s="60"/>
      <c r="AY531" s="60"/>
      <c r="AZ531" s="60"/>
      <c r="BA531" s="60"/>
      <c r="BB531" s="135"/>
      <c r="BC531" s="135"/>
      <c r="BD531" s="135"/>
      <c r="BE531" s="60"/>
    </row>
    <row r="532" spans="1:57" ht="30" customHeight="1" x14ac:dyDescent="0.25">
      <c r="A532" s="172"/>
      <c r="B532" s="70">
        <v>576</v>
      </c>
      <c r="C532" s="175"/>
      <c r="D532" s="81" t="s">
        <v>586</v>
      </c>
      <c r="E532" s="66" t="s">
        <v>821</v>
      </c>
      <c r="F532" s="69" t="s">
        <v>123</v>
      </c>
      <c r="G532" s="69" t="s">
        <v>39</v>
      </c>
      <c r="H532" s="54">
        <v>73.84</v>
      </c>
      <c r="I532" s="32"/>
      <c r="J532" s="41">
        <f t="shared" si="18"/>
        <v>0</v>
      </c>
      <c r="K532" s="42" t="str">
        <f t="shared" si="19"/>
        <v>OK</v>
      </c>
      <c r="L532" s="31"/>
      <c r="M532" s="31"/>
      <c r="N532" s="31"/>
      <c r="O532" s="31"/>
      <c r="P532" s="31"/>
      <c r="Q532" s="31"/>
      <c r="R532" s="31"/>
      <c r="S532" s="31"/>
      <c r="T532" s="31"/>
      <c r="U532" s="31"/>
      <c r="V532" s="31"/>
      <c r="W532" s="31"/>
      <c r="X532" s="31"/>
      <c r="Y532" s="31"/>
      <c r="Z532" s="31"/>
      <c r="AA532" s="31"/>
      <c r="AB532" s="31"/>
      <c r="AC532" s="31"/>
      <c r="AD532" s="31"/>
      <c r="AE532" s="31"/>
      <c r="AF532" s="31"/>
      <c r="AG532" s="31"/>
      <c r="AI532" s="31"/>
      <c r="AJ532" s="31"/>
      <c r="AK532" s="31"/>
      <c r="AL532" s="31"/>
      <c r="AM532" s="31"/>
      <c r="AN532" s="31"/>
      <c r="AO532" s="31"/>
      <c r="AP532" s="31"/>
      <c r="AQ532" s="31"/>
      <c r="AR532" s="31"/>
      <c r="AS532" s="31"/>
      <c r="AT532" s="31"/>
      <c r="AU532" s="60"/>
      <c r="AV532" s="60"/>
      <c r="AW532" s="60"/>
      <c r="AX532" s="60"/>
      <c r="AY532" s="60"/>
      <c r="AZ532" s="60"/>
      <c r="BA532" s="60"/>
      <c r="BB532" s="135"/>
      <c r="BC532" s="135"/>
      <c r="BD532" s="135"/>
      <c r="BE532" s="60"/>
    </row>
    <row r="533" spans="1:57" ht="30" customHeight="1" x14ac:dyDescent="0.25">
      <c r="A533" s="172"/>
      <c r="B533" s="70">
        <v>577</v>
      </c>
      <c r="C533" s="175"/>
      <c r="D533" s="80" t="s">
        <v>587</v>
      </c>
      <c r="E533" s="69" t="s">
        <v>833</v>
      </c>
      <c r="F533" s="69" t="s">
        <v>123</v>
      </c>
      <c r="G533" s="69" t="s">
        <v>39</v>
      </c>
      <c r="H533" s="54">
        <v>2.2599999999999998</v>
      </c>
      <c r="I533" s="32"/>
      <c r="J533" s="41">
        <f t="shared" si="18"/>
        <v>0</v>
      </c>
      <c r="K533" s="42" t="str">
        <f t="shared" si="19"/>
        <v>OK</v>
      </c>
      <c r="L533" s="31"/>
      <c r="M533" s="31"/>
      <c r="N533" s="31"/>
      <c r="O533" s="31"/>
      <c r="P533" s="31"/>
      <c r="Q533" s="31"/>
      <c r="R533" s="31"/>
      <c r="S533" s="31"/>
      <c r="T533" s="31"/>
      <c r="U533" s="31"/>
      <c r="V533" s="31"/>
      <c r="W533" s="31"/>
      <c r="X533" s="31"/>
      <c r="Y533" s="31"/>
      <c r="Z533" s="31"/>
      <c r="AA533" s="31"/>
      <c r="AB533" s="31"/>
      <c r="AC533" s="31"/>
      <c r="AD533" s="31"/>
      <c r="AE533" s="31"/>
      <c r="AF533" s="31"/>
      <c r="AG533" s="31"/>
      <c r="AI533" s="31"/>
      <c r="AJ533" s="31"/>
      <c r="AK533" s="31"/>
      <c r="AL533" s="31"/>
      <c r="AM533" s="31"/>
      <c r="AN533" s="31"/>
      <c r="AO533" s="31"/>
      <c r="AP533" s="31"/>
      <c r="AQ533" s="31"/>
      <c r="AR533" s="31"/>
      <c r="AS533" s="31"/>
      <c r="AT533" s="31"/>
      <c r="AU533" s="60"/>
      <c r="AV533" s="60"/>
      <c r="AW533" s="60"/>
      <c r="AX533" s="60"/>
      <c r="AY533" s="60"/>
      <c r="AZ533" s="60"/>
      <c r="BA533" s="60"/>
      <c r="BB533" s="135"/>
      <c r="BC533" s="135"/>
      <c r="BD533" s="135"/>
      <c r="BE533" s="60"/>
    </row>
    <row r="534" spans="1:57" ht="30" customHeight="1" x14ac:dyDescent="0.25">
      <c r="A534" s="173"/>
      <c r="B534" s="70">
        <v>578</v>
      </c>
      <c r="C534" s="176"/>
      <c r="D534" s="80" t="s">
        <v>588</v>
      </c>
      <c r="E534" s="69" t="s">
        <v>824</v>
      </c>
      <c r="F534" s="66" t="s">
        <v>574</v>
      </c>
      <c r="G534" s="69" t="s">
        <v>39</v>
      </c>
      <c r="H534" s="54">
        <v>13.35</v>
      </c>
      <c r="I534" s="32"/>
      <c r="J534" s="41">
        <f t="shared" si="18"/>
        <v>0</v>
      </c>
      <c r="K534" s="42" t="str">
        <f t="shared" si="19"/>
        <v>OK</v>
      </c>
      <c r="L534" s="31"/>
      <c r="M534" s="31"/>
      <c r="N534" s="31"/>
      <c r="O534" s="31"/>
      <c r="P534" s="31"/>
      <c r="Q534" s="31"/>
      <c r="R534" s="31"/>
      <c r="S534" s="31"/>
      <c r="T534" s="31"/>
      <c r="U534" s="31"/>
      <c r="V534" s="31"/>
      <c r="W534" s="31"/>
      <c r="X534" s="31"/>
      <c r="Y534" s="31"/>
      <c r="Z534" s="31"/>
      <c r="AA534" s="31"/>
      <c r="AB534" s="31"/>
      <c r="AC534" s="31"/>
      <c r="AD534" s="31"/>
      <c r="AE534" s="31"/>
      <c r="AF534" s="31"/>
      <c r="AG534" s="31"/>
      <c r="AI534" s="31"/>
      <c r="AJ534" s="31"/>
      <c r="AK534" s="31"/>
      <c r="AL534" s="31"/>
      <c r="AM534" s="31"/>
      <c r="AN534" s="31"/>
      <c r="AO534" s="31"/>
      <c r="AP534" s="31"/>
      <c r="AQ534" s="31"/>
      <c r="AR534" s="31"/>
      <c r="AS534" s="31"/>
      <c r="AT534" s="31"/>
      <c r="AU534" s="60"/>
      <c r="AV534" s="60"/>
      <c r="AW534" s="60"/>
      <c r="AX534" s="60"/>
      <c r="AY534" s="60"/>
      <c r="AZ534" s="60"/>
      <c r="BA534" s="60"/>
      <c r="BB534" s="135"/>
      <c r="BC534" s="135"/>
      <c r="BD534" s="135"/>
      <c r="BE534" s="60"/>
    </row>
    <row r="535" spans="1:57" ht="30" customHeight="1" x14ac:dyDescent="0.25">
      <c r="A535" s="165">
        <v>11</v>
      </c>
      <c r="B535" s="71">
        <v>579</v>
      </c>
      <c r="C535" s="168" t="s">
        <v>819</v>
      </c>
      <c r="D535" s="75" t="s">
        <v>589</v>
      </c>
      <c r="E535" s="72" t="s">
        <v>834</v>
      </c>
      <c r="F535" s="72" t="s">
        <v>38</v>
      </c>
      <c r="G535" s="72" t="s">
        <v>591</v>
      </c>
      <c r="H535" s="56">
        <v>800.54</v>
      </c>
      <c r="I535" s="32">
        <v>1</v>
      </c>
      <c r="J535" s="41">
        <f t="shared" si="18"/>
        <v>0</v>
      </c>
      <c r="K535" s="42" t="str">
        <f t="shared" si="19"/>
        <v>OK</v>
      </c>
      <c r="L535" s="31"/>
      <c r="M535" s="31"/>
      <c r="N535" s="31"/>
      <c r="O535" s="31"/>
      <c r="P535" s="31"/>
      <c r="Q535" s="31"/>
      <c r="R535" s="31"/>
      <c r="S535" s="31"/>
      <c r="T535" s="31"/>
      <c r="U535" s="31"/>
      <c r="V535" s="31"/>
      <c r="W535" s="31"/>
      <c r="X535" s="31"/>
      <c r="Y535" s="31"/>
      <c r="Z535" s="31"/>
      <c r="AA535" s="31"/>
      <c r="AB535" s="31"/>
      <c r="AC535" s="31"/>
      <c r="AD535" s="31"/>
      <c r="AE535" s="31"/>
      <c r="AF535" s="31"/>
      <c r="AG535" s="31"/>
      <c r="AI535" s="31"/>
      <c r="AJ535" s="31"/>
      <c r="AK535" s="31"/>
      <c r="AL535" s="31"/>
      <c r="AM535" s="31"/>
      <c r="AN535" s="31"/>
      <c r="AO535" s="31"/>
      <c r="AP535" s="31"/>
      <c r="AQ535" s="31"/>
      <c r="AR535" s="31"/>
      <c r="AS535" s="31"/>
      <c r="AT535" s="31"/>
      <c r="AU535" s="60"/>
      <c r="AV535" s="60"/>
      <c r="AW535" s="60"/>
      <c r="AX535" s="60"/>
      <c r="AY535" s="140">
        <v>1</v>
      </c>
      <c r="AZ535" s="60"/>
      <c r="BA535" s="60"/>
      <c r="BB535" s="135"/>
      <c r="BC535" s="135"/>
      <c r="BD535" s="135"/>
      <c r="BE535" s="60"/>
    </row>
    <row r="536" spans="1:57" ht="30" customHeight="1" x14ac:dyDescent="0.25">
      <c r="A536" s="166"/>
      <c r="B536" s="73">
        <v>580</v>
      </c>
      <c r="C536" s="169"/>
      <c r="D536" s="75" t="s">
        <v>592</v>
      </c>
      <c r="E536" s="72" t="s">
        <v>835</v>
      </c>
      <c r="F536" s="72" t="s">
        <v>4</v>
      </c>
      <c r="G536" s="72" t="s">
        <v>591</v>
      </c>
      <c r="H536" s="56">
        <v>1227.56</v>
      </c>
      <c r="I536" s="32">
        <f>1-1</f>
        <v>0</v>
      </c>
      <c r="J536" s="41">
        <f t="shared" si="18"/>
        <v>0</v>
      </c>
      <c r="K536" s="42" t="str">
        <f t="shared" si="19"/>
        <v>OK</v>
      </c>
      <c r="L536" s="31"/>
      <c r="M536" s="31"/>
      <c r="N536" s="31"/>
      <c r="O536" s="31"/>
      <c r="P536" s="31"/>
      <c r="Q536" s="31"/>
      <c r="R536" s="31"/>
      <c r="S536" s="31"/>
      <c r="T536" s="31"/>
      <c r="U536" s="31"/>
      <c r="V536" s="31"/>
      <c r="W536" s="31"/>
      <c r="X536" s="31"/>
      <c r="Y536" s="31"/>
      <c r="Z536" s="31"/>
      <c r="AA536" s="31"/>
      <c r="AB536" s="31"/>
      <c r="AC536" s="31"/>
      <c r="AD536" s="31"/>
      <c r="AE536" s="31"/>
      <c r="AF536" s="31"/>
      <c r="AG536" s="31"/>
      <c r="AI536" s="31"/>
      <c r="AJ536" s="31"/>
      <c r="AK536" s="31"/>
      <c r="AL536" s="31"/>
      <c r="AM536" s="31"/>
      <c r="AN536" s="31"/>
      <c r="AO536" s="31"/>
      <c r="AP536" s="31"/>
      <c r="AQ536" s="31"/>
      <c r="AR536" s="31"/>
      <c r="AS536" s="31"/>
      <c r="AT536" s="31"/>
      <c r="AU536" s="60"/>
      <c r="AV536" s="60"/>
      <c r="AW536" s="60"/>
      <c r="AX536" s="60"/>
      <c r="AY536" s="60"/>
      <c r="AZ536" s="60"/>
      <c r="BA536" s="60"/>
      <c r="BB536" s="135"/>
      <c r="BC536" s="135"/>
      <c r="BD536" s="135"/>
      <c r="BE536" s="60"/>
    </row>
    <row r="537" spans="1:57" ht="30" customHeight="1" x14ac:dyDescent="0.25">
      <c r="A537" s="166"/>
      <c r="B537" s="73">
        <v>581</v>
      </c>
      <c r="C537" s="169"/>
      <c r="D537" s="75" t="s">
        <v>593</v>
      </c>
      <c r="E537" s="72" t="s">
        <v>834</v>
      </c>
      <c r="F537" s="72" t="s">
        <v>4</v>
      </c>
      <c r="G537" s="72" t="s">
        <v>591</v>
      </c>
      <c r="H537" s="56">
        <v>307.14</v>
      </c>
      <c r="I537" s="32">
        <f>1-1</f>
        <v>0</v>
      </c>
      <c r="J537" s="41">
        <f t="shared" si="18"/>
        <v>0</v>
      </c>
      <c r="K537" s="42" t="str">
        <f t="shared" si="19"/>
        <v>OK</v>
      </c>
      <c r="L537" s="31"/>
      <c r="M537" s="31"/>
      <c r="N537" s="31"/>
      <c r="O537" s="31"/>
      <c r="P537" s="31"/>
      <c r="Q537" s="31"/>
      <c r="R537" s="31"/>
      <c r="S537" s="31"/>
      <c r="T537" s="31"/>
      <c r="U537" s="31"/>
      <c r="V537" s="31"/>
      <c r="W537" s="31"/>
      <c r="X537" s="31"/>
      <c r="Y537" s="31"/>
      <c r="Z537" s="31"/>
      <c r="AA537" s="31"/>
      <c r="AB537" s="31"/>
      <c r="AC537" s="31"/>
      <c r="AD537" s="31"/>
      <c r="AE537" s="31"/>
      <c r="AF537" s="31"/>
      <c r="AG537" s="31"/>
      <c r="AI537" s="31"/>
      <c r="AJ537" s="31"/>
      <c r="AK537" s="31"/>
      <c r="AL537" s="31"/>
      <c r="AM537" s="31"/>
      <c r="AN537" s="31"/>
      <c r="AO537" s="31"/>
      <c r="AP537" s="31"/>
      <c r="AQ537" s="31"/>
      <c r="AR537" s="31"/>
      <c r="AS537" s="31"/>
      <c r="AT537" s="31"/>
      <c r="AU537" s="60"/>
      <c r="AV537" s="60"/>
      <c r="AW537" s="60"/>
      <c r="AX537" s="60"/>
      <c r="AY537" s="60"/>
      <c r="AZ537" s="60"/>
      <c r="BA537" s="60"/>
      <c r="BB537" s="135"/>
      <c r="BC537" s="135"/>
      <c r="BD537" s="135"/>
      <c r="BE537" s="60"/>
    </row>
    <row r="538" spans="1:57" ht="30" customHeight="1" x14ac:dyDescent="0.25">
      <c r="A538" s="166"/>
      <c r="B538" s="73">
        <v>582</v>
      </c>
      <c r="C538" s="169"/>
      <c r="D538" s="82" t="s">
        <v>594</v>
      </c>
      <c r="E538" s="34" t="s">
        <v>836</v>
      </c>
      <c r="F538" s="72" t="s">
        <v>4</v>
      </c>
      <c r="G538" s="72" t="s">
        <v>591</v>
      </c>
      <c r="H538" s="56">
        <v>187.03</v>
      </c>
      <c r="I538" s="32">
        <v>1</v>
      </c>
      <c r="J538" s="41">
        <f t="shared" si="18"/>
        <v>0</v>
      </c>
      <c r="K538" s="42" t="str">
        <f t="shared" si="19"/>
        <v>OK</v>
      </c>
      <c r="L538" s="31"/>
      <c r="M538" s="31"/>
      <c r="N538" s="31"/>
      <c r="O538" s="31"/>
      <c r="P538" s="31"/>
      <c r="Q538" s="31"/>
      <c r="R538" s="31"/>
      <c r="S538" s="31"/>
      <c r="T538" s="31"/>
      <c r="U538" s="31"/>
      <c r="V538" s="31"/>
      <c r="W538" s="31"/>
      <c r="X538" s="31">
        <v>1</v>
      </c>
      <c r="Y538" s="31"/>
      <c r="Z538" s="31"/>
      <c r="AA538" s="31"/>
      <c r="AB538" s="31"/>
      <c r="AC538" s="109"/>
      <c r="AD538" s="109"/>
      <c r="AE538" s="109"/>
      <c r="AF538" s="31"/>
      <c r="AG538" s="31"/>
      <c r="AI538" s="31"/>
      <c r="AJ538" s="31"/>
      <c r="AK538" s="31"/>
      <c r="AL538" s="31"/>
      <c r="AM538" s="31"/>
      <c r="AN538" s="31"/>
      <c r="AO538" s="31"/>
      <c r="AP538" s="31"/>
      <c r="AQ538" s="31"/>
      <c r="AR538" s="31"/>
      <c r="AS538" s="31"/>
      <c r="AT538" s="31"/>
      <c r="AU538" s="60"/>
      <c r="AV538" s="60"/>
      <c r="AW538" s="60"/>
      <c r="AX538" s="60"/>
      <c r="AY538" s="60"/>
      <c r="AZ538" s="60"/>
      <c r="BA538" s="60"/>
      <c r="BB538" s="135"/>
      <c r="BC538" s="135"/>
      <c r="BD538" s="135"/>
      <c r="BE538" s="60"/>
    </row>
    <row r="539" spans="1:57" ht="30" customHeight="1" x14ac:dyDescent="0.25">
      <c r="A539" s="166"/>
      <c r="B539" s="72">
        <v>583</v>
      </c>
      <c r="C539" s="169"/>
      <c r="D539" s="75" t="s">
        <v>596</v>
      </c>
      <c r="E539" s="72" t="s">
        <v>837</v>
      </c>
      <c r="F539" s="72" t="s">
        <v>38</v>
      </c>
      <c r="G539" s="72" t="s">
        <v>598</v>
      </c>
      <c r="H539" s="56">
        <v>327</v>
      </c>
      <c r="I539" s="32"/>
      <c r="J539" s="41">
        <f t="shared" si="18"/>
        <v>0</v>
      </c>
      <c r="K539" s="42" t="str">
        <f t="shared" si="19"/>
        <v>OK</v>
      </c>
      <c r="L539" s="31"/>
      <c r="M539" s="31"/>
      <c r="N539" s="31"/>
      <c r="O539" s="31"/>
      <c r="P539" s="31"/>
      <c r="Q539" s="31"/>
      <c r="R539" s="31"/>
      <c r="S539" s="31"/>
      <c r="T539" s="31"/>
      <c r="U539" s="31"/>
      <c r="V539" s="31"/>
      <c r="W539" s="31"/>
      <c r="X539" s="31"/>
      <c r="Y539" s="31"/>
      <c r="Z539" s="31"/>
      <c r="AA539" s="31"/>
      <c r="AB539" s="31"/>
      <c r="AC539" s="31"/>
      <c r="AD539" s="31"/>
      <c r="AE539" s="31"/>
      <c r="AF539" s="31"/>
      <c r="AG539" s="31"/>
      <c r="AI539" s="31"/>
      <c r="AJ539" s="31"/>
      <c r="AK539" s="31"/>
      <c r="AL539" s="31"/>
      <c r="AM539" s="31"/>
      <c r="AN539" s="31"/>
      <c r="AO539" s="31"/>
      <c r="AP539" s="31"/>
      <c r="AQ539" s="31"/>
      <c r="AR539" s="31"/>
      <c r="AS539" s="31"/>
      <c r="AT539" s="31"/>
      <c r="AU539" s="60"/>
      <c r="AV539" s="60"/>
      <c r="AW539" s="60"/>
      <c r="AX539" s="60"/>
      <c r="AY539" s="60"/>
      <c r="AZ539" s="60"/>
      <c r="BA539" s="60"/>
      <c r="BB539" s="135"/>
      <c r="BC539" s="135"/>
      <c r="BD539" s="135"/>
      <c r="BE539" s="60"/>
    </row>
    <row r="540" spans="1:57" ht="30" customHeight="1" x14ac:dyDescent="0.25">
      <c r="A540" s="166"/>
      <c r="B540" s="72">
        <v>584</v>
      </c>
      <c r="C540" s="169"/>
      <c r="D540" s="75" t="s">
        <v>599</v>
      </c>
      <c r="E540" s="72" t="s">
        <v>837</v>
      </c>
      <c r="F540" s="72" t="s">
        <v>38</v>
      </c>
      <c r="G540" s="72" t="s">
        <v>598</v>
      </c>
      <c r="H540" s="56">
        <v>327</v>
      </c>
      <c r="I540" s="32"/>
      <c r="J540" s="41">
        <f t="shared" si="18"/>
        <v>0</v>
      </c>
      <c r="K540" s="42" t="str">
        <f t="shared" si="19"/>
        <v>OK</v>
      </c>
      <c r="L540" s="31"/>
      <c r="M540" s="31"/>
      <c r="N540" s="31"/>
      <c r="O540" s="31"/>
      <c r="P540" s="31"/>
      <c r="Q540" s="31"/>
      <c r="R540" s="31"/>
      <c r="S540" s="31"/>
      <c r="T540" s="31"/>
      <c r="U540" s="31"/>
      <c r="V540" s="31"/>
      <c r="W540" s="31"/>
      <c r="X540" s="31"/>
      <c r="Y540" s="31"/>
      <c r="Z540" s="31"/>
      <c r="AA540" s="31"/>
      <c r="AB540" s="31"/>
      <c r="AC540" s="31"/>
      <c r="AD540" s="31"/>
      <c r="AE540" s="31"/>
      <c r="AF540" s="31"/>
      <c r="AG540" s="31"/>
      <c r="AI540" s="31"/>
      <c r="AJ540" s="31"/>
      <c r="AK540" s="31"/>
      <c r="AL540" s="31"/>
      <c r="AM540" s="31"/>
      <c r="AN540" s="31"/>
      <c r="AO540" s="31"/>
      <c r="AP540" s="31"/>
      <c r="AQ540" s="31"/>
      <c r="AR540" s="31"/>
      <c r="AS540" s="31"/>
      <c r="AT540" s="31"/>
      <c r="AU540" s="60"/>
      <c r="AV540" s="60"/>
      <c r="AW540" s="60"/>
      <c r="AX540" s="60"/>
      <c r="AY540" s="60"/>
      <c r="AZ540" s="60"/>
      <c r="BA540" s="60"/>
      <c r="BB540" s="135"/>
      <c r="BC540" s="135"/>
      <c r="BD540" s="135"/>
      <c r="BE540" s="60"/>
    </row>
    <row r="541" spans="1:57" ht="30" customHeight="1" x14ac:dyDescent="0.25">
      <c r="A541" s="166"/>
      <c r="B541" s="71">
        <v>585</v>
      </c>
      <c r="C541" s="169"/>
      <c r="D541" s="74" t="s">
        <v>838</v>
      </c>
      <c r="E541" s="51" t="s">
        <v>288</v>
      </c>
      <c r="F541" s="72" t="s">
        <v>336</v>
      </c>
      <c r="G541" s="73"/>
      <c r="H541" s="56">
        <v>832.76</v>
      </c>
      <c r="I541" s="32"/>
      <c r="J541" s="41">
        <f t="shared" si="18"/>
        <v>0</v>
      </c>
      <c r="K541" s="42" t="str">
        <f t="shared" si="19"/>
        <v>OK</v>
      </c>
      <c r="L541" s="31"/>
      <c r="M541" s="31"/>
      <c r="N541" s="31"/>
      <c r="O541" s="31"/>
      <c r="P541" s="31"/>
      <c r="Q541" s="31"/>
      <c r="R541" s="31"/>
      <c r="S541" s="31"/>
      <c r="T541" s="31"/>
      <c r="U541" s="31"/>
      <c r="V541" s="31"/>
      <c r="W541" s="31"/>
      <c r="X541" s="31"/>
      <c r="Y541" s="31"/>
      <c r="Z541" s="31"/>
      <c r="AA541" s="31"/>
      <c r="AB541" s="31"/>
      <c r="AC541" s="31"/>
      <c r="AD541" s="31"/>
      <c r="AE541" s="31"/>
      <c r="AF541" s="31"/>
      <c r="AG541" s="31"/>
      <c r="AI541" s="31"/>
      <c r="AJ541" s="31"/>
      <c r="AK541" s="31"/>
      <c r="AL541" s="31"/>
      <c r="AM541" s="31"/>
      <c r="AN541" s="31"/>
      <c r="AO541" s="31"/>
      <c r="AP541" s="31"/>
      <c r="AQ541" s="31"/>
      <c r="AR541" s="31"/>
      <c r="AS541" s="31"/>
      <c r="AT541" s="31"/>
      <c r="AU541" s="60"/>
      <c r="AV541" s="60"/>
      <c r="AW541" s="60"/>
      <c r="AX541" s="60"/>
      <c r="AY541" s="60"/>
      <c r="AZ541" s="60"/>
      <c r="BA541" s="60"/>
      <c r="BB541" s="135"/>
      <c r="BC541" s="135"/>
      <c r="BD541" s="135"/>
      <c r="BE541" s="60"/>
    </row>
    <row r="542" spans="1:57" ht="30" customHeight="1" x14ac:dyDescent="0.25">
      <c r="A542" s="166"/>
      <c r="B542" s="73">
        <v>586</v>
      </c>
      <c r="C542" s="169"/>
      <c r="D542" s="75" t="s">
        <v>663</v>
      </c>
      <c r="E542" s="72" t="s">
        <v>839</v>
      </c>
      <c r="F542" s="72" t="s">
        <v>336</v>
      </c>
      <c r="G542" s="72" t="s">
        <v>664</v>
      </c>
      <c r="H542" s="56">
        <v>358.59</v>
      </c>
      <c r="I542" s="32">
        <f>32-6</f>
        <v>26</v>
      </c>
      <c r="J542" s="41">
        <f t="shared" si="18"/>
        <v>23</v>
      </c>
      <c r="K542" s="42" t="str">
        <f t="shared" si="19"/>
        <v>OK</v>
      </c>
      <c r="L542" s="31"/>
      <c r="M542" s="31"/>
      <c r="N542" s="31"/>
      <c r="O542" s="31"/>
      <c r="P542" s="31"/>
      <c r="Q542" s="31"/>
      <c r="R542" s="31"/>
      <c r="S542" s="31"/>
      <c r="T542" s="31"/>
      <c r="U542" s="31"/>
      <c r="V542" s="31"/>
      <c r="W542" s="31"/>
      <c r="X542" s="31"/>
      <c r="Y542" s="31">
        <v>2</v>
      </c>
      <c r="Z542" s="31"/>
      <c r="AA542" s="31"/>
      <c r="AB542" s="31"/>
      <c r="AC542" s="109"/>
      <c r="AD542" s="109"/>
      <c r="AE542" s="109"/>
      <c r="AF542" s="31"/>
      <c r="AG542" s="31"/>
      <c r="AI542" s="31"/>
      <c r="AJ542" s="31"/>
      <c r="AK542" s="31"/>
      <c r="AL542" s="31"/>
      <c r="AM542" s="31">
        <v>1</v>
      </c>
      <c r="AN542" s="31"/>
      <c r="AO542" s="31"/>
      <c r="AP542" s="31"/>
      <c r="AQ542" s="31"/>
      <c r="AR542" s="31"/>
      <c r="AS542" s="31"/>
      <c r="AT542" s="31"/>
      <c r="AU542" s="60"/>
      <c r="AV542" s="60"/>
      <c r="AW542" s="60"/>
      <c r="AX542" s="60"/>
      <c r="AY542" s="60"/>
      <c r="AZ542" s="60"/>
      <c r="BA542" s="60"/>
      <c r="BB542" s="135"/>
      <c r="BC542" s="135"/>
      <c r="BD542" s="135"/>
      <c r="BE542" s="60"/>
    </row>
    <row r="543" spans="1:57" ht="30" customHeight="1" x14ac:dyDescent="0.25">
      <c r="A543" s="166"/>
      <c r="B543" s="71">
        <v>587</v>
      </c>
      <c r="C543" s="169"/>
      <c r="D543" s="74" t="s">
        <v>672</v>
      </c>
      <c r="E543" s="51" t="s">
        <v>288</v>
      </c>
      <c r="F543" s="72" t="s">
        <v>336</v>
      </c>
      <c r="G543" s="72" t="s">
        <v>512</v>
      </c>
      <c r="H543" s="56">
        <v>3554.82</v>
      </c>
      <c r="I543" s="32"/>
      <c r="J543" s="41">
        <f t="shared" si="18"/>
        <v>0</v>
      </c>
      <c r="K543" s="42" t="str">
        <f t="shared" si="19"/>
        <v>OK</v>
      </c>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60"/>
      <c r="AV543" s="60"/>
      <c r="AW543" s="60"/>
      <c r="AX543" s="60"/>
      <c r="AY543" s="60"/>
      <c r="AZ543" s="60"/>
      <c r="BA543" s="60"/>
      <c r="BB543" s="135"/>
      <c r="BC543" s="135"/>
      <c r="BD543" s="135"/>
      <c r="BE543" s="60"/>
    </row>
    <row r="544" spans="1:57" ht="30" customHeight="1" x14ac:dyDescent="0.25">
      <c r="A544" s="166"/>
      <c r="B544" s="71">
        <v>588</v>
      </c>
      <c r="C544" s="169"/>
      <c r="D544" s="74" t="s">
        <v>673</v>
      </c>
      <c r="E544" s="51" t="s">
        <v>840</v>
      </c>
      <c r="F544" s="72" t="s">
        <v>336</v>
      </c>
      <c r="G544" s="72" t="s">
        <v>512</v>
      </c>
      <c r="H544" s="56">
        <v>777</v>
      </c>
      <c r="I544" s="32"/>
      <c r="J544" s="41">
        <f t="shared" si="18"/>
        <v>0</v>
      </c>
      <c r="K544" s="42" t="str">
        <f t="shared" si="19"/>
        <v>OK</v>
      </c>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60"/>
      <c r="AV544" s="60"/>
      <c r="AW544" s="60"/>
      <c r="AX544" s="60"/>
      <c r="AY544" s="60"/>
      <c r="AZ544" s="60"/>
      <c r="BA544" s="60"/>
      <c r="BB544" s="135"/>
      <c r="BC544" s="135"/>
      <c r="BD544" s="135"/>
      <c r="BE544" s="60"/>
    </row>
    <row r="545" spans="1:57" ht="30" customHeight="1" x14ac:dyDescent="0.25">
      <c r="A545" s="166"/>
      <c r="B545" s="73">
        <v>589</v>
      </c>
      <c r="C545" s="169"/>
      <c r="D545" s="75" t="s">
        <v>841</v>
      </c>
      <c r="E545" s="72" t="s">
        <v>842</v>
      </c>
      <c r="F545" s="72" t="s">
        <v>38</v>
      </c>
      <c r="G545" s="72" t="s">
        <v>601</v>
      </c>
      <c r="H545" s="56">
        <v>147.63</v>
      </c>
      <c r="I545" s="32">
        <v>1</v>
      </c>
      <c r="J545" s="41">
        <f t="shared" si="18"/>
        <v>1</v>
      </c>
      <c r="K545" s="42" t="str">
        <f t="shared" si="19"/>
        <v>OK</v>
      </c>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60"/>
      <c r="AV545" s="60"/>
      <c r="AW545" s="60"/>
      <c r="AX545" s="60"/>
      <c r="AY545" s="60"/>
      <c r="AZ545" s="60"/>
      <c r="BA545" s="60"/>
      <c r="BB545" s="135"/>
      <c r="BC545" s="135"/>
      <c r="BD545" s="135"/>
      <c r="BE545" s="60"/>
    </row>
    <row r="546" spans="1:57" ht="30" customHeight="1" x14ac:dyDescent="0.25">
      <c r="A546" s="166"/>
      <c r="B546" s="73">
        <v>590</v>
      </c>
      <c r="C546" s="169"/>
      <c r="D546" s="75" t="s">
        <v>843</v>
      </c>
      <c r="E546" s="72" t="s">
        <v>288</v>
      </c>
      <c r="F546" s="72" t="s">
        <v>38</v>
      </c>
      <c r="G546" s="72" t="s">
        <v>601</v>
      </c>
      <c r="H546" s="56">
        <v>426.21</v>
      </c>
      <c r="I546" s="32">
        <v>2</v>
      </c>
      <c r="J546" s="41">
        <f t="shared" si="18"/>
        <v>1</v>
      </c>
      <c r="K546" s="42" t="str">
        <f t="shared" si="19"/>
        <v>OK</v>
      </c>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60"/>
      <c r="AV546" s="60"/>
      <c r="AW546" s="60"/>
      <c r="AX546" s="60"/>
      <c r="AY546" s="60"/>
      <c r="AZ546" s="60"/>
      <c r="BA546" s="60"/>
      <c r="BB546" s="135"/>
      <c r="BC546" s="135"/>
      <c r="BD546" s="140">
        <v>1</v>
      </c>
      <c r="BE546" s="60"/>
    </row>
    <row r="547" spans="1:57" ht="30" customHeight="1" x14ac:dyDescent="0.25">
      <c r="A547" s="166"/>
      <c r="B547" s="73">
        <v>591</v>
      </c>
      <c r="C547" s="169"/>
      <c r="D547" s="74" t="s">
        <v>844</v>
      </c>
      <c r="E547" s="51" t="s">
        <v>845</v>
      </c>
      <c r="F547" s="72" t="s">
        <v>38</v>
      </c>
      <c r="G547" s="72" t="s">
        <v>601</v>
      </c>
      <c r="H547" s="56">
        <v>27.25</v>
      </c>
      <c r="I547" s="32">
        <v>2</v>
      </c>
      <c r="J547" s="41">
        <f t="shared" si="18"/>
        <v>0</v>
      </c>
      <c r="K547" s="42" t="str">
        <f t="shared" si="19"/>
        <v>OK</v>
      </c>
      <c r="L547" s="31"/>
      <c r="M547" s="31"/>
      <c r="N547" s="31"/>
      <c r="O547" s="31"/>
      <c r="P547" s="31"/>
      <c r="Q547" s="31"/>
      <c r="R547" s="31"/>
      <c r="S547" s="31"/>
      <c r="T547" s="31"/>
      <c r="U547" s="31"/>
      <c r="V547" s="31"/>
      <c r="W547" s="31"/>
      <c r="X547" s="31"/>
      <c r="Y547" s="31"/>
      <c r="Z547" s="31">
        <v>1</v>
      </c>
      <c r="AA547" s="31"/>
      <c r="AB547" s="31"/>
      <c r="AC547" s="109"/>
      <c r="AD547" s="109"/>
      <c r="AE547" s="109"/>
      <c r="AF547" s="31"/>
      <c r="AG547" s="31"/>
      <c r="AH547" s="31"/>
      <c r="AI547" s="31"/>
      <c r="AJ547" s="31"/>
      <c r="AK547" s="31"/>
      <c r="AL547" s="31"/>
      <c r="AM547" s="31"/>
      <c r="AN547" s="31"/>
      <c r="AO547" s="31"/>
      <c r="AP547" s="31"/>
      <c r="AQ547" s="31"/>
      <c r="AR547" s="31"/>
      <c r="AS547" s="31"/>
      <c r="AT547" s="31"/>
      <c r="AU547" s="60"/>
      <c r="AV547" s="60"/>
      <c r="AW547" s="60"/>
      <c r="AX547" s="60"/>
      <c r="AY547" s="60"/>
      <c r="AZ547" s="60"/>
      <c r="BA547" s="60"/>
      <c r="BB547" s="135"/>
      <c r="BC547" s="135"/>
      <c r="BD547" s="140">
        <v>1</v>
      </c>
      <c r="BE547" s="60"/>
    </row>
    <row r="548" spans="1:57" ht="30" customHeight="1" x14ac:dyDescent="0.25">
      <c r="A548" s="166"/>
      <c r="B548" s="73">
        <v>592</v>
      </c>
      <c r="C548" s="169"/>
      <c r="D548" s="75" t="s">
        <v>603</v>
      </c>
      <c r="E548" s="72" t="s">
        <v>231</v>
      </c>
      <c r="F548" s="72" t="s">
        <v>38</v>
      </c>
      <c r="G548" s="72" t="s">
        <v>601</v>
      </c>
      <c r="H548" s="56">
        <v>143.83000000000001</v>
      </c>
      <c r="I548" s="32">
        <v>2</v>
      </c>
      <c r="J548" s="41">
        <f t="shared" si="18"/>
        <v>0</v>
      </c>
      <c r="K548" s="42" t="str">
        <f t="shared" si="19"/>
        <v>OK</v>
      </c>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60"/>
      <c r="AV548" s="60"/>
      <c r="AW548" s="60"/>
      <c r="AX548" s="60"/>
      <c r="AY548" s="60"/>
      <c r="AZ548" s="60"/>
      <c r="BA548" s="60"/>
      <c r="BB548" s="135"/>
      <c r="BC548" s="135"/>
      <c r="BD548" s="140">
        <v>2</v>
      </c>
      <c r="BE548" s="60"/>
    </row>
    <row r="549" spans="1:57" ht="30" customHeight="1" x14ac:dyDescent="0.25">
      <c r="A549" s="166"/>
      <c r="B549" s="73">
        <v>593</v>
      </c>
      <c r="C549" s="169"/>
      <c r="D549" s="74" t="s">
        <v>604</v>
      </c>
      <c r="E549" s="51" t="s">
        <v>231</v>
      </c>
      <c r="F549" s="72" t="s">
        <v>38</v>
      </c>
      <c r="G549" s="72" t="s">
        <v>601</v>
      </c>
      <c r="H549" s="56">
        <v>228.43</v>
      </c>
      <c r="I549" s="32"/>
      <c r="J549" s="41">
        <f t="shared" si="18"/>
        <v>0</v>
      </c>
      <c r="K549" s="42" t="str">
        <f t="shared" si="19"/>
        <v>OK</v>
      </c>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60"/>
      <c r="AV549" s="60"/>
      <c r="AW549" s="60"/>
      <c r="AX549" s="60"/>
      <c r="AY549" s="60"/>
      <c r="AZ549" s="60"/>
      <c r="BA549" s="60"/>
      <c r="BB549" s="135"/>
      <c r="BC549" s="135"/>
      <c r="BD549" s="135"/>
      <c r="BE549" s="60"/>
    </row>
    <row r="550" spans="1:57" ht="30" customHeight="1" x14ac:dyDescent="0.25">
      <c r="A550" s="166"/>
      <c r="B550" s="73">
        <v>594</v>
      </c>
      <c r="C550" s="169"/>
      <c r="D550" s="74" t="s">
        <v>846</v>
      </c>
      <c r="E550" s="51" t="s">
        <v>847</v>
      </c>
      <c r="F550" s="72" t="s">
        <v>38</v>
      </c>
      <c r="G550" s="72" t="s">
        <v>531</v>
      </c>
      <c r="H550" s="56">
        <v>79</v>
      </c>
      <c r="I550" s="32"/>
      <c r="J550" s="41">
        <f t="shared" si="18"/>
        <v>0</v>
      </c>
      <c r="K550" s="42" t="str">
        <f t="shared" si="19"/>
        <v>OK</v>
      </c>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60"/>
      <c r="AV550" s="60"/>
      <c r="AW550" s="60"/>
      <c r="AX550" s="60"/>
      <c r="AY550" s="60"/>
      <c r="AZ550" s="60"/>
      <c r="BA550" s="60"/>
      <c r="BB550" s="135"/>
      <c r="BC550" s="135"/>
      <c r="BD550" s="135"/>
      <c r="BE550" s="60"/>
    </row>
    <row r="551" spans="1:57" ht="30" customHeight="1" x14ac:dyDescent="0.25">
      <c r="A551" s="166"/>
      <c r="B551" s="73">
        <v>595</v>
      </c>
      <c r="C551" s="169"/>
      <c r="D551" s="74" t="s">
        <v>848</v>
      </c>
      <c r="E551" s="51" t="s">
        <v>847</v>
      </c>
      <c r="F551" s="72" t="s">
        <v>38</v>
      </c>
      <c r="G551" s="72" t="s">
        <v>531</v>
      </c>
      <c r="H551" s="56">
        <v>83</v>
      </c>
      <c r="I551" s="32"/>
      <c r="J551" s="41">
        <f t="shared" si="18"/>
        <v>0</v>
      </c>
      <c r="K551" s="42" t="str">
        <f t="shared" si="19"/>
        <v>OK</v>
      </c>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60"/>
      <c r="AV551" s="60"/>
      <c r="AW551" s="60"/>
      <c r="AX551" s="60"/>
      <c r="AY551" s="60"/>
      <c r="AZ551" s="60"/>
      <c r="BA551" s="60"/>
      <c r="BB551" s="135"/>
      <c r="BC551" s="135"/>
      <c r="BD551" s="135"/>
      <c r="BE551" s="60"/>
    </row>
    <row r="552" spans="1:57" ht="30" customHeight="1" x14ac:dyDescent="0.25">
      <c r="A552" s="167"/>
      <c r="B552" s="73">
        <v>596</v>
      </c>
      <c r="C552" s="170"/>
      <c r="D552" s="74" t="s">
        <v>849</v>
      </c>
      <c r="E552" s="51" t="s">
        <v>847</v>
      </c>
      <c r="F552" s="72" t="s">
        <v>38</v>
      </c>
      <c r="G552" s="72" t="s">
        <v>531</v>
      </c>
      <c r="H552" s="56">
        <v>25</v>
      </c>
      <c r="I552" s="32">
        <v>10</v>
      </c>
      <c r="J552" s="41">
        <f t="shared" si="18"/>
        <v>5</v>
      </c>
      <c r="K552" s="42" t="str">
        <f t="shared" si="19"/>
        <v>OK</v>
      </c>
      <c r="L552" s="31"/>
      <c r="M552" s="31"/>
      <c r="N552" s="31"/>
      <c r="O552" s="31"/>
      <c r="P552" s="31"/>
      <c r="Q552" s="31"/>
      <c r="R552" s="31"/>
      <c r="S552" s="31"/>
      <c r="T552" s="31"/>
      <c r="U552" s="31"/>
      <c r="V552" s="31"/>
      <c r="W552" s="31">
        <v>1</v>
      </c>
      <c r="X552" s="31"/>
      <c r="Y552" s="31"/>
      <c r="Z552" s="31"/>
      <c r="AA552" s="31"/>
      <c r="AB552" s="31"/>
      <c r="AC552" s="109"/>
      <c r="AD552" s="109"/>
      <c r="AE552" s="109"/>
      <c r="AF552" s="31"/>
      <c r="AG552" s="31"/>
      <c r="AH552" s="31"/>
      <c r="AI552" s="31"/>
      <c r="AJ552" s="31"/>
      <c r="AK552" s="31"/>
      <c r="AL552" s="31"/>
      <c r="AM552" s="31"/>
      <c r="AN552" s="31"/>
      <c r="AO552" s="31"/>
      <c r="AP552" s="31"/>
      <c r="AQ552" s="31"/>
      <c r="AR552" s="31"/>
      <c r="AS552" s="31"/>
      <c r="AT552" s="31"/>
      <c r="AU552" s="60"/>
      <c r="AV552" s="60"/>
      <c r="AW552" s="60"/>
      <c r="AX552" s="60"/>
      <c r="AY552" s="140">
        <v>4</v>
      </c>
      <c r="AZ552" s="60"/>
      <c r="BA552" s="60"/>
      <c r="BB552" s="135"/>
      <c r="BC552" s="135"/>
      <c r="BD552" s="135"/>
      <c r="BE552" s="60"/>
    </row>
    <row r="553" spans="1:57" ht="30" customHeight="1" x14ac:dyDescent="0.25">
      <c r="A553" s="178">
        <v>13</v>
      </c>
      <c r="B553" s="70">
        <v>609</v>
      </c>
      <c r="C553" s="174" t="s">
        <v>819</v>
      </c>
      <c r="D553" s="80" t="s">
        <v>607</v>
      </c>
      <c r="E553" s="69" t="s">
        <v>850</v>
      </c>
      <c r="F553" s="69" t="s">
        <v>123</v>
      </c>
      <c r="G553" s="69" t="s">
        <v>609</v>
      </c>
      <c r="H553" s="54">
        <v>79.5</v>
      </c>
      <c r="I553" s="32">
        <v>2</v>
      </c>
      <c r="J553" s="41">
        <f t="shared" si="18"/>
        <v>2</v>
      </c>
      <c r="K553" s="42" t="str">
        <f t="shared" si="19"/>
        <v>OK</v>
      </c>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60"/>
      <c r="AV553" s="60"/>
      <c r="AW553" s="60"/>
      <c r="AX553" s="60"/>
      <c r="AY553" s="60"/>
      <c r="AZ553" s="60"/>
      <c r="BA553" s="60"/>
      <c r="BB553" s="135"/>
      <c r="BC553" s="135"/>
      <c r="BD553" s="135"/>
      <c r="BE553" s="60"/>
    </row>
    <row r="554" spans="1:57" ht="30" customHeight="1" x14ac:dyDescent="0.25">
      <c r="A554" s="178"/>
      <c r="B554" s="70">
        <v>610</v>
      </c>
      <c r="C554" s="175"/>
      <c r="D554" s="80" t="s">
        <v>610</v>
      </c>
      <c r="E554" s="69" t="s">
        <v>850</v>
      </c>
      <c r="F554" s="69" t="s">
        <v>123</v>
      </c>
      <c r="G554" s="69" t="s">
        <v>609</v>
      </c>
      <c r="H554" s="54">
        <v>112.81</v>
      </c>
      <c r="I554" s="32">
        <v>3</v>
      </c>
      <c r="J554" s="41">
        <f t="shared" si="18"/>
        <v>3</v>
      </c>
      <c r="K554" s="42" t="str">
        <f t="shared" si="19"/>
        <v>OK</v>
      </c>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c r="AT554" s="31"/>
      <c r="AU554" s="60"/>
      <c r="AV554" s="60"/>
      <c r="AW554" s="60"/>
      <c r="AX554" s="60"/>
      <c r="AY554" s="60"/>
      <c r="AZ554" s="60"/>
      <c r="BA554" s="60"/>
      <c r="BB554" s="135"/>
      <c r="BC554" s="135"/>
      <c r="BD554" s="135"/>
      <c r="BE554" s="60"/>
    </row>
    <row r="555" spans="1:57" ht="30" customHeight="1" x14ac:dyDescent="0.25">
      <c r="A555" s="178"/>
      <c r="B555" s="70">
        <v>611</v>
      </c>
      <c r="C555" s="175"/>
      <c r="D555" s="80" t="s">
        <v>611</v>
      </c>
      <c r="E555" s="69" t="s">
        <v>850</v>
      </c>
      <c r="F555" s="69" t="s">
        <v>123</v>
      </c>
      <c r="G555" s="69" t="s">
        <v>609</v>
      </c>
      <c r="H555" s="54">
        <v>78.8</v>
      </c>
      <c r="I555" s="32">
        <v>3</v>
      </c>
      <c r="J555" s="41">
        <f t="shared" si="18"/>
        <v>3</v>
      </c>
      <c r="K555" s="42" t="str">
        <f t="shared" si="19"/>
        <v>OK</v>
      </c>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60"/>
      <c r="AV555" s="60"/>
      <c r="AW555" s="60"/>
      <c r="AX555" s="60"/>
      <c r="AY555" s="60"/>
      <c r="AZ555" s="60"/>
      <c r="BA555" s="60"/>
      <c r="BB555" s="135"/>
      <c r="BC555" s="135"/>
      <c r="BD555" s="135"/>
      <c r="BE555" s="60"/>
    </row>
    <row r="556" spans="1:57" ht="30" customHeight="1" x14ac:dyDescent="0.25">
      <c r="A556" s="178"/>
      <c r="B556" s="70">
        <v>612</v>
      </c>
      <c r="C556" s="175"/>
      <c r="D556" s="80" t="s">
        <v>612</v>
      </c>
      <c r="E556" s="69" t="s">
        <v>616</v>
      </c>
      <c r="F556" s="69" t="s">
        <v>123</v>
      </c>
      <c r="G556" s="69" t="s">
        <v>614</v>
      </c>
      <c r="H556" s="54">
        <v>47.5</v>
      </c>
      <c r="I556" s="32">
        <v>5</v>
      </c>
      <c r="J556" s="41">
        <f t="shared" si="18"/>
        <v>5</v>
      </c>
      <c r="K556" s="42" t="str">
        <f t="shared" si="19"/>
        <v>OK</v>
      </c>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60"/>
      <c r="AV556" s="60"/>
      <c r="AW556" s="60"/>
      <c r="AX556" s="60"/>
      <c r="AY556" s="60"/>
      <c r="AZ556" s="60"/>
      <c r="BA556" s="60"/>
      <c r="BB556" s="135"/>
      <c r="BC556" s="135"/>
      <c r="BD556" s="135"/>
      <c r="BE556" s="60"/>
    </row>
    <row r="557" spans="1:57" ht="30" customHeight="1" x14ac:dyDescent="0.25">
      <c r="A557" s="178"/>
      <c r="B557" s="70">
        <v>613</v>
      </c>
      <c r="C557" s="175"/>
      <c r="D557" s="80" t="s">
        <v>615</v>
      </c>
      <c r="E557" s="69" t="s">
        <v>616</v>
      </c>
      <c r="F557" s="69" t="s">
        <v>123</v>
      </c>
      <c r="G557" s="69" t="s">
        <v>614</v>
      </c>
      <c r="H557" s="54">
        <v>48</v>
      </c>
      <c r="I557" s="32"/>
      <c r="J557" s="41">
        <f t="shared" si="18"/>
        <v>0</v>
      </c>
      <c r="K557" s="42" t="str">
        <f t="shared" si="19"/>
        <v>OK</v>
      </c>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60"/>
      <c r="AV557" s="60"/>
      <c r="AW557" s="60"/>
      <c r="AX557" s="60"/>
      <c r="AY557" s="60"/>
      <c r="AZ557" s="60"/>
      <c r="BA557" s="60"/>
      <c r="BB557" s="135"/>
      <c r="BC557" s="135"/>
      <c r="BD557" s="135"/>
      <c r="BE557" s="60"/>
    </row>
    <row r="558" spans="1:57" ht="30" customHeight="1" x14ac:dyDescent="0.25">
      <c r="A558" s="178"/>
      <c r="B558" s="70">
        <v>614</v>
      </c>
      <c r="C558" s="176"/>
      <c r="D558" s="80" t="s">
        <v>617</v>
      </c>
      <c r="E558" s="69" t="s">
        <v>851</v>
      </c>
      <c r="F558" s="69" t="s">
        <v>123</v>
      </c>
      <c r="G558" s="69" t="s">
        <v>609</v>
      </c>
      <c r="H558" s="54">
        <v>425.99</v>
      </c>
      <c r="I558" s="32"/>
      <c r="J558" s="41">
        <f t="shared" si="18"/>
        <v>0</v>
      </c>
      <c r="K558" s="42" t="str">
        <f t="shared" si="19"/>
        <v>OK</v>
      </c>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60"/>
      <c r="AV558" s="60"/>
      <c r="AW558" s="60"/>
      <c r="AX558" s="60"/>
      <c r="AY558" s="60"/>
      <c r="AZ558" s="60"/>
      <c r="BA558" s="60"/>
      <c r="BB558" s="135"/>
      <c r="BC558" s="135"/>
      <c r="BD558" s="135"/>
      <c r="BE558" s="60"/>
    </row>
    <row r="559" spans="1:57" ht="30" customHeight="1" x14ac:dyDescent="0.25">
      <c r="A559" s="177">
        <v>15</v>
      </c>
      <c r="B559" s="71">
        <v>618</v>
      </c>
      <c r="C559" s="168" t="s">
        <v>852</v>
      </c>
      <c r="D559" s="75" t="s">
        <v>853</v>
      </c>
      <c r="E559" s="72" t="s">
        <v>854</v>
      </c>
      <c r="F559" s="73" t="s">
        <v>38</v>
      </c>
      <c r="G559" s="73" t="s">
        <v>44</v>
      </c>
      <c r="H559" s="56">
        <v>10589</v>
      </c>
      <c r="I559" s="32"/>
      <c r="J559" s="41">
        <f t="shared" si="18"/>
        <v>0</v>
      </c>
      <c r="K559" s="42" t="str">
        <f t="shared" si="19"/>
        <v>OK</v>
      </c>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60"/>
      <c r="AV559" s="60"/>
      <c r="AW559" s="60"/>
      <c r="AX559" s="60"/>
      <c r="AY559" s="60"/>
      <c r="AZ559" s="60"/>
      <c r="BA559" s="60"/>
      <c r="BB559" s="135"/>
      <c r="BC559" s="135"/>
      <c r="BD559" s="135"/>
      <c r="BE559" s="60"/>
    </row>
    <row r="560" spans="1:57" ht="30" customHeight="1" x14ac:dyDescent="0.25">
      <c r="A560" s="177"/>
      <c r="B560" s="71">
        <v>619</v>
      </c>
      <c r="C560" s="170"/>
      <c r="D560" s="101" t="s">
        <v>855</v>
      </c>
      <c r="E560" s="102" t="s">
        <v>856</v>
      </c>
      <c r="F560" s="73" t="s">
        <v>38</v>
      </c>
      <c r="G560" s="73" t="s">
        <v>44</v>
      </c>
      <c r="H560" s="56">
        <v>49.9</v>
      </c>
      <c r="I560" s="32"/>
      <c r="J560" s="41">
        <f t="shared" si="18"/>
        <v>0</v>
      </c>
      <c r="K560" s="42" t="str">
        <f t="shared" si="19"/>
        <v>OK</v>
      </c>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60"/>
      <c r="AV560" s="60"/>
      <c r="AW560" s="60"/>
      <c r="AX560" s="60"/>
      <c r="AY560" s="60"/>
      <c r="AZ560" s="60"/>
      <c r="BA560" s="60"/>
      <c r="BB560" s="135"/>
      <c r="BC560" s="135"/>
      <c r="BD560" s="135"/>
      <c r="BE560" s="60"/>
    </row>
    <row r="562" spans="12:45" x14ac:dyDescent="0.25">
      <c r="L562" s="19">
        <f>SUMPRODUCT(L4:L560,H4:H560)</f>
        <v>2129.7599999999998</v>
      </c>
      <c r="Q562" s="19">
        <f>SUMPRODUCT(Q4:Q560,H4:H560)</f>
        <v>1389.5199999999998</v>
      </c>
      <c r="AA562" s="17">
        <f>SUMPRODUCT(AA4:AA560,H4:H560)</f>
        <v>100</v>
      </c>
      <c r="AH562" s="19">
        <f>SUMPRODUCT(AH4:AH542,H4:H542)</f>
        <v>377.31</v>
      </c>
      <c r="AS562" s="19">
        <f>SUMPRODUCT(AS4:AS560,H4:H560)</f>
        <v>4070.25</v>
      </c>
    </row>
    <row r="563" spans="12:45" ht="53.25" x14ac:dyDescent="0.25">
      <c r="L563" s="153" t="s">
        <v>1027</v>
      </c>
      <c r="M563" s="153"/>
      <c r="N563" s="153"/>
      <c r="O563" s="153"/>
      <c r="P563" s="153"/>
      <c r="Q563" s="153" t="s">
        <v>1028</v>
      </c>
      <c r="R563" s="153"/>
      <c r="S563" s="153"/>
      <c r="T563" s="153"/>
      <c r="U563" s="153"/>
      <c r="V563" s="153"/>
      <c r="W563" s="153"/>
      <c r="X563" s="153"/>
      <c r="Y563" s="153"/>
      <c r="Z563" s="153"/>
      <c r="AA563" s="154" t="s">
        <v>1029</v>
      </c>
      <c r="AB563" s="154"/>
      <c r="AC563" s="154"/>
      <c r="AD563" s="154"/>
      <c r="AE563" s="154"/>
      <c r="AH563" s="19" t="s">
        <v>1030</v>
      </c>
    </row>
    <row r="564" spans="12:45" x14ac:dyDescent="0.25">
      <c r="L564" s="19">
        <v>2129.7600000000002</v>
      </c>
    </row>
    <row r="565" spans="12:45" x14ac:dyDescent="0.25">
      <c r="L565" s="19">
        <v>758</v>
      </c>
    </row>
    <row r="566" spans="12:45" x14ac:dyDescent="0.25">
      <c r="L566" s="19">
        <v>1397.95</v>
      </c>
    </row>
    <row r="567" spans="12:45" x14ac:dyDescent="0.25">
      <c r="L567" s="19">
        <v>167.2</v>
      </c>
    </row>
    <row r="568" spans="12:45" x14ac:dyDescent="0.25">
      <c r="L568" s="19">
        <v>1108.43</v>
      </c>
    </row>
    <row r="569" spans="12:45" x14ac:dyDescent="0.25">
      <c r="L569" s="19">
        <f>SUBTOTAL(9,L564:L568)</f>
        <v>5561.34</v>
      </c>
    </row>
    <row r="570" spans="12:45" x14ac:dyDescent="0.25">
      <c r="L570" s="19">
        <f>L562-L569</f>
        <v>-3431.5800000000004</v>
      </c>
    </row>
  </sheetData>
  <mergeCells count="32">
    <mergeCell ref="A88:A155"/>
    <mergeCell ref="C88:C155"/>
    <mergeCell ref="A156:A188"/>
    <mergeCell ref="C156:C188"/>
    <mergeCell ref="A4:A87"/>
    <mergeCell ref="C4:C87"/>
    <mergeCell ref="A258:A300"/>
    <mergeCell ref="C258:C300"/>
    <mergeCell ref="A301:A434"/>
    <mergeCell ref="C301:C434"/>
    <mergeCell ref="A189:A257"/>
    <mergeCell ref="A485:A492"/>
    <mergeCell ref="C485:C492"/>
    <mergeCell ref="A493:A534"/>
    <mergeCell ref="C493:C534"/>
    <mergeCell ref="A435:A484"/>
    <mergeCell ref="A553:A558"/>
    <mergeCell ref="C553:C558"/>
    <mergeCell ref="A559:A560"/>
    <mergeCell ref="C559:C560"/>
    <mergeCell ref="A535:A552"/>
    <mergeCell ref="BE1:BE2"/>
    <mergeCell ref="BB1:BB2"/>
    <mergeCell ref="BC1:BC2"/>
    <mergeCell ref="BD1:BD2"/>
    <mergeCell ref="C535:C552"/>
    <mergeCell ref="C435:C484"/>
    <mergeCell ref="C189:C257"/>
    <mergeCell ref="I1:K1"/>
    <mergeCell ref="A2:K2"/>
    <mergeCell ref="A1:C1"/>
    <mergeCell ref="D1:H1"/>
  </mergeCells>
  <conditionalFormatting sqref="AJ157:AM181 L159:AI181 L258:AM266 Q156:AM156 Q157:AI158 AA153:AM155 AA267:AM278 R435:AM469 L281:AM434 L4:AT87 L182:AT188 L557:AT560 M476:AT481 L482:AT499 AA88:AT96 AA500:AT512 R470:AT475 Q543:AT556 AJ97:AT100 AN167:AT181 AI189:AT193 AI513:AT542 AP101:AT166 AP194:AT469">
    <cfRule type="cellIs" dxfId="66" priority="37" stopIfTrue="1" operator="greaterThan">
      <formula>0</formula>
    </cfRule>
    <cfRule type="cellIs" dxfId="65" priority="38" stopIfTrue="1" operator="greaterThan">
      <formula>0</formula>
    </cfRule>
    <cfRule type="cellIs" dxfId="64" priority="39" stopIfTrue="1" operator="greaterThan">
      <formula>0</formula>
    </cfRule>
  </conditionalFormatting>
  <conditionalFormatting sqref="AH189:AH257">
    <cfRule type="cellIs" dxfId="63" priority="34" stopIfTrue="1" operator="greaterThan">
      <formula>0</formula>
    </cfRule>
    <cfRule type="cellIs" dxfId="62" priority="35" stopIfTrue="1" operator="greaterThan">
      <formula>0</formula>
    </cfRule>
    <cfRule type="cellIs" dxfId="61" priority="36" stopIfTrue="1" operator="greaterThan">
      <formula>0</formula>
    </cfRule>
  </conditionalFormatting>
  <conditionalFormatting sqref="AN101:AO166">
    <cfRule type="cellIs" dxfId="60" priority="31" stopIfTrue="1" operator="greaterThan">
      <formula>0</formula>
    </cfRule>
    <cfRule type="cellIs" dxfId="59" priority="32" stopIfTrue="1" operator="greaterThan">
      <formula>0</formula>
    </cfRule>
    <cfRule type="cellIs" dxfId="58" priority="33" stopIfTrue="1" operator="greaterThan">
      <formula>0</formula>
    </cfRule>
  </conditionalFormatting>
  <conditionalFormatting sqref="AN194:AO469">
    <cfRule type="cellIs" dxfId="57" priority="28" stopIfTrue="1" operator="greaterThan">
      <formula>0</formula>
    </cfRule>
    <cfRule type="cellIs" dxfId="56" priority="29" stopIfTrue="1" operator="greaterThan">
      <formula>0</formula>
    </cfRule>
    <cfRule type="cellIs" dxfId="55" priority="30" stopIfTrue="1" operator="greaterThan">
      <formula>0</formula>
    </cfRule>
  </conditionalFormatting>
  <conditionalFormatting sqref="L88:M155">
    <cfRule type="cellIs" dxfId="54" priority="25" stopIfTrue="1" operator="greaterThan">
      <formula>0</formula>
    </cfRule>
    <cfRule type="cellIs" dxfId="53" priority="26" stopIfTrue="1" operator="greaterThan">
      <formula>0</formula>
    </cfRule>
    <cfRule type="cellIs" dxfId="52" priority="27" stopIfTrue="1" operator="greaterThan">
      <formula>0</formula>
    </cfRule>
  </conditionalFormatting>
  <conditionalFormatting sqref="L278:M280">
    <cfRule type="cellIs" dxfId="51" priority="22" stopIfTrue="1" operator="greaterThan">
      <formula>0</formula>
    </cfRule>
    <cfRule type="cellIs" dxfId="50" priority="23" stopIfTrue="1" operator="greaterThan">
      <formula>0</formula>
    </cfRule>
    <cfRule type="cellIs" dxfId="49" priority="24" stopIfTrue="1" operator="greaterThan">
      <formula>0</formula>
    </cfRule>
  </conditionalFormatting>
  <conditionalFormatting sqref="L472:L481">
    <cfRule type="cellIs" dxfId="48" priority="19" stopIfTrue="1" operator="greaterThan">
      <formula>0</formula>
    </cfRule>
    <cfRule type="cellIs" dxfId="47" priority="20" stopIfTrue="1" operator="greaterThan">
      <formula>0</formula>
    </cfRule>
    <cfRule type="cellIs" dxfId="46" priority="21" stopIfTrue="1" operator="greaterThan">
      <formula>0</formula>
    </cfRule>
  </conditionalFormatting>
  <conditionalFormatting sqref="O509:O536">
    <cfRule type="cellIs" dxfId="45" priority="16" stopIfTrue="1" operator="greaterThan">
      <formula>0</formula>
    </cfRule>
    <cfRule type="cellIs" dxfId="44" priority="17" stopIfTrue="1" operator="greaterThan">
      <formula>0</formula>
    </cfRule>
    <cfRule type="cellIs" dxfId="43" priority="18" stopIfTrue="1" operator="greaterThan">
      <formula>0</formula>
    </cfRule>
  </conditionalFormatting>
  <conditionalFormatting sqref="P529:P556">
    <cfRule type="cellIs" dxfId="42" priority="13" stopIfTrue="1" operator="greaterThan">
      <formula>0</formula>
    </cfRule>
    <cfRule type="cellIs" dxfId="41" priority="14" stopIfTrue="1" operator="greaterThan">
      <formula>0</formula>
    </cfRule>
    <cfRule type="cellIs" dxfId="40" priority="15" stopIfTrue="1" operator="greaterThan">
      <formula>0</formula>
    </cfRule>
  </conditionalFormatting>
  <conditionalFormatting sqref="N154:P158">
    <cfRule type="cellIs" dxfId="39" priority="10" stopIfTrue="1" operator="greaterThan">
      <formula>0</formula>
    </cfRule>
    <cfRule type="cellIs" dxfId="38" priority="11" stopIfTrue="1" operator="greaterThan">
      <formula>0</formula>
    </cfRule>
    <cfRule type="cellIs" dxfId="37" priority="12" stopIfTrue="1" operator="greaterThan">
      <formula>0</formula>
    </cfRule>
  </conditionalFormatting>
  <conditionalFormatting sqref="O148:P153">
    <cfRule type="cellIs" dxfId="36" priority="7" stopIfTrue="1" operator="greaterThan">
      <formula>0</formula>
    </cfRule>
    <cfRule type="cellIs" dxfId="35" priority="8" stopIfTrue="1" operator="greaterThan">
      <formula>0</formula>
    </cfRule>
    <cfRule type="cellIs" dxfId="34" priority="9" stopIfTrue="1" operator="greaterThan">
      <formula>0</formula>
    </cfRule>
  </conditionalFormatting>
  <conditionalFormatting sqref="O137:P137">
    <cfRule type="cellIs" dxfId="33" priority="4" stopIfTrue="1" operator="greaterThan">
      <formula>0</formula>
    </cfRule>
    <cfRule type="cellIs" dxfId="32" priority="5" stopIfTrue="1" operator="greaterThan">
      <formula>0</formula>
    </cfRule>
    <cfRule type="cellIs" dxfId="31" priority="6" stopIfTrue="1" operator="greaterThan">
      <formula>0</formula>
    </cfRule>
  </conditionalFormatting>
  <conditionalFormatting sqref="O116:P136">
    <cfRule type="cellIs" dxfId="30" priority="1" stopIfTrue="1" operator="greaterThan">
      <formula>0</formula>
    </cfRule>
    <cfRule type="cellIs" dxfId="29" priority="2" stopIfTrue="1" operator="greaterThan">
      <formula>0</formula>
    </cfRule>
    <cfRule type="cellIs" dxfId="28" priority="3" stopIfTrue="1" operator="greaterThan">
      <formula>0</formula>
    </cfRule>
  </conditionalFormatting>
  <conditionalFormatting sqref="AJ101:AM152 AI194:AM257 AI279:AM280 N88:N153 L509:N556 O536:O556 P536:P555 L156:M158 AA97:AG152 O138:P147 O88:P115 AA279:AG280 N278:P280 L267:P277 P509:P528 L500:P508 L435:P471 M472:P475 Q88:Z155 L189:AG257 Q267:Z280 Q435:Q475 AA513:AG542 Q500:Z542">
    <cfRule type="cellIs" dxfId="27" priority="43" stopIfTrue="1" operator="greaterThan">
      <formula>0</formula>
    </cfRule>
    <cfRule type="cellIs" dxfId="26" priority="44" stopIfTrue="1" operator="greaterThan">
      <formula>0</formula>
    </cfRule>
    <cfRule type="cellIs" dxfId="25" priority="45" stopIfTrue="1" operator="greaterThan">
      <formula>0</formula>
    </cfRule>
  </conditionalFormatting>
  <conditionalFormatting sqref="AH97:AI152">
    <cfRule type="cellIs" dxfId="24" priority="40" stopIfTrue="1" operator="greaterThan">
      <formula>0</formula>
    </cfRule>
    <cfRule type="cellIs" dxfId="23" priority="41" stopIfTrue="1" operator="greaterThan">
      <formula>0</formula>
    </cfRule>
    <cfRule type="cellIs" dxfId="22" priority="42"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60"/>
  <sheetViews>
    <sheetView zoomScale="50" zoomScaleNormal="50" workbookViewId="0">
      <selection activeCell="U560" sqref="L4:U560"/>
    </sheetView>
  </sheetViews>
  <sheetFormatPr defaultColWidth="9.7109375" defaultRowHeight="26.25" x14ac:dyDescent="0.25"/>
  <cols>
    <col min="1" max="1" width="9.85546875" style="98" customWidth="1"/>
    <col min="2" max="2" width="6.5703125" style="1" customWidth="1"/>
    <col min="3" max="3" width="30.42578125" style="78" customWidth="1"/>
    <col min="4" max="4" width="55.28515625" style="83" customWidth="1"/>
    <col min="5" max="6" width="12.42578125" style="1" customWidth="1"/>
    <col min="7" max="7" width="16.7109375" style="1" customWidth="1"/>
    <col min="8" max="8" width="12.7109375" style="57" bestFit="1" customWidth="1"/>
    <col min="9" max="9" width="13.85546875" style="17" customWidth="1"/>
    <col min="10" max="10" width="13.28515625" style="44" customWidth="1"/>
    <col min="11" max="11" width="12.5703125" style="18" customWidth="1"/>
    <col min="12" max="14" width="13.7109375" style="19" customWidth="1"/>
    <col min="15" max="16" width="13.7109375" style="133" customWidth="1"/>
    <col min="17" max="17" width="13.7109375" style="19" customWidth="1"/>
    <col min="18" max="18" width="13.7109375" style="17" customWidth="1"/>
    <col min="19" max="21" width="13.7109375" style="19" customWidth="1"/>
    <col min="22" max="27" width="13.7109375" style="15" customWidth="1"/>
    <col min="28" max="16384" width="9.7109375" style="15"/>
  </cols>
  <sheetData>
    <row r="1" spans="1:27" ht="30" customHeight="1" x14ac:dyDescent="0.25">
      <c r="A1" s="158" t="s">
        <v>677</v>
      </c>
      <c r="B1" s="158"/>
      <c r="C1" s="158"/>
      <c r="D1" s="158" t="s">
        <v>674</v>
      </c>
      <c r="E1" s="158"/>
      <c r="F1" s="158"/>
      <c r="G1" s="158"/>
      <c r="H1" s="158"/>
      <c r="I1" s="158" t="s">
        <v>679</v>
      </c>
      <c r="J1" s="158"/>
      <c r="K1" s="158"/>
      <c r="L1" s="157" t="s">
        <v>900</v>
      </c>
      <c r="M1" s="157" t="s">
        <v>901</v>
      </c>
      <c r="N1" s="157" t="s">
        <v>902</v>
      </c>
      <c r="O1" s="181" t="s">
        <v>903</v>
      </c>
      <c r="P1" s="181" t="s">
        <v>904</v>
      </c>
      <c r="Q1" s="157" t="s">
        <v>905</v>
      </c>
      <c r="R1" s="157" t="s">
        <v>906</v>
      </c>
      <c r="S1" s="157" t="s">
        <v>965</v>
      </c>
      <c r="T1" s="157" t="s">
        <v>966</v>
      </c>
      <c r="U1" s="157" t="s">
        <v>1036</v>
      </c>
      <c r="V1" s="157" t="s">
        <v>676</v>
      </c>
      <c r="W1" s="157" t="s">
        <v>676</v>
      </c>
      <c r="X1" s="157" t="s">
        <v>676</v>
      </c>
      <c r="Y1" s="157" t="s">
        <v>676</v>
      </c>
      <c r="Z1" s="157" t="s">
        <v>676</v>
      </c>
      <c r="AA1" s="157" t="s">
        <v>676</v>
      </c>
    </row>
    <row r="2" spans="1:27" ht="30" customHeight="1" x14ac:dyDescent="0.25">
      <c r="A2" s="158" t="s">
        <v>678</v>
      </c>
      <c r="B2" s="158"/>
      <c r="C2" s="158"/>
      <c r="D2" s="158"/>
      <c r="E2" s="158"/>
      <c r="F2" s="158"/>
      <c r="G2" s="158"/>
      <c r="H2" s="158"/>
      <c r="I2" s="158"/>
      <c r="J2" s="158"/>
      <c r="K2" s="158"/>
      <c r="L2" s="157"/>
      <c r="M2" s="157"/>
      <c r="N2" s="157"/>
      <c r="O2" s="181"/>
      <c r="P2" s="181"/>
      <c r="Q2" s="157"/>
      <c r="R2" s="157"/>
      <c r="S2" s="157"/>
      <c r="T2" s="157"/>
      <c r="U2" s="157"/>
      <c r="V2" s="157"/>
      <c r="W2" s="157"/>
      <c r="X2" s="157"/>
      <c r="Y2" s="157"/>
      <c r="Z2" s="157"/>
      <c r="AA2" s="157"/>
    </row>
    <row r="3" spans="1:27" s="16" customFormat="1" ht="30" x14ac:dyDescent="0.2">
      <c r="A3" s="97" t="s">
        <v>5</v>
      </c>
      <c r="B3" s="90" t="s">
        <v>3</v>
      </c>
      <c r="C3" s="91" t="s">
        <v>680</v>
      </c>
      <c r="D3" s="90" t="s">
        <v>681</v>
      </c>
      <c r="E3" s="90" t="s">
        <v>682</v>
      </c>
      <c r="F3" s="92" t="s">
        <v>4</v>
      </c>
      <c r="G3" s="92" t="s">
        <v>683</v>
      </c>
      <c r="H3" s="93" t="s">
        <v>857</v>
      </c>
      <c r="I3" s="94" t="s">
        <v>24</v>
      </c>
      <c r="J3" s="95" t="s">
        <v>0</v>
      </c>
      <c r="K3" s="96" t="s">
        <v>2</v>
      </c>
      <c r="L3" s="103">
        <v>43318</v>
      </c>
      <c r="M3" s="103">
        <v>43319</v>
      </c>
      <c r="N3" s="103">
        <v>43315</v>
      </c>
      <c r="O3" s="103">
        <v>43413</v>
      </c>
      <c r="P3" s="120">
        <v>43413</v>
      </c>
      <c r="Q3" s="103">
        <v>43413</v>
      </c>
      <c r="R3" s="103">
        <v>43427</v>
      </c>
      <c r="S3" s="103">
        <v>43654</v>
      </c>
      <c r="T3" s="103">
        <v>43654</v>
      </c>
      <c r="U3" s="40" t="s">
        <v>1</v>
      </c>
      <c r="V3" s="40" t="s">
        <v>1</v>
      </c>
      <c r="W3" s="40" t="s">
        <v>1</v>
      </c>
      <c r="X3" s="40" t="s">
        <v>1</v>
      </c>
      <c r="Y3" s="40" t="s">
        <v>1</v>
      </c>
      <c r="Z3" s="40" t="s">
        <v>1</v>
      </c>
      <c r="AA3" s="40" t="s">
        <v>1</v>
      </c>
    </row>
    <row r="4" spans="1:27" ht="30" customHeight="1" x14ac:dyDescent="0.25">
      <c r="A4" s="159">
        <v>1</v>
      </c>
      <c r="B4" s="67">
        <v>1</v>
      </c>
      <c r="C4" s="162" t="s">
        <v>684</v>
      </c>
      <c r="D4" s="79" t="s">
        <v>36</v>
      </c>
      <c r="E4" s="84" t="s">
        <v>231</v>
      </c>
      <c r="F4" s="68" t="s">
        <v>38</v>
      </c>
      <c r="G4" s="68" t="s">
        <v>39</v>
      </c>
      <c r="H4" s="53">
        <v>14.3</v>
      </c>
      <c r="I4" s="32">
        <v>4</v>
      </c>
      <c r="J4" s="41">
        <f t="shared" ref="J4:J67" si="0">I4-(SUM(L4:AA4))</f>
        <v>0</v>
      </c>
      <c r="K4" s="42" t="str">
        <f>IF(J4&lt;0,"ATENÇÃO","OK")</f>
        <v>OK</v>
      </c>
      <c r="L4" s="31"/>
      <c r="M4" s="31">
        <v>4</v>
      </c>
      <c r="N4" s="31"/>
      <c r="O4" s="64"/>
      <c r="P4" s="64"/>
      <c r="Q4" s="31"/>
      <c r="R4" s="31"/>
      <c r="S4" s="31"/>
      <c r="T4" s="31"/>
      <c r="U4" s="31"/>
      <c r="V4" s="60"/>
      <c r="W4" s="60"/>
      <c r="X4" s="60"/>
      <c r="Y4" s="60"/>
      <c r="Z4" s="60"/>
      <c r="AA4" s="60"/>
    </row>
    <row r="5" spans="1:27" ht="30" customHeight="1" x14ac:dyDescent="0.25">
      <c r="A5" s="160"/>
      <c r="B5" s="67">
        <v>2</v>
      </c>
      <c r="C5" s="163"/>
      <c r="D5" s="79" t="s">
        <v>40</v>
      </c>
      <c r="E5" s="84" t="s">
        <v>231</v>
      </c>
      <c r="F5" s="68" t="s">
        <v>38</v>
      </c>
      <c r="G5" s="68" t="s">
        <v>39</v>
      </c>
      <c r="H5" s="53">
        <v>7.79</v>
      </c>
      <c r="I5" s="32">
        <v>4</v>
      </c>
      <c r="J5" s="41">
        <f t="shared" si="0"/>
        <v>0</v>
      </c>
      <c r="K5" s="42" t="str">
        <f t="shared" ref="K5:K68" si="1">IF(J5&lt;0,"ATENÇÃO","OK")</f>
        <v>OK</v>
      </c>
      <c r="L5" s="31"/>
      <c r="M5" s="31">
        <v>4</v>
      </c>
      <c r="N5" s="31"/>
      <c r="O5" s="64"/>
      <c r="P5" s="64"/>
      <c r="Q5" s="31"/>
      <c r="R5" s="31"/>
      <c r="S5" s="31"/>
      <c r="T5" s="31"/>
      <c r="U5" s="31"/>
      <c r="V5" s="60"/>
      <c r="W5" s="60"/>
      <c r="X5" s="60"/>
      <c r="Y5" s="60"/>
      <c r="Z5" s="60"/>
      <c r="AA5" s="60"/>
    </row>
    <row r="6" spans="1:27" ht="30" customHeight="1" x14ac:dyDescent="0.25">
      <c r="A6" s="160"/>
      <c r="B6" s="67">
        <v>3</v>
      </c>
      <c r="C6" s="163"/>
      <c r="D6" s="79" t="s">
        <v>41</v>
      </c>
      <c r="E6" s="84" t="s">
        <v>231</v>
      </c>
      <c r="F6" s="68" t="s">
        <v>38</v>
      </c>
      <c r="G6" s="68" t="s">
        <v>39</v>
      </c>
      <c r="H6" s="53">
        <v>20.99</v>
      </c>
      <c r="I6" s="32">
        <v>4</v>
      </c>
      <c r="J6" s="41">
        <f t="shared" si="0"/>
        <v>0</v>
      </c>
      <c r="K6" s="42" t="str">
        <f t="shared" si="1"/>
        <v>OK</v>
      </c>
      <c r="L6" s="31"/>
      <c r="M6" s="31">
        <v>4</v>
      </c>
      <c r="N6" s="31"/>
      <c r="O6" s="64"/>
      <c r="P6" s="64"/>
      <c r="Q6" s="31"/>
      <c r="R6" s="31"/>
      <c r="S6" s="31"/>
      <c r="T6" s="31"/>
      <c r="U6" s="31"/>
      <c r="V6" s="60"/>
      <c r="W6" s="60"/>
      <c r="X6" s="60"/>
      <c r="Y6" s="60"/>
      <c r="Z6" s="60"/>
      <c r="AA6" s="60"/>
    </row>
    <row r="7" spans="1:27" ht="30" customHeight="1" x14ac:dyDescent="0.25">
      <c r="A7" s="160"/>
      <c r="B7" s="67">
        <v>4</v>
      </c>
      <c r="C7" s="163"/>
      <c r="D7" s="79" t="s">
        <v>42</v>
      </c>
      <c r="E7" s="84" t="s">
        <v>685</v>
      </c>
      <c r="F7" s="68" t="s">
        <v>38</v>
      </c>
      <c r="G7" s="68" t="s">
        <v>44</v>
      </c>
      <c r="H7" s="53">
        <v>0.62</v>
      </c>
      <c r="I7" s="32"/>
      <c r="J7" s="41">
        <f t="shared" si="0"/>
        <v>0</v>
      </c>
      <c r="K7" s="42" t="str">
        <f t="shared" si="1"/>
        <v>OK</v>
      </c>
      <c r="L7" s="31"/>
      <c r="M7" s="31"/>
      <c r="N7" s="31"/>
      <c r="O7" s="64"/>
      <c r="P7" s="64"/>
      <c r="Q7" s="31"/>
      <c r="R7" s="31"/>
      <c r="S7" s="31"/>
      <c r="T7" s="31"/>
      <c r="U7" s="31"/>
      <c r="V7" s="60"/>
      <c r="W7" s="60"/>
      <c r="X7" s="60"/>
      <c r="Y7" s="60"/>
      <c r="Z7" s="60"/>
      <c r="AA7" s="60"/>
    </row>
    <row r="8" spans="1:27" ht="30" customHeight="1" x14ac:dyDescent="0.25">
      <c r="A8" s="160"/>
      <c r="B8" s="67">
        <v>5</v>
      </c>
      <c r="C8" s="163"/>
      <c r="D8" s="79" t="s">
        <v>45</v>
      </c>
      <c r="E8" s="84" t="s">
        <v>685</v>
      </c>
      <c r="F8" s="68" t="s">
        <v>38</v>
      </c>
      <c r="G8" s="68" t="s">
        <v>44</v>
      </c>
      <c r="H8" s="53">
        <v>0.43</v>
      </c>
      <c r="I8" s="32"/>
      <c r="J8" s="41">
        <f t="shared" si="0"/>
        <v>0</v>
      </c>
      <c r="K8" s="42" t="str">
        <f t="shared" si="1"/>
        <v>OK</v>
      </c>
      <c r="L8" s="31"/>
      <c r="M8" s="31"/>
      <c r="N8" s="31"/>
      <c r="O8" s="64"/>
      <c r="P8" s="64"/>
      <c r="Q8" s="31"/>
      <c r="R8" s="31"/>
      <c r="S8" s="31"/>
      <c r="T8" s="31"/>
      <c r="U8" s="31"/>
      <c r="V8" s="60"/>
      <c r="W8" s="60"/>
      <c r="X8" s="60"/>
      <c r="Y8" s="60"/>
      <c r="Z8" s="60"/>
      <c r="AA8" s="60"/>
    </row>
    <row r="9" spans="1:27" ht="30" customHeight="1" x14ac:dyDescent="0.25">
      <c r="A9" s="160"/>
      <c r="B9" s="67">
        <v>6</v>
      </c>
      <c r="C9" s="163"/>
      <c r="D9" s="79" t="s">
        <v>46</v>
      </c>
      <c r="E9" s="84" t="s">
        <v>47</v>
      </c>
      <c r="F9" s="68" t="s">
        <v>38</v>
      </c>
      <c r="G9" s="68" t="s">
        <v>44</v>
      </c>
      <c r="H9" s="53">
        <v>43.44</v>
      </c>
      <c r="I9" s="32"/>
      <c r="J9" s="41">
        <f t="shared" si="0"/>
        <v>0</v>
      </c>
      <c r="K9" s="42" t="str">
        <f t="shared" si="1"/>
        <v>OK</v>
      </c>
      <c r="L9" s="31"/>
      <c r="M9" s="31"/>
      <c r="N9" s="31"/>
      <c r="O9" s="64"/>
      <c r="P9" s="64"/>
      <c r="Q9" s="31"/>
      <c r="R9" s="31"/>
      <c r="S9" s="31"/>
      <c r="T9" s="31"/>
      <c r="U9" s="31"/>
      <c r="V9" s="60"/>
      <c r="W9" s="60"/>
      <c r="X9" s="60"/>
      <c r="Y9" s="60"/>
      <c r="Z9" s="60"/>
      <c r="AA9" s="60"/>
    </row>
    <row r="10" spans="1:27" ht="30" customHeight="1" x14ac:dyDescent="0.25">
      <c r="A10" s="160"/>
      <c r="B10" s="67">
        <v>7</v>
      </c>
      <c r="C10" s="163"/>
      <c r="D10" s="79" t="s">
        <v>48</v>
      </c>
      <c r="E10" s="84" t="s">
        <v>686</v>
      </c>
      <c r="F10" s="68" t="s">
        <v>33</v>
      </c>
      <c r="G10" s="68" t="s">
        <v>44</v>
      </c>
      <c r="H10" s="53">
        <v>266.16000000000003</v>
      </c>
      <c r="I10" s="32"/>
      <c r="J10" s="41">
        <f t="shared" si="0"/>
        <v>0</v>
      </c>
      <c r="K10" s="42" t="str">
        <f t="shared" si="1"/>
        <v>OK</v>
      </c>
      <c r="L10" s="31"/>
      <c r="M10" s="31"/>
      <c r="N10" s="31"/>
      <c r="O10" s="64"/>
      <c r="P10" s="64"/>
      <c r="Q10" s="31"/>
      <c r="R10" s="31"/>
      <c r="S10" s="31"/>
      <c r="T10" s="31"/>
      <c r="U10" s="31"/>
      <c r="V10" s="60"/>
      <c r="W10" s="60"/>
      <c r="X10" s="60"/>
      <c r="Y10" s="60"/>
      <c r="Z10" s="60"/>
      <c r="AA10" s="60"/>
    </row>
    <row r="11" spans="1:27" ht="30" customHeight="1" x14ac:dyDescent="0.25">
      <c r="A11" s="160"/>
      <c r="B11" s="67">
        <v>8</v>
      </c>
      <c r="C11" s="163"/>
      <c r="D11" s="79" t="s">
        <v>49</v>
      </c>
      <c r="E11" s="84" t="s">
        <v>47</v>
      </c>
      <c r="F11" s="68" t="s">
        <v>50</v>
      </c>
      <c r="G11" s="68" t="s">
        <v>44</v>
      </c>
      <c r="H11" s="53">
        <v>12.5</v>
      </c>
      <c r="I11" s="32"/>
      <c r="J11" s="41">
        <f t="shared" si="0"/>
        <v>0</v>
      </c>
      <c r="K11" s="42" t="str">
        <f t="shared" si="1"/>
        <v>OK</v>
      </c>
      <c r="L11" s="31"/>
      <c r="M11" s="31"/>
      <c r="N11" s="31"/>
      <c r="O11" s="64"/>
      <c r="P11" s="64"/>
      <c r="Q11" s="31"/>
      <c r="R11" s="31"/>
      <c r="S11" s="31"/>
      <c r="T11" s="31"/>
      <c r="U11" s="31"/>
      <c r="V11" s="60"/>
      <c r="W11" s="60"/>
      <c r="X11" s="60"/>
      <c r="Y11" s="60"/>
      <c r="Z11" s="60"/>
      <c r="AA11" s="60"/>
    </row>
    <row r="12" spans="1:27" ht="30" customHeight="1" x14ac:dyDescent="0.25">
      <c r="A12" s="160"/>
      <c r="B12" s="69">
        <v>9</v>
      </c>
      <c r="C12" s="163"/>
      <c r="D12" s="80" t="s">
        <v>51</v>
      </c>
      <c r="E12" s="85" t="s">
        <v>47</v>
      </c>
      <c r="F12" s="69" t="s">
        <v>50</v>
      </c>
      <c r="G12" s="69" t="s">
        <v>44</v>
      </c>
      <c r="H12" s="54">
        <v>14.7</v>
      </c>
      <c r="I12" s="32"/>
      <c r="J12" s="41">
        <f t="shared" si="0"/>
        <v>0</v>
      </c>
      <c r="K12" s="42" t="str">
        <f t="shared" si="1"/>
        <v>OK</v>
      </c>
      <c r="L12" s="31"/>
      <c r="M12" s="31"/>
      <c r="N12" s="31"/>
      <c r="O12" s="64"/>
      <c r="P12" s="64"/>
      <c r="Q12" s="31"/>
      <c r="R12" s="31"/>
      <c r="S12" s="31"/>
      <c r="T12" s="31"/>
      <c r="U12" s="31"/>
      <c r="V12" s="60"/>
      <c r="W12" s="60"/>
      <c r="X12" s="60"/>
      <c r="Y12" s="60"/>
      <c r="Z12" s="60"/>
      <c r="AA12" s="60"/>
    </row>
    <row r="13" spans="1:27" ht="30" customHeight="1" x14ac:dyDescent="0.25">
      <c r="A13" s="160"/>
      <c r="B13" s="69">
        <v>10</v>
      </c>
      <c r="C13" s="163"/>
      <c r="D13" s="80" t="s">
        <v>52</v>
      </c>
      <c r="E13" s="85" t="s">
        <v>47</v>
      </c>
      <c r="F13" s="69" t="s">
        <v>50</v>
      </c>
      <c r="G13" s="69" t="s">
        <v>44</v>
      </c>
      <c r="H13" s="54">
        <v>12.41</v>
      </c>
      <c r="I13" s="32"/>
      <c r="J13" s="41">
        <f t="shared" si="0"/>
        <v>0</v>
      </c>
      <c r="K13" s="42" t="str">
        <f t="shared" si="1"/>
        <v>OK</v>
      </c>
      <c r="L13" s="31"/>
      <c r="M13" s="31"/>
      <c r="N13" s="31"/>
      <c r="O13" s="64"/>
      <c r="P13" s="64"/>
      <c r="Q13" s="31"/>
      <c r="R13" s="31"/>
      <c r="S13" s="31"/>
      <c r="T13" s="31"/>
      <c r="U13" s="31"/>
      <c r="V13" s="60"/>
      <c r="W13" s="60"/>
      <c r="X13" s="60"/>
      <c r="Y13" s="60"/>
      <c r="Z13" s="60"/>
      <c r="AA13" s="60"/>
    </row>
    <row r="14" spans="1:27" ht="30" customHeight="1" x14ac:dyDescent="0.25">
      <c r="A14" s="160"/>
      <c r="B14" s="67">
        <v>11</v>
      </c>
      <c r="C14" s="163"/>
      <c r="D14" s="79" t="s">
        <v>53</v>
      </c>
      <c r="E14" s="84" t="s">
        <v>54</v>
      </c>
      <c r="F14" s="68" t="s">
        <v>38</v>
      </c>
      <c r="G14" s="68" t="s">
        <v>44</v>
      </c>
      <c r="H14" s="53">
        <v>0.02</v>
      </c>
      <c r="I14" s="32"/>
      <c r="J14" s="41">
        <f t="shared" si="0"/>
        <v>0</v>
      </c>
      <c r="K14" s="42" t="str">
        <f t="shared" si="1"/>
        <v>OK</v>
      </c>
      <c r="L14" s="31"/>
      <c r="M14" s="31"/>
      <c r="N14" s="31"/>
      <c r="O14" s="64"/>
      <c r="P14" s="64"/>
      <c r="Q14" s="31"/>
      <c r="R14" s="31"/>
      <c r="S14" s="31"/>
      <c r="T14" s="31"/>
      <c r="U14" s="31"/>
      <c r="V14" s="60"/>
      <c r="W14" s="60"/>
      <c r="X14" s="60"/>
      <c r="Y14" s="60"/>
      <c r="Z14" s="60"/>
      <c r="AA14" s="60"/>
    </row>
    <row r="15" spans="1:27" ht="30" customHeight="1" x14ac:dyDescent="0.25">
      <c r="A15" s="160"/>
      <c r="B15" s="67">
        <v>12</v>
      </c>
      <c r="C15" s="163"/>
      <c r="D15" s="79" t="s">
        <v>55</v>
      </c>
      <c r="E15" s="84" t="s">
        <v>54</v>
      </c>
      <c r="F15" s="68" t="s">
        <v>38</v>
      </c>
      <c r="G15" s="68" t="s">
        <v>44</v>
      </c>
      <c r="H15" s="53">
        <v>0.02</v>
      </c>
      <c r="I15" s="32"/>
      <c r="J15" s="41">
        <f t="shared" si="0"/>
        <v>0</v>
      </c>
      <c r="K15" s="42" t="str">
        <f t="shared" si="1"/>
        <v>OK</v>
      </c>
      <c r="L15" s="31"/>
      <c r="M15" s="31"/>
      <c r="N15" s="31"/>
      <c r="O15" s="64"/>
      <c r="P15" s="64"/>
      <c r="Q15" s="31"/>
      <c r="R15" s="31"/>
      <c r="S15" s="31"/>
      <c r="T15" s="31"/>
      <c r="U15" s="31"/>
      <c r="V15" s="60"/>
      <c r="W15" s="60"/>
      <c r="X15" s="60"/>
      <c r="Y15" s="60"/>
      <c r="Z15" s="60"/>
      <c r="AA15" s="60"/>
    </row>
    <row r="16" spans="1:27" ht="30" customHeight="1" x14ac:dyDescent="0.25">
      <c r="A16" s="160"/>
      <c r="B16" s="67">
        <v>13</v>
      </c>
      <c r="C16" s="163"/>
      <c r="D16" s="79" t="s">
        <v>56</v>
      </c>
      <c r="E16" s="84" t="s">
        <v>54</v>
      </c>
      <c r="F16" s="68" t="s">
        <v>38</v>
      </c>
      <c r="G16" s="68" t="s">
        <v>44</v>
      </c>
      <c r="H16" s="53">
        <v>0.06</v>
      </c>
      <c r="I16" s="32"/>
      <c r="J16" s="41">
        <f t="shared" si="0"/>
        <v>0</v>
      </c>
      <c r="K16" s="42" t="str">
        <f t="shared" si="1"/>
        <v>OK</v>
      </c>
      <c r="L16" s="31"/>
      <c r="M16" s="31"/>
      <c r="N16" s="31"/>
      <c r="O16" s="64"/>
      <c r="P16" s="64"/>
      <c r="Q16" s="31"/>
      <c r="R16" s="31"/>
      <c r="S16" s="31"/>
      <c r="T16" s="31"/>
      <c r="U16" s="31"/>
      <c r="V16" s="60"/>
      <c r="W16" s="60"/>
      <c r="X16" s="60"/>
      <c r="Y16" s="60"/>
      <c r="Z16" s="60"/>
      <c r="AA16" s="60"/>
    </row>
    <row r="17" spans="1:27" ht="30" customHeight="1" x14ac:dyDescent="0.25">
      <c r="A17" s="160"/>
      <c r="B17" s="67">
        <v>14</v>
      </c>
      <c r="C17" s="163"/>
      <c r="D17" s="79" t="s">
        <v>58</v>
      </c>
      <c r="E17" s="84" t="s">
        <v>54</v>
      </c>
      <c r="F17" s="68" t="s">
        <v>38</v>
      </c>
      <c r="G17" s="68" t="s">
        <v>44</v>
      </c>
      <c r="H17" s="53">
        <v>0.02</v>
      </c>
      <c r="I17" s="32"/>
      <c r="J17" s="41">
        <f t="shared" si="0"/>
        <v>0</v>
      </c>
      <c r="K17" s="42" t="str">
        <f t="shared" si="1"/>
        <v>OK</v>
      </c>
      <c r="L17" s="31"/>
      <c r="M17" s="31"/>
      <c r="N17" s="31"/>
      <c r="O17" s="64"/>
      <c r="P17" s="64"/>
      <c r="Q17" s="31"/>
      <c r="R17" s="31"/>
      <c r="S17" s="31"/>
      <c r="T17" s="31"/>
      <c r="U17" s="31"/>
      <c r="V17" s="60"/>
      <c r="W17" s="60"/>
      <c r="X17" s="60"/>
      <c r="Y17" s="60"/>
      <c r="Z17" s="60"/>
      <c r="AA17" s="60"/>
    </row>
    <row r="18" spans="1:27" ht="30" customHeight="1" x14ac:dyDescent="0.25">
      <c r="A18" s="160"/>
      <c r="B18" s="67">
        <v>15</v>
      </c>
      <c r="C18" s="163"/>
      <c r="D18" s="79" t="s">
        <v>687</v>
      </c>
      <c r="E18" s="84" t="s">
        <v>54</v>
      </c>
      <c r="F18" s="68" t="s">
        <v>38</v>
      </c>
      <c r="G18" s="68" t="s">
        <v>44</v>
      </c>
      <c r="H18" s="53">
        <v>0.1</v>
      </c>
      <c r="I18" s="32"/>
      <c r="J18" s="41">
        <f t="shared" si="0"/>
        <v>0</v>
      </c>
      <c r="K18" s="42" t="str">
        <f t="shared" si="1"/>
        <v>OK</v>
      </c>
      <c r="L18" s="31"/>
      <c r="M18" s="31"/>
      <c r="N18" s="31"/>
      <c r="O18" s="64"/>
      <c r="P18" s="64"/>
      <c r="Q18" s="31"/>
      <c r="R18" s="31"/>
      <c r="S18" s="31"/>
      <c r="T18" s="31"/>
      <c r="U18" s="31"/>
      <c r="V18" s="60"/>
      <c r="W18" s="60"/>
      <c r="X18" s="60"/>
      <c r="Y18" s="60"/>
      <c r="Z18" s="60"/>
      <c r="AA18" s="60"/>
    </row>
    <row r="19" spans="1:27" ht="30" customHeight="1" x14ac:dyDescent="0.25">
      <c r="A19" s="160"/>
      <c r="B19" s="67">
        <v>16</v>
      </c>
      <c r="C19" s="163"/>
      <c r="D19" s="79" t="s">
        <v>59</v>
      </c>
      <c r="E19" s="84" t="s">
        <v>54</v>
      </c>
      <c r="F19" s="68" t="s">
        <v>38</v>
      </c>
      <c r="G19" s="68" t="s">
        <v>44</v>
      </c>
      <c r="H19" s="53">
        <v>0.13</v>
      </c>
      <c r="I19" s="32"/>
      <c r="J19" s="41">
        <f t="shared" si="0"/>
        <v>0</v>
      </c>
      <c r="K19" s="42" t="str">
        <f t="shared" si="1"/>
        <v>OK</v>
      </c>
      <c r="L19" s="31"/>
      <c r="M19" s="31"/>
      <c r="N19" s="31"/>
      <c r="O19" s="64"/>
      <c r="P19" s="64"/>
      <c r="Q19" s="31"/>
      <c r="R19" s="31"/>
      <c r="S19" s="31"/>
      <c r="T19" s="31"/>
      <c r="U19" s="31"/>
      <c r="V19" s="60"/>
      <c r="W19" s="60"/>
      <c r="X19" s="60"/>
      <c r="Y19" s="60"/>
      <c r="Z19" s="60"/>
      <c r="AA19" s="60"/>
    </row>
    <row r="20" spans="1:27" ht="30" customHeight="1" x14ac:dyDescent="0.25">
      <c r="A20" s="160"/>
      <c r="B20" s="67">
        <v>17</v>
      </c>
      <c r="C20" s="163"/>
      <c r="D20" s="79" t="s">
        <v>60</v>
      </c>
      <c r="E20" s="84" t="s">
        <v>54</v>
      </c>
      <c r="F20" s="68" t="s">
        <v>38</v>
      </c>
      <c r="G20" s="68" t="s">
        <v>44</v>
      </c>
      <c r="H20" s="53">
        <v>0.04</v>
      </c>
      <c r="I20" s="32"/>
      <c r="J20" s="41">
        <f t="shared" si="0"/>
        <v>0</v>
      </c>
      <c r="K20" s="42" t="str">
        <f t="shared" si="1"/>
        <v>OK</v>
      </c>
      <c r="L20" s="31"/>
      <c r="M20" s="31"/>
      <c r="N20" s="31"/>
      <c r="O20" s="64"/>
      <c r="P20" s="64"/>
      <c r="Q20" s="31"/>
      <c r="R20" s="31"/>
      <c r="S20" s="31"/>
      <c r="T20" s="31"/>
      <c r="U20" s="31"/>
      <c r="V20" s="60"/>
      <c r="W20" s="60"/>
      <c r="X20" s="60"/>
      <c r="Y20" s="60"/>
      <c r="Z20" s="60"/>
      <c r="AA20" s="60"/>
    </row>
    <row r="21" spans="1:27" ht="30" customHeight="1" x14ac:dyDescent="0.25">
      <c r="A21" s="160"/>
      <c r="B21" s="67">
        <v>18</v>
      </c>
      <c r="C21" s="163"/>
      <c r="D21" s="79" t="s">
        <v>61</v>
      </c>
      <c r="E21" s="84" t="s">
        <v>54</v>
      </c>
      <c r="F21" s="68" t="s">
        <v>38</v>
      </c>
      <c r="G21" s="68" t="s">
        <v>44</v>
      </c>
      <c r="H21" s="53">
        <v>7.0000000000000007E-2</v>
      </c>
      <c r="I21" s="32"/>
      <c r="J21" s="41">
        <f t="shared" si="0"/>
        <v>0</v>
      </c>
      <c r="K21" s="42" t="str">
        <f t="shared" si="1"/>
        <v>OK</v>
      </c>
      <c r="L21" s="31"/>
      <c r="M21" s="31"/>
      <c r="N21" s="31"/>
      <c r="O21" s="64"/>
      <c r="P21" s="64"/>
      <c r="Q21" s="31"/>
      <c r="R21" s="31"/>
      <c r="S21" s="31"/>
      <c r="T21" s="31"/>
      <c r="U21" s="31"/>
      <c r="V21" s="60"/>
      <c r="W21" s="60"/>
      <c r="X21" s="60"/>
      <c r="Y21" s="60"/>
      <c r="Z21" s="60"/>
      <c r="AA21" s="60"/>
    </row>
    <row r="22" spans="1:27" ht="30" customHeight="1" x14ac:dyDescent="0.25">
      <c r="A22" s="160"/>
      <c r="B22" s="67">
        <v>19</v>
      </c>
      <c r="C22" s="163"/>
      <c r="D22" s="79" t="s">
        <v>62</v>
      </c>
      <c r="E22" s="84" t="s">
        <v>54</v>
      </c>
      <c r="F22" s="68" t="s">
        <v>38</v>
      </c>
      <c r="G22" s="68" t="s">
        <v>44</v>
      </c>
      <c r="H22" s="53">
        <v>0.15</v>
      </c>
      <c r="I22" s="32"/>
      <c r="J22" s="41">
        <f t="shared" si="0"/>
        <v>0</v>
      </c>
      <c r="K22" s="42" t="str">
        <f t="shared" si="1"/>
        <v>OK</v>
      </c>
      <c r="L22" s="31"/>
      <c r="M22" s="31"/>
      <c r="N22" s="31"/>
      <c r="O22" s="64"/>
      <c r="P22" s="64"/>
      <c r="Q22" s="31"/>
      <c r="R22" s="31"/>
      <c r="S22" s="31"/>
      <c r="T22" s="31"/>
      <c r="U22" s="31"/>
      <c r="V22" s="60"/>
      <c r="W22" s="60"/>
      <c r="X22" s="60"/>
      <c r="Y22" s="60"/>
      <c r="Z22" s="60"/>
      <c r="AA22" s="60"/>
    </row>
    <row r="23" spans="1:27" ht="30" customHeight="1" x14ac:dyDescent="0.25">
      <c r="A23" s="160"/>
      <c r="B23" s="67">
        <v>20</v>
      </c>
      <c r="C23" s="163"/>
      <c r="D23" s="80" t="s">
        <v>63</v>
      </c>
      <c r="E23" s="85" t="s">
        <v>688</v>
      </c>
      <c r="F23" s="68" t="s">
        <v>38</v>
      </c>
      <c r="G23" s="68" t="s">
        <v>44</v>
      </c>
      <c r="H23" s="53">
        <v>0.5</v>
      </c>
      <c r="I23" s="32"/>
      <c r="J23" s="41">
        <f t="shared" si="0"/>
        <v>0</v>
      </c>
      <c r="K23" s="42" t="str">
        <f t="shared" si="1"/>
        <v>OK</v>
      </c>
      <c r="L23" s="31"/>
      <c r="M23" s="31"/>
      <c r="N23" s="31"/>
      <c r="O23" s="64"/>
      <c r="P23" s="64"/>
      <c r="Q23" s="31"/>
      <c r="R23" s="31"/>
      <c r="S23" s="31"/>
      <c r="T23" s="31"/>
      <c r="U23" s="31"/>
      <c r="V23" s="60"/>
      <c r="W23" s="60"/>
      <c r="X23" s="60"/>
      <c r="Y23" s="60"/>
      <c r="Z23" s="60"/>
      <c r="AA23" s="60"/>
    </row>
    <row r="24" spans="1:27" ht="30" customHeight="1" x14ac:dyDescent="0.25">
      <c r="A24" s="160"/>
      <c r="B24" s="67">
        <v>21</v>
      </c>
      <c r="C24" s="163"/>
      <c r="D24" s="80" t="s">
        <v>65</v>
      </c>
      <c r="E24" s="85" t="s">
        <v>688</v>
      </c>
      <c r="F24" s="68" t="s">
        <v>38</v>
      </c>
      <c r="G24" s="68" t="s">
        <v>44</v>
      </c>
      <c r="H24" s="53">
        <v>0.25</v>
      </c>
      <c r="I24" s="32"/>
      <c r="J24" s="41">
        <f t="shared" si="0"/>
        <v>0</v>
      </c>
      <c r="K24" s="42" t="str">
        <f t="shared" si="1"/>
        <v>OK</v>
      </c>
      <c r="L24" s="31"/>
      <c r="M24" s="31"/>
      <c r="N24" s="31"/>
      <c r="O24" s="64"/>
      <c r="P24" s="64"/>
      <c r="Q24" s="31"/>
      <c r="R24" s="31"/>
      <c r="S24" s="31"/>
      <c r="T24" s="31"/>
      <c r="U24" s="31"/>
      <c r="V24" s="60"/>
      <c r="W24" s="60"/>
      <c r="X24" s="60"/>
      <c r="Y24" s="60"/>
      <c r="Z24" s="60"/>
      <c r="AA24" s="60"/>
    </row>
    <row r="25" spans="1:27" ht="30" customHeight="1" x14ac:dyDescent="0.25">
      <c r="A25" s="160"/>
      <c r="B25" s="67">
        <v>22</v>
      </c>
      <c r="C25" s="163"/>
      <c r="D25" s="80" t="s">
        <v>66</v>
      </c>
      <c r="E25" s="85" t="s">
        <v>688</v>
      </c>
      <c r="F25" s="68" t="s">
        <v>38</v>
      </c>
      <c r="G25" s="68" t="s">
        <v>44</v>
      </c>
      <c r="H25" s="53">
        <v>0.3</v>
      </c>
      <c r="I25" s="32"/>
      <c r="J25" s="41">
        <f t="shared" si="0"/>
        <v>0</v>
      </c>
      <c r="K25" s="42" t="str">
        <f t="shared" si="1"/>
        <v>OK</v>
      </c>
      <c r="L25" s="31"/>
      <c r="M25" s="31"/>
      <c r="N25" s="31"/>
      <c r="O25" s="64"/>
      <c r="P25" s="64"/>
      <c r="Q25" s="31"/>
      <c r="R25" s="31"/>
      <c r="S25" s="31"/>
      <c r="T25" s="31"/>
      <c r="U25" s="31"/>
      <c r="V25" s="60"/>
      <c r="W25" s="60"/>
      <c r="X25" s="60"/>
      <c r="Y25" s="60"/>
      <c r="Z25" s="60"/>
      <c r="AA25" s="60"/>
    </row>
    <row r="26" spans="1:27" ht="30" customHeight="1" x14ac:dyDescent="0.25">
      <c r="A26" s="160"/>
      <c r="B26" s="67">
        <v>23</v>
      </c>
      <c r="C26" s="163"/>
      <c r="D26" s="80" t="s">
        <v>67</v>
      </c>
      <c r="E26" s="85" t="s">
        <v>688</v>
      </c>
      <c r="F26" s="68" t="s">
        <v>38</v>
      </c>
      <c r="G26" s="68" t="s">
        <v>44</v>
      </c>
      <c r="H26" s="53">
        <v>0.45</v>
      </c>
      <c r="I26" s="32"/>
      <c r="J26" s="41">
        <f t="shared" si="0"/>
        <v>0</v>
      </c>
      <c r="K26" s="42" t="str">
        <f t="shared" si="1"/>
        <v>OK</v>
      </c>
      <c r="L26" s="31"/>
      <c r="M26" s="31"/>
      <c r="N26" s="31"/>
      <c r="O26" s="64"/>
      <c r="P26" s="64"/>
      <c r="Q26" s="31"/>
      <c r="R26" s="31"/>
      <c r="S26" s="31"/>
      <c r="T26" s="31"/>
      <c r="U26" s="31"/>
      <c r="V26" s="60"/>
      <c r="W26" s="60"/>
      <c r="X26" s="60"/>
      <c r="Y26" s="60"/>
      <c r="Z26" s="60"/>
      <c r="AA26" s="60"/>
    </row>
    <row r="27" spans="1:27" ht="30" customHeight="1" x14ac:dyDescent="0.25">
      <c r="A27" s="160"/>
      <c r="B27" s="67">
        <v>24</v>
      </c>
      <c r="C27" s="163"/>
      <c r="D27" s="80" t="s">
        <v>68</v>
      </c>
      <c r="E27" s="85" t="s">
        <v>688</v>
      </c>
      <c r="F27" s="68" t="s">
        <v>38</v>
      </c>
      <c r="G27" s="68" t="s">
        <v>44</v>
      </c>
      <c r="H27" s="53">
        <v>0.8</v>
      </c>
      <c r="I27" s="32"/>
      <c r="J27" s="41">
        <f t="shared" si="0"/>
        <v>0</v>
      </c>
      <c r="K27" s="42" t="str">
        <f t="shared" si="1"/>
        <v>OK</v>
      </c>
      <c r="L27" s="31"/>
      <c r="M27" s="31"/>
      <c r="N27" s="31"/>
      <c r="O27" s="64"/>
      <c r="P27" s="64"/>
      <c r="Q27" s="31"/>
      <c r="R27" s="31"/>
      <c r="S27" s="31"/>
      <c r="T27" s="31"/>
      <c r="U27" s="31"/>
      <c r="V27" s="60"/>
      <c r="W27" s="60"/>
      <c r="X27" s="60"/>
      <c r="Y27" s="60"/>
      <c r="Z27" s="60"/>
      <c r="AA27" s="60"/>
    </row>
    <row r="28" spans="1:27" ht="30" customHeight="1" x14ac:dyDescent="0.25">
      <c r="A28" s="160"/>
      <c r="B28" s="67">
        <v>25</v>
      </c>
      <c r="C28" s="163"/>
      <c r="D28" s="80" t="s">
        <v>69</v>
      </c>
      <c r="E28" s="85" t="s">
        <v>688</v>
      </c>
      <c r="F28" s="68" t="s">
        <v>38</v>
      </c>
      <c r="G28" s="68" t="s">
        <v>44</v>
      </c>
      <c r="H28" s="53">
        <v>0.35</v>
      </c>
      <c r="I28" s="32"/>
      <c r="J28" s="41">
        <f t="shared" si="0"/>
        <v>0</v>
      </c>
      <c r="K28" s="42" t="str">
        <f t="shared" si="1"/>
        <v>OK</v>
      </c>
      <c r="L28" s="31"/>
      <c r="M28" s="31"/>
      <c r="N28" s="31"/>
      <c r="O28" s="64"/>
      <c r="P28" s="64"/>
      <c r="Q28" s="31"/>
      <c r="R28" s="31"/>
      <c r="S28" s="31"/>
      <c r="T28" s="31"/>
      <c r="U28" s="31"/>
      <c r="V28" s="60"/>
      <c r="W28" s="60"/>
      <c r="X28" s="60"/>
      <c r="Y28" s="60"/>
      <c r="Z28" s="60"/>
      <c r="AA28" s="60"/>
    </row>
    <row r="29" spans="1:27" ht="30" customHeight="1" x14ac:dyDescent="0.25">
      <c r="A29" s="160"/>
      <c r="B29" s="67">
        <v>26</v>
      </c>
      <c r="C29" s="163"/>
      <c r="D29" s="80" t="s">
        <v>70</v>
      </c>
      <c r="E29" s="85" t="s">
        <v>688</v>
      </c>
      <c r="F29" s="68" t="s">
        <v>38</v>
      </c>
      <c r="G29" s="68" t="s">
        <v>44</v>
      </c>
      <c r="H29" s="53">
        <v>0.2</v>
      </c>
      <c r="I29" s="32"/>
      <c r="J29" s="41">
        <f t="shared" si="0"/>
        <v>0</v>
      </c>
      <c r="K29" s="42" t="str">
        <f t="shared" si="1"/>
        <v>OK</v>
      </c>
      <c r="L29" s="31"/>
      <c r="M29" s="31"/>
      <c r="N29" s="31"/>
      <c r="O29" s="64"/>
      <c r="P29" s="64"/>
      <c r="Q29" s="31"/>
      <c r="R29" s="31"/>
      <c r="S29" s="31"/>
      <c r="T29" s="31"/>
      <c r="U29" s="31"/>
      <c r="V29" s="60"/>
      <c r="W29" s="60"/>
      <c r="X29" s="60"/>
      <c r="Y29" s="60"/>
      <c r="Z29" s="60"/>
      <c r="AA29" s="60"/>
    </row>
    <row r="30" spans="1:27" ht="30" customHeight="1" x14ac:dyDescent="0.25">
      <c r="A30" s="160"/>
      <c r="B30" s="67">
        <v>27</v>
      </c>
      <c r="C30" s="163"/>
      <c r="D30" s="80" t="s">
        <v>71</v>
      </c>
      <c r="E30" s="85" t="s">
        <v>688</v>
      </c>
      <c r="F30" s="68" t="s">
        <v>38</v>
      </c>
      <c r="G30" s="68" t="s">
        <v>44</v>
      </c>
      <c r="H30" s="53">
        <v>0.5</v>
      </c>
      <c r="I30" s="32"/>
      <c r="J30" s="41">
        <f t="shared" si="0"/>
        <v>0</v>
      </c>
      <c r="K30" s="42" t="str">
        <f t="shared" si="1"/>
        <v>OK</v>
      </c>
      <c r="L30" s="31"/>
      <c r="M30" s="31"/>
      <c r="N30" s="31"/>
      <c r="O30" s="64"/>
      <c r="P30" s="64"/>
      <c r="Q30" s="31"/>
      <c r="R30" s="31"/>
      <c r="S30" s="31"/>
      <c r="T30" s="31"/>
      <c r="U30" s="31"/>
      <c r="V30" s="60"/>
      <c r="W30" s="60"/>
      <c r="X30" s="60"/>
      <c r="Y30" s="60"/>
      <c r="Z30" s="60"/>
      <c r="AA30" s="60"/>
    </row>
    <row r="31" spans="1:27" ht="30" customHeight="1" x14ac:dyDescent="0.25">
      <c r="A31" s="160"/>
      <c r="B31" s="67">
        <v>28</v>
      </c>
      <c r="C31" s="163"/>
      <c r="D31" s="80" t="s">
        <v>72</v>
      </c>
      <c r="E31" s="85" t="s">
        <v>688</v>
      </c>
      <c r="F31" s="68" t="s">
        <v>38</v>
      </c>
      <c r="G31" s="68" t="s">
        <v>44</v>
      </c>
      <c r="H31" s="53">
        <v>0.7</v>
      </c>
      <c r="I31" s="32"/>
      <c r="J31" s="41">
        <f t="shared" si="0"/>
        <v>0</v>
      </c>
      <c r="K31" s="42" t="str">
        <f t="shared" si="1"/>
        <v>OK</v>
      </c>
      <c r="L31" s="31"/>
      <c r="M31" s="31"/>
      <c r="N31" s="31"/>
      <c r="O31" s="64"/>
      <c r="P31" s="64"/>
      <c r="Q31" s="31"/>
      <c r="R31" s="31"/>
      <c r="S31" s="31"/>
      <c r="T31" s="31"/>
      <c r="U31" s="31"/>
      <c r="V31" s="60"/>
      <c r="W31" s="60"/>
      <c r="X31" s="60"/>
      <c r="Y31" s="60"/>
      <c r="Z31" s="60"/>
      <c r="AA31" s="60"/>
    </row>
    <row r="32" spans="1:27" ht="30" customHeight="1" x14ac:dyDescent="0.25">
      <c r="A32" s="160"/>
      <c r="B32" s="67">
        <v>29</v>
      </c>
      <c r="C32" s="163"/>
      <c r="D32" s="80" t="s">
        <v>73</v>
      </c>
      <c r="E32" s="85" t="s">
        <v>688</v>
      </c>
      <c r="F32" s="68" t="s">
        <v>38</v>
      </c>
      <c r="G32" s="68" t="s">
        <v>44</v>
      </c>
      <c r="H32" s="53">
        <v>0.5</v>
      </c>
      <c r="I32" s="32"/>
      <c r="J32" s="41">
        <f t="shared" si="0"/>
        <v>0</v>
      </c>
      <c r="K32" s="42" t="str">
        <f t="shared" si="1"/>
        <v>OK</v>
      </c>
      <c r="L32" s="31"/>
      <c r="M32" s="31"/>
      <c r="N32" s="31"/>
      <c r="O32" s="64"/>
      <c r="P32" s="64"/>
      <c r="Q32" s="31"/>
      <c r="R32" s="31"/>
      <c r="S32" s="31"/>
      <c r="T32" s="31"/>
      <c r="U32" s="31"/>
      <c r="V32" s="60"/>
      <c r="W32" s="60"/>
      <c r="X32" s="60"/>
      <c r="Y32" s="60"/>
      <c r="Z32" s="60"/>
      <c r="AA32" s="60"/>
    </row>
    <row r="33" spans="1:27" ht="30" customHeight="1" x14ac:dyDescent="0.25">
      <c r="A33" s="160"/>
      <c r="B33" s="67">
        <v>30</v>
      </c>
      <c r="C33" s="163"/>
      <c r="D33" s="80" t="s">
        <v>74</v>
      </c>
      <c r="E33" s="85" t="s">
        <v>688</v>
      </c>
      <c r="F33" s="68" t="s">
        <v>38</v>
      </c>
      <c r="G33" s="68" t="s">
        <v>44</v>
      </c>
      <c r="H33" s="53">
        <v>0.7</v>
      </c>
      <c r="I33" s="32"/>
      <c r="J33" s="41">
        <f t="shared" si="0"/>
        <v>0</v>
      </c>
      <c r="K33" s="42" t="str">
        <f t="shared" si="1"/>
        <v>OK</v>
      </c>
      <c r="L33" s="31"/>
      <c r="M33" s="31"/>
      <c r="N33" s="31"/>
      <c r="O33" s="64"/>
      <c r="P33" s="64"/>
      <c r="Q33" s="31"/>
      <c r="R33" s="31"/>
      <c r="S33" s="31"/>
      <c r="T33" s="31"/>
      <c r="U33" s="31"/>
      <c r="V33" s="60"/>
      <c r="W33" s="60"/>
      <c r="X33" s="60"/>
      <c r="Y33" s="60"/>
      <c r="Z33" s="60"/>
      <c r="AA33" s="60"/>
    </row>
    <row r="34" spans="1:27" ht="30" customHeight="1" x14ac:dyDescent="0.25">
      <c r="A34" s="160"/>
      <c r="B34" s="67">
        <v>31</v>
      </c>
      <c r="C34" s="163"/>
      <c r="D34" s="80" t="s">
        <v>75</v>
      </c>
      <c r="E34" s="85" t="s">
        <v>688</v>
      </c>
      <c r="F34" s="68" t="s">
        <v>38</v>
      </c>
      <c r="G34" s="68" t="s">
        <v>44</v>
      </c>
      <c r="H34" s="53">
        <v>1.1000000000000001</v>
      </c>
      <c r="I34" s="32"/>
      <c r="J34" s="41">
        <f t="shared" si="0"/>
        <v>0</v>
      </c>
      <c r="K34" s="42" t="str">
        <f t="shared" si="1"/>
        <v>OK</v>
      </c>
      <c r="L34" s="31"/>
      <c r="M34" s="31"/>
      <c r="N34" s="31"/>
      <c r="O34" s="64"/>
      <c r="P34" s="64"/>
      <c r="Q34" s="31"/>
      <c r="R34" s="31"/>
      <c r="S34" s="31"/>
      <c r="T34" s="31"/>
      <c r="U34" s="31"/>
      <c r="V34" s="60"/>
      <c r="W34" s="60"/>
      <c r="X34" s="60"/>
      <c r="Y34" s="60"/>
      <c r="Z34" s="60"/>
      <c r="AA34" s="60"/>
    </row>
    <row r="35" spans="1:27" ht="30" customHeight="1" x14ac:dyDescent="0.25">
      <c r="A35" s="160"/>
      <c r="B35" s="67">
        <v>32</v>
      </c>
      <c r="C35" s="163"/>
      <c r="D35" s="80" t="s">
        <v>76</v>
      </c>
      <c r="E35" s="85" t="s">
        <v>688</v>
      </c>
      <c r="F35" s="68" t="s">
        <v>38</v>
      </c>
      <c r="G35" s="68" t="s">
        <v>44</v>
      </c>
      <c r="H35" s="53">
        <v>0.25</v>
      </c>
      <c r="I35" s="32"/>
      <c r="J35" s="41">
        <f t="shared" si="0"/>
        <v>0</v>
      </c>
      <c r="K35" s="42" t="str">
        <f t="shared" si="1"/>
        <v>OK</v>
      </c>
      <c r="L35" s="31"/>
      <c r="M35" s="31"/>
      <c r="N35" s="31"/>
      <c r="O35" s="64"/>
      <c r="P35" s="64"/>
      <c r="Q35" s="31"/>
      <c r="R35" s="31"/>
      <c r="S35" s="31"/>
      <c r="T35" s="31"/>
      <c r="U35" s="31"/>
      <c r="V35" s="60"/>
      <c r="W35" s="60"/>
      <c r="X35" s="60"/>
      <c r="Y35" s="60"/>
      <c r="Z35" s="60"/>
      <c r="AA35" s="60"/>
    </row>
    <row r="36" spans="1:27" ht="30" customHeight="1" x14ac:dyDescent="0.25">
      <c r="A36" s="160"/>
      <c r="B36" s="67">
        <v>33</v>
      </c>
      <c r="C36" s="163"/>
      <c r="D36" s="80" t="s">
        <v>77</v>
      </c>
      <c r="E36" s="85" t="s">
        <v>688</v>
      </c>
      <c r="F36" s="68" t="s">
        <v>38</v>
      </c>
      <c r="G36" s="68" t="s">
        <v>44</v>
      </c>
      <c r="H36" s="53">
        <v>0.45</v>
      </c>
      <c r="I36" s="32"/>
      <c r="J36" s="41">
        <f t="shared" si="0"/>
        <v>0</v>
      </c>
      <c r="K36" s="42" t="str">
        <f t="shared" si="1"/>
        <v>OK</v>
      </c>
      <c r="L36" s="31"/>
      <c r="M36" s="31"/>
      <c r="N36" s="31"/>
      <c r="O36" s="64"/>
      <c r="P36" s="64"/>
      <c r="Q36" s="31"/>
      <c r="R36" s="31"/>
      <c r="S36" s="31"/>
      <c r="T36" s="31"/>
      <c r="U36" s="31"/>
      <c r="V36" s="60"/>
      <c r="W36" s="60"/>
      <c r="X36" s="60"/>
      <c r="Y36" s="60"/>
      <c r="Z36" s="60"/>
      <c r="AA36" s="60"/>
    </row>
    <row r="37" spans="1:27" ht="30" customHeight="1" x14ac:dyDescent="0.25">
      <c r="A37" s="160"/>
      <c r="B37" s="67">
        <v>34</v>
      </c>
      <c r="C37" s="163"/>
      <c r="D37" s="80" t="s">
        <v>78</v>
      </c>
      <c r="E37" s="85" t="s">
        <v>688</v>
      </c>
      <c r="F37" s="68" t="s">
        <v>38</v>
      </c>
      <c r="G37" s="68" t="s">
        <v>44</v>
      </c>
      <c r="H37" s="53">
        <v>0.4</v>
      </c>
      <c r="I37" s="32"/>
      <c r="J37" s="41">
        <f t="shared" si="0"/>
        <v>0</v>
      </c>
      <c r="K37" s="42" t="str">
        <f t="shared" si="1"/>
        <v>OK</v>
      </c>
      <c r="L37" s="31"/>
      <c r="M37" s="31"/>
      <c r="N37" s="31"/>
      <c r="O37" s="64"/>
      <c r="P37" s="64"/>
      <c r="Q37" s="31"/>
      <c r="R37" s="31"/>
      <c r="S37" s="31"/>
      <c r="T37" s="31"/>
      <c r="U37" s="31"/>
      <c r="V37" s="60"/>
      <c r="W37" s="60"/>
      <c r="X37" s="60"/>
      <c r="Y37" s="60"/>
      <c r="Z37" s="60"/>
      <c r="AA37" s="60"/>
    </row>
    <row r="38" spans="1:27" ht="30" customHeight="1" x14ac:dyDescent="0.25">
      <c r="A38" s="160"/>
      <c r="B38" s="67">
        <v>35</v>
      </c>
      <c r="C38" s="163"/>
      <c r="D38" s="80" t="s">
        <v>79</v>
      </c>
      <c r="E38" s="85" t="s">
        <v>688</v>
      </c>
      <c r="F38" s="68" t="s">
        <v>38</v>
      </c>
      <c r="G38" s="68" t="s">
        <v>44</v>
      </c>
      <c r="H38" s="53">
        <v>0.05</v>
      </c>
      <c r="I38" s="32"/>
      <c r="J38" s="41">
        <f t="shared" si="0"/>
        <v>0</v>
      </c>
      <c r="K38" s="42" t="str">
        <f t="shared" si="1"/>
        <v>OK</v>
      </c>
      <c r="L38" s="31"/>
      <c r="M38" s="31"/>
      <c r="N38" s="31"/>
      <c r="O38" s="64"/>
      <c r="P38" s="64"/>
      <c r="Q38" s="31"/>
      <c r="R38" s="31"/>
      <c r="S38" s="31"/>
      <c r="T38" s="31"/>
      <c r="U38" s="31"/>
      <c r="V38" s="60"/>
      <c r="W38" s="60"/>
      <c r="X38" s="60"/>
      <c r="Y38" s="60"/>
      <c r="Z38" s="60"/>
      <c r="AA38" s="60"/>
    </row>
    <row r="39" spans="1:27" ht="30" customHeight="1" x14ac:dyDescent="0.25">
      <c r="A39" s="160"/>
      <c r="B39" s="67">
        <v>36</v>
      </c>
      <c r="C39" s="163"/>
      <c r="D39" s="80" t="s">
        <v>80</v>
      </c>
      <c r="E39" s="85" t="s">
        <v>688</v>
      </c>
      <c r="F39" s="68" t="s">
        <v>38</v>
      </c>
      <c r="G39" s="68" t="s">
        <v>44</v>
      </c>
      <c r="H39" s="53">
        <v>0.6</v>
      </c>
      <c r="I39" s="32"/>
      <c r="J39" s="41">
        <f t="shared" si="0"/>
        <v>0</v>
      </c>
      <c r="K39" s="42" t="str">
        <f t="shared" si="1"/>
        <v>OK</v>
      </c>
      <c r="L39" s="31"/>
      <c r="M39" s="31"/>
      <c r="N39" s="31"/>
      <c r="O39" s="64"/>
      <c r="P39" s="64"/>
      <c r="Q39" s="31"/>
      <c r="R39" s="31"/>
      <c r="S39" s="31"/>
      <c r="T39" s="31"/>
      <c r="U39" s="31"/>
      <c r="V39" s="60"/>
      <c r="W39" s="60"/>
      <c r="X39" s="60"/>
      <c r="Y39" s="60"/>
      <c r="Z39" s="60"/>
      <c r="AA39" s="60"/>
    </row>
    <row r="40" spans="1:27" ht="30" customHeight="1" x14ac:dyDescent="0.25">
      <c r="A40" s="160"/>
      <c r="B40" s="67">
        <v>37</v>
      </c>
      <c r="C40" s="163"/>
      <c r="D40" s="80" t="s">
        <v>82</v>
      </c>
      <c r="E40" s="85" t="s">
        <v>688</v>
      </c>
      <c r="F40" s="68" t="s">
        <v>38</v>
      </c>
      <c r="G40" s="68" t="s">
        <v>44</v>
      </c>
      <c r="H40" s="53">
        <v>0.7</v>
      </c>
      <c r="I40" s="32"/>
      <c r="J40" s="41">
        <f t="shared" si="0"/>
        <v>0</v>
      </c>
      <c r="K40" s="42" t="str">
        <f t="shared" si="1"/>
        <v>OK</v>
      </c>
      <c r="L40" s="31"/>
      <c r="M40" s="31"/>
      <c r="N40" s="31"/>
      <c r="O40" s="64"/>
      <c r="P40" s="64"/>
      <c r="Q40" s="31"/>
      <c r="R40" s="31"/>
      <c r="S40" s="31"/>
      <c r="T40" s="31"/>
      <c r="U40" s="31"/>
      <c r="V40" s="60"/>
      <c r="W40" s="60"/>
      <c r="X40" s="60"/>
      <c r="Y40" s="60"/>
      <c r="Z40" s="60"/>
      <c r="AA40" s="60"/>
    </row>
    <row r="41" spans="1:27" ht="30" customHeight="1" x14ac:dyDescent="0.25">
      <c r="A41" s="160"/>
      <c r="B41" s="67">
        <v>38</v>
      </c>
      <c r="C41" s="163"/>
      <c r="D41" s="80" t="s">
        <v>83</v>
      </c>
      <c r="E41" s="85" t="s">
        <v>688</v>
      </c>
      <c r="F41" s="68" t="s">
        <v>38</v>
      </c>
      <c r="G41" s="68" t="s">
        <v>44</v>
      </c>
      <c r="H41" s="53">
        <v>0.7</v>
      </c>
      <c r="I41" s="32"/>
      <c r="J41" s="41">
        <f t="shared" si="0"/>
        <v>0</v>
      </c>
      <c r="K41" s="42" t="str">
        <f t="shared" si="1"/>
        <v>OK</v>
      </c>
      <c r="L41" s="31"/>
      <c r="M41" s="31"/>
      <c r="N41" s="31"/>
      <c r="O41" s="64"/>
      <c r="P41" s="64"/>
      <c r="Q41" s="31"/>
      <c r="R41" s="31"/>
      <c r="S41" s="31"/>
      <c r="T41" s="31"/>
      <c r="U41" s="31"/>
      <c r="V41" s="60"/>
      <c r="W41" s="60"/>
      <c r="X41" s="60"/>
      <c r="Y41" s="60"/>
      <c r="Z41" s="60"/>
      <c r="AA41" s="60"/>
    </row>
    <row r="42" spans="1:27" ht="30" customHeight="1" x14ac:dyDescent="0.25">
      <c r="A42" s="160"/>
      <c r="B42" s="67">
        <v>39</v>
      </c>
      <c r="C42" s="163"/>
      <c r="D42" s="80" t="s">
        <v>84</v>
      </c>
      <c r="E42" s="85" t="s">
        <v>688</v>
      </c>
      <c r="F42" s="68" t="s">
        <v>38</v>
      </c>
      <c r="G42" s="68" t="s">
        <v>44</v>
      </c>
      <c r="H42" s="53">
        <v>0.74</v>
      </c>
      <c r="I42" s="32"/>
      <c r="J42" s="41">
        <f t="shared" si="0"/>
        <v>0</v>
      </c>
      <c r="K42" s="42" t="str">
        <f t="shared" si="1"/>
        <v>OK</v>
      </c>
      <c r="L42" s="31"/>
      <c r="M42" s="31"/>
      <c r="N42" s="31"/>
      <c r="O42" s="64"/>
      <c r="P42" s="64"/>
      <c r="Q42" s="31"/>
      <c r="R42" s="31"/>
      <c r="S42" s="31"/>
      <c r="T42" s="31"/>
      <c r="U42" s="31"/>
      <c r="V42" s="60"/>
      <c r="W42" s="60"/>
      <c r="X42" s="60"/>
      <c r="Y42" s="60"/>
      <c r="Z42" s="60"/>
      <c r="AA42" s="60"/>
    </row>
    <row r="43" spans="1:27" ht="30" customHeight="1" x14ac:dyDescent="0.25">
      <c r="A43" s="160"/>
      <c r="B43" s="67">
        <v>40</v>
      </c>
      <c r="C43" s="163"/>
      <c r="D43" s="80" t="s">
        <v>85</v>
      </c>
      <c r="E43" s="85" t="s">
        <v>688</v>
      </c>
      <c r="F43" s="68" t="s">
        <v>38</v>
      </c>
      <c r="G43" s="68" t="s">
        <v>44</v>
      </c>
      <c r="H43" s="53">
        <v>0.05</v>
      </c>
      <c r="I43" s="32"/>
      <c r="J43" s="41">
        <f t="shared" si="0"/>
        <v>0</v>
      </c>
      <c r="K43" s="42" t="str">
        <f t="shared" si="1"/>
        <v>OK</v>
      </c>
      <c r="L43" s="31"/>
      <c r="M43" s="31"/>
      <c r="N43" s="31"/>
      <c r="O43" s="64"/>
      <c r="P43" s="64"/>
      <c r="Q43" s="31"/>
      <c r="R43" s="31"/>
      <c r="S43" s="31"/>
      <c r="T43" s="31"/>
      <c r="U43" s="31"/>
      <c r="V43" s="60"/>
      <c r="W43" s="60"/>
      <c r="X43" s="60"/>
      <c r="Y43" s="60"/>
      <c r="Z43" s="60"/>
      <c r="AA43" s="60"/>
    </row>
    <row r="44" spans="1:27" ht="30" customHeight="1" x14ac:dyDescent="0.25">
      <c r="A44" s="160"/>
      <c r="B44" s="67">
        <v>41</v>
      </c>
      <c r="C44" s="163"/>
      <c r="D44" s="80" t="s">
        <v>86</v>
      </c>
      <c r="E44" s="85" t="s">
        <v>688</v>
      </c>
      <c r="F44" s="68" t="s">
        <v>38</v>
      </c>
      <c r="G44" s="68" t="s">
        <v>44</v>
      </c>
      <c r="H44" s="53">
        <v>0.06</v>
      </c>
      <c r="I44" s="32"/>
      <c r="J44" s="41">
        <f t="shared" si="0"/>
        <v>0</v>
      </c>
      <c r="K44" s="42" t="str">
        <f t="shared" si="1"/>
        <v>OK</v>
      </c>
      <c r="L44" s="31"/>
      <c r="M44" s="31"/>
      <c r="N44" s="31"/>
      <c r="O44" s="64"/>
      <c r="P44" s="64"/>
      <c r="Q44" s="31"/>
      <c r="R44" s="31"/>
      <c r="S44" s="31"/>
      <c r="T44" s="31"/>
      <c r="U44" s="31"/>
      <c r="V44" s="60"/>
      <c r="W44" s="60"/>
      <c r="X44" s="60"/>
      <c r="Y44" s="60"/>
      <c r="Z44" s="60"/>
      <c r="AA44" s="60"/>
    </row>
    <row r="45" spans="1:27" ht="30" customHeight="1" x14ac:dyDescent="0.25">
      <c r="A45" s="160"/>
      <c r="B45" s="67">
        <v>42</v>
      </c>
      <c r="C45" s="163"/>
      <c r="D45" s="80" t="s">
        <v>87</v>
      </c>
      <c r="E45" s="85" t="s">
        <v>688</v>
      </c>
      <c r="F45" s="68" t="s">
        <v>38</v>
      </c>
      <c r="G45" s="68" t="s">
        <v>44</v>
      </c>
      <c r="H45" s="53">
        <v>0.06</v>
      </c>
      <c r="I45" s="32"/>
      <c r="J45" s="41">
        <f t="shared" si="0"/>
        <v>0</v>
      </c>
      <c r="K45" s="42" t="str">
        <f t="shared" si="1"/>
        <v>OK</v>
      </c>
      <c r="L45" s="31"/>
      <c r="M45" s="31"/>
      <c r="N45" s="31"/>
      <c r="O45" s="64"/>
      <c r="P45" s="64"/>
      <c r="Q45" s="31"/>
      <c r="R45" s="31"/>
      <c r="S45" s="31"/>
      <c r="T45" s="31"/>
      <c r="U45" s="31"/>
      <c r="V45" s="60"/>
      <c r="W45" s="60"/>
      <c r="X45" s="60"/>
      <c r="Y45" s="60"/>
      <c r="Z45" s="60"/>
      <c r="AA45" s="60"/>
    </row>
    <row r="46" spans="1:27" ht="30" customHeight="1" x14ac:dyDescent="0.25">
      <c r="A46" s="160"/>
      <c r="B46" s="67">
        <v>43</v>
      </c>
      <c r="C46" s="163"/>
      <c r="D46" s="80" t="s">
        <v>88</v>
      </c>
      <c r="E46" s="85" t="s">
        <v>688</v>
      </c>
      <c r="F46" s="68" t="s">
        <v>38</v>
      </c>
      <c r="G46" s="68" t="s">
        <v>44</v>
      </c>
      <c r="H46" s="53">
        <v>0.65</v>
      </c>
      <c r="I46" s="32"/>
      <c r="J46" s="41">
        <f t="shared" si="0"/>
        <v>0</v>
      </c>
      <c r="K46" s="42" t="str">
        <f t="shared" si="1"/>
        <v>OK</v>
      </c>
      <c r="L46" s="31"/>
      <c r="M46" s="31"/>
      <c r="N46" s="31"/>
      <c r="O46" s="64"/>
      <c r="P46" s="64"/>
      <c r="Q46" s="31"/>
      <c r="R46" s="31"/>
      <c r="S46" s="31"/>
      <c r="T46" s="31"/>
      <c r="U46" s="31"/>
      <c r="V46" s="60"/>
      <c r="W46" s="60"/>
      <c r="X46" s="60"/>
      <c r="Y46" s="60"/>
      <c r="Z46" s="60"/>
      <c r="AA46" s="60"/>
    </row>
    <row r="47" spans="1:27" ht="30" customHeight="1" x14ac:dyDescent="0.25">
      <c r="A47" s="160"/>
      <c r="B47" s="67">
        <v>44</v>
      </c>
      <c r="C47" s="163"/>
      <c r="D47" s="80" t="s">
        <v>89</v>
      </c>
      <c r="E47" s="85" t="s">
        <v>688</v>
      </c>
      <c r="F47" s="68" t="s">
        <v>38</v>
      </c>
      <c r="G47" s="68" t="s">
        <v>44</v>
      </c>
      <c r="H47" s="53">
        <v>0.3</v>
      </c>
      <c r="I47" s="32"/>
      <c r="J47" s="41">
        <f t="shared" si="0"/>
        <v>0</v>
      </c>
      <c r="K47" s="42" t="str">
        <f t="shared" si="1"/>
        <v>OK</v>
      </c>
      <c r="L47" s="31"/>
      <c r="M47" s="31"/>
      <c r="N47" s="31"/>
      <c r="O47" s="64"/>
      <c r="P47" s="64"/>
      <c r="Q47" s="31"/>
      <c r="R47" s="31"/>
      <c r="S47" s="31"/>
      <c r="T47" s="31"/>
      <c r="U47" s="31"/>
      <c r="V47" s="60"/>
      <c r="W47" s="60"/>
      <c r="X47" s="60"/>
      <c r="Y47" s="60"/>
      <c r="Z47" s="60"/>
      <c r="AA47" s="60"/>
    </row>
    <row r="48" spans="1:27" ht="30" customHeight="1" x14ac:dyDescent="0.25">
      <c r="A48" s="160"/>
      <c r="B48" s="67">
        <v>45</v>
      </c>
      <c r="C48" s="163"/>
      <c r="D48" s="80" t="s">
        <v>90</v>
      </c>
      <c r="E48" s="85" t="s">
        <v>688</v>
      </c>
      <c r="F48" s="68" t="s">
        <v>38</v>
      </c>
      <c r="G48" s="68" t="s">
        <v>44</v>
      </c>
      <c r="H48" s="53">
        <v>0.7</v>
      </c>
      <c r="I48" s="32"/>
      <c r="J48" s="41">
        <f t="shared" si="0"/>
        <v>0</v>
      </c>
      <c r="K48" s="42" t="str">
        <f t="shared" si="1"/>
        <v>OK</v>
      </c>
      <c r="L48" s="31"/>
      <c r="M48" s="31"/>
      <c r="N48" s="31"/>
      <c r="O48" s="64"/>
      <c r="P48" s="64"/>
      <c r="Q48" s="31"/>
      <c r="R48" s="31"/>
      <c r="S48" s="31"/>
      <c r="T48" s="31"/>
      <c r="U48" s="31"/>
      <c r="V48" s="60"/>
      <c r="W48" s="60"/>
      <c r="X48" s="60"/>
      <c r="Y48" s="60"/>
      <c r="Z48" s="60"/>
      <c r="AA48" s="60"/>
    </row>
    <row r="49" spans="1:27" ht="30" customHeight="1" x14ac:dyDescent="0.25">
      <c r="A49" s="160"/>
      <c r="B49" s="67">
        <v>46</v>
      </c>
      <c r="C49" s="163"/>
      <c r="D49" s="80" t="s">
        <v>91</v>
      </c>
      <c r="E49" s="85" t="s">
        <v>688</v>
      </c>
      <c r="F49" s="68" t="s">
        <v>38</v>
      </c>
      <c r="G49" s="68" t="s">
        <v>44</v>
      </c>
      <c r="H49" s="53">
        <v>0.05</v>
      </c>
      <c r="I49" s="32"/>
      <c r="J49" s="41">
        <f t="shared" si="0"/>
        <v>0</v>
      </c>
      <c r="K49" s="42" t="str">
        <f t="shared" si="1"/>
        <v>OK</v>
      </c>
      <c r="L49" s="31"/>
      <c r="M49" s="31"/>
      <c r="N49" s="31"/>
      <c r="O49" s="64"/>
      <c r="P49" s="64"/>
      <c r="Q49" s="31"/>
      <c r="R49" s="31"/>
      <c r="S49" s="31"/>
      <c r="T49" s="31"/>
      <c r="U49" s="31"/>
      <c r="V49" s="60"/>
      <c r="W49" s="60"/>
      <c r="X49" s="60"/>
      <c r="Y49" s="60"/>
      <c r="Z49" s="60"/>
      <c r="AA49" s="60"/>
    </row>
    <row r="50" spans="1:27" ht="30" customHeight="1" x14ac:dyDescent="0.25">
      <c r="A50" s="160"/>
      <c r="B50" s="67">
        <v>47</v>
      </c>
      <c r="C50" s="163"/>
      <c r="D50" s="80" t="s">
        <v>92</v>
      </c>
      <c r="E50" s="85" t="s">
        <v>688</v>
      </c>
      <c r="F50" s="68" t="s">
        <v>38</v>
      </c>
      <c r="G50" s="68" t="s">
        <v>44</v>
      </c>
      <c r="H50" s="53">
        <v>0.05</v>
      </c>
      <c r="I50" s="32"/>
      <c r="J50" s="41">
        <f t="shared" si="0"/>
        <v>0</v>
      </c>
      <c r="K50" s="42" t="str">
        <f t="shared" si="1"/>
        <v>OK</v>
      </c>
      <c r="L50" s="31"/>
      <c r="M50" s="31"/>
      <c r="N50" s="31"/>
      <c r="O50" s="64"/>
      <c r="P50" s="64"/>
      <c r="Q50" s="31"/>
      <c r="R50" s="31"/>
      <c r="S50" s="31"/>
      <c r="T50" s="31"/>
      <c r="U50" s="31"/>
      <c r="V50" s="60"/>
      <c r="W50" s="60"/>
      <c r="X50" s="60"/>
      <c r="Y50" s="60"/>
      <c r="Z50" s="60"/>
      <c r="AA50" s="60"/>
    </row>
    <row r="51" spans="1:27" ht="30" customHeight="1" x14ac:dyDescent="0.25">
      <c r="A51" s="160"/>
      <c r="B51" s="67">
        <v>48</v>
      </c>
      <c r="C51" s="163"/>
      <c r="D51" s="80" t="s">
        <v>93</v>
      </c>
      <c r="E51" s="85" t="s">
        <v>688</v>
      </c>
      <c r="F51" s="68" t="s">
        <v>38</v>
      </c>
      <c r="G51" s="68" t="s">
        <v>44</v>
      </c>
      <c r="H51" s="53">
        <v>0.05</v>
      </c>
      <c r="I51" s="32"/>
      <c r="J51" s="41">
        <f t="shared" si="0"/>
        <v>0</v>
      </c>
      <c r="K51" s="42" t="str">
        <f t="shared" si="1"/>
        <v>OK</v>
      </c>
      <c r="L51" s="31"/>
      <c r="M51" s="31"/>
      <c r="N51" s="31"/>
      <c r="O51" s="64"/>
      <c r="P51" s="64"/>
      <c r="Q51" s="31"/>
      <c r="R51" s="31"/>
      <c r="S51" s="31"/>
      <c r="T51" s="31"/>
      <c r="U51" s="31"/>
      <c r="V51" s="60"/>
      <c r="W51" s="60"/>
      <c r="X51" s="60"/>
      <c r="Y51" s="60"/>
      <c r="Z51" s="60"/>
      <c r="AA51" s="60"/>
    </row>
    <row r="52" spans="1:27" ht="30" customHeight="1" x14ac:dyDescent="0.25">
      <c r="A52" s="160"/>
      <c r="B52" s="67">
        <v>49</v>
      </c>
      <c r="C52" s="163"/>
      <c r="D52" s="80" t="s">
        <v>94</v>
      </c>
      <c r="E52" s="85" t="s">
        <v>688</v>
      </c>
      <c r="F52" s="68" t="s">
        <v>38</v>
      </c>
      <c r="G52" s="68" t="s">
        <v>44</v>
      </c>
      <c r="H52" s="53">
        <v>0.05</v>
      </c>
      <c r="I52" s="32"/>
      <c r="J52" s="41">
        <f t="shared" si="0"/>
        <v>0</v>
      </c>
      <c r="K52" s="42" t="str">
        <f t="shared" si="1"/>
        <v>OK</v>
      </c>
      <c r="L52" s="31"/>
      <c r="M52" s="31"/>
      <c r="N52" s="31"/>
      <c r="O52" s="64"/>
      <c r="P52" s="64"/>
      <c r="Q52" s="31"/>
      <c r="R52" s="31"/>
      <c r="S52" s="31"/>
      <c r="T52" s="31"/>
      <c r="U52" s="31"/>
      <c r="V52" s="60"/>
      <c r="W52" s="60"/>
      <c r="X52" s="60"/>
      <c r="Y52" s="60"/>
      <c r="Z52" s="60"/>
      <c r="AA52" s="60"/>
    </row>
    <row r="53" spans="1:27" ht="30" customHeight="1" x14ac:dyDescent="0.25">
      <c r="A53" s="160"/>
      <c r="B53" s="67">
        <v>50</v>
      </c>
      <c r="C53" s="163"/>
      <c r="D53" s="80" t="s">
        <v>95</v>
      </c>
      <c r="E53" s="85" t="s">
        <v>688</v>
      </c>
      <c r="F53" s="68" t="s">
        <v>38</v>
      </c>
      <c r="G53" s="68" t="s">
        <v>44</v>
      </c>
      <c r="H53" s="53">
        <v>0.05</v>
      </c>
      <c r="I53" s="32"/>
      <c r="J53" s="41">
        <f t="shared" si="0"/>
        <v>0</v>
      </c>
      <c r="K53" s="42" t="str">
        <f t="shared" si="1"/>
        <v>OK</v>
      </c>
      <c r="L53" s="31"/>
      <c r="M53" s="31"/>
      <c r="N53" s="31"/>
      <c r="O53" s="64"/>
      <c r="P53" s="64"/>
      <c r="Q53" s="31"/>
      <c r="R53" s="31"/>
      <c r="S53" s="31"/>
      <c r="T53" s="31"/>
      <c r="U53" s="31"/>
      <c r="V53" s="60"/>
      <c r="W53" s="60"/>
      <c r="X53" s="60"/>
      <c r="Y53" s="60"/>
      <c r="Z53" s="60"/>
      <c r="AA53" s="60"/>
    </row>
    <row r="54" spans="1:27" ht="30" customHeight="1" x14ac:dyDescent="0.25">
      <c r="A54" s="160"/>
      <c r="B54" s="67">
        <v>51</v>
      </c>
      <c r="C54" s="163"/>
      <c r="D54" s="80" t="s">
        <v>96</v>
      </c>
      <c r="E54" s="85" t="s">
        <v>688</v>
      </c>
      <c r="F54" s="68" t="s">
        <v>38</v>
      </c>
      <c r="G54" s="68" t="s">
        <v>44</v>
      </c>
      <c r="H54" s="53">
        <v>0.05</v>
      </c>
      <c r="I54" s="32"/>
      <c r="J54" s="41">
        <f t="shared" si="0"/>
        <v>0</v>
      </c>
      <c r="K54" s="42" t="str">
        <f t="shared" si="1"/>
        <v>OK</v>
      </c>
      <c r="L54" s="31"/>
      <c r="M54" s="31"/>
      <c r="N54" s="31"/>
      <c r="O54" s="64"/>
      <c r="P54" s="64"/>
      <c r="Q54" s="31"/>
      <c r="R54" s="31"/>
      <c r="S54" s="31"/>
      <c r="T54" s="31"/>
      <c r="U54" s="31"/>
      <c r="V54" s="60"/>
      <c r="W54" s="60"/>
      <c r="X54" s="60"/>
      <c r="Y54" s="60"/>
      <c r="Z54" s="60"/>
      <c r="AA54" s="60"/>
    </row>
    <row r="55" spans="1:27" ht="30" customHeight="1" x14ac:dyDescent="0.25">
      <c r="A55" s="160"/>
      <c r="B55" s="67">
        <v>52</v>
      </c>
      <c r="C55" s="163"/>
      <c r="D55" s="80" t="s">
        <v>97</v>
      </c>
      <c r="E55" s="85" t="s">
        <v>688</v>
      </c>
      <c r="F55" s="68" t="s">
        <v>38</v>
      </c>
      <c r="G55" s="68" t="s">
        <v>44</v>
      </c>
      <c r="H55" s="53">
        <v>0.1</v>
      </c>
      <c r="I55" s="32"/>
      <c r="J55" s="41">
        <f t="shared" si="0"/>
        <v>0</v>
      </c>
      <c r="K55" s="42" t="str">
        <f t="shared" si="1"/>
        <v>OK</v>
      </c>
      <c r="L55" s="31"/>
      <c r="M55" s="31"/>
      <c r="N55" s="31"/>
      <c r="O55" s="64"/>
      <c r="P55" s="64"/>
      <c r="Q55" s="31"/>
      <c r="R55" s="31"/>
      <c r="S55" s="31"/>
      <c r="T55" s="31"/>
      <c r="U55" s="31"/>
      <c r="V55" s="60"/>
      <c r="W55" s="60"/>
      <c r="X55" s="60"/>
      <c r="Y55" s="60"/>
      <c r="Z55" s="60"/>
      <c r="AA55" s="60"/>
    </row>
    <row r="56" spans="1:27" ht="30" customHeight="1" x14ac:dyDescent="0.25">
      <c r="A56" s="160"/>
      <c r="B56" s="67">
        <v>53</v>
      </c>
      <c r="C56" s="163"/>
      <c r="D56" s="80" t="s">
        <v>98</v>
      </c>
      <c r="E56" s="85" t="s">
        <v>688</v>
      </c>
      <c r="F56" s="68" t="s">
        <v>38</v>
      </c>
      <c r="G56" s="68" t="s">
        <v>44</v>
      </c>
      <c r="H56" s="53">
        <v>0.1</v>
      </c>
      <c r="I56" s="32"/>
      <c r="J56" s="41">
        <f t="shared" si="0"/>
        <v>0</v>
      </c>
      <c r="K56" s="42" t="str">
        <f t="shared" si="1"/>
        <v>OK</v>
      </c>
      <c r="L56" s="31"/>
      <c r="M56" s="31"/>
      <c r="N56" s="31"/>
      <c r="O56" s="64"/>
      <c r="P56" s="64"/>
      <c r="Q56" s="31"/>
      <c r="R56" s="31"/>
      <c r="S56" s="31"/>
      <c r="T56" s="31"/>
      <c r="U56" s="31"/>
      <c r="V56" s="60"/>
      <c r="W56" s="60"/>
      <c r="X56" s="60"/>
      <c r="Y56" s="60"/>
      <c r="Z56" s="60"/>
      <c r="AA56" s="60"/>
    </row>
    <row r="57" spans="1:27" ht="30" customHeight="1" x14ac:dyDescent="0.25">
      <c r="A57" s="160"/>
      <c r="B57" s="67">
        <v>54</v>
      </c>
      <c r="C57" s="163"/>
      <c r="D57" s="80" t="s">
        <v>99</v>
      </c>
      <c r="E57" s="85" t="s">
        <v>688</v>
      </c>
      <c r="F57" s="68" t="s">
        <v>38</v>
      </c>
      <c r="G57" s="68" t="s">
        <v>44</v>
      </c>
      <c r="H57" s="53">
        <v>0.15</v>
      </c>
      <c r="I57" s="32"/>
      <c r="J57" s="41">
        <f t="shared" si="0"/>
        <v>0</v>
      </c>
      <c r="K57" s="42" t="str">
        <f t="shared" si="1"/>
        <v>OK</v>
      </c>
      <c r="L57" s="31"/>
      <c r="M57" s="31"/>
      <c r="N57" s="31"/>
      <c r="O57" s="64"/>
      <c r="P57" s="64"/>
      <c r="Q57" s="31"/>
      <c r="R57" s="31"/>
      <c r="S57" s="31"/>
      <c r="T57" s="31"/>
      <c r="U57" s="31"/>
      <c r="V57" s="60"/>
      <c r="W57" s="60"/>
      <c r="X57" s="60"/>
      <c r="Y57" s="60"/>
      <c r="Z57" s="60"/>
      <c r="AA57" s="60"/>
    </row>
    <row r="58" spans="1:27" ht="30" customHeight="1" x14ac:dyDescent="0.25">
      <c r="A58" s="160"/>
      <c r="B58" s="67">
        <v>55</v>
      </c>
      <c r="C58" s="163"/>
      <c r="D58" s="80" t="s">
        <v>100</v>
      </c>
      <c r="E58" s="85" t="s">
        <v>688</v>
      </c>
      <c r="F58" s="68" t="s">
        <v>38</v>
      </c>
      <c r="G58" s="68" t="s">
        <v>44</v>
      </c>
      <c r="H58" s="53">
        <v>0.05</v>
      </c>
      <c r="I58" s="32"/>
      <c r="J58" s="41">
        <f t="shared" si="0"/>
        <v>0</v>
      </c>
      <c r="K58" s="42" t="str">
        <f t="shared" si="1"/>
        <v>OK</v>
      </c>
      <c r="L58" s="31"/>
      <c r="M58" s="31"/>
      <c r="N58" s="31"/>
      <c r="O58" s="64"/>
      <c r="P58" s="64"/>
      <c r="Q58" s="31"/>
      <c r="R58" s="31"/>
      <c r="S58" s="31"/>
      <c r="T58" s="31"/>
      <c r="U58" s="31"/>
      <c r="V58" s="60"/>
      <c r="W58" s="60"/>
      <c r="X58" s="60"/>
      <c r="Y58" s="60"/>
      <c r="Z58" s="60"/>
      <c r="AA58" s="60"/>
    </row>
    <row r="59" spans="1:27" ht="30" customHeight="1" x14ac:dyDescent="0.25">
      <c r="A59" s="160"/>
      <c r="B59" s="67">
        <v>56</v>
      </c>
      <c r="C59" s="163"/>
      <c r="D59" s="80" t="s">
        <v>101</v>
      </c>
      <c r="E59" s="85" t="s">
        <v>688</v>
      </c>
      <c r="F59" s="68" t="s">
        <v>38</v>
      </c>
      <c r="G59" s="68" t="s">
        <v>44</v>
      </c>
      <c r="H59" s="53">
        <v>0.05</v>
      </c>
      <c r="I59" s="32"/>
      <c r="J59" s="41">
        <f t="shared" si="0"/>
        <v>0</v>
      </c>
      <c r="K59" s="42" t="str">
        <f t="shared" si="1"/>
        <v>OK</v>
      </c>
      <c r="L59" s="31"/>
      <c r="M59" s="31"/>
      <c r="N59" s="31"/>
      <c r="O59" s="64"/>
      <c r="P59" s="64"/>
      <c r="Q59" s="31"/>
      <c r="R59" s="31"/>
      <c r="S59" s="31"/>
      <c r="T59" s="31"/>
      <c r="U59" s="31"/>
      <c r="V59" s="60"/>
      <c r="W59" s="60"/>
      <c r="X59" s="60"/>
      <c r="Y59" s="60"/>
      <c r="Z59" s="60"/>
      <c r="AA59" s="60"/>
    </row>
    <row r="60" spans="1:27" ht="30" customHeight="1" x14ac:dyDescent="0.25">
      <c r="A60" s="160"/>
      <c r="B60" s="67">
        <v>57</v>
      </c>
      <c r="C60" s="163"/>
      <c r="D60" s="80" t="s">
        <v>102</v>
      </c>
      <c r="E60" s="85" t="s">
        <v>688</v>
      </c>
      <c r="F60" s="68" t="s">
        <v>38</v>
      </c>
      <c r="G60" s="68" t="s">
        <v>44</v>
      </c>
      <c r="H60" s="53">
        <v>0.05</v>
      </c>
      <c r="I60" s="32"/>
      <c r="J60" s="41">
        <f t="shared" si="0"/>
        <v>0</v>
      </c>
      <c r="K60" s="42" t="str">
        <f t="shared" si="1"/>
        <v>OK</v>
      </c>
      <c r="L60" s="31"/>
      <c r="M60" s="31"/>
      <c r="N60" s="31"/>
      <c r="O60" s="64"/>
      <c r="P60" s="64"/>
      <c r="Q60" s="31"/>
      <c r="R60" s="31"/>
      <c r="S60" s="31"/>
      <c r="T60" s="31"/>
      <c r="U60" s="31"/>
      <c r="V60" s="60"/>
      <c r="W60" s="60"/>
      <c r="X60" s="60"/>
      <c r="Y60" s="60"/>
      <c r="Z60" s="60"/>
      <c r="AA60" s="60"/>
    </row>
    <row r="61" spans="1:27" ht="30" customHeight="1" x14ac:dyDescent="0.25">
      <c r="A61" s="160"/>
      <c r="B61" s="67">
        <v>58</v>
      </c>
      <c r="C61" s="163"/>
      <c r="D61" s="81" t="s">
        <v>689</v>
      </c>
      <c r="E61" s="85" t="s">
        <v>37</v>
      </c>
      <c r="F61" s="68" t="s">
        <v>38</v>
      </c>
      <c r="G61" s="68" t="s">
        <v>44</v>
      </c>
      <c r="H61" s="55">
        <v>0.8</v>
      </c>
      <c r="I61" s="32"/>
      <c r="J61" s="41">
        <f t="shared" si="0"/>
        <v>0</v>
      </c>
      <c r="K61" s="42" t="str">
        <f t="shared" si="1"/>
        <v>OK</v>
      </c>
      <c r="L61" s="31"/>
      <c r="M61" s="31"/>
      <c r="N61" s="31"/>
      <c r="O61" s="64"/>
      <c r="P61" s="64"/>
      <c r="Q61" s="31"/>
      <c r="R61" s="31"/>
      <c r="S61" s="31"/>
      <c r="T61" s="31"/>
      <c r="U61" s="31"/>
      <c r="V61" s="60"/>
      <c r="W61" s="60"/>
      <c r="X61" s="60"/>
      <c r="Y61" s="60"/>
      <c r="Z61" s="60"/>
      <c r="AA61" s="60"/>
    </row>
    <row r="62" spans="1:27" ht="30" customHeight="1" x14ac:dyDescent="0.25">
      <c r="A62" s="160"/>
      <c r="B62" s="67">
        <v>59</v>
      </c>
      <c r="C62" s="163"/>
      <c r="D62" s="80" t="s">
        <v>103</v>
      </c>
      <c r="E62" s="85" t="s">
        <v>47</v>
      </c>
      <c r="F62" s="68" t="s">
        <v>50</v>
      </c>
      <c r="G62" s="68" t="s">
        <v>44</v>
      </c>
      <c r="H62" s="53">
        <v>16.64</v>
      </c>
      <c r="I62" s="32"/>
      <c r="J62" s="41">
        <f t="shared" si="0"/>
        <v>0</v>
      </c>
      <c r="K62" s="42" t="str">
        <f t="shared" si="1"/>
        <v>OK</v>
      </c>
      <c r="L62" s="31"/>
      <c r="M62" s="31"/>
      <c r="N62" s="31"/>
      <c r="O62" s="64"/>
      <c r="P62" s="64"/>
      <c r="Q62" s="31"/>
      <c r="R62" s="31"/>
      <c r="S62" s="31"/>
      <c r="T62" s="31"/>
      <c r="U62" s="31"/>
      <c r="V62" s="60"/>
      <c r="W62" s="60"/>
      <c r="X62" s="60"/>
      <c r="Y62" s="60"/>
      <c r="Z62" s="60"/>
      <c r="AA62" s="60"/>
    </row>
    <row r="63" spans="1:27" ht="30" customHeight="1" x14ac:dyDescent="0.25">
      <c r="A63" s="160"/>
      <c r="B63" s="67">
        <v>60</v>
      </c>
      <c r="C63" s="163"/>
      <c r="D63" s="80" t="s">
        <v>104</v>
      </c>
      <c r="E63" s="85" t="s">
        <v>47</v>
      </c>
      <c r="F63" s="68" t="s">
        <v>50</v>
      </c>
      <c r="G63" s="68" t="s">
        <v>44</v>
      </c>
      <c r="H63" s="53">
        <v>17.41</v>
      </c>
      <c r="I63" s="32"/>
      <c r="J63" s="41">
        <f t="shared" si="0"/>
        <v>0</v>
      </c>
      <c r="K63" s="42" t="str">
        <f t="shared" si="1"/>
        <v>OK</v>
      </c>
      <c r="L63" s="31"/>
      <c r="M63" s="31"/>
      <c r="N63" s="31"/>
      <c r="O63" s="64"/>
      <c r="P63" s="64"/>
      <c r="Q63" s="31"/>
      <c r="R63" s="31"/>
      <c r="S63" s="31"/>
      <c r="T63" s="31"/>
      <c r="U63" s="31"/>
      <c r="V63" s="60"/>
      <c r="W63" s="60"/>
      <c r="X63" s="60"/>
      <c r="Y63" s="60"/>
      <c r="Z63" s="60"/>
      <c r="AA63" s="60"/>
    </row>
    <row r="64" spans="1:27" ht="30" customHeight="1" x14ac:dyDescent="0.25">
      <c r="A64" s="160"/>
      <c r="B64" s="67">
        <v>61</v>
      </c>
      <c r="C64" s="163"/>
      <c r="D64" s="80" t="s">
        <v>105</v>
      </c>
      <c r="E64" s="85" t="s">
        <v>47</v>
      </c>
      <c r="F64" s="68" t="s">
        <v>50</v>
      </c>
      <c r="G64" s="68" t="s">
        <v>44</v>
      </c>
      <c r="H64" s="53">
        <v>15.05</v>
      </c>
      <c r="I64" s="32"/>
      <c r="J64" s="41">
        <f t="shared" si="0"/>
        <v>0</v>
      </c>
      <c r="K64" s="42" t="str">
        <f t="shared" si="1"/>
        <v>OK</v>
      </c>
      <c r="L64" s="31"/>
      <c r="M64" s="31"/>
      <c r="N64" s="31"/>
      <c r="O64" s="64"/>
      <c r="P64" s="64"/>
      <c r="Q64" s="31"/>
      <c r="R64" s="31"/>
      <c r="S64" s="31"/>
      <c r="T64" s="31"/>
      <c r="U64" s="31"/>
      <c r="V64" s="60"/>
      <c r="W64" s="60"/>
      <c r="X64" s="60"/>
      <c r="Y64" s="60"/>
      <c r="Z64" s="60"/>
      <c r="AA64" s="60"/>
    </row>
    <row r="65" spans="1:27" ht="30" customHeight="1" x14ac:dyDescent="0.25">
      <c r="A65" s="160"/>
      <c r="B65" s="67">
        <v>62</v>
      </c>
      <c r="C65" s="163"/>
      <c r="D65" s="80" t="s">
        <v>106</v>
      </c>
      <c r="E65" s="85" t="s">
        <v>47</v>
      </c>
      <c r="F65" s="68" t="s">
        <v>50</v>
      </c>
      <c r="G65" s="68" t="s">
        <v>44</v>
      </c>
      <c r="H65" s="53">
        <v>11.58</v>
      </c>
      <c r="I65" s="32"/>
      <c r="J65" s="41">
        <f t="shared" si="0"/>
        <v>0</v>
      </c>
      <c r="K65" s="42" t="str">
        <f t="shared" si="1"/>
        <v>OK</v>
      </c>
      <c r="L65" s="31"/>
      <c r="M65" s="31"/>
      <c r="N65" s="31"/>
      <c r="O65" s="64"/>
      <c r="P65" s="64"/>
      <c r="Q65" s="31"/>
      <c r="R65" s="31"/>
      <c r="S65" s="31"/>
      <c r="T65" s="31"/>
      <c r="U65" s="31"/>
      <c r="V65" s="60"/>
      <c r="W65" s="60"/>
      <c r="X65" s="60"/>
      <c r="Y65" s="60"/>
      <c r="Z65" s="60"/>
      <c r="AA65" s="60"/>
    </row>
    <row r="66" spans="1:27" ht="30" customHeight="1" x14ac:dyDescent="0.25">
      <c r="A66" s="160"/>
      <c r="B66" s="67">
        <v>63</v>
      </c>
      <c r="C66" s="163"/>
      <c r="D66" s="80" t="s">
        <v>107</v>
      </c>
      <c r="E66" s="85" t="s">
        <v>47</v>
      </c>
      <c r="F66" s="68" t="s">
        <v>50</v>
      </c>
      <c r="G66" s="68" t="s">
        <v>44</v>
      </c>
      <c r="H66" s="53">
        <v>12.28</v>
      </c>
      <c r="I66" s="32"/>
      <c r="J66" s="41">
        <f t="shared" si="0"/>
        <v>0</v>
      </c>
      <c r="K66" s="42" t="str">
        <f t="shared" si="1"/>
        <v>OK</v>
      </c>
      <c r="L66" s="31"/>
      <c r="M66" s="31"/>
      <c r="N66" s="31"/>
      <c r="O66" s="64"/>
      <c r="P66" s="64"/>
      <c r="Q66" s="31"/>
      <c r="R66" s="31"/>
      <c r="S66" s="31"/>
      <c r="T66" s="31"/>
      <c r="U66" s="31"/>
      <c r="V66" s="60"/>
      <c r="W66" s="60"/>
      <c r="X66" s="60"/>
      <c r="Y66" s="60"/>
      <c r="Z66" s="60"/>
      <c r="AA66" s="60"/>
    </row>
    <row r="67" spans="1:27" ht="30" customHeight="1" x14ac:dyDescent="0.25">
      <c r="A67" s="160"/>
      <c r="B67" s="67">
        <v>64</v>
      </c>
      <c r="C67" s="163"/>
      <c r="D67" s="80" t="s">
        <v>108</v>
      </c>
      <c r="E67" s="85" t="s">
        <v>47</v>
      </c>
      <c r="F67" s="68" t="s">
        <v>50</v>
      </c>
      <c r="G67" s="68" t="s">
        <v>44</v>
      </c>
      <c r="H67" s="53">
        <v>14.86</v>
      </c>
      <c r="I67" s="32"/>
      <c r="J67" s="41">
        <f t="shared" si="0"/>
        <v>0</v>
      </c>
      <c r="K67" s="42" t="str">
        <f t="shared" si="1"/>
        <v>OK</v>
      </c>
      <c r="L67" s="31"/>
      <c r="M67" s="31"/>
      <c r="N67" s="31"/>
      <c r="O67" s="64"/>
      <c r="P67" s="64"/>
      <c r="Q67" s="31"/>
      <c r="R67" s="31"/>
      <c r="S67" s="31"/>
      <c r="T67" s="31"/>
      <c r="U67" s="31"/>
      <c r="V67" s="60"/>
      <c r="W67" s="60"/>
      <c r="X67" s="60"/>
      <c r="Y67" s="60"/>
      <c r="Z67" s="60"/>
      <c r="AA67" s="60"/>
    </row>
    <row r="68" spans="1:27" ht="30" customHeight="1" x14ac:dyDescent="0.25">
      <c r="A68" s="160"/>
      <c r="B68" s="67">
        <v>65</v>
      </c>
      <c r="C68" s="163"/>
      <c r="D68" s="80" t="s">
        <v>109</v>
      </c>
      <c r="E68" s="85" t="s">
        <v>47</v>
      </c>
      <c r="F68" s="68" t="s">
        <v>50</v>
      </c>
      <c r="G68" s="68" t="s">
        <v>44</v>
      </c>
      <c r="H68" s="53">
        <v>11.93</v>
      </c>
      <c r="I68" s="32"/>
      <c r="J68" s="41">
        <f t="shared" ref="J68:J131" si="2">I68-(SUM(L68:AA68))</f>
        <v>0</v>
      </c>
      <c r="K68" s="42" t="str">
        <f t="shared" si="1"/>
        <v>OK</v>
      </c>
      <c r="L68" s="31"/>
      <c r="M68" s="31"/>
      <c r="N68" s="31"/>
      <c r="O68" s="64"/>
      <c r="P68" s="64"/>
      <c r="Q68" s="31"/>
      <c r="R68" s="31"/>
      <c r="S68" s="31"/>
      <c r="T68" s="31"/>
      <c r="U68" s="31"/>
      <c r="V68" s="60"/>
      <c r="W68" s="60"/>
      <c r="X68" s="60"/>
      <c r="Y68" s="60"/>
      <c r="Z68" s="60"/>
      <c r="AA68" s="60"/>
    </row>
    <row r="69" spans="1:27" ht="30" customHeight="1" x14ac:dyDescent="0.25">
      <c r="A69" s="160"/>
      <c r="B69" s="67">
        <v>66</v>
      </c>
      <c r="C69" s="163"/>
      <c r="D69" s="81" t="s">
        <v>110</v>
      </c>
      <c r="E69" s="85" t="s">
        <v>47</v>
      </c>
      <c r="F69" s="68" t="s">
        <v>50</v>
      </c>
      <c r="G69" s="68" t="s">
        <v>44</v>
      </c>
      <c r="H69" s="53">
        <v>12.52</v>
      </c>
      <c r="I69" s="32"/>
      <c r="J69" s="41">
        <f t="shared" si="2"/>
        <v>0</v>
      </c>
      <c r="K69" s="42" t="str">
        <f t="shared" ref="K69:K132" si="3">IF(J69&lt;0,"ATENÇÃO","OK")</f>
        <v>OK</v>
      </c>
      <c r="L69" s="31"/>
      <c r="M69" s="31"/>
      <c r="N69" s="31"/>
      <c r="O69" s="64"/>
      <c r="P69" s="64"/>
      <c r="Q69" s="31"/>
      <c r="R69" s="31"/>
      <c r="S69" s="31"/>
      <c r="T69" s="31"/>
      <c r="U69" s="31"/>
      <c r="V69" s="60"/>
      <c r="W69" s="60"/>
      <c r="X69" s="60"/>
      <c r="Y69" s="60"/>
      <c r="Z69" s="60"/>
      <c r="AA69" s="60"/>
    </row>
    <row r="70" spans="1:27" ht="30" customHeight="1" x14ac:dyDescent="0.25">
      <c r="A70" s="160"/>
      <c r="B70" s="67">
        <v>67</v>
      </c>
      <c r="C70" s="163"/>
      <c r="D70" s="80" t="s">
        <v>111</v>
      </c>
      <c r="E70" s="85" t="s">
        <v>47</v>
      </c>
      <c r="F70" s="68" t="s">
        <v>50</v>
      </c>
      <c r="G70" s="68" t="s">
        <v>44</v>
      </c>
      <c r="H70" s="53">
        <v>11.51</v>
      </c>
      <c r="I70" s="32"/>
      <c r="J70" s="41">
        <f t="shared" si="2"/>
        <v>0</v>
      </c>
      <c r="K70" s="42" t="str">
        <f t="shared" si="3"/>
        <v>OK</v>
      </c>
      <c r="L70" s="31"/>
      <c r="M70" s="31"/>
      <c r="N70" s="31"/>
      <c r="O70" s="64"/>
      <c r="P70" s="64"/>
      <c r="Q70" s="31"/>
      <c r="R70" s="31"/>
      <c r="S70" s="31"/>
      <c r="T70" s="31"/>
      <c r="U70" s="31"/>
      <c r="V70" s="60"/>
      <c r="W70" s="60"/>
      <c r="X70" s="60"/>
      <c r="Y70" s="60"/>
      <c r="Z70" s="60"/>
      <c r="AA70" s="60"/>
    </row>
    <row r="71" spans="1:27" ht="30" customHeight="1" x14ac:dyDescent="0.25">
      <c r="A71" s="160"/>
      <c r="B71" s="67">
        <v>68</v>
      </c>
      <c r="C71" s="163"/>
      <c r="D71" s="80" t="s">
        <v>112</v>
      </c>
      <c r="E71" s="85" t="s">
        <v>47</v>
      </c>
      <c r="F71" s="68" t="s">
        <v>50</v>
      </c>
      <c r="G71" s="68" t="s">
        <v>44</v>
      </c>
      <c r="H71" s="53">
        <v>12.97</v>
      </c>
      <c r="I71" s="32"/>
      <c r="J71" s="41">
        <f t="shared" si="2"/>
        <v>0</v>
      </c>
      <c r="K71" s="42" t="str">
        <f t="shared" si="3"/>
        <v>OK</v>
      </c>
      <c r="L71" s="31"/>
      <c r="M71" s="31"/>
      <c r="N71" s="31"/>
      <c r="O71" s="64"/>
      <c r="P71" s="64"/>
      <c r="Q71" s="31"/>
      <c r="R71" s="31"/>
      <c r="S71" s="31"/>
      <c r="T71" s="31"/>
      <c r="U71" s="31"/>
      <c r="V71" s="60"/>
      <c r="W71" s="60"/>
      <c r="X71" s="60"/>
      <c r="Y71" s="60"/>
      <c r="Z71" s="60"/>
      <c r="AA71" s="60"/>
    </row>
    <row r="72" spans="1:27" ht="30" customHeight="1" x14ac:dyDescent="0.25">
      <c r="A72" s="160"/>
      <c r="B72" s="67">
        <v>69</v>
      </c>
      <c r="C72" s="163"/>
      <c r="D72" s="79" t="s">
        <v>113</v>
      </c>
      <c r="E72" s="85" t="s">
        <v>47</v>
      </c>
      <c r="F72" s="68" t="s">
        <v>50</v>
      </c>
      <c r="G72" s="68" t="s">
        <v>44</v>
      </c>
      <c r="H72" s="53">
        <v>16.37</v>
      </c>
      <c r="I72" s="32"/>
      <c r="J72" s="41">
        <f t="shared" si="2"/>
        <v>0</v>
      </c>
      <c r="K72" s="42" t="str">
        <f t="shared" si="3"/>
        <v>OK</v>
      </c>
      <c r="L72" s="31"/>
      <c r="M72" s="31"/>
      <c r="N72" s="31"/>
      <c r="O72" s="64"/>
      <c r="P72" s="64"/>
      <c r="Q72" s="31"/>
      <c r="R72" s="31"/>
      <c r="S72" s="31"/>
      <c r="T72" s="31"/>
      <c r="U72" s="31"/>
      <c r="V72" s="60"/>
      <c r="W72" s="60"/>
      <c r="X72" s="60"/>
      <c r="Y72" s="60"/>
      <c r="Z72" s="60"/>
      <c r="AA72" s="60"/>
    </row>
    <row r="73" spans="1:27" ht="30" customHeight="1" x14ac:dyDescent="0.25">
      <c r="A73" s="160"/>
      <c r="B73" s="67">
        <v>70</v>
      </c>
      <c r="C73" s="163"/>
      <c r="D73" s="79" t="s">
        <v>690</v>
      </c>
      <c r="E73" s="85" t="s">
        <v>47</v>
      </c>
      <c r="F73" s="68" t="s">
        <v>50</v>
      </c>
      <c r="G73" s="68" t="s">
        <v>44</v>
      </c>
      <c r="H73" s="54">
        <v>19.2</v>
      </c>
      <c r="I73" s="32"/>
      <c r="J73" s="41">
        <f t="shared" si="2"/>
        <v>0</v>
      </c>
      <c r="K73" s="42" t="str">
        <f t="shared" si="3"/>
        <v>OK</v>
      </c>
      <c r="L73" s="31"/>
      <c r="M73" s="31"/>
      <c r="N73" s="31"/>
      <c r="O73" s="64"/>
      <c r="P73" s="64"/>
      <c r="Q73" s="31"/>
      <c r="R73" s="31"/>
      <c r="S73" s="31"/>
      <c r="T73" s="31"/>
      <c r="U73" s="31"/>
      <c r="V73" s="60"/>
      <c r="W73" s="60"/>
      <c r="X73" s="60"/>
      <c r="Y73" s="60"/>
      <c r="Z73" s="60"/>
      <c r="AA73" s="60"/>
    </row>
    <row r="74" spans="1:27" ht="30" customHeight="1" x14ac:dyDescent="0.25">
      <c r="A74" s="160"/>
      <c r="B74" s="67">
        <v>71</v>
      </c>
      <c r="C74" s="163"/>
      <c r="D74" s="79" t="s">
        <v>691</v>
      </c>
      <c r="E74" s="85" t="s">
        <v>47</v>
      </c>
      <c r="F74" s="68" t="s">
        <v>50</v>
      </c>
      <c r="G74" s="68" t="s">
        <v>44</v>
      </c>
      <c r="H74" s="54">
        <v>19.170000000000002</v>
      </c>
      <c r="I74" s="32"/>
      <c r="J74" s="41">
        <f t="shared" si="2"/>
        <v>0</v>
      </c>
      <c r="K74" s="42" t="str">
        <f t="shared" si="3"/>
        <v>OK</v>
      </c>
      <c r="L74" s="31"/>
      <c r="M74" s="31"/>
      <c r="N74" s="31"/>
      <c r="O74" s="64"/>
      <c r="P74" s="64"/>
      <c r="Q74" s="31"/>
      <c r="R74" s="31"/>
      <c r="S74" s="31"/>
      <c r="T74" s="31"/>
      <c r="U74" s="31"/>
      <c r="V74" s="60"/>
      <c r="W74" s="60"/>
      <c r="X74" s="60"/>
      <c r="Y74" s="60"/>
      <c r="Z74" s="60"/>
      <c r="AA74" s="60"/>
    </row>
    <row r="75" spans="1:27" ht="30" customHeight="1" x14ac:dyDescent="0.25">
      <c r="A75" s="160"/>
      <c r="B75" s="70">
        <v>72</v>
      </c>
      <c r="C75" s="163"/>
      <c r="D75" s="80" t="s">
        <v>626</v>
      </c>
      <c r="E75" s="85" t="s">
        <v>47</v>
      </c>
      <c r="F75" s="69" t="s">
        <v>627</v>
      </c>
      <c r="G75" s="69" t="s">
        <v>44</v>
      </c>
      <c r="H75" s="54">
        <v>10.27</v>
      </c>
      <c r="I75" s="32"/>
      <c r="J75" s="41">
        <f t="shared" si="2"/>
        <v>0</v>
      </c>
      <c r="K75" s="42" t="str">
        <f t="shared" si="3"/>
        <v>OK</v>
      </c>
      <c r="L75" s="31"/>
      <c r="M75" s="31"/>
      <c r="N75" s="31"/>
      <c r="O75" s="64"/>
      <c r="P75" s="64"/>
      <c r="Q75" s="31"/>
      <c r="R75" s="31"/>
      <c r="S75" s="31"/>
      <c r="T75" s="31"/>
      <c r="U75" s="31"/>
      <c r="V75" s="60"/>
      <c r="W75" s="60"/>
      <c r="X75" s="60"/>
      <c r="Y75" s="60"/>
      <c r="Z75" s="60"/>
      <c r="AA75" s="60"/>
    </row>
    <row r="76" spans="1:27" ht="30" customHeight="1" x14ac:dyDescent="0.25">
      <c r="A76" s="160"/>
      <c r="B76" s="70">
        <v>73</v>
      </c>
      <c r="C76" s="163"/>
      <c r="D76" s="80" t="s">
        <v>657</v>
      </c>
      <c r="E76" s="85" t="s">
        <v>47</v>
      </c>
      <c r="F76" s="69" t="s">
        <v>627</v>
      </c>
      <c r="G76" s="69" t="s">
        <v>44</v>
      </c>
      <c r="H76" s="54">
        <v>19.5</v>
      </c>
      <c r="I76" s="32"/>
      <c r="J76" s="41">
        <f t="shared" si="2"/>
        <v>0</v>
      </c>
      <c r="K76" s="42" t="str">
        <f t="shared" si="3"/>
        <v>OK</v>
      </c>
      <c r="L76" s="31"/>
      <c r="M76" s="31"/>
      <c r="N76" s="31"/>
      <c r="O76" s="64"/>
      <c r="P76" s="64"/>
      <c r="Q76" s="31"/>
      <c r="R76" s="31"/>
      <c r="S76" s="31"/>
      <c r="T76" s="31"/>
      <c r="U76" s="31"/>
      <c r="V76" s="60"/>
      <c r="W76" s="60"/>
      <c r="X76" s="60"/>
      <c r="Y76" s="60"/>
      <c r="Z76" s="60"/>
      <c r="AA76" s="60"/>
    </row>
    <row r="77" spans="1:27" ht="30" customHeight="1" x14ac:dyDescent="0.25">
      <c r="A77" s="160"/>
      <c r="B77" s="70">
        <v>74</v>
      </c>
      <c r="C77" s="163"/>
      <c r="D77" s="80" t="s">
        <v>665</v>
      </c>
      <c r="E77" s="85" t="s">
        <v>692</v>
      </c>
      <c r="F77" s="69" t="s">
        <v>636</v>
      </c>
      <c r="G77" s="69" t="s">
        <v>44</v>
      </c>
      <c r="H77" s="53">
        <v>7.44</v>
      </c>
      <c r="I77" s="32"/>
      <c r="J77" s="41">
        <f t="shared" si="2"/>
        <v>0</v>
      </c>
      <c r="K77" s="42" t="str">
        <f t="shared" si="3"/>
        <v>OK</v>
      </c>
      <c r="L77" s="31"/>
      <c r="M77" s="31"/>
      <c r="N77" s="31"/>
      <c r="O77" s="64"/>
      <c r="P77" s="64"/>
      <c r="Q77" s="31"/>
      <c r="R77" s="31"/>
      <c r="S77" s="31"/>
      <c r="T77" s="31"/>
      <c r="U77" s="31"/>
      <c r="V77" s="60"/>
      <c r="W77" s="60"/>
      <c r="X77" s="60"/>
      <c r="Y77" s="60"/>
      <c r="Z77" s="60"/>
      <c r="AA77" s="60"/>
    </row>
    <row r="78" spans="1:27" ht="30" customHeight="1" x14ac:dyDescent="0.25">
      <c r="A78" s="160"/>
      <c r="B78" s="67">
        <v>75</v>
      </c>
      <c r="C78" s="163"/>
      <c r="D78" s="79" t="s">
        <v>115</v>
      </c>
      <c r="E78" s="84" t="s">
        <v>693</v>
      </c>
      <c r="F78" s="68" t="s">
        <v>116</v>
      </c>
      <c r="G78" s="68" t="s">
        <v>44</v>
      </c>
      <c r="H78" s="53">
        <v>34.200000000000003</v>
      </c>
      <c r="I78" s="32"/>
      <c r="J78" s="41">
        <f t="shared" si="2"/>
        <v>0</v>
      </c>
      <c r="K78" s="42" t="str">
        <f t="shared" si="3"/>
        <v>OK</v>
      </c>
      <c r="L78" s="31"/>
      <c r="M78" s="31"/>
      <c r="N78" s="31"/>
      <c r="O78" s="64"/>
      <c r="P78" s="64"/>
      <c r="Q78" s="31"/>
      <c r="R78" s="31"/>
      <c r="S78" s="31"/>
      <c r="T78" s="31"/>
      <c r="U78" s="31"/>
      <c r="V78" s="60"/>
      <c r="W78" s="60"/>
      <c r="X78" s="60"/>
      <c r="Y78" s="60"/>
      <c r="Z78" s="60"/>
      <c r="AA78" s="60"/>
    </row>
    <row r="79" spans="1:27" ht="30" customHeight="1" x14ac:dyDescent="0.25">
      <c r="A79" s="160"/>
      <c r="B79" s="67">
        <v>76</v>
      </c>
      <c r="C79" s="163"/>
      <c r="D79" s="79" t="s">
        <v>694</v>
      </c>
      <c r="E79" s="84" t="s">
        <v>693</v>
      </c>
      <c r="F79" s="68" t="s">
        <v>116</v>
      </c>
      <c r="G79" s="68" t="s">
        <v>44</v>
      </c>
      <c r="H79" s="53">
        <v>99.06</v>
      </c>
      <c r="I79" s="32"/>
      <c r="J79" s="41">
        <f t="shared" si="2"/>
        <v>0</v>
      </c>
      <c r="K79" s="42" t="str">
        <f t="shared" si="3"/>
        <v>OK</v>
      </c>
      <c r="L79" s="31"/>
      <c r="M79" s="31"/>
      <c r="N79" s="31"/>
      <c r="O79" s="64"/>
      <c r="P79" s="64"/>
      <c r="Q79" s="31"/>
      <c r="R79" s="31"/>
      <c r="S79" s="31"/>
      <c r="T79" s="31"/>
      <c r="U79" s="31"/>
      <c r="V79" s="60"/>
      <c r="W79" s="60"/>
      <c r="X79" s="60"/>
      <c r="Y79" s="60"/>
      <c r="Z79" s="60"/>
      <c r="AA79" s="60"/>
    </row>
    <row r="80" spans="1:27" ht="30" customHeight="1" x14ac:dyDescent="0.25">
      <c r="A80" s="160"/>
      <c r="B80" s="67">
        <v>77</v>
      </c>
      <c r="C80" s="163"/>
      <c r="D80" s="79" t="s">
        <v>117</v>
      </c>
      <c r="E80" s="84" t="s">
        <v>693</v>
      </c>
      <c r="F80" s="68" t="s">
        <v>116</v>
      </c>
      <c r="G80" s="68" t="s">
        <v>44</v>
      </c>
      <c r="H80" s="53">
        <v>33</v>
      </c>
      <c r="I80" s="32"/>
      <c r="J80" s="41">
        <f t="shared" si="2"/>
        <v>0</v>
      </c>
      <c r="K80" s="42" t="str">
        <f t="shared" si="3"/>
        <v>OK</v>
      </c>
      <c r="L80" s="31"/>
      <c r="M80" s="31"/>
      <c r="N80" s="31"/>
      <c r="O80" s="64"/>
      <c r="P80" s="64"/>
      <c r="Q80" s="31"/>
      <c r="R80" s="31"/>
      <c r="S80" s="31"/>
      <c r="T80" s="31"/>
      <c r="U80" s="31"/>
      <c r="V80" s="60"/>
      <c r="W80" s="60"/>
      <c r="X80" s="60"/>
      <c r="Y80" s="60"/>
      <c r="Z80" s="60"/>
      <c r="AA80" s="60"/>
    </row>
    <row r="81" spans="1:27" ht="30" customHeight="1" x14ac:dyDescent="0.25">
      <c r="A81" s="160"/>
      <c r="B81" s="67">
        <v>78</v>
      </c>
      <c r="C81" s="163"/>
      <c r="D81" s="79" t="s">
        <v>118</v>
      </c>
      <c r="E81" s="84" t="s">
        <v>693</v>
      </c>
      <c r="F81" s="68" t="s">
        <v>116</v>
      </c>
      <c r="G81" s="68" t="s">
        <v>44</v>
      </c>
      <c r="H81" s="53">
        <v>24</v>
      </c>
      <c r="I81" s="32"/>
      <c r="J81" s="41">
        <f t="shared" si="2"/>
        <v>0</v>
      </c>
      <c r="K81" s="42" t="str">
        <f t="shared" si="3"/>
        <v>OK</v>
      </c>
      <c r="L81" s="31"/>
      <c r="M81" s="31"/>
      <c r="N81" s="31"/>
      <c r="O81" s="64"/>
      <c r="P81" s="64"/>
      <c r="Q81" s="31"/>
      <c r="R81" s="31"/>
      <c r="S81" s="31"/>
      <c r="T81" s="31"/>
      <c r="U81" s="31"/>
      <c r="V81" s="60"/>
      <c r="W81" s="60"/>
      <c r="X81" s="60"/>
      <c r="Y81" s="60"/>
      <c r="Z81" s="60"/>
      <c r="AA81" s="60"/>
    </row>
    <row r="82" spans="1:27" ht="30" customHeight="1" x14ac:dyDescent="0.25">
      <c r="A82" s="160"/>
      <c r="B82" s="67">
        <v>79</v>
      </c>
      <c r="C82" s="163"/>
      <c r="D82" s="79" t="s">
        <v>119</v>
      </c>
      <c r="E82" s="84" t="s">
        <v>693</v>
      </c>
      <c r="F82" s="68" t="s">
        <v>116</v>
      </c>
      <c r="G82" s="68" t="s">
        <v>44</v>
      </c>
      <c r="H82" s="54">
        <v>25</v>
      </c>
      <c r="I82" s="32"/>
      <c r="J82" s="41">
        <f t="shared" si="2"/>
        <v>0</v>
      </c>
      <c r="K82" s="42" t="str">
        <f t="shared" si="3"/>
        <v>OK</v>
      </c>
      <c r="L82" s="31"/>
      <c r="M82" s="31"/>
      <c r="N82" s="31"/>
      <c r="O82" s="64"/>
      <c r="P82" s="64"/>
      <c r="Q82" s="31"/>
      <c r="R82" s="31"/>
      <c r="S82" s="31"/>
      <c r="T82" s="31"/>
      <c r="U82" s="31"/>
      <c r="V82" s="60"/>
      <c r="W82" s="60"/>
      <c r="X82" s="60"/>
      <c r="Y82" s="60"/>
      <c r="Z82" s="60"/>
      <c r="AA82" s="60"/>
    </row>
    <row r="83" spans="1:27" ht="30" customHeight="1" x14ac:dyDescent="0.25">
      <c r="A83" s="160"/>
      <c r="B83" s="67">
        <v>80</v>
      </c>
      <c r="C83" s="163"/>
      <c r="D83" s="79" t="s">
        <v>120</v>
      </c>
      <c r="E83" s="84" t="s">
        <v>693</v>
      </c>
      <c r="F83" s="68" t="s">
        <v>116</v>
      </c>
      <c r="G83" s="68" t="s">
        <v>44</v>
      </c>
      <c r="H83" s="54">
        <v>39</v>
      </c>
      <c r="I83" s="32"/>
      <c r="J83" s="41">
        <f t="shared" si="2"/>
        <v>0</v>
      </c>
      <c r="K83" s="42" t="str">
        <f t="shared" si="3"/>
        <v>OK</v>
      </c>
      <c r="L83" s="31"/>
      <c r="M83" s="31"/>
      <c r="N83" s="31"/>
      <c r="O83" s="64"/>
      <c r="P83" s="64"/>
      <c r="Q83" s="31"/>
      <c r="R83" s="31"/>
      <c r="S83" s="31"/>
      <c r="T83" s="31"/>
      <c r="U83" s="31"/>
      <c r="V83" s="60"/>
      <c r="W83" s="60"/>
      <c r="X83" s="60"/>
      <c r="Y83" s="60"/>
      <c r="Z83" s="60"/>
      <c r="AA83" s="60"/>
    </row>
    <row r="84" spans="1:27" ht="30" customHeight="1" x14ac:dyDescent="0.25">
      <c r="A84" s="160"/>
      <c r="B84" s="67">
        <v>81</v>
      </c>
      <c r="C84" s="163"/>
      <c r="D84" s="79" t="s">
        <v>121</v>
      </c>
      <c r="E84" s="84" t="s">
        <v>693</v>
      </c>
      <c r="F84" s="68" t="s">
        <v>116</v>
      </c>
      <c r="G84" s="68" t="s">
        <v>44</v>
      </c>
      <c r="H84" s="54">
        <v>57</v>
      </c>
      <c r="I84" s="32"/>
      <c r="J84" s="41">
        <f t="shared" si="2"/>
        <v>0</v>
      </c>
      <c r="K84" s="42" t="str">
        <f t="shared" si="3"/>
        <v>OK</v>
      </c>
      <c r="L84" s="31"/>
      <c r="M84" s="31"/>
      <c r="N84" s="31"/>
      <c r="O84" s="64"/>
      <c r="P84" s="64"/>
      <c r="Q84" s="31"/>
      <c r="R84" s="31"/>
      <c r="S84" s="31"/>
      <c r="T84" s="31"/>
      <c r="U84" s="31"/>
      <c r="V84" s="60"/>
      <c r="W84" s="60"/>
      <c r="X84" s="60"/>
      <c r="Y84" s="60"/>
      <c r="Z84" s="60"/>
      <c r="AA84" s="60"/>
    </row>
    <row r="85" spans="1:27" ht="30" customHeight="1" x14ac:dyDescent="0.25">
      <c r="A85" s="160"/>
      <c r="B85" s="69">
        <v>82</v>
      </c>
      <c r="C85" s="163"/>
      <c r="D85" s="80" t="s">
        <v>122</v>
      </c>
      <c r="E85" s="84" t="s">
        <v>688</v>
      </c>
      <c r="F85" s="69" t="s">
        <v>123</v>
      </c>
      <c r="G85" s="69" t="s">
        <v>44</v>
      </c>
      <c r="H85" s="54">
        <v>4.12</v>
      </c>
      <c r="I85" s="32"/>
      <c r="J85" s="41">
        <f t="shared" si="2"/>
        <v>0</v>
      </c>
      <c r="K85" s="42" t="str">
        <f t="shared" si="3"/>
        <v>OK</v>
      </c>
      <c r="L85" s="31"/>
      <c r="M85" s="31"/>
      <c r="N85" s="31"/>
      <c r="O85" s="64"/>
      <c r="P85" s="64"/>
      <c r="Q85" s="31"/>
      <c r="R85" s="31"/>
      <c r="S85" s="31"/>
      <c r="T85" s="31"/>
      <c r="U85" s="31"/>
      <c r="V85" s="60"/>
      <c r="W85" s="60"/>
      <c r="X85" s="60"/>
      <c r="Y85" s="60"/>
      <c r="Z85" s="60"/>
      <c r="AA85" s="60"/>
    </row>
    <row r="86" spans="1:27" ht="30" customHeight="1" x14ac:dyDescent="0.25">
      <c r="A86" s="160"/>
      <c r="B86" s="69">
        <v>83</v>
      </c>
      <c r="C86" s="163"/>
      <c r="D86" s="80" t="s">
        <v>124</v>
      </c>
      <c r="E86" s="85" t="s">
        <v>688</v>
      </c>
      <c r="F86" s="69" t="s">
        <v>123</v>
      </c>
      <c r="G86" s="69" t="s">
        <v>44</v>
      </c>
      <c r="H86" s="54">
        <v>0.09</v>
      </c>
      <c r="I86" s="32"/>
      <c r="J86" s="41">
        <f t="shared" si="2"/>
        <v>0</v>
      </c>
      <c r="K86" s="42" t="str">
        <f t="shared" si="3"/>
        <v>OK</v>
      </c>
      <c r="L86" s="31"/>
      <c r="M86" s="31"/>
      <c r="N86" s="31"/>
      <c r="O86" s="64"/>
      <c r="P86" s="64"/>
      <c r="Q86" s="31"/>
      <c r="R86" s="31"/>
      <c r="S86" s="31"/>
      <c r="T86" s="31"/>
      <c r="U86" s="31"/>
      <c r="V86" s="60"/>
      <c r="W86" s="60"/>
      <c r="X86" s="60"/>
      <c r="Y86" s="60"/>
      <c r="Z86" s="60"/>
      <c r="AA86" s="60"/>
    </row>
    <row r="87" spans="1:27" ht="30" customHeight="1" x14ac:dyDescent="0.25">
      <c r="A87" s="161"/>
      <c r="B87" s="69">
        <v>84</v>
      </c>
      <c r="C87" s="164"/>
      <c r="D87" s="80" t="s">
        <v>125</v>
      </c>
      <c r="E87" s="85" t="s">
        <v>688</v>
      </c>
      <c r="F87" s="69" t="s">
        <v>123</v>
      </c>
      <c r="G87" s="69" t="s">
        <v>44</v>
      </c>
      <c r="H87" s="54">
        <v>0.05</v>
      </c>
      <c r="I87" s="32"/>
      <c r="J87" s="41">
        <f t="shared" si="2"/>
        <v>0</v>
      </c>
      <c r="K87" s="42" t="str">
        <f t="shared" si="3"/>
        <v>OK</v>
      </c>
      <c r="L87" s="31"/>
      <c r="M87" s="31"/>
      <c r="N87" s="31"/>
      <c r="O87" s="64"/>
      <c r="P87" s="64"/>
      <c r="Q87" s="31"/>
      <c r="R87" s="31"/>
      <c r="S87" s="31"/>
      <c r="T87" s="31"/>
      <c r="U87" s="31"/>
      <c r="V87" s="60"/>
      <c r="W87" s="60"/>
      <c r="X87" s="60"/>
      <c r="Y87" s="60"/>
      <c r="Z87" s="60"/>
      <c r="AA87" s="60"/>
    </row>
    <row r="88" spans="1:27" ht="30" customHeight="1" x14ac:dyDescent="0.25">
      <c r="A88" s="165">
        <v>2</v>
      </c>
      <c r="B88" s="71">
        <v>85</v>
      </c>
      <c r="C88" s="168" t="s">
        <v>695</v>
      </c>
      <c r="D88" s="75" t="s">
        <v>126</v>
      </c>
      <c r="E88" s="72" t="s">
        <v>37</v>
      </c>
      <c r="F88" s="72" t="s">
        <v>38</v>
      </c>
      <c r="G88" s="72" t="s">
        <v>44</v>
      </c>
      <c r="H88" s="56">
        <v>0.85</v>
      </c>
      <c r="I88" s="32"/>
      <c r="J88" s="41">
        <f t="shared" si="2"/>
        <v>0</v>
      </c>
      <c r="K88" s="42" t="str">
        <f t="shared" si="3"/>
        <v>OK</v>
      </c>
      <c r="L88" s="31"/>
      <c r="M88" s="31"/>
      <c r="N88" s="31"/>
      <c r="O88" s="64"/>
      <c r="P88" s="64"/>
      <c r="Q88" s="31"/>
      <c r="R88" s="31"/>
      <c r="S88" s="31"/>
      <c r="T88" s="31"/>
      <c r="U88" s="31"/>
      <c r="V88" s="60"/>
      <c r="W88" s="60"/>
      <c r="X88" s="60"/>
      <c r="Y88" s="60"/>
      <c r="Z88" s="60"/>
      <c r="AA88" s="60"/>
    </row>
    <row r="89" spans="1:27" ht="30" customHeight="1" x14ac:dyDescent="0.25">
      <c r="A89" s="166"/>
      <c r="B89" s="71">
        <v>86</v>
      </c>
      <c r="C89" s="169"/>
      <c r="D89" s="75" t="s">
        <v>127</v>
      </c>
      <c r="E89" s="72" t="s">
        <v>37</v>
      </c>
      <c r="F89" s="72" t="s">
        <v>38</v>
      </c>
      <c r="G89" s="72" t="s">
        <v>44</v>
      </c>
      <c r="H89" s="56">
        <v>1.4</v>
      </c>
      <c r="I89" s="32">
        <v>100</v>
      </c>
      <c r="J89" s="41">
        <f t="shared" si="2"/>
        <v>0</v>
      </c>
      <c r="K89" s="42" t="str">
        <f t="shared" si="3"/>
        <v>OK</v>
      </c>
      <c r="L89" s="31"/>
      <c r="M89" s="31"/>
      <c r="N89" s="31"/>
      <c r="O89" s="64">
        <v>100</v>
      </c>
      <c r="P89" s="64"/>
      <c r="Q89" s="31"/>
      <c r="R89" s="31"/>
      <c r="S89" s="31"/>
      <c r="T89" s="31"/>
      <c r="U89" s="31"/>
      <c r="V89" s="60"/>
      <c r="W89" s="60"/>
      <c r="X89" s="60"/>
      <c r="Y89" s="60"/>
      <c r="Z89" s="60"/>
      <c r="AA89" s="60"/>
    </row>
    <row r="90" spans="1:27" ht="30" customHeight="1" x14ac:dyDescent="0.25">
      <c r="A90" s="166"/>
      <c r="B90" s="71">
        <v>87</v>
      </c>
      <c r="C90" s="169"/>
      <c r="D90" s="75" t="s">
        <v>128</v>
      </c>
      <c r="E90" s="72" t="s">
        <v>37</v>
      </c>
      <c r="F90" s="72" t="s">
        <v>38</v>
      </c>
      <c r="G90" s="72" t="s">
        <v>44</v>
      </c>
      <c r="H90" s="56">
        <v>1.4</v>
      </c>
      <c r="I90" s="32">
        <v>100</v>
      </c>
      <c r="J90" s="41">
        <f t="shared" si="2"/>
        <v>0</v>
      </c>
      <c r="K90" s="42" t="str">
        <f t="shared" si="3"/>
        <v>OK</v>
      </c>
      <c r="L90" s="31"/>
      <c r="M90" s="31"/>
      <c r="N90" s="31"/>
      <c r="O90" s="64">
        <v>100</v>
      </c>
      <c r="P90" s="64"/>
      <c r="Q90" s="31"/>
      <c r="R90" s="31"/>
      <c r="S90" s="31"/>
      <c r="T90" s="31"/>
      <c r="U90" s="31"/>
      <c r="V90" s="60"/>
      <c r="W90" s="60"/>
      <c r="X90" s="60"/>
      <c r="Y90" s="60"/>
      <c r="Z90" s="60"/>
      <c r="AA90" s="60"/>
    </row>
    <row r="91" spans="1:27" ht="30" customHeight="1" x14ac:dyDescent="0.25">
      <c r="A91" s="166"/>
      <c r="B91" s="71">
        <v>88</v>
      </c>
      <c r="C91" s="169"/>
      <c r="D91" s="75" t="s">
        <v>129</v>
      </c>
      <c r="E91" s="72" t="s">
        <v>37</v>
      </c>
      <c r="F91" s="72" t="s">
        <v>38</v>
      </c>
      <c r="G91" s="72" t="s">
        <v>44</v>
      </c>
      <c r="H91" s="56">
        <v>1.4</v>
      </c>
      <c r="I91" s="32">
        <v>100</v>
      </c>
      <c r="J91" s="41">
        <f t="shared" si="2"/>
        <v>0</v>
      </c>
      <c r="K91" s="42" t="str">
        <f t="shared" si="3"/>
        <v>OK</v>
      </c>
      <c r="L91" s="31"/>
      <c r="M91" s="31"/>
      <c r="N91" s="31"/>
      <c r="O91" s="64">
        <v>100</v>
      </c>
      <c r="P91" s="64"/>
      <c r="Q91" s="31"/>
      <c r="R91" s="31"/>
      <c r="S91" s="31"/>
      <c r="T91" s="31"/>
      <c r="U91" s="31"/>
      <c r="V91" s="60"/>
      <c r="W91" s="60"/>
      <c r="X91" s="60"/>
      <c r="Y91" s="60"/>
      <c r="Z91" s="60"/>
      <c r="AA91" s="60"/>
    </row>
    <row r="92" spans="1:27" ht="30" customHeight="1" x14ac:dyDescent="0.25">
      <c r="A92" s="166"/>
      <c r="B92" s="71">
        <v>89</v>
      </c>
      <c r="C92" s="169"/>
      <c r="D92" s="75" t="s">
        <v>130</v>
      </c>
      <c r="E92" s="72" t="s">
        <v>37</v>
      </c>
      <c r="F92" s="72" t="s">
        <v>38</v>
      </c>
      <c r="G92" s="72" t="s">
        <v>44</v>
      </c>
      <c r="H92" s="56">
        <v>1.4</v>
      </c>
      <c r="I92" s="32">
        <v>100</v>
      </c>
      <c r="J92" s="41">
        <f t="shared" si="2"/>
        <v>0</v>
      </c>
      <c r="K92" s="42" t="str">
        <f t="shared" si="3"/>
        <v>OK</v>
      </c>
      <c r="L92" s="31"/>
      <c r="M92" s="31"/>
      <c r="N92" s="31"/>
      <c r="O92" s="64">
        <v>100</v>
      </c>
      <c r="P92" s="64"/>
      <c r="Q92" s="31"/>
      <c r="R92" s="31"/>
      <c r="S92" s="31"/>
      <c r="T92" s="31"/>
      <c r="U92" s="31"/>
      <c r="V92" s="60"/>
      <c r="W92" s="60"/>
      <c r="X92" s="60"/>
      <c r="Y92" s="60"/>
      <c r="Z92" s="60"/>
      <c r="AA92" s="60"/>
    </row>
    <row r="93" spans="1:27" ht="30" customHeight="1" x14ac:dyDescent="0.25">
      <c r="A93" s="166"/>
      <c r="B93" s="71">
        <v>90</v>
      </c>
      <c r="C93" s="169"/>
      <c r="D93" s="75" t="s">
        <v>131</v>
      </c>
      <c r="E93" s="72" t="s">
        <v>37</v>
      </c>
      <c r="F93" s="72" t="s">
        <v>38</v>
      </c>
      <c r="G93" s="72" t="s">
        <v>44</v>
      </c>
      <c r="H93" s="56">
        <v>0.85</v>
      </c>
      <c r="I93" s="32">
        <v>100</v>
      </c>
      <c r="J93" s="41">
        <f t="shared" si="2"/>
        <v>0</v>
      </c>
      <c r="K93" s="42" t="str">
        <f t="shared" si="3"/>
        <v>OK</v>
      </c>
      <c r="L93" s="31"/>
      <c r="M93" s="31"/>
      <c r="N93" s="31"/>
      <c r="O93" s="64">
        <v>100</v>
      </c>
      <c r="P93" s="64"/>
      <c r="Q93" s="31"/>
      <c r="R93" s="31"/>
      <c r="S93" s="31"/>
      <c r="T93" s="31"/>
      <c r="U93" s="31"/>
      <c r="V93" s="60"/>
      <c r="W93" s="60"/>
      <c r="X93" s="60"/>
      <c r="Y93" s="60"/>
      <c r="Z93" s="60"/>
      <c r="AA93" s="60"/>
    </row>
    <row r="94" spans="1:27" ht="30" customHeight="1" x14ac:dyDescent="0.25">
      <c r="A94" s="166"/>
      <c r="B94" s="71">
        <v>91</v>
      </c>
      <c r="C94" s="169"/>
      <c r="D94" s="75" t="s">
        <v>132</v>
      </c>
      <c r="E94" s="72" t="s">
        <v>37</v>
      </c>
      <c r="F94" s="72" t="s">
        <v>38</v>
      </c>
      <c r="G94" s="72" t="s">
        <v>44</v>
      </c>
      <c r="H94" s="56">
        <v>0.85</v>
      </c>
      <c r="I94" s="32">
        <v>100</v>
      </c>
      <c r="J94" s="41">
        <f t="shared" si="2"/>
        <v>0</v>
      </c>
      <c r="K94" s="42" t="str">
        <f t="shared" si="3"/>
        <v>OK</v>
      </c>
      <c r="L94" s="31"/>
      <c r="M94" s="31"/>
      <c r="N94" s="31"/>
      <c r="O94" s="64">
        <v>100</v>
      </c>
      <c r="P94" s="64"/>
      <c r="Q94" s="31"/>
      <c r="R94" s="31"/>
      <c r="S94" s="31"/>
      <c r="T94" s="31"/>
      <c r="U94" s="31"/>
      <c r="V94" s="60"/>
      <c r="W94" s="60"/>
      <c r="X94" s="60"/>
      <c r="Y94" s="60"/>
      <c r="Z94" s="60"/>
      <c r="AA94" s="60"/>
    </row>
    <row r="95" spans="1:27" ht="30" customHeight="1" x14ac:dyDescent="0.25">
      <c r="A95" s="166"/>
      <c r="B95" s="71">
        <v>92</v>
      </c>
      <c r="C95" s="169"/>
      <c r="D95" s="75" t="s">
        <v>133</v>
      </c>
      <c r="E95" s="72" t="s">
        <v>37</v>
      </c>
      <c r="F95" s="72" t="s">
        <v>38</v>
      </c>
      <c r="G95" s="72" t="s">
        <v>44</v>
      </c>
      <c r="H95" s="56">
        <v>0.74</v>
      </c>
      <c r="I95" s="32">
        <v>100</v>
      </c>
      <c r="J95" s="41">
        <f t="shared" si="2"/>
        <v>0</v>
      </c>
      <c r="K95" s="42" t="str">
        <f t="shared" si="3"/>
        <v>OK</v>
      </c>
      <c r="L95" s="31"/>
      <c r="M95" s="31"/>
      <c r="N95" s="31"/>
      <c r="O95" s="64">
        <v>100</v>
      </c>
      <c r="P95" s="64"/>
      <c r="Q95" s="31"/>
      <c r="R95" s="31"/>
      <c r="S95" s="31"/>
      <c r="T95" s="31"/>
      <c r="U95" s="31"/>
      <c r="V95" s="60"/>
      <c r="W95" s="60"/>
      <c r="X95" s="60"/>
      <c r="Y95" s="60"/>
      <c r="Z95" s="60"/>
      <c r="AA95" s="60"/>
    </row>
    <row r="96" spans="1:27" ht="30" customHeight="1" x14ac:dyDescent="0.25">
      <c r="A96" s="166"/>
      <c r="B96" s="71">
        <v>93</v>
      </c>
      <c r="C96" s="169"/>
      <c r="D96" s="75" t="s">
        <v>134</v>
      </c>
      <c r="E96" s="72" t="s">
        <v>37</v>
      </c>
      <c r="F96" s="72" t="s">
        <v>38</v>
      </c>
      <c r="G96" s="72" t="s">
        <v>44</v>
      </c>
      <c r="H96" s="56">
        <v>0.85</v>
      </c>
      <c r="I96" s="32"/>
      <c r="J96" s="41">
        <f t="shared" si="2"/>
        <v>0</v>
      </c>
      <c r="K96" s="42" t="str">
        <f t="shared" si="3"/>
        <v>OK</v>
      </c>
      <c r="L96" s="31"/>
      <c r="M96" s="31"/>
      <c r="N96" s="31"/>
      <c r="O96" s="64"/>
      <c r="P96" s="64"/>
      <c r="Q96" s="31"/>
      <c r="R96" s="31"/>
      <c r="S96" s="31"/>
      <c r="T96" s="31"/>
      <c r="U96" s="31"/>
      <c r="V96" s="60"/>
      <c r="W96" s="60"/>
      <c r="X96" s="60"/>
      <c r="Y96" s="60"/>
      <c r="Z96" s="60"/>
      <c r="AA96" s="60"/>
    </row>
    <row r="97" spans="1:27" ht="30" customHeight="1" x14ac:dyDescent="0.25">
      <c r="A97" s="166"/>
      <c r="B97" s="71">
        <v>94</v>
      </c>
      <c r="C97" s="169"/>
      <c r="D97" s="75" t="s">
        <v>135</v>
      </c>
      <c r="E97" s="72" t="s">
        <v>37</v>
      </c>
      <c r="F97" s="72" t="s">
        <v>38</v>
      </c>
      <c r="G97" s="72" t="s">
        <v>44</v>
      </c>
      <c r="H97" s="56">
        <v>0.85</v>
      </c>
      <c r="I97" s="32"/>
      <c r="J97" s="41">
        <f t="shared" si="2"/>
        <v>0</v>
      </c>
      <c r="K97" s="42" t="str">
        <f t="shared" si="3"/>
        <v>OK</v>
      </c>
      <c r="L97" s="31"/>
      <c r="M97" s="31"/>
      <c r="N97" s="31"/>
      <c r="O97" s="64"/>
      <c r="P97" s="64"/>
      <c r="Q97" s="31"/>
      <c r="R97" s="31"/>
      <c r="S97" s="31"/>
      <c r="T97" s="31"/>
      <c r="U97" s="31"/>
      <c r="V97" s="60"/>
      <c r="W97" s="60"/>
      <c r="X97" s="60"/>
      <c r="Y97" s="60"/>
      <c r="Z97" s="60"/>
      <c r="AA97" s="60"/>
    </row>
    <row r="98" spans="1:27" ht="30" customHeight="1" x14ac:dyDescent="0.25">
      <c r="A98" s="166"/>
      <c r="B98" s="71">
        <v>95</v>
      </c>
      <c r="C98" s="169"/>
      <c r="D98" s="75" t="s">
        <v>136</v>
      </c>
      <c r="E98" s="72" t="s">
        <v>37</v>
      </c>
      <c r="F98" s="72" t="s">
        <v>38</v>
      </c>
      <c r="G98" s="72" t="s">
        <v>44</v>
      </c>
      <c r="H98" s="56">
        <v>1.4</v>
      </c>
      <c r="I98" s="32"/>
      <c r="J98" s="41">
        <f t="shared" si="2"/>
        <v>0</v>
      </c>
      <c r="K98" s="42" t="str">
        <f t="shared" si="3"/>
        <v>OK</v>
      </c>
      <c r="L98" s="31"/>
      <c r="M98" s="31"/>
      <c r="N98" s="31"/>
      <c r="O98" s="64"/>
      <c r="P98" s="64"/>
      <c r="Q98" s="31"/>
      <c r="R98" s="31"/>
      <c r="S98" s="31"/>
      <c r="T98" s="31"/>
      <c r="U98" s="31"/>
      <c r="V98" s="60"/>
      <c r="W98" s="60"/>
      <c r="X98" s="60"/>
      <c r="Y98" s="60"/>
      <c r="Z98" s="60"/>
      <c r="AA98" s="60"/>
    </row>
    <row r="99" spans="1:27" ht="30" customHeight="1" x14ac:dyDescent="0.25">
      <c r="A99" s="166"/>
      <c r="B99" s="71">
        <v>96</v>
      </c>
      <c r="C99" s="169"/>
      <c r="D99" s="75" t="s">
        <v>137</v>
      </c>
      <c r="E99" s="72" t="s">
        <v>37</v>
      </c>
      <c r="F99" s="72" t="s">
        <v>38</v>
      </c>
      <c r="G99" s="72" t="s">
        <v>44</v>
      </c>
      <c r="H99" s="56">
        <v>0.65</v>
      </c>
      <c r="I99" s="32"/>
      <c r="J99" s="41">
        <f t="shared" si="2"/>
        <v>0</v>
      </c>
      <c r="K99" s="42" t="str">
        <f t="shared" si="3"/>
        <v>OK</v>
      </c>
      <c r="L99" s="31"/>
      <c r="M99" s="31"/>
      <c r="N99" s="31"/>
      <c r="O99" s="64"/>
      <c r="P99" s="64"/>
      <c r="Q99" s="31"/>
      <c r="R99" s="31"/>
      <c r="S99" s="31"/>
      <c r="T99" s="31"/>
      <c r="U99" s="31"/>
      <c r="V99" s="60"/>
      <c r="W99" s="60"/>
      <c r="X99" s="60"/>
      <c r="Y99" s="60"/>
      <c r="Z99" s="60"/>
      <c r="AA99" s="60"/>
    </row>
    <row r="100" spans="1:27" ht="30" customHeight="1" x14ac:dyDescent="0.25">
      <c r="A100" s="166"/>
      <c r="B100" s="71">
        <v>97</v>
      </c>
      <c r="C100" s="169"/>
      <c r="D100" s="75" t="s">
        <v>138</v>
      </c>
      <c r="E100" s="72" t="s">
        <v>37</v>
      </c>
      <c r="F100" s="72" t="s">
        <v>38</v>
      </c>
      <c r="G100" s="72" t="s">
        <v>44</v>
      </c>
      <c r="H100" s="56">
        <v>0.65</v>
      </c>
      <c r="I100" s="32"/>
      <c r="J100" s="41">
        <f t="shared" si="2"/>
        <v>0</v>
      </c>
      <c r="K100" s="42" t="str">
        <f t="shared" si="3"/>
        <v>OK</v>
      </c>
      <c r="L100" s="31"/>
      <c r="M100" s="31"/>
      <c r="N100" s="31"/>
      <c r="O100" s="64"/>
      <c r="P100" s="64"/>
      <c r="Q100" s="31"/>
      <c r="R100" s="31"/>
      <c r="S100" s="31"/>
      <c r="T100" s="31"/>
      <c r="U100" s="31"/>
      <c r="V100" s="60"/>
      <c r="W100" s="60"/>
      <c r="X100" s="60"/>
      <c r="Y100" s="60"/>
      <c r="Z100" s="60"/>
      <c r="AA100" s="60"/>
    </row>
    <row r="101" spans="1:27" ht="30" customHeight="1" x14ac:dyDescent="0.25">
      <c r="A101" s="166"/>
      <c r="B101" s="71">
        <v>98</v>
      </c>
      <c r="C101" s="169"/>
      <c r="D101" s="75" t="s">
        <v>139</v>
      </c>
      <c r="E101" s="72" t="s">
        <v>194</v>
      </c>
      <c r="F101" s="72" t="s">
        <v>38</v>
      </c>
      <c r="G101" s="72" t="s">
        <v>44</v>
      </c>
      <c r="H101" s="56">
        <v>3.14</v>
      </c>
      <c r="I101" s="32">
        <v>5</v>
      </c>
      <c r="J101" s="41">
        <f t="shared" si="2"/>
        <v>0</v>
      </c>
      <c r="K101" s="42" t="str">
        <f t="shared" si="3"/>
        <v>OK</v>
      </c>
      <c r="L101" s="31"/>
      <c r="M101" s="31"/>
      <c r="N101" s="31"/>
      <c r="O101" s="64">
        <v>5</v>
      </c>
      <c r="P101" s="64"/>
      <c r="Q101" s="31"/>
      <c r="R101" s="31"/>
      <c r="S101" s="31"/>
      <c r="T101" s="31"/>
      <c r="U101" s="31"/>
      <c r="V101" s="60"/>
      <c r="W101" s="60"/>
      <c r="X101" s="60"/>
      <c r="Y101" s="60"/>
      <c r="Z101" s="60"/>
      <c r="AA101" s="60"/>
    </row>
    <row r="102" spans="1:27" ht="30" customHeight="1" x14ac:dyDescent="0.25">
      <c r="A102" s="166"/>
      <c r="B102" s="71">
        <v>99</v>
      </c>
      <c r="C102" s="169"/>
      <c r="D102" s="75" t="s">
        <v>141</v>
      </c>
      <c r="E102" s="72" t="s">
        <v>194</v>
      </c>
      <c r="F102" s="72" t="s">
        <v>38</v>
      </c>
      <c r="G102" s="72" t="s">
        <v>44</v>
      </c>
      <c r="H102" s="56">
        <v>5</v>
      </c>
      <c r="I102" s="32"/>
      <c r="J102" s="41">
        <f t="shared" si="2"/>
        <v>0</v>
      </c>
      <c r="K102" s="42" t="str">
        <f t="shared" si="3"/>
        <v>OK</v>
      </c>
      <c r="L102" s="31"/>
      <c r="M102" s="31"/>
      <c r="N102" s="31"/>
      <c r="O102" s="64"/>
      <c r="P102" s="64"/>
      <c r="Q102" s="31"/>
      <c r="R102" s="31"/>
      <c r="S102" s="31"/>
      <c r="T102" s="31"/>
      <c r="U102" s="31"/>
      <c r="V102" s="60"/>
      <c r="W102" s="60"/>
      <c r="X102" s="60"/>
      <c r="Y102" s="60"/>
      <c r="Z102" s="60"/>
      <c r="AA102" s="60"/>
    </row>
    <row r="103" spans="1:27" ht="30" customHeight="1" x14ac:dyDescent="0.25">
      <c r="A103" s="166"/>
      <c r="B103" s="71">
        <v>100</v>
      </c>
      <c r="C103" s="169"/>
      <c r="D103" s="75" t="s">
        <v>142</v>
      </c>
      <c r="E103" s="72" t="s">
        <v>143</v>
      </c>
      <c r="F103" s="72" t="s">
        <v>144</v>
      </c>
      <c r="G103" s="72" t="s">
        <v>44</v>
      </c>
      <c r="H103" s="56">
        <v>20</v>
      </c>
      <c r="I103" s="32">
        <v>2</v>
      </c>
      <c r="J103" s="41">
        <f t="shared" si="2"/>
        <v>0</v>
      </c>
      <c r="K103" s="42" t="str">
        <f t="shared" si="3"/>
        <v>OK</v>
      </c>
      <c r="L103" s="31"/>
      <c r="M103" s="31"/>
      <c r="N103" s="31"/>
      <c r="O103" s="64">
        <v>2</v>
      </c>
      <c r="P103" s="64"/>
      <c r="Q103" s="31"/>
      <c r="R103" s="31"/>
      <c r="S103" s="31"/>
      <c r="T103" s="31"/>
      <c r="U103" s="31"/>
      <c r="V103" s="60"/>
      <c r="W103" s="60"/>
      <c r="X103" s="60"/>
      <c r="Y103" s="60"/>
      <c r="Z103" s="60"/>
      <c r="AA103" s="60"/>
    </row>
    <row r="104" spans="1:27" ht="30" customHeight="1" x14ac:dyDescent="0.25">
      <c r="A104" s="166"/>
      <c r="B104" s="71">
        <v>101</v>
      </c>
      <c r="C104" s="169"/>
      <c r="D104" s="75" t="s">
        <v>145</v>
      </c>
      <c r="E104" s="72" t="s">
        <v>143</v>
      </c>
      <c r="F104" s="72" t="s">
        <v>38</v>
      </c>
      <c r="G104" s="72" t="s">
        <v>44</v>
      </c>
      <c r="H104" s="56">
        <v>60</v>
      </c>
      <c r="I104" s="32">
        <v>2</v>
      </c>
      <c r="J104" s="41">
        <f t="shared" si="2"/>
        <v>1</v>
      </c>
      <c r="K104" s="42" t="str">
        <f t="shared" si="3"/>
        <v>OK</v>
      </c>
      <c r="L104" s="31"/>
      <c r="M104" s="31"/>
      <c r="N104" s="31"/>
      <c r="O104" s="64">
        <v>1</v>
      </c>
      <c r="P104" s="64"/>
      <c r="Q104" s="31"/>
      <c r="R104" s="31"/>
      <c r="S104" s="31"/>
      <c r="T104" s="31"/>
      <c r="U104" s="31"/>
      <c r="V104" s="60"/>
      <c r="W104" s="60"/>
      <c r="X104" s="60"/>
      <c r="Y104" s="60"/>
      <c r="Z104" s="60"/>
      <c r="AA104" s="60"/>
    </row>
    <row r="105" spans="1:27" ht="30" customHeight="1" x14ac:dyDescent="0.25">
      <c r="A105" s="166"/>
      <c r="B105" s="71">
        <v>102</v>
      </c>
      <c r="C105" s="169"/>
      <c r="D105" s="75" t="s">
        <v>146</v>
      </c>
      <c r="E105" s="72" t="s">
        <v>237</v>
      </c>
      <c r="F105" s="72" t="s">
        <v>38</v>
      </c>
      <c r="G105" s="72" t="s">
        <v>44</v>
      </c>
      <c r="H105" s="56">
        <v>6</v>
      </c>
      <c r="I105" s="32"/>
      <c r="J105" s="41">
        <f t="shared" si="2"/>
        <v>0</v>
      </c>
      <c r="K105" s="42" t="str">
        <f t="shared" si="3"/>
        <v>OK</v>
      </c>
      <c r="L105" s="31"/>
      <c r="M105" s="31"/>
      <c r="N105" s="31"/>
      <c r="O105" s="64"/>
      <c r="P105" s="64"/>
      <c r="Q105" s="31"/>
      <c r="R105" s="31"/>
      <c r="S105" s="31"/>
      <c r="T105" s="31"/>
      <c r="U105" s="31"/>
      <c r="V105" s="60"/>
      <c r="W105" s="60"/>
      <c r="X105" s="60"/>
      <c r="Y105" s="60"/>
      <c r="Z105" s="60"/>
      <c r="AA105" s="60"/>
    </row>
    <row r="106" spans="1:27" ht="30" customHeight="1" x14ac:dyDescent="0.25">
      <c r="A106" s="166"/>
      <c r="B106" s="71">
        <v>103</v>
      </c>
      <c r="C106" s="169"/>
      <c r="D106" s="75" t="s">
        <v>147</v>
      </c>
      <c r="E106" s="72" t="s">
        <v>194</v>
      </c>
      <c r="F106" s="72" t="s">
        <v>38</v>
      </c>
      <c r="G106" s="72" t="s">
        <v>44</v>
      </c>
      <c r="H106" s="56">
        <v>1.7</v>
      </c>
      <c r="I106" s="32">
        <v>10</v>
      </c>
      <c r="J106" s="41">
        <f t="shared" si="2"/>
        <v>0</v>
      </c>
      <c r="K106" s="42" t="str">
        <f t="shared" si="3"/>
        <v>OK</v>
      </c>
      <c r="L106" s="31"/>
      <c r="M106" s="31"/>
      <c r="N106" s="31"/>
      <c r="O106" s="64">
        <v>10</v>
      </c>
      <c r="P106" s="64"/>
      <c r="Q106" s="31"/>
      <c r="R106" s="31"/>
      <c r="S106" s="31"/>
      <c r="T106" s="31"/>
      <c r="U106" s="31"/>
      <c r="V106" s="60"/>
      <c r="W106" s="60"/>
      <c r="X106" s="60"/>
      <c r="Y106" s="60"/>
      <c r="Z106" s="60"/>
      <c r="AA106" s="60"/>
    </row>
    <row r="107" spans="1:27" ht="30" customHeight="1" x14ac:dyDescent="0.25">
      <c r="A107" s="166"/>
      <c r="B107" s="71">
        <v>104</v>
      </c>
      <c r="C107" s="169"/>
      <c r="D107" s="75" t="s">
        <v>148</v>
      </c>
      <c r="E107" s="72" t="s">
        <v>194</v>
      </c>
      <c r="F107" s="72" t="s">
        <v>38</v>
      </c>
      <c r="G107" s="72" t="s">
        <v>44</v>
      </c>
      <c r="H107" s="56">
        <v>3.5</v>
      </c>
      <c r="I107" s="32">
        <v>10</v>
      </c>
      <c r="J107" s="41">
        <f t="shared" si="2"/>
        <v>0</v>
      </c>
      <c r="K107" s="42" t="str">
        <f t="shared" si="3"/>
        <v>OK</v>
      </c>
      <c r="L107" s="31"/>
      <c r="M107" s="31"/>
      <c r="N107" s="31"/>
      <c r="O107" s="64">
        <v>10</v>
      </c>
      <c r="P107" s="64"/>
      <c r="Q107" s="31"/>
      <c r="R107" s="31"/>
      <c r="S107" s="31"/>
      <c r="T107" s="31"/>
      <c r="U107" s="31"/>
      <c r="V107" s="60"/>
      <c r="W107" s="60"/>
      <c r="X107" s="60"/>
      <c r="Y107" s="60"/>
      <c r="Z107" s="60"/>
      <c r="AA107" s="60"/>
    </row>
    <row r="108" spans="1:27" ht="30" customHeight="1" x14ac:dyDescent="0.25">
      <c r="A108" s="166"/>
      <c r="B108" s="71">
        <v>105</v>
      </c>
      <c r="C108" s="169"/>
      <c r="D108" s="75" t="s">
        <v>149</v>
      </c>
      <c r="E108" s="72" t="s">
        <v>194</v>
      </c>
      <c r="F108" s="72" t="s">
        <v>38</v>
      </c>
      <c r="G108" s="72" t="s">
        <v>44</v>
      </c>
      <c r="H108" s="56">
        <v>5.8</v>
      </c>
      <c r="I108" s="32">
        <v>10</v>
      </c>
      <c r="J108" s="41">
        <f t="shared" si="2"/>
        <v>0</v>
      </c>
      <c r="K108" s="42" t="str">
        <f t="shared" si="3"/>
        <v>OK</v>
      </c>
      <c r="L108" s="31"/>
      <c r="M108" s="31"/>
      <c r="N108" s="31"/>
      <c r="O108" s="64">
        <v>10</v>
      </c>
      <c r="P108" s="64"/>
      <c r="Q108" s="31"/>
      <c r="R108" s="31"/>
      <c r="S108" s="31"/>
      <c r="T108" s="31"/>
      <c r="U108" s="31"/>
      <c r="V108" s="60"/>
      <c r="W108" s="60"/>
      <c r="X108" s="60"/>
      <c r="Y108" s="60"/>
      <c r="Z108" s="60"/>
      <c r="AA108" s="60"/>
    </row>
    <row r="109" spans="1:27" ht="30" customHeight="1" x14ac:dyDescent="0.25">
      <c r="A109" s="166"/>
      <c r="B109" s="71">
        <v>106</v>
      </c>
      <c r="C109" s="169"/>
      <c r="D109" s="75" t="s">
        <v>150</v>
      </c>
      <c r="E109" s="72" t="s">
        <v>194</v>
      </c>
      <c r="F109" s="72" t="s">
        <v>38</v>
      </c>
      <c r="G109" s="72" t="s">
        <v>44</v>
      </c>
      <c r="H109" s="56">
        <v>2.5</v>
      </c>
      <c r="I109" s="32">
        <v>20</v>
      </c>
      <c r="J109" s="41">
        <f t="shared" si="2"/>
        <v>0</v>
      </c>
      <c r="K109" s="42" t="str">
        <f t="shared" si="3"/>
        <v>OK</v>
      </c>
      <c r="L109" s="31"/>
      <c r="M109" s="31"/>
      <c r="N109" s="31"/>
      <c r="O109" s="64">
        <v>20</v>
      </c>
      <c r="P109" s="64"/>
      <c r="Q109" s="31"/>
      <c r="R109" s="31"/>
      <c r="S109" s="31"/>
      <c r="T109" s="31"/>
      <c r="U109" s="31"/>
      <c r="V109" s="60"/>
      <c r="W109" s="60"/>
      <c r="X109" s="60"/>
      <c r="Y109" s="60"/>
      <c r="Z109" s="60"/>
      <c r="AA109" s="60"/>
    </row>
    <row r="110" spans="1:27" ht="30" customHeight="1" x14ac:dyDescent="0.25">
      <c r="A110" s="166"/>
      <c r="B110" s="71">
        <v>107</v>
      </c>
      <c r="C110" s="169"/>
      <c r="D110" s="75" t="s">
        <v>151</v>
      </c>
      <c r="E110" s="72" t="s">
        <v>194</v>
      </c>
      <c r="F110" s="72" t="s">
        <v>38</v>
      </c>
      <c r="G110" s="72" t="s">
        <v>44</v>
      </c>
      <c r="H110" s="56">
        <v>2.34</v>
      </c>
      <c r="I110" s="32">
        <v>10</v>
      </c>
      <c r="J110" s="41">
        <f t="shared" si="2"/>
        <v>0</v>
      </c>
      <c r="K110" s="42" t="str">
        <f t="shared" si="3"/>
        <v>OK</v>
      </c>
      <c r="L110" s="31"/>
      <c r="M110" s="31"/>
      <c r="N110" s="31"/>
      <c r="O110" s="64">
        <v>10</v>
      </c>
      <c r="P110" s="64"/>
      <c r="Q110" s="31"/>
      <c r="R110" s="31"/>
      <c r="S110" s="31"/>
      <c r="T110" s="31"/>
      <c r="U110" s="31"/>
      <c r="V110" s="60"/>
      <c r="W110" s="60"/>
      <c r="X110" s="60"/>
      <c r="Y110" s="60"/>
      <c r="Z110" s="60"/>
      <c r="AA110" s="60"/>
    </row>
    <row r="111" spans="1:27" ht="30" customHeight="1" x14ac:dyDescent="0.25">
      <c r="A111" s="166"/>
      <c r="B111" s="71">
        <v>108</v>
      </c>
      <c r="C111" s="169"/>
      <c r="D111" s="75" t="s">
        <v>152</v>
      </c>
      <c r="E111" s="72" t="s">
        <v>194</v>
      </c>
      <c r="F111" s="72" t="s">
        <v>38</v>
      </c>
      <c r="G111" s="72" t="s">
        <v>44</v>
      </c>
      <c r="H111" s="56">
        <v>6.98</v>
      </c>
      <c r="I111" s="32">
        <v>10</v>
      </c>
      <c r="J111" s="41">
        <f t="shared" si="2"/>
        <v>0</v>
      </c>
      <c r="K111" s="42" t="str">
        <f t="shared" si="3"/>
        <v>OK</v>
      </c>
      <c r="L111" s="31"/>
      <c r="M111" s="31"/>
      <c r="N111" s="31"/>
      <c r="O111" s="64">
        <v>10</v>
      </c>
      <c r="P111" s="64"/>
      <c r="Q111" s="31"/>
      <c r="R111" s="31"/>
      <c r="S111" s="31"/>
      <c r="T111" s="31"/>
      <c r="U111" s="31"/>
      <c r="V111" s="60"/>
      <c r="W111" s="60"/>
      <c r="X111" s="60"/>
      <c r="Y111" s="60"/>
      <c r="Z111" s="60"/>
      <c r="AA111" s="60"/>
    </row>
    <row r="112" spans="1:27" ht="30" customHeight="1" x14ac:dyDescent="0.25">
      <c r="A112" s="166"/>
      <c r="B112" s="71">
        <v>109</v>
      </c>
      <c r="C112" s="169"/>
      <c r="D112" s="75" t="s">
        <v>153</v>
      </c>
      <c r="E112" s="72" t="s">
        <v>194</v>
      </c>
      <c r="F112" s="72" t="s">
        <v>38</v>
      </c>
      <c r="G112" s="72" t="s">
        <v>44</v>
      </c>
      <c r="H112" s="56">
        <v>7.74</v>
      </c>
      <c r="I112" s="32">
        <v>10</v>
      </c>
      <c r="J112" s="41">
        <f t="shared" si="2"/>
        <v>0</v>
      </c>
      <c r="K112" s="42" t="str">
        <f t="shared" si="3"/>
        <v>OK</v>
      </c>
      <c r="L112" s="31"/>
      <c r="M112" s="31"/>
      <c r="N112" s="31"/>
      <c r="O112" s="64">
        <v>10</v>
      </c>
      <c r="P112" s="64"/>
      <c r="Q112" s="31"/>
      <c r="R112" s="31"/>
      <c r="S112" s="31"/>
      <c r="T112" s="31"/>
      <c r="U112" s="31"/>
      <c r="V112" s="60"/>
      <c r="W112" s="60"/>
      <c r="X112" s="60"/>
      <c r="Y112" s="60"/>
      <c r="Z112" s="60"/>
      <c r="AA112" s="60"/>
    </row>
    <row r="113" spans="1:27" ht="30" customHeight="1" x14ac:dyDescent="0.25">
      <c r="A113" s="166"/>
      <c r="B113" s="71">
        <v>110</v>
      </c>
      <c r="C113" s="169"/>
      <c r="D113" s="75" t="s">
        <v>696</v>
      </c>
      <c r="E113" s="72" t="s">
        <v>194</v>
      </c>
      <c r="F113" s="72" t="s">
        <v>38</v>
      </c>
      <c r="G113" s="72" t="s">
        <v>44</v>
      </c>
      <c r="H113" s="56">
        <v>2.65</v>
      </c>
      <c r="I113" s="32">
        <v>10</v>
      </c>
      <c r="J113" s="41">
        <f t="shared" si="2"/>
        <v>0</v>
      </c>
      <c r="K113" s="42" t="str">
        <f t="shared" si="3"/>
        <v>OK</v>
      </c>
      <c r="L113" s="31"/>
      <c r="M113" s="31"/>
      <c r="N113" s="31"/>
      <c r="O113" s="64">
        <v>10</v>
      </c>
      <c r="P113" s="64"/>
      <c r="Q113" s="31"/>
      <c r="R113" s="31"/>
      <c r="S113" s="31"/>
      <c r="T113" s="31"/>
      <c r="U113" s="31"/>
      <c r="V113" s="60"/>
      <c r="W113" s="60"/>
      <c r="X113" s="60"/>
      <c r="Y113" s="60"/>
      <c r="Z113" s="60"/>
      <c r="AA113" s="60"/>
    </row>
    <row r="114" spans="1:27" ht="30" customHeight="1" x14ac:dyDescent="0.25">
      <c r="A114" s="166"/>
      <c r="B114" s="71">
        <v>111</v>
      </c>
      <c r="C114" s="169"/>
      <c r="D114" s="75" t="s">
        <v>154</v>
      </c>
      <c r="E114" s="72" t="s">
        <v>143</v>
      </c>
      <c r="F114" s="72" t="s">
        <v>155</v>
      </c>
      <c r="G114" s="72" t="s">
        <v>44</v>
      </c>
      <c r="H114" s="56">
        <v>9.5</v>
      </c>
      <c r="I114" s="32">
        <v>4</v>
      </c>
      <c r="J114" s="41">
        <f t="shared" si="2"/>
        <v>4</v>
      </c>
      <c r="K114" s="42" t="str">
        <f t="shared" si="3"/>
        <v>OK</v>
      </c>
      <c r="L114" s="31"/>
      <c r="M114" s="31"/>
      <c r="N114" s="31"/>
      <c r="O114" s="64"/>
      <c r="P114" s="64"/>
      <c r="Q114" s="31"/>
      <c r="R114" s="31"/>
      <c r="S114" s="31"/>
      <c r="T114" s="31"/>
      <c r="U114" s="31"/>
      <c r="V114" s="60"/>
      <c r="W114" s="60"/>
      <c r="X114" s="60"/>
      <c r="Y114" s="60"/>
      <c r="Z114" s="60"/>
      <c r="AA114" s="60"/>
    </row>
    <row r="115" spans="1:27" ht="30" customHeight="1" x14ac:dyDescent="0.25">
      <c r="A115" s="166"/>
      <c r="B115" s="71">
        <v>112</v>
      </c>
      <c r="C115" s="169"/>
      <c r="D115" s="75" t="s">
        <v>156</v>
      </c>
      <c r="E115" s="72" t="s">
        <v>143</v>
      </c>
      <c r="F115" s="72" t="s">
        <v>38</v>
      </c>
      <c r="G115" s="72" t="s">
        <v>44</v>
      </c>
      <c r="H115" s="56">
        <v>9.5</v>
      </c>
      <c r="I115" s="32"/>
      <c r="J115" s="41">
        <f t="shared" si="2"/>
        <v>0</v>
      </c>
      <c r="K115" s="42" t="str">
        <f t="shared" si="3"/>
        <v>OK</v>
      </c>
      <c r="L115" s="31"/>
      <c r="M115" s="31"/>
      <c r="N115" s="31"/>
      <c r="O115" s="64"/>
      <c r="P115" s="64"/>
      <c r="Q115" s="31"/>
      <c r="R115" s="31"/>
      <c r="S115" s="31"/>
      <c r="T115" s="31"/>
      <c r="U115" s="31"/>
      <c r="V115" s="60"/>
      <c r="W115" s="60"/>
      <c r="X115" s="60"/>
      <c r="Y115" s="60"/>
      <c r="Z115" s="60"/>
      <c r="AA115" s="60"/>
    </row>
    <row r="116" spans="1:27" ht="30" customHeight="1" x14ac:dyDescent="0.25">
      <c r="A116" s="166"/>
      <c r="B116" s="71">
        <v>113</v>
      </c>
      <c r="C116" s="169"/>
      <c r="D116" s="75" t="s">
        <v>157</v>
      </c>
      <c r="E116" s="72" t="s">
        <v>188</v>
      </c>
      <c r="F116" s="72" t="s">
        <v>38</v>
      </c>
      <c r="G116" s="72" t="s">
        <v>44</v>
      </c>
      <c r="H116" s="56">
        <v>49</v>
      </c>
      <c r="I116" s="32">
        <v>5</v>
      </c>
      <c r="J116" s="41">
        <f t="shared" si="2"/>
        <v>5</v>
      </c>
      <c r="K116" s="42" t="str">
        <f t="shared" si="3"/>
        <v>OK</v>
      </c>
      <c r="L116" s="31"/>
      <c r="M116" s="31"/>
      <c r="N116" s="31"/>
      <c r="O116" s="64"/>
      <c r="P116" s="64"/>
      <c r="Q116" s="31"/>
      <c r="R116" s="31"/>
      <c r="S116" s="31"/>
      <c r="T116" s="31"/>
      <c r="U116" s="31"/>
      <c r="V116" s="60"/>
      <c r="W116" s="60"/>
      <c r="X116" s="60"/>
      <c r="Y116" s="60"/>
      <c r="Z116" s="60"/>
      <c r="AA116" s="60"/>
    </row>
    <row r="117" spans="1:27" ht="30" customHeight="1" x14ac:dyDescent="0.25">
      <c r="A117" s="166"/>
      <c r="B117" s="71">
        <v>114</v>
      </c>
      <c r="C117" s="169"/>
      <c r="D117" s="75" t="s">
        <v>159</v>
      </c>
      <c r="E117" s="72" t="s">
        <v>188</v>
      </c>
      <c r="F117" s="72" t="s">
        <v>38</v>
      </c>
      <c r="G117" s="72" t="s">
        <v>44</v>
      </c>
      <c r="H117" s="56">
        <v>10</v>
      </c>
      <c r="I117" s="32"/>
      <c r="J117" s="41">
        <f t="shared" si="2"/>
        <v>0</v>
      </c>
      <c r="K117" s="42" t="str">
        <f t="shared" si="3"/>
        <v>OK</v>
      </c>
      <c r="L117" s="31"/>
      <c r="M117" s="31"/>
      <c r="N117" s="31"/>
      <c r="O117" s="64"/>
      <c r="P117" s="64"/>
      <c r="Q117" s="31"/>
      <c r="R117" s="31"/>
      <c r="S117" s="31"/>
      <c r="T117" s="31"/>
      <c r="U117" s="31"/>
      <c r="V117" s="60"/>
      <c r="W117" s="60"/>
      <c r="X117" s="60"/>
      <c r="Y117" s="60"/>
      <c r="Z117" s="60"/>
      <c r="AA117" s="60"/>
    </row>
    <row r="118" spans="1:27" ht="30" customHeight="1" x14ac:dyDescent="0.25">
      <c r="A118" s="166"/>
      <c r="B118" s="73">
        <v>115</v>
      </c>
      <c r="C118" s="169"/>
      <c r="D118" s="75" t="s">
        <v>622</v>
      </c>
      <c r="E118" s="72" t="s">
        <v>697</v>
      </c>
      <c r="F118" s="72" t="s">
        <v>623</v>
      </c>
      <c r="G118" s="72" t="s">
        <v>44</v>
      </c>
      <c r="H118" s="56">
        <v>4</v>
      </c>
      <c r="I118" s="32"/>
      <c r="J118" s="41">
        <f t="shared" si="2"/>
        <v>0</v>
      </c>
      <c r="K118" s="42" t="str">
        <f t="shared" si="3"/>
        <v>OK</v>
      </c>
      <c r="L118" s="31"/>
      <c r="M118" s="31"/>
      <c r="N118" s="31"/>
      <c r="O118" s="64"/>
      <c r="P118" s="64"/>
      <c r="Q118" s="31"/>
      <c r="R118" s="31"/>
      <c r="S118" s="31"/>
      <c r="T118" s="31"/>
      <c r="U118" s="31"/>
      <c r="V118" s="60"/>
      <c r="W118" s="60"/>
      <c r="X118" s="60"/>
      <c r="Y118" s="60"/>
      <c r="Z118" s="60"/>
      <c r="AA118" s="60"/>
    </row>
    <row r="119" spans="1:27" ht="30" customHeight="1" x14ac:dyDescent="0.25">
      <c r="A119" s="166"/>
      <c r="B119" s="71">
        <v>116</v>
      </c>
      <c r="C119" s="169"/>
      <c r="D119" s="75" t="s">
        <v>160</v>
      </c>
      <c r="E119" s="72" t="s">
        <v>143</v>
      </c>
      <c r="F119" s="72" t="s">
        <v>144</v>
      </c>
      <c r="G119" s="72" t="s">
        <v>44</v>
      </c>
      <c r="H119" s="56">
        <v>39.9</v>
      </c>
      <c r="I119" s="32">
        <v>4</v>
      </c>
      <c r="J119" s="41">
        <f t="shared" si="2"/>
        <v>0</v>
      </c>
      <c r="K119" s="42" t="str">
        <f t="shared" si="3"/>
        <v>OK</v>
      </c>
      <c r="L119" s="31"/>
      <c r="M119" s="31"/>
      <c r="N119" s="31"/>
      <c r="O119" s="64">
        <v>4</v>
      </c>
      <c r="P119" s="64"/>
      <c r="Q119" s="31"/>
      <c r="R119" s="31"/>
      <c r="S119" s="31"/>
      <c r="T119" s="31"/>
      <c r="U119" s="31"/>
      <c r="V119" s="60"/>
      <c r="W119" s="60"/>
      <c r="X119" s="60"/>
      <c r="Y119" s="60"/>
      <c r="Z119" s="60"/>
      <c r="AA119" s="60"/>
    </row>
    <row r="120" spans="1:27" ht="30" customHeight="1" x14ac:dyDescent="0.25">
      <c r="A120" s="166"/>
      <c r="B120" s="71">
        <v>117</v>
      </c>
      <c r="C120" s="169"/>
      <c r="D120" s="75" t="s">
        <v>162</v>
      </c>
      <c r="E120" s="72" t="s">
        <v>166</v>
      </c>
      <c r="F120" s="72" t="s">
        <v>164</v>
      </c>
      <c r="G120" s="72" t="s">
        <v>44</v>
      </c>
      <c r="H120" s="56">
        <v>260</v>
      </c>
      <c r="I120" s="32">
        <v>1</v>
      </c>
      <c r="J120" s="41">
        <f t="shared" si="2"/>
        <v>1</v>
      </c>
      <c r="K120" s="42" t="str">
        <f t="shared" si="3"/>
        <v>OK</v>
      </c>
      <c r="L120" s="31"/>
      <c r="M120" s="31"/>
      <c r="N120" s="31"/>
      <c r="O120" s="64"/>
      <c r="P120" s="64"/>
      <c r="Q120" s="31"/>
      <c r="R120" s="31"/>
      <c r="S120" s="31"/>
      <c r="T120" s="31"/>
      <c r="U120" s="31"/>
      <c r="V120" s="60"/>
      <c r="W120" s="60"/>
      <c r="X120" s="60"/>
      <c r="Y120" s="60"/>
      <c r="Z120" s="60"/>
      <c r="AA120" s="60"/>
    </row>
    <row r="121" spans="1:27" ht="30" customHeight="1" x14ac:dyDescent="0.25">
      <c r="A121" s="166"/>
      <c r="B121" s="71">
        <v>118</v>
      </c>
      <c r="C121" s="169"/>
      <c r="D121" s="75" t="s">
        <v>165</v>
      </c>
      <c r="E121" s="72" t="s">
        <v>166</v>
      </c>
      <c r="F121" s="72" t="s">
        <v>164</v>
      </c>
      <c r="G121" s="72" t="s">
        <v>44</v>
      </c>
      <c r="H121" s="56">
        <v>236</v>
      </c>
      <c r="I121" s="32"/>
      <c r="J121" s="41">
        <f t="shared" si="2"/>
        <v>0</v>
      </c>
      <c r="K121" s="42" t="str">
        <f t="shared" si="3"/>
        <v>OK</v>
      </c>
      <c r="L121" s="31"/>
      <c r="M121" s="31"/>
      <c r="N121" s="31"/>
      <c r="O121" s="64"/>
      <c r="P121" s="64"/>
      <c r="Q121" s="31"/>
      <c r="R121" s="31"/>
      <c r="S121" s="31"/>
      <c r="T121" s="31"/>
      <c r="U121" s="31"/>
      <c r="V121" s="60"/>
      <c r="W121" s="60"/>
      <c r="X121" s="60"/>
      <c r="Y121" s="60"/>
      <c r="Z121" s="60"/>
      <c r="AA121" s="60"/>
    </row>
    <row r="122" spans="1:27" ht="30" customHeight="1" x14ac:dyDescent="0.25">
      <c r="A122" s="166"/>
      <c r="B122" s="71">
        <v>119</v>
      </c>
      <c r="C122" s="169"/>
      <c r="D122" s="75" t="s">
        <v>167</v>
      </c>
      <c r="E122" s="72" t="s">
        <v>166</v>
      </c>
      <c r="F122" s="72" t="s">
        <v>164</v>
      </c>
      <c r="G122" s="72" t="s">
        <v>44</v>
      </c>
      <c r="H122" s="56">
        <v>253</v>
      </c>
      <c r="I122" s="32"/>
      <c r="J122" s="41">
        <f t="shared" si="2"/>
        <v>0</v>
      </c>
      <c r="K122" s="42" t="str">
        <f t="shared" si="3"/>
        <v>OK</v>
      </c>
      <c r="L122" s="31"/>
      <c r="M122" s="31"/>
      <c r="N122" s="31"/>
      <c r="O122" s="64"/>
      <c r="P122" s="64"/>
      <c r="Q122" s="31"/>
      <c r="R122" s="31"/>
      <c r="S122" s="31"/>
      <c r="T122" s="31"/>
      <c r="U122" s="31"/>
      <c r="V122" s="60"/>
      <c r="W122" s="60"/>
      <c r="X122" s="60"/>
      <c r="Y122" s="60"/>
      <c r="Z122" s="60"/>
      <c r="AA122" s="60"/>
    </row>
    <row r="123" spans="1:27" ht="30" customHeight="1" x14ac:dyDescent="0.25">
      <c r="A123" s="166"/>
      <c r="B123" s="71">
        <v>120</v>
      </c>
      <c r="C123" s="169"/>
      <c r="D123" s="75" t="s">
        <v>168</v>
      </c>
      <c r="E123" s="72" t="s">
        <v>698</v>
      </c>
      <c r="F123" s="72" t="s">
        <v>164</v>
      </c>
      <c r="G123" s="72" t="s">
        <v>44</v>
      </c>
      <c r="H123" s="56">
        <v>265</v>
      </c>
      <c r="I123" s="32">
        <v>2</v>
      </c>
      <c r="J123" s="41">
        <f t="shared" si="2"/>
        <v>1</v>
      </c>
      <c r="K123" s="42" t="str">
        <f t="shared" si="3"/>
        <v>OK</v>
      </c>
      <c r="L123" s="31"/>
      <c r="M123" s="31"/>
      <c r="N123" s="31"/>
      <c r="O123" s="64">
        <v>1</v>
      </c>
      <c r="P123" s="64"/>
      <c r="Q123" s="31"/>
      <c r="R123" s="31"/>
      <c r="S123" s="31"/>
      <c r="T123" s="31"/>
      <c r="U123" s="31"/>
      <c r="V123" s="60"/>
      <c r="W123" s="60"/>
      <c r="X123" s="60"/>
      <c r="Y123" s="60"/>
      <c r="Z123" s="60"/>
      <c r="AA123" s="60"/>
    </row>
    <row r="124" spans="1:27" ht="30" customHeight="1" x14ac:dyDescent="0.25">
      <c r="A124" s="166"/>
      <c r="B124" s="71">
        <v>121</v>
      </c>
      <c r="C124" s="169"/>
      <c r="D124" s="75" t="s">
        <v>170</v>
      </c>
      <c r="E124" s="72" t="s">
        <v>143</v>
      </c>
      <c r="F124" s="72" t="s">
        <v>164</v>
      </c>
      <c r="G124" s="72" t="s">
        <v>44</v>
      </c>
      <c r="H124" s="56">
        <v>49</v>
      </c>
      <c r="I124" s="32">
        <v>4</v>
      </c>
      <c r="J124" s="41">
        <f t="shared" si="2"/>
        <v>0</v>
      </c>
      <c r="K124" s="42" t="str">
        <f t="shared" si="3"/>
        <v>OK</v>
      </c>
      <c r="L124" s="31"/>
      <c r="M124" s="31"/>
      <c r="N124" s="31"/>
      <c r="O124" s="64">
        <v>4</v>
      </c>
      <c r="P124" s="64"/>
      <c r="Q124" s="31"/>
      <c r="R124" s="31"/>
      <c r="S124" s="31"/>
      <c r="T124" s="31"/>
      <c r="U124" s="31"/>
      <c r="V124" s="60"/>
      <c r="W124" s="60"/>
      <c r="X124" s="60"/>
      <c r="Y124" s="60"/>
      <c r="Z124" s="60"/>
      <c r="AA124" s="60"/>
    </row>
    <row r="125" spans="1:27" ht="30" customHeight="1" x14ac:dyDescent="0.25">
      <c r="A125" s="166"/>
      <c r="B125" s="71">
        <v>122</v>
      </c>
      <c r="C125" s="169"/>
      <c r="D125" s="75" t="s">
        <v>171</v>
      </c>
      <c r="E125" s="72" t="s">
        <v>699</v>
      </c>
      <c r="F125" s="72" t="s">
        <v>164</v>
      </c>
      <c r="G125" s="72" t="s">
        <v>44</v>
      </c>
      <c r="H125" s="56">
        <v>195</v>
      </c>
      <c r="I125" s="32">
        <v>3</v>
      </c>
      <c r="J125" s="41">
        <f t="shared" si="2"/>
        <v>1</v>
      </c>
      <c r="K125" s="42" t="str">
        <f t="shared" si="3"/>
        <v>OK</v>
      </c>
      <c r="L125" s="31"/>
      <c r="M125" s="31"/>
      <c r="N125" s="31"/>
      <c r="O125" s="64">
        <v>1</v>
      </c>
      <c r="P125" s="64"/>
      <c r="Q125" s="31"/>
      <c r="R125" s="31"/>
      <c r="S125" s="31"/>
      <c r="T125" s="31">
        <v>1</v>
      </c>
      <c r="U125" s="31"/>
      <c r="V125" s="60"/>
      <c r="W125" s="60"/>
      <c r="X125" s="60"/>
      <c r="Y125" s="60"/>
      <c r="Z125" s="60"/>
      <c r="AA125" s="60"/>
    </row>
    <row r="126" spans="1:27" ht="30" customHeight="1" x14ac:dyDescent="0.25">
      <c r="A126" s="166"/>
      <c r="B126" s="71">
        <v>123</v>
      </c>
      <c r="C126" s="169"/>
      <c r="D126" s="75" t="s">
        <v>173</v>
      </c>
      <c r="E126" s="72" t="s">
        <v>699</v>
      </c>
      <c r="F126" s="72" t="s">
        <v>164</v>
      </c>
      <c r="G126" s="72" t="s">
        <v>44</v>
      </c>
      <c r="H126" s="56">
        <v>250</v>
      </c>
      <c r="I126" s="32">
        <v>3</v>
      </c>
      <c r="J126" s="41">
        <f t="shared" si="2"/>
        <v>1</v>
      </c>
      <c r="K126" s="42" t="str">
        <f t="shared" si="3"/>
        <v>OK</v>
      </c>
      <c r="L126" s="31"/>
      <c r="M126" s="31"/>
      <c r="N126" s="31"/>
      <c r="O126" s="64">
        <v>1</v>
      </c>
      <c r="P126" s="64"/>
      <c r="Q126" s="31"/>
      <c r="R126" s="31"/>
      <c r="S126" s="31"/>
      <c r="T126" s="31">
        <v>1</v>
      </c>
      <c r="U126" s="31"/>
      <c r="V126" s="60"/>
      <c r="W126" s="60"/>
      <c r="X126" s="60"/>
      <c r="Y126" s="60"/>
      <c r="Z126" s="60"/>
      <c r="AA126" s="60"/>
    </row>
    <row r="127" spans="1:27" ht="30" customHeight="1" x14ac:dyDescent="0.25">
      <c r="A127" s="166"/>
      <c r="B127" s="71">
        <v>124</v>
      </c>
      <c r="C127" s="169"/>
      <c r="D127" s="75" t="s">
        <v>174</v>
      </c>
      <c r="E127" s="72" t="s">
        <v>143</v>
      </c>
      <c r="F127" s="72" t="s">
        <v>176</v>
      </c>
      <c r="G127" s="72" t="s">
        <v>44</v>
      </c>
      <c r="H127" s="56">
        <v>15</v>
      </c>
      <c r="I127" s="32"/>
      <c r="J127" s="41">
        <f t="shared" si="2"/>
        <v>0</v>
      </c>
      <c r="K127" s="42" t="str">
        <f t="shared" si="3"/>
        <v>OK</v>
      </c>
      <c r="L127" s="31"/>
      <c r="M127" s="31"/>
      <c r="N127" s="31"/>
      <c r="O127" s="64"/>
      <c r="P127" s="64"/>
      <c r="Q127" s="31"/>
      <c r="R127" s="31"/>
      <c r="S127" s="31"/>
      <c r="T127" s="31"/>
      <c r="U127" s="31"/>
      <c r="V127" s="60"/>
      <c r="W127" s="60"/>
      <c r="X127" s="60"/>
      <c r="Y127" s="60"/>
      <c r="Z127" s="60"/>
      <c r="AA127" s="60"/>
    </row>
    <row r="128" spans="1:27" ht="30" customHeight="1" x14ac:dyDescent="0.25">
      <c r="A128" s="166"/>
      <c r="B128" s="71">
        <v>125</v>
      </c>
      <c r="C128" s="169"/>
      <c r="D128" s="75" t="s">
        <v>177</v>
      </c>
      <c r="E128" s="72" t="s">
        <v>699</v>
      </c>
      <c r="F128" s="72" t="s">
        <v>164</v>
      </c>
      <c r="G128" s="72" t="s">
        <v>44</v>
      </c>
      <c r="H128" s="56">
        <v>220</v>
      </c>
      <c r="I128" s="32">
        <v>3</v>
      </c>
      <c r="J128" s="41">
        <f t="shared" si="2"/>
        <v>2</v>
      </c>
      <c r="K128" s="42" t="str">
        <f t="shared" si="3"/>
        <v>OK</v>
      </c>
      <c r="L128" s="31"/>
      <c r="M128" s="31"/>
      <c r="N128" s="31"/>
      <c r="O128" s="64">
        <v>1</v>
      </c>
      <c r="P128" s="64"/>
      <c r="Q128" s="31"/>
      <c r="R128" s="31"/>
      <c r="S128" s="31"/>
      <c r="T128" s="31"/>
      <c r="U128" s="31"/>
      <c r="V128" s="60"/>
      <c r="W128" s="60"/>
      <c r="X128" s="60"/>
      <c r="Y128" s="60"/>
      <c r="Z128" s="60"/>
      <c r="AA128" s="60"/>
    </row>
    <row r="129" spans="1:27" ht="30" customHeight="1" x14ac:dyDescent="0.25">
      <c r="A129" s="166"/>
      <c r="B129" s="71">
        <v>126</v>
      </c>
      <c r="C129" s="169"/>
      <c r="D129" s="75" t="s">
        <v>178</v>
      </c>
      <c r="E129" s="72" t="s">
        <v>699</v>
      </c>
      <c r="F129" s="72" t="s">
        <v>164</v>
      </c>
      <c r="G129" s="72" t="s">
        <v>44</v>
      </c>
      <c r="H129" s="56">
        <v>195</v>
      </c>
      <c r="I129" s="32">
        <v>2</v>
      </c>
      <c r="J129" s="41">
        <f t="shared" si="2"/>
        <v>0</v>
      </c>
      <c r="K129" s="42" t="str">
        <f t="shared" si="3"/>
        <v>OK</v>
      </c>
      <c r="L129" s="31"/>
      <c r="M129" s="31"/>
      <c r="N129" s="31"/>
      <c r="O129" s="64">
        <v>1</v>
      </c>
      <c r="P129" s="64"/>
      <c r="Q129" s="31"/>
      <c r="R129" s="31"/>
      <c r="S129" s="31"/>
      <c r="T129" s="31">
        <v>1</v>
      </c>
      <c r="U129" s="31"/>
      <c r="V129" s="60"/>
      <c r="W129" s="60"/>
      <c r="X129" s="60"/>
      <c r="Y129" s="60"/>
      <c r="Z129" s="60"/>
      <c r="AA129" s="60"/>
    </row>
    <row r="130" spans="1:27" ht="30" customHeight="1" x14ac:dyDescent="0.25">
      <c r="A130" s="166"/>
      <c r="B130" s="71">
        <v>127</v>
      </c>
      <c r="C130" s="169"/>
      <c r="D130" s="75" t="s">
        <v>179</v>
      </c>
      <c r="E130" s="72" t="s">
        <v>143</v>
      </c>
      <c r="F130" s="72" t="s">
        <v>164</v>
      </c>
      <c r="G130" s="72" t="s">
        <v>44</v>
      </c>
      <c r="H130" s="56">
        <v>170</v>
      </c>
      <c r="I130" s="32">
        <v>2</v>
      </c>
      <c r="J130" s="41">
        <f t="shared" si="2"/>
        <v>0</v>
      </c>
      <c r="K130" s="42" t="str">
        <f t="shared" si="3"/>
        <v>OK</v>
      </c>
      <c r="L130" s="31"/>
      <c r="M130" s="31"/>
      <c r="N130" s="31"/>
      <c r="O130" s="64">
        <v>2</v>
      </c>
      <c r="P130" s="64"/>
      <c r="Q130" s="31"/>
      <c r="R130" s="31"/>
      <c r="S130" s="31"/>
      <c r="T130" s="31"/>
      <c r="U130" s="31"/>
      <c r="V130" s="60"/>
      <c r="W130" s="60"/>
      <c r="X130" s="60"/>
      <c r="Y130" s="60"/>
      <c r="Z130" s="60"/>
      <c r="AA130" s="60"/>
    </row>
    <row r="131" spans="1:27" ht="30" customHeight="1" x14ac:dyDescent="0.25">
      <c r="A131" s="166"/>
      <c r="B131" s="71">
        <v>128</v>
      </c>
      <c r="C131" s="169"/>
      <c r="D131" s="75" t="s">
        <v>180</v>
      </c>
      <c r="E131" s="72" t="s">
        <v>143</v>
      </c>
      <c r="F131" s="72" t="s">
        <v>144</v>
      </c>
      <c r="G131" s="72" t="s">
        <v>44</v>
      </c>
      <c r="H131" s="56">
        <v>35</v>
      </c>
      <c r="I131" s="32">
        <v>2</v>
      </c>
      <c r="J131" s="41">
        <f t="shared" si="2"/>
        <v>0</v>
      </c>
      <c r="K131" s="42" t="str">
        <f t="shared" si="3"/>
        <v>OK</v>
      </c>
      <c r="L131" s="31"/>
      <c r="M131" s="31"/>
      <c r="N131" s="31"/>
      <c r="O131" s="64">
        <v>2</v>
      </c>
      <c r="P131" s="64"/>
      <c r="Q131" s="31"/>
      <c r="R131" s="31"/>
      <c r="S131" s="31"/>
      <c r="T131" s="31"/>
      <c r="U131" s="31"/>
      <c r="V131" s="60"/>
      <c r="W131" s="60"/>
      <c r="X131" s="60"/>
      <c r="Y131" s="60"/>
      <c r="Z131" s="60"/>
      <c r="AA131" s="60"/>
    </row>
    <row r="132" spans="1:27" ht="30" customHeight="1" x14ac:dyDescent="0.25">
      <c r="A132" s="166"/>
      <c r="B132" s="71">
        <v>129</v>
      </c>
      <c r="C132" s="169"/>
      <c r="D132" s="75" t="s">
        <v>181</v>
      </c>
      <c r="E132" s="72" t="s">
        <v>699</v>
      </c>
      <c r="F132" s="72" t="s">
        <v>144</v>
      </c>
      <c r="G132" s="72" t="s">
        <v>44</v>
      </c>
      <c r="H132" s="56">
        <v>58</v>
      </c>
      <c r="I132" s="32"/>
      <c r="J132" s="41">
        <f t="shared" ref="J132:J195" si="4">I132-(SUM(L132:AA132))</f>
        <v>0</v>
      </c>
      <c r="K132" s="42" t="str">
        <f t="shared" si="3"/>
        <v>OK</v>
      </c>
      <c r="L132" s="31"/>
      <c r="M132" s="31"/>
      <c r="N132" s="31"/>
      <c r="O132" s="64"/>
      <c r="P132" s="64"/>
      <c r="Q132" s="31"/>
      <c r="R132" s="31"/>
      <c r="S132" s="31"/>
      <c r="T132" s="31"/>
      <c r="U132" s="31"/>
      <c r="V132" s="60"/>
      <c r="W132" s="60"/>
      <c r="X132" s="60"/>
      <c r="Y132" s="60"/>
      <c r="Z132" s="60"/>
      <c r="AA132" s="60"/>
    </row>
    <row r="133" spans="1:27" ht="30" customHeight="1" x14ac:dyDescent="0.25">
      <c r="A133" s="166"/>
      <c r="B133" s="71">
        <v>130</v>
      </c>
      <c r="C133" s="169"/>
      <c r="D133" s="75" t="s">
        <v>182</v>
      </c>
      <c r="E133" s="72" t="s">
        <v>172</v>
      </c>
      <c r="F133" s="72" t="s">
        <v>144</v>
      </c>
      <c r="G133" s="72" t="s">
        <v>44</v>
      </c>
      <c r="H133" s="56">
        <v>49.9</v>
      </c>
      <c r="I133" s="32">
        <v>6</v>
      </c>
      <c r="J133" s="41">
        <f t="shared" si="4"/>
        <v>2</v>
      </c>
      <c r="K133" s="42" t="str">
        <f t="shared" ref="K133:K196" si="5">IF(J133&lt;0,"ATENÇÃO","OK")</f>
        <v>OK</v>
      </c>
      <c r="L133" s="31"/>
      <c r="M133" s="31"/>
      <c r="N133" s="31"/>
      <c r="O133" s="64">
        <v>3</v>
      </c>
      <c r="P133" s="64"/>
      <c r="Q133" s="31"/>
      <c r="R133" s="31"/>
      <c r="S133" s="31"/>
      <c r="T133" s="31">
        <v>1</v>
      </c>
      <c r="U133" s="31"/>
      <c r="V133" s="60"/>
      <c r="W133" s="60"/>
      <c r="X133" s="60"/>
      <c r="Y133" s="60"/>
      <c r="Z133" s="60"/>
      <c r="AA133" s="60"/>
    </row>
    <row r="134" spans="1:27" ht="30" customHeight="1" x14ac:dyDescent="0.25">
      <c r="A134" s="166"/>
      <c r="B134" s="71">
        <v>131</v>
      </c>
      <c r="C134" s="169"/>
      <c r="D134" s="75" t="s">
        <v>183</v>
      </c>
      <c r="E134" s="72" t="s">
        <v>143</v>
      </c>
      <c r="F134" s="72" t="s">
        <v>144</v>
      </c>
      <c r="G134" s="72" t="s">
        <v>44</v>
      </c>
      <c r="H134" s="56">
        <v>59</v>
      </c>
      <c r="I134" s="32">
        <v>3</v>
      </c>
      <c r="J134" s="41">
        <f t="shared" si="4"/>
        <v>0</v>
      </c>
      <c r="K134" s="42" t="str">
        <f t="shared" si="5"/>
        <v>OK</v>
      </c>
      <c r="L134" s="31"/>
      <c r="M134" s="31"/>
      <c r="N134" s="31"/>
      <c r="O134" s="64">
        <v>3</v>
      </c>
      <c r="P134" s="64"/>
      <c r="Q134" s="31"/>
      <c r="R134" s="31"/>
      <c r="S134" s="31"/>
      <c r="T134" s="31"/>
      <c r="U134" s="31"/>
      <c r="V134" s="60"/>
      <c r="W134" s="60"/>
      <c r="X134" s="60"/>
      <c r="Y134" s="60"/>
      <c r="Z134" s="60"/>
      <c r="AA134" s="60"/>
    </row>
    <row r="135" spans="1:27" ht="30" customHeight="1" x14ac:dyDescent="0.25">
      <c r="A135" s="166"/>
      <c r="B135" s="71">
        <v>132</v>
      </c>
      <c r="C135" s="169"/>
      <c r="D135" s="75" t="s">
        <v>184</v>
      </c>
      <c r="E135" s="72" t="s">
        <v>172</v>
      </c>
      <c r="F135" s="72" t="s">
        <v>144</v>
      </c>
      <c r="G135" s="72" t="s">
        <v>44</v>
      </c>
      <c r="H135" s="56">
        <v>49.9</v>
      </c>
      <c r="I135" s="32">
        <v>3</v>
      </c>
      <c r="J135" s="41">
        <f t="shared" si="4"/>
        <v>1</v>
      </c>
      <c r="K135" s="42" t="str">
        <f t="shared" si="5"/>
        <v>OK</v>
      </c>
      <c r="L135" s="31"/>
      <c r="M135" s="31"/>
      <c r="N135" s="31"/>
      <c r="O135" s="64">
        <v>2</v>
      </c>
      <c r="P135" s="64"/>
      <c r="Q135" s="31"/>
      <c r="R135" s="31"/>
      <c r="S135" s="31"/>
      <c r="T135" s="31"/>
      <c r="U135" s="31"/>
      <c r="V135" s="60"/>
      <c r="W135" s="60"/>
      <c r="X135" s="60"/>
      <c r="Y135" s="60"/>
      <c r="Z135" s="60"/>
      <c r="AA135" s="60"/>
    </row>
    <row r="136" spans="1:27" ht="30" customHeight="1" x14ac:dyDescent="0.25">
      <c r="A136" s="166"/>
      <c r="B136" s="71">
        <v>133</v>
      </c>
      <c r="C136" s="169"/>
      <c r="D136" s="75" t="s">
        <v>185</v>
      </c>
      <c r="E136" s="72" t="s">
        <v>172</v>
      </c>
      <c r="F136" s="72" t="s">
        <v>176</v>
      </c>
      <c r="G136" s="72" t="s">
        <v>44</v>
      </c>
      <c r="H136" s="56">
        <v>199</v>
      </c>
      <c r="I136" s="32"/>
      <c r="J136" s="41">
        <f t="shared" si="4"/>
        <v>0</v>
      </c>
      <c r="K136" s="42" t="str">
        <f t="shared" si="5"/>
        <v>OK</v>
      </c>
      <c r="L136" s="31"/>
      <c r="M136" s="31"/>
      <c r="N136" s="31"/>
      <c r="O136" s="64"/>
      <c r="P136" s="64"/>
      <c r="Q136" s="31"/>
      <c r="R136" s="31"/>
      <c r="S136" s="31"/>
      <c r="T136" s="31"/>
      <c r="U136" s="31"/>
      <c r="V136" s="60"/>
      <c r="W136" s="60"/>
      <c r="X136" s="60"/>
      <c r="Y136" s="60"/>
      <c r="Z136" s="60"/>
      <c r="AA136" s="60"/>
    </row>
    <row r="137" spans="1:27" ht="30" customHeight="1" x14ac:dyDescent="0.25">
      <c r="A137" s="166"/>
      <c r="B137" s="71">
        <v>134</v>
      </c>
      <c r="C137" s="169"/>
      <c r="D137" s="75" t="s">
        <v>186</v>
      </c>
      <c r="E137" s="72" t="s">
        <v>143</v>
      </c>
      <c r="F137" s="72" t="s">
        <v>38</v>
      </c>
      <c r="G137" s="72" t="s">
        <v>44</v>
      </c>
      <c r="H137" s="56">
        <v>12</v>
      </c>
      <c r="I137" s="32">
        <v>15</v>
      </c>
      <c r="J137" s="41">
        <f t="shared" si="4"/>
        <v>0</v>
      </c>
      <c r="K137" s="42" t="str">
        <f t="shared" si="5"/>
        <v>OK</v>
      </c>
      <c r="L137" s="31"/>
      <c r="M137" s="31"/>
      <c r="N137" s="31"/>
      <c r="O137" s="64">
        <v>15</v>
      </c>
      <c r="P137" s="64"/>
      <c r="Q137" s="31"/>
      <c r="R137" s="31"/>
      <c r="S137" s="31"/>
      <c r="T137" s="31"/>
      <c r="U137" s="31"/>
      <c r="V137" s="60"/>
      <c r="W137" s="60"/>
      <c r="X137" s="60"/>
      <c r="Y137" s="60"/>
      <c r="Z137" s="60"/>
      <c r="AA137" s="60"/>
    </row>
    <row r="138" spans="1:27" ht="30" customHeight="1" x14ac:dyDescent="0.25">
      <c r="A138" s="166"/>
      <c r="B138" s="73">
        <v>135</v>
      </c>
      <c r="C138" s="169"/>
      <c r="D138" s="75" t="s">
        <v>187</v>
      </c>
      <c r="E138" s="72" t="s">
        <v>239</v>
      </c>
      <c r="F138" s="72" t="s">
        <v>38</v>
      </c>
      <c r="G138" s="72" t="s">
        <v>44</v>
      </c>
      <c r="H138" s="56">
        <v>15</v>
      </c>
      <c r="I138" s="32"/>
      <c r="J138" s="41">
        <f t="shared" si="4"/>
        <v>0</v>
      </c>
      <c r="K138" s="42" t="str">
        <f t="shared" si="5"/>
        <v>OK</v>
      </c>
      <c r="L138" s="31"/>
      <c r="M138" s="31"/>
      <c r="N138" s="31"/>
      <c r="O138" s="64"/>
      <c r="P138" s="64"/>
      <c r="Q138" s="31"/>
      <c r="R138" s="31"/>
      <c r="S138" s="31"/>
      <c r="T138" s="31"/>
      <c r="U138" s="31"/>
      <c r="V138" s="60"/>
      <c r="W138" s="60"/>
      <c r="X138" s="60"/>
      <c r="Y138" s="60"/>
      <c r="Z138" s="60"/>
      <c r="AA138" s="60"/>
    </row>
    <row r="139" spans="1:27" ht="30" customHeight="1" x14ac:dyDescent="0.25">
      <c r="A139" s="166"/>
      <c r="B139" s="71">
        <v>136</v>
      </c>
      <c r="C139" s="169"/>
      <c r="D139" s="74" t="s">
        <v>700</v>
      </c>
      <c r="E139" s="86" t="s">
        <v>188</v>
      </c>
      <c r="F139" s="72" t="s">
        <v>123</v>
      </c>
      <c r="G139" s="73"/>
      <c r="H139" s="56">
        <v>220</v>
      </c>
      <c r="I139" s="32">
        <v>3</v>
      </c>
      <c r="J139" s="41">
        <f t="shared" si="4"/>
        <v>2</v>
      </c>
      <c r="K139" s="42" t="str">
        <f t="shared" si="5"/>
        <v>OK</v>
      </c>
      <c r="L139" s="31"/>
      <c r="M139" s="31"/>
      <c r="N139" s="31"/>
      <c r="O139" s="64">
        <v>1</v>
      </c>
      <c r="P139" s="64"/>
      <c r="Q139" s="31"/>
      <c r="R139" s="31"/>
      <c r="S139" s="31"/>
      <c r="T139" s="31"/>
      <c r="U139" s="31"/>
      <c r="V139" s="60"/>
      <c r="W139" s="60"/>
      <c r="X139" s="60"/>
      <c r="Y139" s="60"/>
      <c r="Z139" s="60"/>
      <c r="AA139" s="60"/>
    </row>
    <row r="140" spans="1:27" ht="30" customHeight="1" x14ac:dyDescent="0.25">
      <c r="A140" s="166"/>
      <c r="B140" s="71">
        <v>137</v>
      </c>
      <c r="C140" s="169"/>
      <c r="D140" s="75" t="s">
        <v>701</v>
      </c>
      <c r="E140" s="86" t="s">
        <v>188</v>
      </c>
      <c r="F140" s="72" t="s">
        <v>123</v>
      </c>
      <c r="G140" s="73"/>
      <c r="H140" s="56">
        <v>220</v>
      </c>
      <c r="I140" s="32">
        <v>3</v>
      </c>
      <c r="J140" s="41">
        <f t="shared" si="4"/>
        <v>2</v>
      </c>
      <c r="K140" s="42" t="str">
        <f t="shared" si="5"/>
        <v>OK</v>
      </c>
      <c r="L140" s="31"/>
      <c r="M140" s="31"/>
      <c r="N140" s="31"/>
      <c r="O140" s="64">
        <v>1</v>
      </c>
      <c r="P140" s="64"/>
      <c r="Q140" s="31"/>
      <c r="R140" s="31"/>
      <c r="S140" s="31"/>
      <c r="T140" s="31"/>
      <c r="U140" s="31"/>
      <c r="V140" s="60"/>
      <c r="W140" s="60"/>
      <c r="X140" s="60"/>
      <c r="Y140" s="60"/>
      <c r="Z140" s="60"/>
      <c r="AA140" s="60"/>
    </row>
    <row r="141" spans="1:27" ht="30" customHeight="1" x14ac:dyDescent="0.25">
      <c r="A141" s="166"/>
      <c r="B141" s="71">
        <v>138</v>
      </c>
      <c r="C141" s="169"/>
      <c r="D141" s="75" t="s">
        <v>702</v>
      </c>
      <c r="E141" s="86" t="s">
        <v>188</v>
      </c>
      <c r="F141" s="72" t="s">
        <v>123</v>
      </c>
      <c r="G141" s="73"/>
      <c r="H141" s="56">
        <v>220</v>
      </c>
      <c r="I141" s="32">
        <v>2</v>
      </c>
      <c r="J141" s="41">
        <f t="shared" si="4"/>
        <v>1</v>
      </c>
      <c r="K141" s="42" t="str">
        <f t="shared" si="5"/>
        <v>OK</v>
      </c>
      <c r="L141" s="31"/>
      <c r="M141" s="31"/>
      <c r="N141" s="31"/>
      <c r="O141" s="64">
        <v>1</v>
      </c>
      <c r="P141" s="64"/>
      <c r="Q141" s="31"/>
      <c r="R141" s="31"/>
      <c r="S141" s="31"/>
      <c r="T141" s="31"/>
      <c r="U141" s="31"/>
      <c r="V141" s="60"/>
      <c r="W141" s="60"/>
      <c r="X141" s="60"/>
      <c r="Y141" s="60"/>
      <c r="Z141" s="60"/>
      <c r="AA141" s="60"/>
    </row>
    <row r="142" spans="1:27" ht="30" customHeight="1" x14ac:dyDescent="0.25">
      <c r="A142" s="166"/>
      <c r="B142" s="71">
        <v>139</v>
      </c>
      <c r="C142" s="169"/>
      <c r="D142" s="75" t="s">
        <v>703</v>
      </c>
      <c r="E142" s="86" t="s">
        <v>188</v>
      </c>
      <c r="F142" s="72" t="s">
        <v>123</v>
      </c>
      <c r="G142" s="73"/>
      <c r="H142" s="56">
        <v>210</v>
      </c>
      <c r="I142" s="32">
        <v>3</v>
      </c>
      <c r="J142" s="41">
        <f t="shared" si="4"/>
        <v>2</v>
      </c>
      <c r="K142" s="42" t="str">
        <f t="shared" si="5"/>
        <v>OK</v>
      </c>
      <c r="L142" s="31"/>
      <c r="M142" s="31"/>
      <c r="N142" s="31"/>
      <c r="O142" s="64">
        <v>1</v>
      </c>
      <c r="P142" s="64"/>
      <c r="Q142" s="31"/>
      <c r="R142" s="31"/>
      <c r="S142" s="31"/>
      <c r="T142" s="31"/>
      <c r="U142" s="31"/>
      <c r="V142" s="60"/>
      <c r="W142" s="60"/>
      <c r="X142" s="60"/>
      <c r="Y142" s="60"/>
      <c r="Z142" s="60"/>
      <c r="AA142" s="60"/>
    </row>
    <row r="143" spans="1:27" ht="30" customHeight="1" x14ac:dyDescent="0.25">
      <c r="A143" s="166"/>
      <c r="B143" s="71">
        <v>140</v>
      </c>
      <c r="C143" s="169"/>
      <c r="D143" s="75" t="s">
        <v>704</v>
      </c>
      <c r="E143" s="86" t="s">
        <v>188</v>
      </c>
      <c r="F143" s="72" t="s">
        <v>123</v>
      </c>
      <c r="G143" s="73"/>
      <c r="H143" s="56">
        <v>180</v>
      </c>
      <c r="I143" s="32">
        <v>3</v>
      </c>
      <c r="J143" s="41">
        <f t="shared" si="4"/>
        <v>2</v>
      </c>
      <c r="K143" s="42" t="str">
        <f t="shared" si="5"/>
        <v>OK</v>
      </c>
      <c r="L143" s="31"/>
      <c r="M143" s="31"/>
      <c r="N143" s="31"/>
      <c r="O143" s="64">
        <v>1</v>
      </c>
      <c r="P143" s="64"/>
      <c r="Q143" s="31"/>
      <c r="R143" s="31"/>
      <c r="S143" s="31"/>
      <c r="T143" s="31"/>
      <c r="U143" s="31"/>
      <c r="V143" s="60"/>
      <c r="W143" s="60"/>
      <c r="X143" s="60"/>
      <c r="Y143" s="60"/>
      <c r="Z143" s="60"/>
      <c r="AA143" s="60"/>
    </row>
    <row r="144" spans="1:27" ht="30" customHeight="1" x14ac:dyDescent="0.25">
      <c r="A144" s="166"/>
      <c r="B144" s="71">
        <v>141</v>
      </c>
      <c r="C144" s="169"/>
      <c r="D144" s="75" t="s">
        <v>705</v>
      </c>
      <c r="E144" s="86" t="s">
        <v>188</v>
      </c>
      <c r="F144" s="72" t="s">
        <v>123</v>
      </c>
      <c r="G144" s="73"/>
      <c r="H144" s="56">
        <v>250</v>
      </c>
      <c r="I144" s="32">
        <v>3</v>
      </c>
      <c r="J144" s="41">
        <f t="shared" si="4"/>
        <v>2</v>
      </c>
      <c r="K144" s="42" t="str">
        <f t="shared" si="5"/>
        <v>OK</v>
      </c>
      <c r="L144" s="31"/>
      <c r="M144" s="31"/>
      <c r="N144" s="31"/>
      <c r="O144" s="64">
        <v>1</v>
      </c>
      <c r="P144" s="64"/>
      <c r="Q144" s="31"/>
      <c r="R144" s="31"/>
      <c r="S144" s="31"/>
      <c r="T144" s="31"/>
      <c r="U144" s="31"/>
      <c r="V144" s="60"/>
      <c r="W144" s="60"/>
      <c r="X144" s="60"/>
      <c r="Y144" s="60"/>
      <c r="Z144" s="60"/>
      <c r="AA144" s="60"/>
    </row>
    <row r="145" spans="1:27" ht="30" customHeight="1" x14ac:dyDescent="0.25">
      <c r="A145" s="166"/>
      <c r="B145" s="73">
        <v>142</v>
      </c>
      <c r="C145" s="169"/>
      <c r="D145" s="75" t="s">
        <v>628</v>
      </c>
      <c r="E145" s="72" t="s">
        <v>172</v>
      </c>
      <c r="F145" s="72" t="s">
        <v>629</v>
      </c>
      <c r="G145" s="72" t="s">
        <v>44</v>
      </c>
      <c r="H145" s="56">
        <v>120</v>
      </c>
      <c r="I145" s="32">
        <v>5</v>
      </c>
      <c r="J145" s="41">
        <f t="shared" si="4"/>
        <v>4</v>
      </c>
      <c r="K145" s="42" t="str">
        <f t="shared" si="5"/>
        <v>OK</v>
      </c>
      <c r="L145" s="31"/>
      <c r="M145" s="31"/>
      <c r="N145" s="31"/>
      <c r="O145" s="64">
        <v>1</v>
      </c>
      <c r="P145" s="64"/>
      <c r="Q145" s="31"/>
      <c r="R145" s="31"/>
      <c r="S145" s="31"/>
      <c r="T145" s="31"/>
      <c r="U145" s="31"/>
      <c r="V145" s="60"/>
      <c r="W145" s="60"/>
      <c r="X145" s="60"/>
      <c r="Y145" s="60"/>
      <c r="Z145" s="60"/>
      <c r="AA145" s="60"/>
    </row>
    <row r="146" spans="1:27" ht="30" customHeight="1" x14ac:dyDescent="0.25">
      <c r="A146" s="166"/>
      <c r="B146" s="73">
        <v>143</v>
      </c>
      <c r="C146" s="169"/>
      <c r="D146" s="75" t="s">
        <v>630</v>
      </c>
      <c r="E146" s="72" t="s">
        <v>143</v>
      </c>
      <c r="F146" s="72" t="s">
        <v>631</v>
      </c>
      <c r="G146" s="72" t="s">
        <v>44</v>
      </c>
      <c r="H146" s="56">
        <v>12</v>
      </c>
      <c r="I146" s="32">
        <v>10</v>
      </c>
      <c r="J146" s="41">
        <f t="shared" si="4"/>
        <v>0</v>
      </c>
      <c r="K146" s="42" t="str">
        <f t="shared" si="5"/>
        <v>OK</v>
      </c>
      <c r="L146" s="31"/>
      <c r="M146" s="31"/>
      <c r="N146" s="31"/>
      <c r="O146" s="64">
        <v>10</v>
      </c>
      <c r="P146" s="64"/>
      <c r="Q146" s="31"/>
      <c r="R146" s="31"/>
      <c r="S146" s="31"/>
      <c r="T146" s="31"/>
      <c r="U146" s="31"/>
      <c r="V146" s="60"/>
      <c r="W146" s="60"/>
      <c r="X146" s="60"/>
      <c r="Y146" s="60"/>
      <c r="Z146" s="60"/>
      <c r="AA146" s="60"/>
    </row>
    <row r="147" spans="1:27" ht="30" customHeight="1" x14ac:dyDescent="0.25">
      <c r="A147" s="166"/>
      <c r="B147" s="73">
        <v>144</v>
      </c>
      <c r="C147" s="169"/>
      <c r="D147" s="75" t="s">
        <v>632</v>
      </c>
      <c r="E147" s="72" t="s">
        <v>143</v>
      </c>
      <c r="F147" s="72" t="s">
        <v>629</v>
      </c>
      <c r="G147" s="72" t="s">
        <v>44</v>
      </c>
      <c r="H147" s="56">
        <v>49</v>
      </c>
      <c r="I147" s="32">
        <v>2</v>
      </c>
      <c r="J147" s="41">
        <f t="shared" si="4"/>
        <v>2</v>
      </c>
      <c r="K147" s="42" t="str">
        <f t="shared" si="5"/>
        <v>OK</v>
      </c>
      <c r="L147" s="31"/>
      <c r="M147" s="31"/>
      <c r="N147" s="31"/>
      <c r="O147" s="64"/>
      <c r="P147" s="64"/>
      <c r="Q147" s="31"/>
      <c r="R147" s="31"/>
      <c r="S147" s="31"/>
      <c r="T147" s="31"/>
      <c r="U147" s="31"/>
      <c r="V147" s="60"/>
      <c r="W147" s="60"/>
      <c r="X147" s="60"/>
      <c r="Y147" s="60"/>
      <c r="Z147" s="60"/>
      <c r="AA147" s="60"/>
    </row>
    <row r="148" spans="1:27" ht="30" customHeight="1" x14ac:dyDescent="0.25">
      <c r="A148" s="166"/>
      <c r="B148" s="73">
        <v>145</v>
      </c>
      <c r="C148" s="169"/>
      <c r="D148" s="75" t="s">
        <v>633</v>
      </c>
      <c r="E148" s="72" t="s">
        <v>194</v>
      </c>
      <c r="F148" s="72" t="s">
        <v>336</v>
      </c>
      <c r="G148" s="72" t="s">
        <v>44</v>
      </c>
      <c r="H148" s="56">
        <v>4.1900000000000004</v>
      </c>
      <c r="I148" s="32">
        <v>4</v>
      </c>
      <c r="J148" s="41">
        <f t="shared" si="4"/>
        <v>0</v>
      </c>
      <c r="K148" s="42" t="str">
        <f t="shared" si="5"/>
        <v>OK</v>
      </c>
      <c r="L148" s="31"/>
      <c r="M148" s="31"/>
      <c r="N148" s="31"/>
      <c r="O148" s="64">
        <v>4</v>
      </c>
      <c r="P148" s="64"/>
      <c r="Q148" s="31"/>
      <c r="R148" s="31"/>
      <c r="S148" s="31"/>
      <c r="T148" s="31"/>
      <c r="U148" s="31"/>
      <c r="V148" s="60"/>
      <c r="W148" s="60"/>
      <c r="X148" s="60"/>
      <c r="Y148" s="60"/>
      <c r="Z148" s="60"/>
      <c r="AA148" s="60"/>
    </row>
    <row r="149" spans="1:27" ht="30" customHeight="1" x14ac:dyDescent="0.25">
      <c r="A149" s="166"/>
      <c r="B149" s="73">
        <v>146</v>
      </c>
      <c r="C149" s="169"/>
      <c r="D149" s="75" t="s">
        <v>189</v>
      </c>
      <c r="E149" s="72" t="s">
        <v>706</v>
      </c>
      <c r="F149" s="72" t="s">
        <v>38</v>
      </c>
      <c r="G149" s="72" t="s">
        <v>44</v>
      </c>
      <c r="H149" s="56">
        <v>11</v>
      </c>
      <c r="I149" s="32">
        <v>5</v>
      </c>
      <c r="J149" s="41">
        <f t="shared" si="4"/>
        <v>5</v>
      </c>
      <c r="K149" s="42" t="str">
        <f t="shared" si="5"/>
        <v>OK</v>
      </c>
      <c r="L149" s="31"/>
      <c r="M149" s="31"/>
      <c r="N149" s="31"/>
      <c r="O149" s="64"/>
      <c r="P149" s="64"/>
      <c r="Q149" s="31"/>
      <c r="R149" s="31"/>
      <c r="S149" s="31"/>
      <c r="T149" s="31"/>
      <c r="U149" s="31"/>
      <c r="V149" s="60"/>
      <c r="W149" s="60"/>
      <c r="X149" s="60"/>
      <c r="Y149" s="60"/>
      <c r="Z149" s="60"/>
      <c r="AA149" s="60"/>
    </row>
    <row r="150" spans="1:27" ht="30" customHeight="1" x14ac:dyDescent="0.25">
      <c r="A150" s="166"/>
      <c r="B150" s="73">
        <v>147</v>
      </c>
      <c r="C150" s="169"/>
      <c r="D150" s="75" t="s">
        <v>191</v>
      </c>
      <c r="E150" s="72" t="s">
        <v>707</v>
      </c>
      <c r="F150" s="72" t="s">
        <v>38</v>
      </c>
      <c r="G150" s="72" t="s">
        <v>44</v>
      </c>
      <c r="H150" s="56">
        <v>430.92</v>
      </c>
      <c r="I150" s="32"/>
      <c r="J150" s="41">
        <f t="shared" si="4"/>
        <v>0</v>
      </c>
      <c r="K150" s="42" t="str">
        <f t="shared" si="5"/>
        <v>OK</v>
      </c>
      <c r="L150" s="31"/>
      <c r="M150" s="31"/>
      <c r="N150" s="31"/>
      <c r="O150" s="64"/>
      <c r="P150" s="64"/>
      <c r="Q150" s="31"/>
      <c r="R150" s="31"/>
      <c r="S150" s="31"/>
      <c r="T150" s="31"/>
      <c r="U150" s="31"/>
      <c r="V150" s="60"/>
      <c r="W150" s="60"/>
      <c r="X150" s="60"/>
      <c r="Y150" s="60"/>
      <c r="Z150" s="60"/>
      <c r="AA150" s="60"/>
    </row>
    <row r="151" spans="1:27" ht="30" customHeight="1" x14ac:dyDescent="0.25">
      <c r="A151" s="166"/>
      <c r="B151" s="71">
        <v>148</v>
      </c>
      <c r="C151" s="169"/>
      <c r="D151" s="75" t="s">
        <v>193</v>
      </c>
      <c r="E151" s="72" t="s">
        <v>194</v>
      </c>
      <c r="F151" s="72" t="s">
        <v>38</v>
      </c>
      <c r="G151" s="72" t="s">
        <v>44</v>
      </c>
      <c r="H151" s="56">
        <v>0.84</v>
      </c>
      <c r="I151" s="32">
        <v>10</v>
      </c>
      <c r="J151" s="41">
        <f t="shared" si="4"/>
        <v>0</v>
      </c>
      <c r="K151" s="42" t="str">
        <f t="shared" si="5"/>
        <v>OK</v>
      </c>
      <c r="L151" s="31"/>
      <c r="M151" s="31"/>
      <c r="N151" s="31"/>
      <c r="O151" s="64">
        <v>10</v>
      </c>
      <c r="P151" s="64"/>
      <c r="Q151" s="31"/>
      <c r="R151" s="31"/>
      <c r="S151" s="31"/>
      <c r="T151" s="31"/>
      <c r="U151" s="31"/>
      <c r="V151" s="60"/>
      <c r="W151" s="60"/>
      <c r="X151" s="60"/>
      <c r="Y151" s="60"/>
      <c r="Z151" s="60"/>
      <c r="AA151" s="60"/>
    </row>
    <row r="152" spans="1:27" ht="30" customHeight="1" x14ac:dyDescent="0.25">
      <c r="A152" s="166"/>
      <c r="B152" s="71">
        <v>149</v>
      </c>
      <c r="C152" s="169"/>
      <c r="D152" s="75" t="s">
        <v>195</v>
      </c>
      <c r="E152" s="72" t="s">
        <v>194</v>
      </c>
      <c r="F152" s="72" t="s">
        <v>38</v>
      </c>
      <c r="G152" s="72" t="s">
        <v>44</v>
      </c>
      <c r="H152" s="56">
        <v>1.8</v>
      </c>
      <c r="I152" s="32">
        <v>10</v>
      </c>
      <c r="J152" s="41">
        <f t="shared" si="4"/>
        <v>0</v>
      </c>
      <c r="K152" s="42" t="str">
        <f t="shared" si="5"/>
        <v>OK</v>
      </c>
      <c r="L152" s="31"/>
      <c r="M152" s="31"/>
      <c r="N152" s="31"/>
      <c r="O152" s="64">
        <v>10</v>
      </c>
      <c r="P152" s="64"/>
      <c r="Q152" s="31"/>
      <c r="R152" s="31"/>
      <c r="S152" s="31"/>
      <c r="T152" s="31"/>
      <c r="U152" s="31"/>
      <c r="V152" s="60"/>
      <c r="W152" s="60"/>
      <c r="X152" s="60"/>
      <c r="Y152" s="60"/>
      <c r="Z152" s="60"/>
      <c r="AA152" s="60"/>
    </row>
    <row r="153" spans="1:27" ht="30" customHeight="1" x14ac:dyDescent="0.25">
      <c r="A153" s="166"/>
      <c r="B153" s="71">
        <v>150</v>
      </c>
      <c r="C153" s="169"/>
      <c r="D153" s="75" t="s">
        <v>196</v>
      </c>
      <c r="E153" s="72" t="s">
        <v>194</v>
      </c>
      <c r="F153" s="72" t="s">
        <v>38</v>
      </c>
      <c r="G153" s="72" t="s">
        <v>44</v>
      </c>
      <c r="H153" s="56">
        <v>3.38</v>
      </c>
      <c r="I153" s="32">
        <v>15</v>
      </c>
      <c r="J153" s="41">
        <f t="shared" si="4"/>
        <v>0</v>
      </c>
      <c r="K153" s="42" t="str">
        <f t="shared" si="5"/>
        <v>OK</v>
      </c>
      <c r="L153" s="31"/>
      <c r="M153" s="31"/>
      <c r="N153" s="31"/>
      <c r="O153" s="64">
        <v>15</v>
      </c>
      <c r="P153" s="64"/>
      <c r="Q153" s="31"/>
      <c r="R153" s="31"/>
      <c r="S153" s="31"/>
      <c r="T153" s="31"/>
      <c r="U153" s="31"/>
      <c r="V153" s="60"/>
      <c r="W153" s="60"/>
      <c r="X153" s="60"/>
      <c r="Y153" s="60"/>
      <c r="Z153" s="60"/>
      <c r="AA153" s="60"/>
    </row>
    <row r="154" spans="1:27" ht="30" customHeight="1" x14ac:dyDescent="0.25">
      <c r="A154" s="166"/>
      <c r="B154" s="71">
        <v>151</v>
      </c>
      <c r="C154" s="169"/>
      <c r="D154" s="75" t="s">
        <v>197</v>
      </c>
      <c r="E154" s="72" t="s">
        <v>143</v>
      </c>
      <c r="F154" s="72" t="s">
        <v>176</v>
      </c>
      <c r="G154" s="72" t="s">
        <v>44</v>
      </c>
      <c r="H154" s="56">
        <v>11</v>
      </c>
      <c r="I154" s="32">
        <v>7</v>
      </c>
      <c r="J154" s="41">
        <f t="shared" si="4"/>
        <v>7</v>
      </c>
      <c r="K154" s="42" t="str">
        <f t="shared" si="5"/>
        <v>OK</v>
      </c>
      <c r="L154" s="31"/>
      <c r="M154" s="31"/>
      <c r="N154" s="31"/>
      <c r="O154" s="64"/>
      <c r="P154" s="64"/>
      <c r="Q154" s="31"/>
      <c r="R154" s="31"/>
      <c r="S154" s="31"/>
      <c r="T154" s="31"/>
      <c r="U154" s="31"/>
      <c r="V154" s="60"/>
      <c r="W154" s="60"/>
      <c r="X154" s="60"/>
      <c r="Y154" s="60"/>
      <c r="Z154" s="60"/>
      <c r="AA154" s="60"/>
    </row>
    <row r="155" spans="1:27" ht="30" customHeight="1" x14ac:dyDescent="0.25">
      <c r="A155" s="167"/>
      <c r="B155" s="71">
        <v>152</v>
      </c>
      <c r="C155" s="170"/>
      <c r="D155" s="82" t="s">
        <v>199</v>
      </c>
      <c r="E155" s="34" t="s">
        <v>143</v>
      </c>
      <c r="F155" s="72" t="s">
        <v>155</v>
      </c>
      <c r="G155" s="72" t="s">
        <v>44</v>
      </c>
      <c r="H155" s="56">
        <v>15.99</v>
      </c>
      <c r="I155" s="32"/>
      <c r="J155" s="41">
        <f t="shared" si="4"/>
        <v>0</v>
      </c>
      <c r="K155" s="42" t="str">
        <f t="shared" si="5"/>
        <v>OK</v>
      </c>
      <c r="L155" s="31"/>
      <c r="M155" s="31"/>
      <c r="N155" s="31"/>
      <c r="O155" s="64"/>
      <c r="P155" s="64"/>
      <c r="Q155" s="31"/>
      <c r="R155" s="31"/>
      <c r="S155" s="31"/>
      <c r="T155" s="31"/>
      <c r="U155" s="31"/>
      <c r="V155" s="60"/>
      <c r="W155" s="60"/>
      <c r="X155" s="60"/>
      <c r="Y155" s="60"/>
      <c r="Z155" s="60"/>
      <c r="AA155" s="60"/>
    </row>
    <row r="156" spans="1:27" ht="30" customHeight="1" x14ac:dyDescent="0.25">
      <c r="A156" s="171">
        <v>3</v>
      </c>
      <c r="B156" s="76">
        <v>153</v>
      </c>
      <c r="C156" s="174" t="s">
        <v>684</v>
      </c>
      <c r="D156" s="80" t="s">
        <v>200</v>
      </c>
      <c r="E156" s="87" t="s">
        <v>37</v>
      </c>
      <c r="F156" s="69" t="s">
        <v>201</v>
      </c>
      <c r="G156" s="69" t="s">
        <v>44</v>
      </c>
      <c r="H156" s="54">
        <v>15.98</v>
      </c>
      <c r="I156" s="32">
        <v>2</v>
      </c>
      <c r="J156" s="41">
        <f t="shared" si="4"/>
        <v>2</v>
      </c>
      <c r="K156" s="42" t="str">
        <f t="shared" si="5"/>
        <v>OK</v>
      </c>
      <c r="L156" s="31"/>
      <c r="M156" s="31"/>
      <c r="N156" s="31"/>
      <c r="O156" s="64"/>
      <c r="P156" s="64"/>
      <c r="Q156" s="31"/>
      <c r="R156" s="31"/>
      <c r="S156" s="31"/>
      <c r="T156" s="31"/>
      <c r="U156" s="31"/>
      <c r="V156" s="60"/>
      <c r="W156" s="60"/>
      <c r="X156" s="60"/>
      <c r="Y156" s="60"/>
      <c r="Z156" s="60"/>
      <c r="AA156" s="60"/>
    </row>
    <row r="157" spans="1:27" ht="30" customHeight="1" x14ac:dyDescent="0.25">
      <c r="A157" s="172"/>
      <c r="B157" s="70">
        <v>154</v>
      </c>
      <c r="C157" s="175"/>
      <c r="D157" s="80" t="s">
        <v>662</v>
      </c>
      <c r="E157" s="87" t="s">
        <v>37</v>
      </c>
      <c r="F157" s="69" t="s">
        <v>627</v>
      </c>
      <c r="G157" s="69" t="s">
        <v>44</v>
      </c>
      <c r="H157" s="54">
        <v>17.559999999999999</v>
      </c>
      <c r="I157" s="32"/>
      <c r="J157" s="41">
        <f t="shared" si="4"/>
        <v>0</v>
      </c>
      <c r="K157" s="42" t="str">
        <f t="shared" si="5"/>
        <v>OK</v>
      </c>
      <c r="L157" s="31"/>
      <c r="M157" s="31"/>
      <c r="N157" s="31"/>
      <c r="O157" s="64"/>
      <c r="P157" s="64"/>
      <c r="Q157" s="31"/>
      <c r="R157" s="31"/>
      <c r="S157" s="31"/>
      <c r="T157" s="31"/>
      <c r="U157" s="31"/>
      <c r="V157" s="60"/>
      <c r="W157" s="60"/>
      <c r="X157" s="60"/>
      <c r="Y157" s="60"/>
      <c r="Z157" s="60"/>
      <c r="AA157" s="60"/>
    </row>
    <row r="158" spans="1:27" ht="30" customHeight="1" x14ac:dyDescent="0.25">
      <c r="A158" s="172"/>
      <c r="B158" s="70">
        <v>155</v>
      </c>
      <c r="C158" s="175"/>
      <c r="D158" s="80" t="s">
        <v>666</v>
      </c>
      <c r="E158" s="87" t="s">
        <v>37</v>
      </c>
      <c r="F158" s="69" t="s">
        <v>336</v>
      </c>
      <c r="G158" s="69" t="s">
        <v>44</v>
      </c>
      <c r="H158" s="54">
        <v>5.84</v>
      </c>
      <c r="I158" s="32"/>
      <c r="J158" s="41">
        <f t="shared" si="4"/>
        <v>0</v>
      </c>
      <c r="K158" s="42" t="str">
        <f t="shared" si="5"/>
        <v>OK</v>
      </c>
      <c r="L158" s="31"/>
      <c r="M158" s="31"/>
      <c r="N158" s="31"/>
      <c r="O158" s="64"/>
      <c r="P158" s="64"/>
      <c r="Q158" s="31"/>
      <c r="R158" s="31"/>
      <c r="S158" s="31"/>
      <c r="T158" s="31"/>
      <c r="U158" s="31"/>
      <c r="V158" s="60"/>
      <c r="W158" s="60"/>
      <c r="X158" s="60"/>
      <c r="Y158" s="60"/>
      <c r="Z158" s="60"/>
      <c r="AA158" s="60"/>
    </row>
    <row r="159" spans="1:27" ht="30" customHeight="1" x14ac:dyDescent="0.25">
      <c r="A159" s="172"/>
      <c r="B159" s="70">
        <v>156</v>
      </c>
      <c r="C159" s="175"/>
      <c r="D159" s="80" t="s">
        <v>659</v>
      </c>
      <c r="E159" s="87" t="s">
        <v>37</v>
      </c>
      <c r="F159" s="69" t="s">
        <v>623</v>
      </c>
      <c r="G159" s="69" t="s">
        <v>44</v>
      </c>
      <c r="H159" s="54">
        <v>12.08</v>
      </c>
      <c r="I159" s="32"/>
      <c r="J159" s="41">
        <f t="shared" si="4"/>
        <v>0</v>
      </c>
      <c r="K159" s="42" t="str">
        <f t="shared" si="5"/>
        <v>OK</v>
      </c>
      <c r="L159" s="31"/>
      <c r="M159" s="31"/>
      <c r="N159" s="31"/>
      <c r="O159" s="64"/>
      <c r="P159" s="64"/>
      <c r="Q159" s="31"/>
      <c r="R159" s="31"/>
      <c r="S159" s="31"/>
      <c r="T159" s="31"/>
      <c r="U159" s="31"/>
      <c r="V159" s="60"/>
      <c r="W159" s="60"/>
      <c r="X159" s="60"/>
      <c r="Y159" s="60"/>
      <c r="Z159" s="60"/>
      <c r="AA159" s="60"/>
    </row>
    <row r="160" spans="1:27" ht="30" customHeight="1" x14ac:dyDescent="0.25">
      <c r="A160" s="172"/>
      <c r="B160" s="76">
        <v>157</v>
      </c>
      <c r="C160" s="175"/>
      <c r="D160" s="80" t="s">
        <v>202</v>
      </c>
      <c r="E160" s="87" t="s">
        <v>37</v>
      </c>
      <c r="F160" s="69" t="s">
        <v>38</v>
      </c>
      <c r="G160" s="69" t="s">
        <v>44</v>
      </c>
      <c r="H160" s="54">
        <v>17.63</v>
      </c>
      <c r="I160" s="32"/>
      <c r="J160" s="41">
        <f t="shared" si="4"/>
        <v>0</v>
      </c>
      <c r="K160" s="42" t="str">
        <f t="shared" si="5"/>
        <v>OK</v>
      </c>
      <c r="L160" s="31"/>
      <c r="M160" s="31"/>
      <c r="N160" s="31"/>
      <c r="O160" s="64"/>
      <c r="P160" s="64"/>
      <c r="Q160" s="31"/>
      <c r="R160" s="31"/>
      <c r="S160" s="31"/>
      <c r="T160" s="31"/>
      <c r="U160" s="31"/>
      <c r="V160" s="60"/>
      <c r="W160" s="60"/>
      <c r="X160" s="60"/>
      <c r="Y160" s="60"/>
      <c r="Z160" s="60"/>
      <c r="AA160" s="60"/>
    </row>
    <row r="161" spans="1:27" ht="30" customHeight="1" x14ac:dyDescent="0.25">
      <c r="A161" s="172"/>
      <c r="B161" s="76">
        <v>158</v>
      </c>
      <c r="C161" s="175"/>
      <c r="D161" s="80" t="s">
        <v>204</v>
      </c>
      <c r="E161" s="87" t="s">
        <v>114</v>
      </c>
      <c r="F161" s="69" t="s">
        <v>38</v>
      </c>
      <c r="G161" s="69" t="s">
        <v>44</v>
      </c>
      <c r="H161" s="54">
        <v>71.14</v>
      </c>
      <c r="I161" s="32">
        <v>8</v>
      </c>
      <c r="J161" s="41">
        <f t="shared" si="4"/>
        <v>4</v>
      </c>
      <c r="K161" s="42" t="str">
        <f t="shared" si="5"/>
        <v>OK</v>
      </c>
      <c r="L161" s="31"/>
      <c r="M161" s="31">
        <v>4</v>
      </c>
      <c r="N161" s="31"/>
      <c r="O161" s="64"/>
      <c r="P161" s="64"/>
      <c r="Q161" s="31"/>
      <c r="R161" s="31"/>
      <c r="S161" s="31"/>
      <c r="T161" s="31"/>
      <c r="U161" s="31"/>
      <c r="V161" s="60"/>
      <c r="W161" s="60"/>
      <c r="X161" s="60"/>
      <c r="Y161" s="60"/>
      <c r="Z161" s="60"/>
      <c r="AA161" s="60"/>
    </row>
    <row r="162" spans="1:27" ht="30" customHeight="1" x14ac:dyDescent="0.25">
      <c r="A162" s="172"/>
      <c r="B162" s="76">
        <v>159</v>
      </c>
      <c r="C162" s="175"/>
      <c r="D162" s="80" t="s">
        <v>205</v>
      </c>
      <c r="E162" s="87" t="s">
        <v>37</v>
      </c>
      <c r="F162" s="69" t="s">
        <v>33</v>
      </c>
      <c r="G162" s="69" t="s">
        <v>44</v>
      </c>
      <c r="H162" s="54">
        <v>11.14</v>
      </c>
      <c r="I162" s="32">
        <v>40</v>
      </c>
      <c r="J162" s="41">
        <f t="shared" si="4"/>
        <v>40</v>
      </c>
      <c r="K162" s="42" t="str">
        <f t="shared" si="5"/>
        <v>OK</v>
      </c>
      <c r="L162" s="31"/>
      <c r="M162" s="31"/>
      <c r="N162" s="31"/>
      <c r="O162" s="64"/>
      <c r="P162" s="64"/>
      <c r="Q162" s="31"/>
      <c r="R162" s="31"/>
      <c r="S162" s="31"/>
      <c r="T162" s="31"/>
      <c r="U162" s="31"/>
      <c r="V162" s="60"/>
      <c r="W162" s="60"/>
      <c r="X162" s="60"/>
      <c r="Y162" s="60"/>
      <c r="Z162" s="60"/>
      <c r="AA162" s="60"/>
    </row>
    <row r="163" spans="1:27" ht="30" customHeight="1" x14ac:dyDescent="0.25">
      <c r="A163" s="172"/>
      <c r="B163" s="70">
        <v>160</v>
      </c>
      <c r="C163" s="175"/>
      <c r="D163" s="80" t="s">
        <v>634</v>
      </c>
      <c r="E163" s="87" t="s">
        <v>708</v>
      </c>
      <c r="F163" s="69" t="s">
        <v>336</v>
      </c>
      <c r="G163" s="69" t="s">
        <v>44</v>
      </c>
      <c r="H163" s="54">
        <v>3.78</v>
      </c>
      <c r="I163" s="32">
        <v>20</v>
      </c>
      <c r="J163" s="41">
        <f t="shared" si="4"/>
        <v>20</v>
      </c>
      <c r="K163" s="42" t="str">
        <f t="shared" si="5"/>
        <v>OK</v>
      </c>
      <c r="L163" s="31"/>
      <c r="M163" s="31"/>
      <c r="N163" s="31"/>
      <c r="O163" s="64"/>
      <c r="P163" s="64"/>
      <c r="Q163" s="31"/>
      <c r="R163" s="31"/>
      <c r="S163" s="31"/>
      <c r="T163" s="31"/>
      <c r="U163" s="31"/>
      <c r="V163" s="60"/>
      <c r="W163" s="60"/>
      <c r="X163" s="60"/>
      <c r="Y163" s="60"/>
      <c r="Z163" s="60"/>
      <c r="AA163" s="60"/>
    </row>
    <row r="164" spans="1:27" ht="30" customHeight="1" x14ac:dyDescent="0.25">
      <c r="A164" s="172"/>
      <c r="B164" s="76">
        <v>161</v>
      </c>
      <c r="C164" s="175"/>
      <c r="D164" s="80" t="s">
        <v>206</v>
      </c>
      <c r="E164" s="87" t="s">
        <v>37</v>
      </c>
      <c r="F164" s="69" t="s">
        <v>38</v>
      </c>
      <c r="G164" s="69" t="s">
        <v>44</v>
      </c>
      <c r="H164" s="54">
        <v>1.35</v>
      </c>
      <c r="I164" s="32"/>
      <c r="J164" s="41">
        <f t="shared" si="4"/>
        <v>0</v>
      </c>
      <c r="K164" s="42" t="str">
        <f t="shared" si="5"/>
        <v>OK</v>
      </c>
      <c r="L164" s="31"/>
      <c r="M164" s="31"/>
      <c r="N164" s="31"/>
      <c r="O164" s="64"/>
      <c r="P164" s="64"/>
      <c r="Q164" s="31"/>
      <c r="R164" s="31"/>
      <c r="S164" s="31"/>
      <c r="T164" s="31"/>
      <c r="U164" s="31"/>
      <c r="V164" s="60"/>
      <c r="W164" s="60"/>
      <c r="X164" s="60"/>
      <c r="Y164" s="60"/>
      <c r="Z164" s="60"/>
      <c r="AA164" s="60"/>
    </row>
    <row r="165" spans="1:27" ht="30" customHeight="1" x14ac:dyDescent="0.25">
      <c r="A165" s="172"/>
      <c r="B165" s="76">
        <v>162</v>
      </c>
      <c r="C165" s="175"/>
      <c r="D165" s="80" t="s">
        <v>207</v>
      </c>
      <c r="E165" s="87" t="s">
        <v>37</v>
      </c>
      <c r="F165" s="69" t="s">
        <v>208</v>
      </c>
      <c r="G165" s="69" t="s">
        <v>44</v>
      </c>
      <c r="H165" s="54">
        <v>2.63</v>
      </c>
      <c r="I165" s="32"/>
      <c r="J165" s="41">
        <f t="shared" si="4"/>
        <v>0</v>
      </c>
      <c r="K165" s="42" t="str">
        <f t="shared" si="5"/>
        <v>OK</v>
      </c>
      <c r="L165" s="31"/>
      <c r="M165" s="31"/>
      <c r="N165" s="31"/>
      <c r="O165" s="64"/>
      <c r="P165" s="64"/>
      <c r="Q165" s="31"/>
      <c r="R165" s="31"/>
      <c r="S165" s="31"/>
      <c r="T165" s="31"/>
      <c r="U165" s="31"/>
      <c r="V165" s="60"/>
      <c r="W165" s="60"/>
      <c r="X165" s="60"/>
      <c r="Y165" s="60"/>
      <c r="Z165" s="60"/>
      <c r="AA165" s="60"/>
    </row>
    <row r="166" spans="1:27" ht="30" customHeight="1" x14ac:dyDescent="0.25">
      <c r="A166" s="172"/>
      <c r="B166" s="76">
        <v>163</v>
      </c>
      <c r="C166" s="175"/>
      <c r="D166" s="80" t="s">
        <v>209</v>
      </c>
      <c r="E166" s="87" t="s">
        <v>210</v>
      </c>
      <c r="F166" s="69" t="s">
        <v>38</v>
      </c>
      <c r="G166" s="69" t="s">
        <v>44</v>
      </c>
      <c r="H166" s="54">
        <v>12.08</v>
      </c>
      <c r="I166" s="32">
        <v>20</v>
      </c>
      <c r="J166" s="41">
        <f t="shared" si="4"/>
        <v>0</v>
      </c>
      <c r="K166" s="42" t="str">
        <f t="shared" si="5"/>
        <v>OK</v>
      </c>
      <c r="L166" s="31"/>
      <c r="M166" s="31">
        <v>6</v>
      </c>
      <c r="N166" s="31"/>
      <c r="O166" s="64"/>
      <c r="P166" s="64"/>
      <c r="Q166" s="31">
        <v>8</v>
      </c>
      <c r="R166" s="31"/>
      <c r="S166" s="31"/>
      <c r="T166" s="31"/>
      <c r="U166" s="31">
        <v>6</v>
      </c>
      <c r="V166" s="60"/>
      <c r="W166" s="60"/>
      <c r="X166" s="60"/>
      <c r="Y166" s="60"/>
      <c r="Z166" s="60"/>
      <c r="AA166" s="60"/>
    </row>
    <row r="167" spans="1:27" ht="30" customHeight="1" x14ac:dyDescent="0.25">
      <c r="A167" s="172"/>
      <c r="B167" s="76">
        <v>164</v>
      </c>
      <c r="C167" s="175"/>
      <c r="D167" s="80" t="s">
        <v>709</v>
      </c>
      <c r="E167" s="87">
        <v>954</v>
      </c>
      <c r="F167" s="69" t="s">
        <v>38</v>
      </c>
      <c r="G167" s="69" t="s">
        <v>44</v>
      </c>
      <c r="H167" s="54">
        <v>59.58</v>
      </c>
      <c r="I167" s="32"/>
      <c r="J167" s="41">
        <f t="shared" si="4"/>
        <v>0</v>
      </c>
      <c r="K167" s="42" t="str">
        <f t="shared" si="5"/>
        <v>OK</v>
      </c>
      <c r="L167" s="31"/>
      <c r="M167" s="31"/>
      <c r="N167" s="31"/>
      <c r="O167" s="64"/>
      <c r="P167" s="64"/>
      <c r="Q167" s="31"/>
      <c r="R167" s="31"/>
      <c r="S167" s="31"/>
      <c r="T167" s="31"/>
      <c r="U167" s="31"/>
      <c r="V167" s="60"/>
      <c r="W167" s="60"/>
      <c r="X167" s="60"/>
      <c r="Y167" s="60"/>
      <c r="Z167" s="60"/>
      <c r="AA167" s="60"/>
    </row>
    <row r="168" spans="1:27" ht="30" customHeight="1" x14ac:dyDescent="0.25">
      <c r="A168" s="172"/>
      <c r="B168" s="76">
        <v>165</v>
      </c>
      <c r="C168" s="175"/>
      <c r="D168" s="80" t="s">
        <v>211</v>
      </c>
      <c r="E168" s="87" t="s">
        <v>710</v>
      </c>
      <c r="F168" s="69" t="s">
        <v>38</v>
      </c>
      <c r="G168" s="69" t="s">
        <v>44</v>
      </c>
      <c r="H168" s="54">
        <v>23.94</v>
      </c>
      <c r="I168" s="32">
        <v>5</v>
      </c>
      <c r="J168" s="41">
        <f t="shared" si="4"/>
        <v>0</v>
      </c>
      <c r="K168" s="42" t="str">
        <f t="shared" si="5"/>
        <v>OK</v>
      </c>
      <c r="L168" s="31"/>
      <c r="M168" s="31">
        <v>2</v>
      </c>
      <c r="N168" s="31"/>
      <c r="O168" s="64"/>
      <c r="P168" s="64"/>
      <c r="Q168" s="31">
        <v>3</v>
      </c>
      <c r="R168" s="31"/>
      <c r="S168" s="31"/>
      <c r="T168" s="31"/>
      <c r="U168" s="31"/>
      <c r="V168" s="60"/>
      <c r="W168" s="60"/>
      <c r="X168" s="60"/>
      <c r="Y168" s="60"/>
      <c r="Z168" s="60"/>
      <c r="AA168" s="60"/>
    </row>
    <row r="169" spans="1:27" ht="30" customHeight="1" x14ac:dyDescent="0.25">
      <c r="A169" s="172"/>
      <c r="B169" s="76">
        <v>166</v>
      </c>
      <c r="C169" s="175"/>
      <c r="D169" s="80" t="s">
        <v>212</v>
      </c>
      <c r="E169" s="87" t="s">
        <v>711</v>
      </c>
      <c r="F169" s="69" t="s">
        <v>214</v>
      </c>
      <c r="G169" s="69" t="s">
        <v>44</v>
      </c>
      <c r="H169" s="54">
        <v>4.0199999999999996</v>
      </c>
      <c r="I169" s="32"/>
      <c r="J169" s="41">
        <f t="shared" si="4"/>
        <v>0</v>
      </c>
      <c r="K169" s="42" t="str">
        <f t="shared" si="5"/>
        <v>OK</v>
      </c>
      <c r="L169" s="31"/>
      <c r="M169" s="31"/>
      <c r="N169" s="31"/>
      <c r="O169" s="64"/>
      <c r="P169" s="64"/>
      <c r="Q169" s="31"/>
      <c r="R169" s="31"/>
      <c r="S169" s="31"/>
      <c r="T169" s="31"/>
      <c r="U169" s="31"/>
      <c r="V169" s="60"/>
      <c r="W169" s="60"/>
      <c r="X169" s="60"/>
      <c r="Y169" s="60"/>
      <c r="Z169" s="60"/>
      <c r="AA169" s="60"/>
    </row>
    <row r="170" spans="1:27" ht="30" customHeight="1" x14ac:dyDescent="0.25">
      <c r="A170" s="172"/>
      <c r="B170" s="76">
        <v>167</v>
      </c>
      <c r="C170" s="175"/>
      <c r="D170" s="80" t="s">
        <v>215</v>
      </c>
      <c r="E170" s="87" t="s">
        <v>712</v>
      </c>
      <c r="F170" s="69" t="s">
        <v>38</v>
      </c>
      <c r="G170" s="69" t="s">
        <v>44</v>
      </c>
      <c r="H170" s="54">
        <v>7.38</v>
      </c>
      <c r="I170" s="32"/>
      <c r="J170" s="41">
        <f t="shared" si="4"/>
        <v>0</v>
      </c>
      <c r="K170" s="42" t="str">
        <f t="shared" si="5"/>
        <v>OK</v>
      </c>
      <c r="L170" s="31"/>
      <c r="M170" s="31"/>
      <c r="N170" s="31"/>
      <c r="O170" s="64"/>
      <c r="P170" s="64"/>
      <c r="Q170" s="31"/>
      <c r="R170" s="31"/>
      <c r="S170" s="31"/>
      <c r="T170" s="31"/>
      <c r="U170" s="31"/>
      <c r="V170" s="60"/>
      <c r="W170" s="60"/>
      <c r="X170" s="60"/>
      <c r="Y170" s="60"/>
      <c r="Z170" s="60"/>
      <c r="AA170" s="60"/>
    </row>
    <row r="171" spans="1:27" ht="30" customHeight="1" x14ac:dyDescent="0.25">
      <c r="A171" s="172"/>
      <c r="B171" s="76">
        <v>168</v>
      </c>
      <c r="C171" s="175"/>
      <c r="D171" s="77" t="s">
        <v>713</v>
      </c>
      <c r="E171" s="88" t="s">
        <v>37</v>
      </c>
      <c r="F171" s="69" t="s">
        <v>638</v>
      </c>
      <c r="G171" s="70"/>
      <c r="H171" s="54">
        <v>6.2</v>
      </c>
      <c r="I171" s="32"/>
      <c r="J171" s="41">
        <f t="shared" si="4"/>
        <v>0</v>
      </c>
      <c r="K171" s="42" t="str">
        <f t="shared" si="5"/>
        <v>OK</v>
      </c>
      <c r="L171" s="31"/>
      <c r="M171" s="31"/>
      <c r="N171" s="31"/>
      <c r="O171" s="64"/>
      <c r="P171" s="64"/>
      <c r="Q171" s="31"/>
      <c r="R171" s="31"/>
      <c r="S171" s="31"/>
      <c r="T171" s="31"/>
      <c r="U171" s="31"/>
      <c r="V171" s="60"/>
      <c r="W171" s="60"/>
      <c r="X171" s="60"/>
      <c r="Y171" s="60"/>
      <c r="Z171" s="60"/>
      <c r="AA171" s="60"/>
    </row>
    <row r="172" spans="1:27" ht="30" customHeight="1" x14ac:dyDescent="0.25">
      <c r="A172" s="172"/>
      <c r="B172" s="76">
        <v>169</v>
      </c>
      <c r="C172" s="175"/>
      <c r="D172" s="77" t="s">
        <v>714</v>
      </c>
      <c r="E172" s="87" t="s">
        <v>715</v>
      </c>
      <c r="F172" s="69" t="s">
        <v>336</v>
      </c>
      <c r="G172" s="70"/>
      <c r="H172" s="54">
        <v>17.72</v>
      </c>
      <c r="I172" s="32"/>
      <c r="J172" s="41">
        <f t="shared" si="4"/>
        <v>0</v>
      </c>
      <c r="K172" s="42" t="str">
        <f t="shared" si="5"/>
        <v>OK</v>
      </c>
      <c r="L172" s="31"/>
      <c r="M172" s="31"/>
      <c r="N172" s="31"/>
      <c r="O172" s="64"/>
      <c r="P172" s="64"/>
      <c r="Q172" s="31"/>
      <c r="R172" s="31"/>
      <c r="S172" s="31"/>
      <c r="T172" s="31"/>
      <c r="U172" s="31"/>
      <c r="V172" s="60"/>
      <c r="W172" s="60"/>
      <c r="X172" s="60"/>
      <c r="Y172" s="60"/>
      <c r="Z172" s="60"/>
      <c r="AA172" s="60"/>
    </row>
    <row r="173" spans="1:27" ht="30" customHeight="1" x14ac:dyDescent="0.25">
      <c r="A173" s="172"/>
      <c r="B173" s="76">
        <v>170</v>
      </c>
      <c r="C173" s="175"/>
      <c r="D173" s="77" t="s">
        <v>716</v>
      </c>
      <c r="E173" s="87" t="s">
        <v>210</v>
      </c>
      <c r="F173" s="69" t="s">
        <v>717</v>
      </c>
      <c r="G173" s="70"/>
      <c r="H173" s="54">
        <v>26.66</v>
      </c>
      <c r="I173" s="32"/>
      <c r="J173" s="41">
        <f t="shared" si="4"/>
        <v>0</v>
      </c>
      <c r="K173" s="42" t="str">
        <f t="shared" si="5"/>
        <v>OK</v>
      </c>
      <c r="L173" s="31"/>
      <c r="M173" s="31"/>
      <c r="N173" s="31"/>
      <c r="O173" s="64"/>
      <c r="P173" s="64"/>
      <c r="Q173" s="31"/>
      <c r="R173" s="31"/>
      <c r="S173" s="31"/>
      <c r="T173" s="31"/>
      <c r="U173" s="31"/>
      <c r="V173" s="60"/>
      <c r="W173" s="60"/>
      <c r="X173" s="60"/>
      <c r="Y173" s="60"/>
      <c r="Z173" s="60"/>
      <c r="AA173" s="60"/>
    </row>
    <row r="174" spans="1:27" ht="30" customHeight="1" x14ac:dyDescent="0.25">
      <c r="A174" s="172"/>
      <c r="B174" s="76">
        <v>171</v>
      </c>
      <c r="C174" s="175"/>
      <c r="D174" s="80" t="s">
        <v>216</v>
      </c>
      <c r="E174" s="87" t="s">
        <v>217</v>
      </c>
      <c r="F174" s="69" t="s">
        <v>38</v>
      </c>
      <c r="G174" s="69" t="s">
        <v>44</v>
      </c>
      <c r="H174" s="54">
        <v>6.23</v>
      </c>
      <c r="I174" s="32">
        <v>10</v>
      </c>
      <c r="J174" s="41">
        <f t="shared" si="4"/>
        <v>0</v>
      </c>
      <c r="K174" s="42" t="str">
        <f t="shared" si="5"/>
        <v>OK</v>
      </c>
      <c r="L174" s="31"/>
      <c r="M174" s="31"/>
      <c r="N174" s="31"/>
      <c r="O174" s="64"/>
      <c r="P174" s="64"/>
      <c r="Q174" s="31"/>
      <c r="R174" s="31"/>
      <c r="S174" s="31"/>
      <c r="T174" s="31"/>
      <c r="U174" s="31">
        <v>10</v>
      </c>
      <c r="V174" s="60"/>
      <c r="W174" s="60"/>
      <c r="X174" s="60"/>
      <c r="Y174" s="60"/>
      <c r="Z174" s="60"/>
      <c r="AA174" s="60"/>
    </row>
    <row r="175" spans="1:27" ht="30" customHeight="1" x14ac:dyDescent="0.25">
      <c r="A175" s="172"/>
      <c r="B175" s="76">
        <v>172</v>
      </c>
      <c r="C175" s="175"/>
      <c r="D175" s="80" t="s">
        <v>218</v>
      </c>
      <c r="E175" s="87" t="s">
        <v>37</v>
      </c>
      <c r="F175" s="69" t="s">
        <v>50</v>
      </c>
      <c r="G175" s="69" t="s">
        <v>44</v>
      </c>
      <c r="H175" s="54">
        <v>17.93</v>
      </c>
      <c r="I175" s="32">
        <v>5</v>
      </c>
      <c r="J175" s="41">
        <f t="shared" si="4"/>
        <v>2</v>
      </c>
      <c r="K175" s="42" t="str">
        <f t="shared" si="5"/>
        <v>OK</v>
      </c>
      <c r="L175" s="31"/>
      <c r="M175" s="31"/>
      <c r="N175" s="31"/>
      <c r="O175" s="64"/>
      <c r="P175" s="64"/>
      <c r="Q175" s="31">
        <v>3</v>
      </c>
      <c r="R175" s="31"/>
      <c r="S175" s="31"/>
      <c r="T175" s="31"/>
      <c r="U175" s="31"/>
      <c r="V175" s="60"/>
      <c r="W175" s="60"/>
      <c r="X175" s="60"/>
      <c r="Y175" s="60"/>
      <c r="Z175" s="60"/>
      <c r="AA175" s="60"/>
    </row>
    <row r="176" spans="1:27" ht="30" customHeight="1" x14ac:dyDescent="0.25">
      <c r="A176" s="172"/>
      <c r="B176" s="76">
        <v>173</v>
      </c>
      <c r="C176" s="175"/>
      <c r="D176" s="80" t="s">
        <v>219</v>
      </c>
      <c r="E176" s="87" t="s">
        <v>220</v>
      </c>
      <c r="F176" s="69" t="s">
        <v>38</v>
      </c>
      <c r="G176" s="69" t="s">
        <v>44</v>
      </c>
      <c r="H176" s="54">
        <v>11.05</v>
      </c>
      <c r="I176" s="32"/>
      <c r="J176" s="41">
        <f t="shared" si="4"/>
        <v>0</v>
      </c>
      <c r="K176" s="42" t="str">
        <f t="shared" si="5"/>
        <v>OK</v>
      </c>
      <c r="L176" s="31"/>
      <c r="M176" s="31"/>
      <c r="N176" s="31"/>
      <c r="O176" s="64"/>
      <c r="P176" s="64"/>
      <c r="Q176" s="31"/>
      <c r="R176" s="31"/>
      <c r="S176" s="31"/>
      <c r="T176" s="31"/>
      <c r="U176" s="31"/>
      <c r="V176" s="60"/>
      <c r="W176" s="60"/>
      <c r="X176" s="60"/>
      <c r="Y176" s="60"/>
      <c r="Z176" s="60"/>
      <c r="AA176" s="60"/>
    </row>
    <row r="177" spans="1:27" ht="30" customHeight="1" x14ac:dyDescent="0.25">
      <c r="A177" s="172"/>
      <c r="B177" s="76">
        <v>174</v>
      </c>
      <c r="C177" s="175"/>
      <c r="D177" s="80" t="s">
        <v>221</v>
      </c>
      <c r="E177" s="87" t="s">
        <v>210</v>
      </c>
      <c r="F177" s="69" t="s">
        <v>38</v>
      </c>
      <c r="G177" s="69" t="s">
        <v>44</v>
      </c>
      <c r="H177" s="54">
        <v>7.55</v>
      </c>
      <c r="I177" s="32">
        <v>10</v>
      </c>
      <c r="J177" s="41">
        <f t="shared" si="4"/>
        <v>0</v>
      </c>
      <c r="K177" s="42" t="str">
        <f t="shared" si="5"/>
        <v>OK</v>
      </c>
      <c r="L177" s="31"/>
      <c r="M177" s="31">
        <v>10</v>
      </c>
      <c r="N177" s="31"/>
      <c r="O177" s="64"/>
      <c r="P177" s="64"/>
      <c r="Q177" s="31"/>
      <c r="R177" s="31"/>
      <c r="S177" s="31"/>
      <c r="T177" s="31"/>
      <c r="U177" s="31"/>
      <c r="V177" s="60"/>
      <c r="W177" s="60"/>
      <c r="X177" s="60"/>
      <c r="Y177" s="60"/>
      <c r="Z177" s="60"/>
      <c r="AA177" s="60"/>
    </row>
    <row r="178" spans="1:27" ht="30" customHeight="1" x14ac:dyDescent="0.25">
      <c r="A178" s="172"/>
      <c r="B178" s="76">
        <v>175</v>
      </c>
      <c r="C178" s="175"/>
      <c r="D178" s="80" t="s">
        <v>718</v>
      </c>
      <c r="E178" s="87" t="s">
        <v>210</v>
      </c>
      <c r="F178" s="69" t="s">
        <v>38</v>
      </c>
      <c r="G178" s="69" t="s">
        <v>44</v>
      </c>
      <c r="H178" s="54">
        <v>5.65</v>
      </c>
      <c r="I178" s="32"/>
      <c r="J178" s="41">
        <f t="shared" si="4"/>
        <v>0</v>
      </c>
      <c r="K178" s="42" t="str">
        <f t="shared" si="5"/>
        <v>OK</v>
      </c>
      <c r="L178" s="31"/>
      <c r="M178" s="31"/>
      <c r="N178" s="31"/>
      <c r="O178" s="64"/>
      <c r="P178" s="64"/>
      <c r="Q178" s="31"/>
      <c r="R178" s="31"/>
      <c r="S178" s="31"/>
      <c r="T178" s="31"/>
      <c r="U178" s="31"/>
      <c r="V178" s="60"/>
      <c r="W178" s="60"/>
      <c r="X178" s="60"/>
      <c r="Y178" s="60"/>
      <c r="Z178" s="60"/>
      <c r="AA178" s="60"/>
    </row>
    <row r="179" spans="1:27" ht="30" customHeight="1" x14ac:dyDescent="0.25">
      <c r="A179" s="172"/>
      <c r="B179" s="76">
        <v>176</v>
      </c>
      <c r="C179" s="175"/>
      <c r="D179" s="80" t="s">
        <v>222</v>
      </c>
      <c r="E179" s="87" t="s">
        <v>223</v>
      </c>
      <c r="F179" s="69" t="s">
        <v>38</v>
      </c>
      <c r="G179" s="69" t="s">
        <v>44</v>
      </c>
      <c r="H179" s="54">
        <v>2.2200000000000002</v>
      </c>
      <c r="I179" s="32">
        <v>10</v>
      </c>
      <c r="J179" s="41">
        <f t="shared" si="4"/>
        <v>0</v>
      </c>
      <c r="K179" s="42" t="str">
        <f t="shared" si="5"/>
        <v>OK</v>
      </c>
      <c r="L179" s="31"/>
      <c r="M179" s="31"/>
      <c r="N179" s="31"/>
      <c r="O179" s="64"/>
      <c r="P179" s="64"/>
      <c r="Q179" s="31"/>
      <c r="R179" s="31"/>
      <c r="S179" s="31"/>
      <c r="T179" s="31"/>
      <c r="U179" s="31">
        <v>10</v>
      </c>
      <c r="V179" s="60"/>
      <c r="W179" s="60"/>
      <c r="X179" s="60"/>
      <c r="Y179" s="60"/>
      <c r="Z179" s="60"/>
      <c r="AA179" s="60"/>
    </row>
    <row r="180" spans="1:27" ht="30" customHeight="1" x14ac:dyDescent="0.25">
      <c r="A180" s="172"/>
      <c r="B180" s="76">
        <v>177</v>
      </c>
      <c r="C180" s="175"/>
      <c r="D180" s="80" t="s">
        <v>224</v>
      </c>
      <c r="E180" s="87" t="s">
        <v>719</v>
      </c>
      <c r="F180" s="69" t="s">
        <v>38</v>
      </c>
      <c r="G180" s="69" t="s">
        <v>44</v>
      </c>
      <c r="H180" s="54">
        <v>35.25</v>
      </c>
      <c r="I180" s="32">
        <v>20</v>
      </c>
      <c r="J180" s="41">
        <f t="shared" si="4"/>
        <v>20</v>
      </c>
      <c r="K180" s="42" t="str">
        <f t="shared" si="5"/>
        <v>OK</v>
      </c>
      <c r="L180" s="31"/>
      <c r="M180" s="31"/>
      <c r="N180" s="31"/>
      <c r="O180" s="64"/>
      <c r="P180" s="64"/>
      <c r="Q180" s="31"/>
      <c r="R180" s="31"/>
      <c r="S180" s="31"/>
      <c r="T180" s="31"/>
      <c r="U180" s="31"/>
      <c r="V180" s="60"/>
      <c r="W180" s="60"/>
      <c r="X180" s="60"/>
      <c r="Y180" s="60"/>
      <c r="Z180" s="60"/>
      <c r="AA180" s="60"/>
    </row>
    <row r="181" spans="1:27" ht="30" customHeight="1" x14ac:dyDescent="0.25">
      <c r="A181" s="172"/>
      <c r="B181" s="76">
        <v>178</v>
      </c>
      <c r="C181" s="175"/>
      <c r="D181" s="80" t="s">
        <v>225</v>
      </c>
      <c r="E181" s="87" t="s">
        <v>37</v>
      </c>
      <c r="F181" s="69" t="s">
        <v>33</v>
      </c>
      <c r="G181" s="69" t="s">
        <v>44</v>
      </c>
      <c r="H181" s="54">
        <v>14.29</v>
      </c>
      <c r="I181" s="32">
        <v>2</v>
      </c>
      <c r="J181" s="41">
        <f t="shared" si="4"/>
        <v>0</v>
      </c>
      <c r="K181" s="42" t="str">
        <f t="shared" si="5"/>
        <v>OK</v>
      </c>
      <c r="L181" s="31"/>
      <c r="M181" s="31">
        <v>2</v>
      </c>
      <c r="N181" s="31"/>
      <c r="O181" s="64"/>
      <c r="P181" s="64"/>
      <c r="Q181" s="31"/>
      <c r="R181" s="31"/>
      <c r="S181" s="31"/>
      <c r="T181" s="31"/>
      <c r="U181" s="31"/>
      <c r="V181" s="60"/>
      <c r="W181" s="60"/>
      <c r="X181" s="60"/>
      <c r="Y181" s="60"/>
      <c r="Z181" s="60"/>
      <c r="AA181" s="60"/>
    </row>
    <row r="182" spans="1:27" ht="30" customHeight="1" x14ac:dyDescent="0.25">
      <c r="A182" s="172"/>
      <c r="B182" s="76">
        <v>179</v>
      </c>
      <c r="C182" s="175"/>
      <c r="D182" s="80" t="s">
        <v>226</v>
      </c>
      <c r="E182" s="87" t="s">
        <v>227</v>
      </c>
      <c r="F182" s="69" t="s">
        <v>34</v>
      </c>
      <c r="G182" s="69" t="s">
        <v>44</v>
      </c>
      <c r="H182" s="54">
        <v>8.7100000000000009</v>
      </c>
      <c r="I182" s="32">
        <v>10</v>
      </c>
      <c r="J182" s="41">
        <f t="shared" si="4"/>
        <v>0</v>
      </c>
      <c r="K182" s="42" t="str">
        <f t="shared" si="5"/>
        <v>OK</v>
      </c>
      <c r="L182" s="31"/>
      <c r="M182" s="31">
        <v>3</v>
      </c>
      <c r="N182" s="31"/>
      <c r="O182" s="64"/>
      <c r="P182" s="64"/>
      <c r="Q182" s="31"/>
      <c r="R182" s="31"/>
      <c r="S182" s="31"/>
      <c r="T182" s="31"/>
      <c r="U182" s="31">
        <v>7</v>
      </c>
      <c r="V182" s="60"/>
      <c r="W182" s="60"/>
      <c r="X182" s="60"/>
      <c r="Y182" s="60"/>
      <c r="Z182" s="60"/>
      <c r="AA182" s="60"/>
    </row>
    <row r="183" spans="1:27" ht="30" customHeight="1" x14ac:dyDescent="0.25">
      <c r="A183" s="172"/>
      <c r="B183" s="76">
        <v>180</v>
      </c>
      <c r="C183" s="175"/>
      <c r="D183" s="80" t="s">
        <v>228</v>
      </c>
      <c r="E183" s="87" t="s">
        <v>227</v>
      </c>
      <c r="F183" s="69" t="s">
        <v>34</v>
      </c>
      <c r="G183" s="69" t="s">
        <v>44</v>
      </c>
      <c r="H183" s="54">
        <v>18.36</v>
      </c>
      <c r="I183" s="32">
        <v>10</v>
      </c>
      <c r="J183" s="41">
        <f t="shared" si="4"/>
        <v>0</v>
      </c>
      <c r="K183" s="42" t="str">
        <f t="shared" si="5"/>
        <v>OK</v>
      </c>
      <c r="L183" s="31"/>
      <c r="M183" s="31">
        <v>3</v>
      </c>
      <c r="N183" s="31"/>
      <c r="O183" s="64"/>
      <c r="P183" s="64"/>
      <c r="Q183" s="31"/>
      <c r="R183" s="31"/>
      <c r="S183" s="31"/>
      <c r="T183" s="31"/>
      <c r="U183" s="31">
        <v>7</v>
      </c>
      <c r="V183" s="60"/>
      <c r="W183" s="60"/>
      <c r="X183" s="60"/>
      <c r="Y183" s="60"/>
      <c r="Z183" s="60"/>
      <c r="AA183" s="60"/>
    </row>
    <row r="184" spans="1:27" ht="30" customHeight="1" x14ac:dyDescent="0.25">
      <c r="A184" s="172"/>
      <c r="B184" s="69">
        <v>181</v>
      </c>
      <c r="C184" s="175"/>
      <c r="D184" s="80" t="s">
        <v>720</v>
      </c>
      <c r="E184" s="87" t="s">
        <v>227</v>
      </c>
      <c r="F184" s="69" t="s">
        <v>34</v>
      </c>
      <c r="G184" s="69" t="s">
        <v>44</v>
      </c>
      <c r="H184" s="54">
        <v>13.23</v>
      </c>
      <c r="I184" s="32"/>
      <c r="J184" s="41">
        <f t="shared" si="4"/>
        <v>0</v>
      </c>
      <c r="K184" s="42" t="str">
        <f t="shared" si="5"/>
        <v>OK</v>
      </c>
      <c r="L184" s="31"/>
      <c r="M184" s="31"/>
      <c r="N184" s="31"/>
      <c r="O184" s="64"/>
      <c r="P184" s="64"/>
      <c r="Q184" s="31"/>
      <c r="R184" s="31"/>
      <c r="S184" s="31"/>
      <c r="T184" s="31"/>
      <c r="U184" s="31"/>
      <c r="V184" s="60"/>
      <c r="W184" s="60"/>
      <c r="X184" s="60"/>
      <c r="Y184" s="60"/>
      <c r="Z184" s="60"/>
      <c r="AA184" s="60"/>
    </row>
    <row r="185" spans="1:27" ht="30" customHeight="1" x14ac:dyDescent="0.25">
      <c r="A185" s="172"/>
      <c r="B185" s="70">
        <v>182</v>
      </c>
      <c r="C185" s="175"/>
      <c r="D185" s="80" t="s">
        <v>639</v>
      </c>
      <c r="E185" s="87" t="s">
        <v>721</v>
      </c>
      <c r="F185" s="69" t="s">
        <v>640</v>
      </c>
      <c r="G185" s="69" t="s">
        <v>44</v>
      </c>
      <c r="H185" s="54">
        <v>16.100000000000001</v>
      </c>
      <c r="I185" s="32">
        <v>40</v>
      </c>
      <c r="J185" s="41">
        <f t="shared" si="4"/>
        <v>40</v>
      </c>
      <c r="K185" s="42" t="str">
        <f t="shared" si="5"/>
        <v>OK</v>
      </c>
      <c r="L185" s="31"/>
      <c r="M185" s="31"/>
      <c r="N185" s="31"/>
      <c r="O185" s="64"/>
      <c r="P185" s="64"/>
      <c r="Q185" s="31"/>
      <c r="R185" s="31"/>
      <c r="S185" s="31"/>
      <c r="T185" s="31"/>
      <c r="U185" s="31"/>
      <c r="V185" s="60"/>
      <c r="W185" s="60"/>
      <c r="X185" s="60"/>
      <c r="Y185" s="60"/>
      <c r="Z185" s="60"/>
      <c r="AA185" s="60"/>
    </row>
    <row r="186" spans="1:27" ht="30" customHeight="1" x14ac:dyDescent="0.25">
      <c r="A186" s="172"/>
      <c r="B186" s="70">
        <v>183</v>
      </c>
      <c r="C186" s="175"/>
      <c r="D186" s="80" t="s">
        <v>652</v>
      </c>
      <c r="E186" s="87" t="s">
        <v>722</v>
      </c>
      <c r="F186" s="69" t="s">
        <v>336</v>
      </c>
      <c r="G186" s="69" t="s">
        <v>44</v>
      </c>
      <c r="H186" s="54">
        <v>193.38</v>
      </c>
      <c r="I186" s="32">
        <v>5</v>
      </c>
      <c r="J186" s="41">
        <f t="shared" si="4"/>
        <v>0</v>
      </c>
      <c r="K186" s="42" t="str">
        <f t="shared" si="5"/>
        <v>OK</v>
      </c>
      <c r="L186" s="31"/>
      <c r="M186" s="31"/>
      <c r="N186" s="31"/>
      <c r="O186" s="64"/>
      <c r="P186" s="64"/>
      <c r="Q186" s="31">
        <v>5</v>
      </c>
      <c r="R186" s="31"/>
      <c r="S186" s="31"/>
      <c r="T186" s="31"/>
      <c r="U186" s="31"/>
      <c r="V186" s="60"/>
      <c r="W186" s="60"/>
      <c r="X186" s="60"/>
      <c r="Y186" s="60"/>
      <c r="Z186" s="60"/>
      <c r="AA186" s="60"/>
    </row>
    <row r="187" spans="1:27" ht="30" customHeight="1" x14ac:dyDescent="0.25">
      <c r="A187" s="172"/>
      <c r="B187" s="76">
        <v>184</v>
      </c>
      <c r="C187" s="175"/>
      <c r="D187" s="77" t="s">
        <v>723</v>
      </c>
      <c r="E187" s="87" t="s">
        <v>722</v>
      </c>
      <c r="F187" s="69" t="s">
        <v>724</v>
      </c>
      <c r="G187" s="69" t="s">
        <v>44</v>
      </c>
      <c r="H187" s="54">
        <v>2060</v>
      </c>
      <c r="I187" s="32"/>
      <c r="J187" s="41">
        <f t="shared" si="4"/>
        <v>0</v>
      </c>
      <c r="K187" s="42" t="str">
        <f t="shared" si="5"/>
        <v>OK</v>
      </c>
      <c r="L187" s="31"/>
      <c r="M187" s="31"/>
      <c r="N187" s="31"/>
      <c r="O187" s="64"/>
      <c r="P187" s="64"/>
      <c r="Q187" s="31"/>
      <c r="R187" s="31"/>
      <c r="S187" s="31"/>
      <c r="T187" s="31"/>
      <c r="U187" s="31"/>
      <c r="V187" s="60"/>
      <c r="W187" s="60"/>
      <c r="X187" s="60"/>
      <c r="Y187" s="60"/>
      <c r="Z187" s="60"/>
      <c r="AA187" s="60"/>
    </row>
    <row r="188" spans="1:27" ht="30" customHeight="1" x14ac:dyDescent="0.25">
      <c r="A188" s="173"/>
      <c r="B188" s="76">
        <v>185</v>
      </c>
      <c r="C188" s="176"/>
      <c r="D188" s="77" t="s">
        <v>725</v>
      </c>
      <c r="E188" s="88" t="s">
        <v>726</v>
      </c>
      <c r="F188" s="69" t="s">
        <v>727</v>
      </c>
      <c r="G188" s="69" t="s">
        <v>39</v>
      </c>
      <c r="H188" s="54">
        <v>699.95</v>
      </c>
      <c r="I188" s="32"/>
      <c r="J188" s="41">
        <f t="shared" si="4"/>
        <v>0</v>
      </c>
      <c r="K188" s="42" t="str">
        <f t="shared" si="5"/>
        <v>OK</v>
      </c>
      <c r="L188" s="31"/>
      <c r="M188" s="31"/>
      <c r="N188" s="31"/>
      <c r="O188" s="64"/>
      <c r="P188" s="64"/>
      <c r="Q188" s="31"/>
      <c r="R188" s="31"/>
      <c r="S188" s="31"/>
      <c r="T188" s="31"/>
      <c r="U188" s="31"/>
      <c r="V188" s="60"/>
      <c r="W188" s="60"/>
      <c r="X188" s="60"/>
      <c r="Y188" s="60"/>
      <c r="Z188" s="60"/>
      <c r="AA188" s="60"/>
    </row>
    <row r="189" spans="1:27" ht="30" customHeight="1" x14ac:dyDescent="0.25">
      <c r="A189" s="165">
        <v>4</v>
      </c>
      <c r="B189" s="71">
        <v>186</v>
      </c>
      <c r="C189" s="168" t="s">
        <v>684</v>
      </c>
      <c r="D189" s="75" t="s">
        <v>230</v>
      </c>
      <c r="E189" s="72" t="s">
        <v>710</v>
      </c>
      <c r="F189" s="72" t="s">
        <v>38</v>
      </c>
      <c r="G189" s="72" t="s">
        <v>232</v>
      </c>
      <c r="H189" s="56">
        <v>9.7899999999999991</v>
      </c>
      <c r="I189" s="32">
        <v>20</v>
      </c>
      <c r="J189" s="41">
        <f t="shared" si="4"/>
        <v>0</v>
      </c>
      <c r="K189" s="42" t="str">
        <f t="shared" si="5"/>
        <v>OK</v>
      </c>
      <c r="L189" s="31"/>
      <c r="M189" s="31"/>
      <c r="N189" s="31"/>
      <c r="O189" s="64"/>
      <c r="P189" s="64"/>
      <c r="Q189" s="31"/>
      <c r="R189" s="31"/>
      <c r="S189" s="31"/>
      <c r="T189" s="31"/>
      <c r="U189" s="31">
        <v>20</v>
      </c>
      <c r="V189" s="60"/>
      <c r="W189" s="60"/>
      <c r="X189" s="60"/>
      <c r="Y189" s="60"/>
      <c r="Z189" s="60"/>
      <c r="AA189" s="60"/>
    </row>
    <row r="190" spans="1:27" ht="30" customHeight="1" x14ac:dyDescent="0.25">
      <c r="A190" s="166"/>
      <c r="B190" s="71">
        <v>187</v>
      </c>
      <c r="C190" s="169"/>
      <c r="D190" s="75" t="s">
        <v>233</v>
      </c>
      <c r="E190" s="72" t="s">
        <v>728</v>
      </c>
      <c r="F190" s="72" t="s">
        <v>38</v>
      </c>
      <c r="G190" s="72" t="s">
        <v>232</v>
      </c>
      <c r="H190" s="56">
        <v>1.2</v>
      </c>
      <c r="I190" s="32"/>
      <c r="J190" s="41">
        <f t="shared" si="4"/>
        <v>0</v>
      </c>
      <c r="K190" s="42" t="str">
        <f t="shared" si="5"/>
        <v>OK</v>
      </c>
      <c r="L190" s="31"/>
      <c r="M190" s="31"/>
      <c r="N190" s="31"/>
      <c r="O190" s="64"/>
      <c r="P190" s="64"/>
      <c r="Q190" s="31"/>
      <c r="R190" s="31"/>
      <c r="S190" s="31"/>
      <c r="T190" s="31"/>
      <c r="U190" s="31"/>
      <c r="V190" s="60"/>
      <c r="W190" s="60"/>
      <c r="X190" s="60"/>
      <c r="Y190" s="60"/>
      <c r="Z190" s="60"/>
      <c r="AA190" s="60"/>
    </row>
    <row r="191" spans="1:27" ht="30" customHeight="1" x14ac:dyDescent="0.25">
      <c r="A191" s="166"/>
      <c r="B191" s="71">
        <v>188</v>
      </c>
      <c r="C191" s="169"/>
      <c r="D191" s="75" t="s">
        <v>234</v>
      </c>
      <c r="E191" s="72" t="s">
        <v>729</v>
      </c>
      <c r="F191" s="72" t="s">
        <v>38</v>
      </c>
      <c r="G191" s="72" t="s">
        <v>232</v>
      </c>
      <c r="H191" s="56">
        <v>29.03</v>
      </c>
      <c r="I191" s="32">
        <v>2</v>
      </c>
      <c r="J191" s="41">
        <f t="shared" si="4"/>
        <v>0</v>
      </c>
      <c r="K191" s="42" t="str">
        <f t="shared" si="5"/>
        <v>OK</v>
      </c>
      <c r="L191" s="31"/>
      <c r="M191" s="31"/>
      <c r="N191" s="31"/>
      <c r="O191" s="64"/>
      <c r="P191" s="64"/>
      <c r="Q191" s="31"/>
      <c r="R191" s="31"/>
      <c r="S191" s="31"/>
      <c r="T191" s="31"/>
      <c r="U191" s="31">
        <v>2</v>
      </c>
      <c r="V191" s="60"/>
      <c r="W191" s="60"/>
      <c r="X191" s="60"/>
      <c r="Y191" s="60"/>
      <c r="Z191" s="60"/>
      <c r="AA191" s="60"/>
    </row>
    <row r="192" spans="1:27" ht="30" customHeight="1" x14ac:dyDescent="0.25">
      <c r="A192" s="166"/>
      <c r="B192" s="71">
        <v>189</v>
      </c>
      <c r="C192" s="169"/>
      <c r="D192" s="75" t="s">
        <v>236</v>
      </c>
      <c r="E192" s="72" t="s">
        <v>729</v>
      </c>
      <c r="F192" s="72" t="s">
        <v>38</v>
      </c>
      <c r="G192" s="72" t="s">
        <v>232</v>
      </c>
      <c r="H192" s="56">
        <v>11.71</v>
      </c>
      <c r="I192" s="32"/>
      <c r="J192" s="41">
        <f t="shared" si="4"/>
        <v>0</v>
      </c>
      <c r="K192" s="42" t="str">
        <f t="shared" si="5"/>
        <v>OK</v>
      </c>
      <c r="L192" s="31"/>
      <c r="M192" s="31"/>
      <c r="N192" s="31"/>
      <c r="O192" s="64"/>
      <c r="P192" s="64"/>
      <c r="Q192" s="31"/>
      <c r="R192" s="31"/>
      <c r="S192" s="31"/>
      <c r="T192" s="31"/>
      <c r="U192" s="31"/>
      <c r="V192" s="60"/>
      <c r="W192" s="60"/>
      <c r="X192" s="60"/>
      <c r="Y192" s="60"/>
      <c r="Z192" s="60"/>
      <c r="AA192" s="60"/>
    </row>
    <row r="193" spans="1:27" ht="30" customHeight="1" x14ac:dyDescent="0.25">
      <c r="A193" s="166"/>
      <c r="B193" s="71">
        <v>190</v>
      </c>
      <c r="C193" s="169"/>
      <c r="D193" s="75" t="s">
        <v>238</v>
      </c>
      <c r="E193" s="72" t="s">
        <v>730</v>
      </c>
      <c r="F193" s="72" t="s">
        <v>38</v>
      </c>
      <c r="G193" s="72" t="s">
        <v>232</v>
      </c>
      <c r="H193" s="56">
        <v>9.23</v>
      </c>
      <c r="I193" s="32"/>
      <c r="J193" s="41">
        <f t="shared" si="4"/>
        <v>0</v>
      </c>
      <c r="K193" s="42" t="str">
        <f t="shared" si="5"/>
        <v>OK</v>
      </c>
      <c r="L193" s="31"/>
      <c r="M193" s="31"/>
      <c r="N193" s="31"/>
      <c r="O193" s="64"/>
      <c r="P193" s="64"/>
      <c r="Q193" s="31"/>
      <c r="R193" s="31"/>
      <c r="S193" s="31"/>
      <c r="T193" s="31"/>
      <c r="U193" s="31"/>
      <c r="V193" s="60"/>
      <c r="W193" s="60"/>
      <c r="X193" s="60"/>
      <c r="Y193" s="60"/>
      <c r="Z193" s="60"/>
      <c r="AA193" s="60"/>
    </row>
    <row r="194" spans="1:27" ht="30" customHeight="1" x14ac:dyDescent="0.25">
      <c r="A194" s="166"/>
      <c r="B194" s="71">
        <v>191</v>
      </c>
      <c r="C194" s="169"/>
      <c r="D194" s="75" t="s">
        <v>240</v>
      </c>
      <c r="E194" s="72" t="s">
        <v>730</v>
      </c>
      <c r="F194" s="72" t="s">
        <v>38</v>
      </c>
      <c r="G194" s="72" t="s">
        <v>232</v>
      </c>
      <c r="H194" s="56">
        <v>13.29</v>
      </c>
      <c r="I194" s="32"/>
      <c r="J194" s="41">
        <f t="shared" si="4"/>
        <v>0</v>
      </c>
      <c r="K194" s="42" t="str">
        <f t="shared" si="5"/>
        <v>OK</v>
      </c>
      <c r="L194" s="31"/>
      <c r="M194" s="31"/>
      <c r="N194" s="31"/>
      <c r="O194" s="64"/>
      <c r="P194" s="64"/>
      <c r="Q194" s="31"/>
      <c r="R194" s="31"/>
      <c r="S194" s="31"/>
      <c r="T194" s="31"/>
      <c r="U194" s="31"/>
      <c r="V194" s="60"/>
      <c r="W194" s="60"/>
      <c r="X194" s="60"/>
      <c r="Y194" s="60"/>
      <c r="Z194" s="60"/>
      <c r="AA194" s="60"/>
    </row>
    <row r="195" spans="1:27" ht="30" customHeight="1" x14ac:dyDescent="0.25">
      <c r="A195" s="166"/>
      <c r="B195" s="71">
        <v>192</v>
      </c>
      <c r="C195" s="169"/>
      <c r="D195" s="75" t="s">
        <v>241</v>
      </c>
      <c r="E195" s="72" t="s">
        <v>730</v>
      </c>
      <c r="F195" s="72" t="s">
        <v>38</v>
      </c>
      <c r="G195" s="72" t="s">
        <v>232</v>
      </c>
      <c r="H195" s="56">
        <v>7.37</v>
      </c>
      <c r="I195" s="32">
        <v>2</v>
      </c>
      <c r="J195" s="41">
        <f t="shared" si="4"/>
        <v>0</v>
      </c>
      <c r="K195" s="42" t="str">
        <f t="shared" si="5"/>
        <v>OK</v>
      </c>
      <c r="L195" s="31"/>
      <c r="M195" s="31"/>
      <c r="N195" s="31"/>
      <c r="O195" s="64"/>
      <c r="P195" s="64"/>
      <c r="Q195" s="31">
        <v>2</v>
      </c>
      <c r="R195" s="31"/>
      <c r="S195" s="31"/>
      <c r="T195" s="31"/>
      <c r="U195" s="31"/>
      <c r="V195" s="60"/>
      <c r="W195" s="60"/>
      <c r="X195" s="60"/>
      <c r="Y195" s="60"/>
      <c r="Z195" s="60"/>
      <c r="AA195" s="60"/>
    </row>
    <row r="196" spans="1:27" ht="30" customHeight="1" x14ac:dyDescent="0.25">
      <c r="A196" s="166"/>
      <c r="B196" s="71">
        <v>193</v>
      </c>
      <c r="C196" s="169"/>
      <c r="D196" s="75" t="s">
        <v>242</v>
      </c>
      <c r="E196" s="72" t="s">
        <v>730</v>
      </c>
      <c r="F196" s="72" t="s">
        <v>38</v>
      </c>
      <c r="G196" s="72" t="s">
        <v>232</v>
      </c>
      <c r="H196" s="56">
        <v>6.83</v>
      </c>
      <c r="I196" s="32"/>
      <c r="J196" s="41">
        <f t="shared" ref="J196:J259" si="6">I196-(SUM(L196:AA196))</f>
        <v>0</v>
      </c>
      <c r="K196" s="42" t="str">
        <f t="shared" si="5"/>
        <v>OK</v>
      </c>
      <c r="L196" s="31"/>
      <c r="M196" s="31"/>
      <c r="N196" s="31"/>
      <c r="O196" s="64"/>
      <c r="P196" s="64"/>
      <c r="Q196" s="31"/>
      <c r="R196" s="31"/>
      <c r="S196" s="31"/>
      <c r="T196" s="31"/>
      <c r="U196" s="31"/>
      <c r="V196" s="60"/>
      <c r="W196" s="60"/>
      <c r="X196" s="60"/>
      <c r="Y196" s="60"/>
      <c r="Z196" s="60"/>
      <c r="AA196" s="60"/>
    </row>
    <row r="197" spans="1:27" ht="30" customHeight="1" x14ac:dyDescent="0.25">
      <c r="A197" s="166"/>
      <c r="B197" s="71">
        <v>194</v>
      </c>
      <c r="C197" s="169"/>
      <c r="D197" s="75" t="s">
        <v>243</v>
      </c>
      <c r="E197" s="72" t="s">
        <v>726</v>
      </c>
      <c r="F197" s="72" t="s">
        <v>38</v>
      </c>
      <c r="G197" s="72" t="s">
        <v>232</v>
      </c>
      <c r="H197" s="56">
        <v>21.86</v>
      </c>
      <c r="I197" s="32">
        <v>1</v>
      </c>
      <c r="J197" s="41">
        <f t="shared" si="6"/>
        <v>0</v>
      </c>
      <c r="K197" s="42" t="str">
        <f t="shared" ref="K197:K260" si="7">IF(J197&lt;0,"ATENÇÃO","OK")</f>
        <v>OK</v>
      </c>
      <c r="L197" s="31"/>
      <c r="M197" s="31"/>
      <c r="N197" s="31"/>
      <c r="O197" s="64"/>
      <c r="P197" s="64"/>
      <c r="Q197" s="31">
        <v>1</v>
      </c>
      <c r="R197" s="31"/>
      <c r="S197" s="31"/>
      <c r="T197" s="31"/>
      <c r="U197" s="31"/>
      <c r="V197" s="60"/>
      <c r="W197" s="60"/>
      <c r="X197" s="60"/>
      <c r="Y197" s="60"/>
      <c r="Z197" s="60"/>
      <c r="AA197" s="60"/>
    </row>
    <row r="198" spans="1:27" ht="30" customHeight="1" x14ac:dyDescent="0.25">
      <c r="A198" s="166"/>
      <c r="B198" s="71">
        <v>195</v>
      </c>
      <c r="C198" s="169"/>
      <c r="D198" s="75" t="s">
        <v>245</v>
      </c>
      <c r="E198" s="72" t="s">
        <v>726</v>
      </c>
      <c r="F198" s="72" t="s">
        <v>38</v>
      </c>
      <c r="G198" s="72" t="s">
        <v>232</v>
      </c>
      <c r="H198" s="56">
        <v>26.83</v>
      </c>
      <c r="I198" s="32">
        <v>1</v>
      </c>
      <c r="J198" s="41">
        <f t="shared" si="6"/>
        <v>0</v>
      </c>
      <c r="K198" s="42" t="str">
        <f t="shared" si="7"/>
        <v>OK</v>
      </c>
      <c r="L198" s="31"/>
      <c r="M198" s="31"/>
      <c r="N198" s="31"/>
      <c r="O198" s="64"/>
      <c r="P198" s="64"/>
      <c r="Q198" s="31">
        <v>1</v>
      </c>
      <c r="R198" s="31"/>
      <c r="S198" s="31"/>
      <c r="T198" s="31"/>
      <c r="U198" s="31"/>
      <c r="V198" s="60"/>
      <c r="W198" s="60"/>
      <c r="X198" s="60"/>
      <c r="Y198" s="60"/>
      <c r="Z198" s="60"/>
      <c r="AA198" s="60"/>
    </row>
    <row r="199" spans="1:27" ht="30" customHeight="1" x14ac:dyDescent="0.25">
      <c r="A199" s="166"/>
      <c r="B199" s="71">
        <v>196</v>
      </c>
      <c r="C199" s="169"/>
      <c r="D199" s="75" t="s">
        <v>246</v>
      </c>
      <c r="E199" s="72" t="s">
        <v>726</v>
      </c>
      <c r="F199" s="72" t="s">
        <v>38</v>
      </c>
      <c r="G199" s="72" t="s">
        <v>232</v>
      </c>
      <c r="H199" s="56">
        <v>23.48</v>
      </c>
      <c r="I199" s="32">
        <v>1</v>
      </c>
      <c r="J199" s="41">
        <f t="shared" si="6"/>
        <v>0</v>
      </c>
      <c r="K199" s="42" t="str">
        <f t="shared" si="7"/>
        <v>OK</v>
      </c>
      <c r="L199" s="31"/>
      <c r="M199" s="31"/>
      <c r="N199" s="31"/>
      <c r="O199" s="64"/>
      <c r="P199" s="64"/>
      <c r="Q199" s="31">
        <v>1</v>
      </c>
      <c r="R199" s="31"/>
      <c r="S199" s="31"/>
      <c r="T199" s="31"/>
      <c r="U199" s="31"/>
      <c r="V199" s="60"/>
      <c r="W199" s="60"/>
      <c r="X199" s="60"/>
      <c r="Y199" s="60"/>
      <c r="Z199" s="60"/>
      <c r="AA199" s="60"/>
    </row>
    <row r="200" spans="1:27" ht="30" customHeight="1" x14ac:dyDescent="0.25">
      <c r="A200" s="166"/>
      <c r="B200" s="71">
        <v>197</v>
      </c>
      <c r="C200" s="169"/>
      <c r="D200" s="75" t="s">
        <v>247</v>
      </c>
      <c r="E200" s="72" t="s">
        <v>114</v>
      </c>
      <c r="F200" s="72" t="s">
        <v>38</v>
      </c>
      <c r="G200" s="72" t="s">
        <v>232</v>
      </c>
      <c r="H200" s="56">
        <v>6.83</v>
      </c>
      <c r="I200" s="32"/>
      <c r="J200" s="41">
        <f t="shared" si="6"/>
        <v>0</v>
      </c>
      <c r="K200" s="42" t="str">
        <f t="shared" si="7"/>
        <v>OK</v>
      </c>
      <c r="L200" s="31"/>
      <c r="M200" s="31"/>
      <c r="N200" s="31"/>
      <c r="O200" s="64"/>
      <c r="P200" s="64"/>
      <c r="Q200" s="31"/>
      <c r="R200" s="31"/>
      <c r="S200" s="31"/>
      <c r="T200" s="31"/>
      <c r="U200" s="31"/>
      <c r="V200" s="60"/>
      <c r="W200" s="60"/>
      <c r="X200" s="60"/>
      <c r="Y200" s="60"/>
      <c r="Z200" s="60"/>
      <c r="AA200" s="60"/>
    </row>
    <row r="201" spans="1:27" ht="30" customHeight="1" x14ac:dyDescent="0.25">
      <c r="A201" s="166"/>
      <c r="B201" s="71">
        <v>198</v>
      </c>
      <c r="C201" s="169"/>
      <c r="D201" s="75" t="s">
        <v>248</v>
      </c>
      <c r="E201" s="72" t="s">
        <v>729</v>
      </c>
      <c r="F201" s="72" t="s">
        <v>38</v>
      </c>
      <c r="G201" s="72" t="s">
        <v>232</v>
      </c>
      <c r="H201" s="56">
        <v>14.58</v>
      </c>
      <c r="I201" s="32">
        <v>2</v>
      </c>
      <c r="J201" s="41">
        <f t="shared" si="6"/>
        <v>0</v>
      </c>
      <c r="K201" s="42" t="str">
        <f t="shared" si="7"/>
        <v>OK</v>
      </c>
      <c r="L201" s="31"/>
      <c r="M201" s="31"/>
      <c r="N201" s="31"/>
      <c r="O201" s="64"/>
      <c r="P201" s="64"/>
      <c r="Q201" s="31">
        <v>2</v>
      </c>
      <c r="R201" s="31"/>
      <c r="S201" s="31"/>
      <c r="T201" s="31"/>
      <c r="U201" s="31"/>
      <c r="V201" s="60"/>
      <c r="W201" s="60"/>
      <c r="X201" s="60"/>
      <c r="Y201" s="60"/>
      <c r="Z201" s="60"/>
      <c r="AA201" s="60"/>
    </row>
    <row r="202" spans="1:27" ht="30" customHeight="1" x14ac:dyDescent="0.25">
      <c r="A202" s="166"/>
      <c r="B202" s="71">
        <v>199</v>
      </c>
      <c r="C202" s="169"/>
      <c r="D202" s="82" t="s">
        <v>249</v>
      </c>
      <c r="E202" s="34" t="s">
        <v>729</v>
      </c>
      <c r="F202" s="72" t="s">
        <v>38</v>
      </c>
      <c r="G202" s="72" t="s">
        <v>232</v>
      </c>
      <c r="H202" s="56">
        <v>12.36</v>
      </c>
      <c r="I202" s="32">
        <v>2</v>
      </c>
      <c r="J202" s="41">
        <f t="shared" si="6"/>
        <v>0</v>
      </c>
      <c r="K202" s="42" t="str">
        <f t="shared" si="7"/>
        <v>OK</v>
      </c>
      <c r="L202" s="31"/>
      <c r="M202" s="31"/>
      <c r="N202" s="31"/>
      <c r="O202" s="64"/>
      <c r="P202" s="64"/>
      <c r="Q202" s="31">
        <v>2</v>
      </c>
      <c r="R202" s="31"/>
      <c r="S202" s="31"/>
      <c r="T202" s="31"/>
      <c r="U202" s="31"/>
      <c r="V202" s="60"/>
      <c r="W202" s="60"/>
      <c r="X202" s="60"/>
      <c r="Y202" s="60"/>
      <c r="Z202" s="60"/>
      <c r="AA202" s="60"/>
    </row>
    <row r="203" spans="1:27" ht="30" customHeight="1" x14ac:dyDescent="0.25">
      <c r="A203" s="166"/>
      <c r="B203" s="71">
        <v>200</v>
      </c>
      <c r="C203" s="169"/>
      <c r="D203" s="75" t="s">
        <v>250</v>
      </c>
      <c r="E203" s="72" t="s">
        <v>729</v>
      </c>
      <c r="F203" s="72" t="s">
        <v>38</v>
      </c>
      <c r="G203" s="72" t="s">
        <v>232</v>
      </c>
      <c r="H203" s="56">
        <v>17.559999999999999</v>
      </c>
      <c r="I203" s="32">
        <v>2</v>
      </c>
      <c r="J203" s="41">
        <f t="shared" si="6"/>
        <v>0</v>
      </c>
      <c r="K203" s="42" t="str">
        <f t="shared" si="7"/>
        <v>OK</v>
      </c>
      <c r="L203" s="31"/>
      <c r="M203" s="31"/>
      <c r="N203" s="31"/>
      <c r="O203" s="64"/>
      <c r="P203" s="64"/>
      <c r="Q203" s="31">
        <v>2</v>
      </c>
      <c r="R203" s="31"/>
      <c r="S203" s="31"/>
      <c r="T203" s="31"/>
      <c r="U203" s="31"/>
      <c r="V203" s="60"/>
      <c r="W203" s="60"/>
      <c r="X203" s="60"/>
      <c r="Y203" s="60"/>
      <c r="Z203" s="60"/>
      <c r="AA203" s="60"/>
    </row>
    <row r="204" spans="1:27" ht="30" customHeight="1" x14ac:dyDescent="0.25">
      <c r="A204" s="166"/>
      <c r="B204" s="71">
        <v>201</v>
      </c>
      <c r="C204" s="169"/>
      <c r="D204" s="75" t="s">
        <v>252</v>
      </c>
      <c r="E204" s="72" t="s">
        <v>729</v>
      </c>
      <c r="F204" s="72" t="s">
        <v>38</v>
      </c>
      <c r="G204" s="72" t="s">
        <v>232</v>
      </c>
      <c r="H204" s="56">
        <v>9.59</v>
      </c>
      <c r="I204" s="32">
        <v>2</v>
      </c>
      <c r="J204" s="41">
        <f t="shared" si="6"/>
        <v>0</v>
      </c>
      <c r="K204" s="42" t="str">
        <f t="shared" si="7"/>
        <v>OK</v>
      </c>
      <c r="L204" s="31"/>
      <c r="M204" s="31"/>
      <c r="N204" s="31"/>
      <c r="O204" s="64"/>
      <c r="P204" s="64"/>
      <c r="Q204" s="31">
        <v>2</v>
      </c>
      <c r="R204" s="31"/>
      <c r="S204" s="31"/>
      <c r="T204" s="31"/>
      <c r="U204" s="31"/>
      <c r="V204" s="60"/>
      <c r="W204" s="60"/>
      <c r="X204" s="60"/>
      <c r="Y204" s="60"/>
      <c r="Z204" s="60"/>
      <c r="AA204" s="60"/>
    </row>
    <row r="205" spans="1:27" ht="30" customHeight="1" x14ac:dyDescent="0.25">
      <c r="A205" s="166"/>
      <c r="B205" s="71">
        <v>202</v>
      </c>
      <c r="C205" s="169"/>
      <c r="D205" s="75" t="s">
        <v>253</v>
      </c>
      <c r="E205" s="72" t="s">
        <v>729</v>
      </c>
      <c r="F205" s="72" t="s">
        <v>38</v>
      </c>
      <c r="G205" s="72" t="s">
        <v>232</v>
      </c>
      <c r="H205" s="56">
        <v>21.26</v>
      </c>
      <c r="I205" s="32">
        <v>2</v>
      </c>
      <c r="J205" s="41">
        <f t="shared" si="6"/>
        <v>0</v>
      </c>
      <c r="K205" s="42" t="str">
        <f t="shared" si="7"/>
        <v>OK</v>
      </c>
      <c r="L205" s="31"/>
      <c r="M205" s="31"/>
      <c r="N205" s="31"/>
      <c r="O205" s="64"/>
      <c r="P205" s="64"/>
      <c r="Q205" s="31">
        <v>2</v>
      </c>
      <c r="R205" s="31"/>
      <c r="S205" s="31"/>
      <c r="T205" s="31"/>
      <c r="U205" s="31"/>
      <c r="V205" s="60"/>
      <c r="W205" s="60"/>
      <c r="X205" s="60"/>
      <c r="Y205" s="60"/>
      <c r="Z205" s="60"/>
      <c r="AA205" s="60"/>
    </row>
    <row r="206" spans="1:27" ht="30" customHeight="1" x14ac:dyDescent="0.25">
      <c r="A206" s="166"/>
      <c r="B206" s="71">
        <v>203</v>
      </c>
      <c r="C206" s="169"/>
      <c r="D206" s="75" t="s">
        <v>254</v>
      </c>
      <c r="E206" s="72" t="s">
        <v>729</v>
      </c>
      <c r="F206" s="72" t="s">
        <v>38</v>
      </c>
      <c r="G206" s="72" t="s">
        <v>232</v>
      </c>
      <c r="H206" s="56">
        <v>13.5</v>
      </c>
      <c r="I206" s="32"/>
      <c r="J206" s="41">
        <f t="shared" si="6"/>
        <v>0</v>
      </c>
      <c r="K206" s="42" t="str">
        <f t="shared" si="7"/>
        <v>OK</v>
      </c>
      <c r="L206" s="31"/>
      <c r="M206" s="31"/>
      <c r="N206" s="31"/>
      <c r="O206" s="64"/>
      <c r="P206" s="64"/>
      <c r="Q206" s="31"/>
      <c r="R206" s="31"/>
      <c r="S206" s="31"/>
      <c r="T206" s="31"/>
      <c r="U206" s="31"/>
      <c r="V206" s="60"/>
      <c r="W206" s="60"/>
      <c r="X206" s="60"/>
      <c r="Y206" s="60"/>
      <c r="Z206" s="60"/>
      <c r="AA206" s="60"/>
    </row>
    <row r="207" spans="1:27" ht="30" customHeight="1" x14ac:dyDescent="0.25">
      <c r="A207" s="166"/>
      <c r="B207" s="71">
        <v>204</v>
      </c>
      <c r="C207" s="169"/>
      <c r="D207" s="75" t="s">
        <v>255</v>
      </c>
      <c r="E207" s="72" t="s">
        <v>729</v>
      </c>
      <c r="F207" s="72" t="s">
        <v>38</v>
      </c>
      <c r="G207" s="72" t="s">
        <v>232</v>
      </c>
      <c r="H207" s="56">
        <v>21.26</v>
      </c>
      <c r="I207" s="32"/>
      <c r="J207" s="41">
        <f t="shared" si="6"/>
        <v>0</v>
      </c>
      <c r="K207" s="42" t="str">
        <f t="shared" si="7"/>
        <v>OK</v>
      </c>
      <c r="L207" s="31"/>
      <c r="M207" s="31"/>
      <c r="N207" s="31"/>
      <c r="O207" s="64"/>
      <c r="P207" s="64"/>
      <c r="Q207" s="31"/>
      <c r="R207" s="31"/>
      <c r="S207" s="31"/>
      <c r="T207" s="31"/>
      <c r="U207" s="31"/>
      <c r="V207" s="60"/>
      <c r="W207" s="60"/>
      <c r="X207" s="60"/>
      <c r="Y207" s="60"/>
      <c r="Z207" s="60"/>
      <c r="AA207" s="60"/>
    </row>
    <row r="208" spans="1:27" ht="30" customHeight="1" x14ac:dyDescent="0.25">
      <c r="A208" s="166"/>
      <c r="B208" s="71">
        <v>205</v>
      </c>
      <c r="C208" s="169"/>
      <c r="D208" s="75" t="s">
        <v>256</v>
      </c>
      <c r="E208" s="72" t="s">
        <v>729</v>
      </c>
      <c r="F208" s="72" t="s">
        <v>38</v>
      </c>
      <c r="G208" s="72" t="s">
        <v>232</v>
      </c>
      <c r="H208" s="56">
        <v>19.64</v>
      </c>
      <c r="I208" s="32"/>
      <c r="J208" s="41">
        <f t="shared" si="6"/>
        <v>0</v>
      </c>
      <c r="K208" s="42" t="str">
        <f t="shared" si="7"/>
        <v>OK</v>
      </c>
      <c r="L208" s="31"/>
      <c r="M208" s="31"/>
      <c r="N208" s="31"/>
      <c r="O208" s="64"/>
      <c r="P208" s="64"/>
      <c r="Q208" s="31"/>
      <c r="R208" s="31"/>
      <c r="S208" s="31"/>
      <c r="T208" s="31"/>
      <c r="U208" s="31"/>
      <c r="V208" s="60"/>
      <c r="W208" s="60"/>
      <c r="X208" s="60"/>
      <c r="Y208" s="60"/>
      <c r="Z208" s="60"/>
      <c r="AA208" s="60"/>
    </row>
    <row r="209" spans="1:27" ht="30" customHeight="1" x14ac:dyDescent="0.25">
      <c r="A209" s="166"/>
      <c r="B209" s="71">
        <v>206</v>
      </c>
      <c r="C209" s="169"/>
      <c r="D209" s="75" t="s">
        <v>257</v>
      </c>
      <c r="E209" s="72" t="s">
        <v>726</v>
      </c>
      <c r="F209" s="72" t="s">
        <v>38</v>
      </c>
      <c r="G209" s="72" t="s">
        <v>232</v>
      </c>
      <c r="H209" s="56">
        <v>46.54</v>
      </c>
      <c r="I209" s="32"/>
      <c r="J209" s="41">
        <f t="shared" si="6"/>
        <v>0</v>
      </c>
      <c r="K209" s="42" t="str">
        <f t="shared" si="7"/>
        <v>OK</v>
      </c>
      <c r="L209" s="31"/>
      <c r="M209" s="31"/>
      <c r="N209" s="31"/>
      <c r="O209" s="64"/>
      <c r="P209" s="64"/>
      <c r="Q209" s="31"/>
      <c r="R209" s="31"/>
      <c r="S209" s="31"/>
      <c r="T209" s="31"/>
      <c r="U209" s="31"/>
      <c r="V209" s="60"/>
      <c r="W209" s="60"/>
      <c r="X209" s="60"/>
      <c r="Y209" s="60"/>
      <c r="Z209" s="60"/>
      <c r="AA209" s="60"/>
    </row>
    <row r="210" spans="1:27" ht="30" customHeight="1" x14ac:dyDescent="0.25">
      <c r="A210" s="166"/>
      <c r="B210" s="71">
        <v>207</v>
      </c>
      <c r="C210" s="169"/>
      <c r="D210" s="75" t="s">
        <v>258</v>
      </c>
      <c r="E210" s="72" t="s">
        <v>726</v>
      </c>
      <c r="F210" s="72" t="s">
        <v>38</v>
      </c>
      <c r="G210" s="72" t="s">
        <v>232</v>
      </c>
      <c r="H210" s="56">
        <v>33.75</v>
      </c>
      <c r="I210" s="32"/>
      <c r="J210" s="41">
        <f t="shared" si="6"/>
        <v>0</v>
      </c>
      <c r="K210" s="42" t="str">
        <f t="shared" si="7"/>
        <v>OK</v>
      </c>
      <c r="L210" s="31"/>
      <c r="M210" s="31"/>
      <c r="N210" s="31"/>
      <c r="O210" s="64"/>
      <c r="P210" s="64"/>
      <c r="Q210" s="31"/>
      <c r="R210" s="31"/>
      <c r="S210" s="31"/>
      <c r="T210" s="31"/>
      <c r="U210" s="31"/>
      <c r="V210" s="60"/>
      <c r="W210" s="60"/>
      <c r="X210" s="60"/>
      <c r="Y210" s="60"/>
      <c r="Z210" s="60"/>
      <c r="AA210" s="60"/>
    </row>
    <row r="211" spans="1:27" ht="30" customHeight="1" x14ac:dyDescent="0.25">
      <c r="A211" s="166"/>
      <c r="B211" s="71">
        <v>208</v>
      </c>
      <c r="C211" s="169"/>
      <c r="D211" s="75" t="s">
        <v>259</v>
      </c>
      <c r="E211" s="72" t="s">
        <v>726</v>
      </c>
      <c r="F211" s="72" t="s">
        <v>38</v>
      </c>
      <c r="G211" s="72" t="s">
        <v>232</v>
      </c>
      <c r="H211" s="56">
        <v>51.32</v>
      </c>
      <c r="I211" s="32"/>
      <c r="J211" s="41">
        <f t="shared" si="6"/>
        <v>0</v>
      </c>
      <c r="K211" s="42" t="str">
        <f t="shared" si="7"/>
        <v>OK</v>
      </c>
      <c r="L211" s="31"/>
      <c r="M211" s="31"/>
      <c r="N211" s="31"/>
      <c r="O211" s="64"/>
      <c r="P211" s="64"/>
      <c r="Q211" s="31"/>
      <c r="R211" s="31"/>
      <c r="S211" s="31"/>
      <c r="T211" s="31"/>
      <c r="U211" s="31"/>
      <c r="V211" s="60"/>
      <c r="W211" s="60"/>
      <c r="X211" s="60"/>
      <c r="Y211" s="60"/>
      <c r="Z211" s="60"/>
      <c r="AA211" s="60"/>
    </row>
    <row r="212" spans="1:27" ht="30" customHeight="1" x14ac:dyDescent="0.25">
      <c r="A212" s="166"/>
      <c r="B212" s="71">
        <v>209</v>
      </c>
      <c r="C212" s="169"/>
      <c r="D212" s="75" t="s">
        <v>260</v>
      </c>
      <c r="E212" s="72" t="s">
        <v>231</v>
      </c>
      <c r="F212" s="72" t="s">
        <v>38</v>
      </c>
      <c r="G212" s="72" t="s">
        <v>232</v>
      </c>
      <c r="H212" s="56">
        <v>29.7</v>
      </c>
      <c r="I212" s="32"/>
      <c r="J212" s="41">
        <f t="shared" si="6"/>
        <v>0</v>
      </c>
      <c r="K212" s="42" t="str">
        <f t="shared" si="7"/>
        <v>OK</v>
      </c>
      <c r="L212" s="31"/>
      <c r="M212" s="31"/>
      <c r="N212" s="31"/>
      <c r="O212" s="64"/>
      <c r="P212" s="64"/>
      <c r="Q212" s="31"/>
      <c r="R212" s="31"/>
      <c r="S212" s="31"/>
      <c r="T212" s="31"/>
      <c r="U212" s="31"/>
      <c r="V212" s="60"/>
      <c r="W212" s="60"/>
      <c r="X212" s="60"/>
      <c r="Y212" s="60"/>
      <c r="Z212" s="60"/>
      <c r="AA212" s="60"/>
    </row>
    <row r="213" spans="1:27" ht="30" customHeight="1" x14ac:dyDescent="0.25">
      <c r="A213" s="166"/>
      <c r="B213" s="71">
        <v>210</v>
      </c>
      <c r="C213" s="169"/>
      <c r="D213" s="75" t="s">
        <v>261</v>
      </c>
      <c r="E213" s="72" t="s">
        <v>231</v>
      </c>
      <c r="F213" s="72" t="s">
        <v>38</v>
      </c>
      <c r="G213" s="72" t="s">
        <v>232</v>
      </c>
      <c r="H213" s="56">
        <v>26.24</v>
      </c>
      <c r="I213" s="32"/>
      <c r="J213" s="41">
        <f t="shared" si="6"/>
        <v>0</v>
      </c>
      <c r="K213" s="42" t="str">
        <f t="shared" si="7"/>
        <v>OK</v>
      </c>
      <c r="L213" s="31"/>
      <c r="M213" s="31"/>
      <c r="N213" s="31"/>
      <c r="O213" s="64"/>
      <c r="P213" s="64"/>
      <c r="Q213" s="31"/>
      <c r="R213" s="31"/>
      <c r="S213" s="31"/>
      <c r="T213" s="31"/>
      <c r="U213" s="31"/>
      <c r="V213" s="60"/>
      <c r="W213" s="60"/>
      <c r="X213" s="60"/>
      <c r="Y213" s="60"/>
      <c r="Z213" s="60"/>
      <c r="AA213" s="60"/>
    </row>
    <row r="214" spans="1:27" ht="30" customHeight="1" x14ac:dyDescent="0.25">
      <c r="A214" s="166"/>
      <c r="B214" s="71">
        <v>211</v>
      </c>
      <c r="C214" s="169"/>
      <c r="D214" s="75" t="s">
        <v>262</v>
      </c>
      <c r="E214" s="72" t="s">
        <v>731</v>
      </c>
      <c r="F214" s="72" t="s">
        <v>38</v>
      </c>
      <c r="G214" s="72" t="s">
        <v>232</v>
      </c>
      <c r="H214" s="56">
        <v>7.4</v>
      </c>
      <c r="I214" s="32">
        <v>10</v>
      </c>
      <c r="J214" s="41">
        <f t="shared" si="6"/>
        <v>0</v>
      </c>
      <c r="K214" s="42" t="str">
        <f t="shared" si="7"/>
        <v>OK</v>
      </c>
      <c r="L214" s="31"/>
      <c r="M214" s="31"/>
      <c r="N214" s="31"/>
      <c r="O214" s="64"/>
      <c r="P214" s="64"/>
      <c r="Q214" s="31"/>
      <c r="R214" s="31"/>
      <c r="S214" s="31"/>
      <c r="T214" s="31"/>
      <c r="U214" s="31">
        <v>10</v>
      </c>
      <c r="V214" s="60"/>
      <c r="W214" s="60"/>
      <c r="X214" s="60"/>
      <c r="Y214" s="60"/>
      <c r="Z214" s="60"/>
      <c r="AA214" s="60"/>
    </row>
    <row r="215" spans="1:27" ht="30" customHeight="1" x14ac:dyDescent="0.25">
      <c r="A215" s="166"/>
      <c r="B215" s="71">
        <v>212</v>
      </c>
      <c r="C215" s="169"/>
      <c r="D215" s="75" t="s">
        <v>263</v>
      </c>
      <c r="E215" s="72" t="s">
        <v>728</v>
      </c>
      <c r="F215" s="72" t="s">
        <v>38</v>
      </c>
      <c r="G215" s="72" t="s">
        <v>232</v>
      </c>
      <c r="H215" s="56">
        <v>20.48</v>
      </c>
      <c r="I215" s="32">
        <v>5</v>
      </c>
      <c r="J215" s="41">
        <f t="shared" si="6"/>
        <v>5</v>
      </c>
      <c r="K215" s="42" t="str">
        <f t="shared" si="7"/>
        <v>OK</v>
      </c>
      <c r="L215" s="31"/>
      <c r="M215" s="31"/>
      <c r="N215" s="31"/>
      <c r="O215" s="64"/>
      <c r="P215" s="64"/>
      <c r="Q215" s="31"/>
      <c r="R215" s="31"/>
      <c r="S215" s="31"/>
      <c r="T215" s="31"/>
      <c r="U215" s="31"/>
      <c r="V215" s="60"/>
      <c r="W215" s="60"/>
      <c r="X215" s="60"/>
      <c r="Y215" s="60"/>
      <c r="Z215" s="60"/>
      <c r="AA215" s="60"/>
    </row>
    <row r="216" spans="1:27" ht="30" customHeight="1" x14ac:dyDescent="0.25">
      <c r="A216" s="166"/>
      <c r="B216" s="71">
        <v>213</v>
      </c>
      <c r="C216" s="169"/>
      <c r="D216" s="75" t="s">
        <v>264</v>
      </c>
      <c r="E216" s="72" t="s">
        <v>231</v>
      </c>
      <c r="F216" s="72" t="s">
        <v>38</v>
      </c>
      <c r="G216" s="72" t="s">
        <v>232</v>
      </c>
      <c r="H216" s="56">
        <v>19.73</v>
      </c>
      <c r="I216" s="32"/>
      <c r="J216" s="41">
        <f t="shared" si="6"/>
        <v>0</v>
      </c>
      <c r="K216" s="42" t="str">
        <f t="shared" si="7"/>
        <v>OK</v>
      </c>
      <c r="L216" s="31"/>
      <c r="M216" s="31"/>
      <c r="N216" s="31"/>
      <c r="O216" s="64"/>
      <c r="P216" s="64"/>
      <c r="Q216" s="31"/>
      <c r="R216" s="31"/>
      <c r="S216" s="31"/>
      <c r="T216" s="31"/>
      <c r="U216" s="31"/>
      <c r="V216" s="60"/>
      <c r="W216" s="60"/>
      <c r="X216" s="60"/>
      <c r="Y216" s="60"/>
      <c r="Z216" s="60"/>
      <c r="AA216" s="60"/>
    </row>
    <row r="217" spans="1:27" ht="30" customHeight="1" x14ac:dyDescent="0.25">
      <c r="A217" s="166"/>
      <c r="B217" s="71">
        <v>214</v>
      </c>
      <c r="C217" s="169"/>
      <c r="D217" s="75" t="s">
        <v>265</v>
      </c>
      <c r="E217" s="72" t="s">
        <v>231</v>
      </c>
      <c r="F217" s="72" t="s">
        <v>38</v>
      </c>
      <c r="G217" s="72" t="s">
        <v>232</v>
      </c>
      <c r="H217" s="56">
        <v>16.32</v>
      </c>
      <c r="I217" s="32"/>
      <c r="J217" s="41">
        <f t="shared" si="6"/>
        <v>0</v>
      </c>
      <c r="K217" s="42" t="str">
        <f t="shared" si="7"/>
        <v>OK</v>
      </c>
      <c r="L217" s="31"/>
      <c r="M217" s="31"/>
      <c r="N217" s="31"/>
      <c r="O217" s="64"/>
      <c r="P217" s="64"/>
      <c r="Q217" s="31"/>
      <c r="R217" s="31"/>
      <c r="S217" s="31"/>
      <c r="T217" s="31"/>
      <c r="U217" s="31"/>
      <c r="V217" s="60"/>
      <c r="W217" s="60"/>
      <c r="X217" s="60"/>
      <c r="Y217" s="60"/>
      <c r="Z217" s="60"/>
      <c r="AA217" s="60"/>
    </row>
    <row r="218" spans="1:27" ht="30" customHeight="1" x14ac:dyDescent="0.25">
      <c r="A218" s="166"/>
      <c r="B218" s="71">
        <v>215</v>
      </c>
      <c r="C218" s="169"/>
      <c r="D218" s="75" t="s">
        <v>266</v>
      </c>
      <c r="E218" s="72" t="s">
        <v>231</v>
      </c>
      <c r="F218" s="72" t="s">
        <v>38</v>
      </c>
      <c r="G218" s="72" t="s">
        <v>232</v>
      </c>
      <c r="H218" s="56">
        <v>34.82</v>
      </c>
      <c r="I218" s="32"/>
      <c r="J218" s="41">
        <f t="shared" si="6"/>
        <v>0</v>
      </c>
      <c r="K218" s="42" t="str">
        <f t="shared" si="7"/>
        <v>OK</v>
      </c>
      <c r="L218" s="31"/>
      <c r="M218" s="31"/>
      <c r="N218" s="31"/>
      <c r="O218" s="64"/>
      <c r="P218" s="64"/>
      <c r="Q218" s="31"/>
      <c r="R218" s="31"/>
      <c r="S218" s="31"/>
      <c r="T218" s="31"/>
      <c r="U218" s="31"/>
      <c r="V218" s="60"/>
      <c r="W218" s="60"/>
      <c r="X218" s="60"/>
      <c r="Y218" s="60"/>
      <c r="Z218" s="60"/>
      <c r="AA218" s="60"/>
    </row>
    <row r="219" spans="1:27" ht="30" customHeight="1" x14ac:dyDescent="0.25">
      <c r="A219" s="166"/>
      <c r="B219" s="71">
        <v>216</v>
      </c>
      <c r="C219" s="169"/>
      <c r="D219" s="75" t="s">
        <v>267</v>
      </c>
      <c r="E219" s="72" t="s">
        <v>231</v>
      </c>
      <c r="F219" s="72" t="s">
        <v>38</v>
      </c>
      <c r="G219" s="72" t="s">
        <v>232</v>
      </c>
      <c r="H219" s="56">
        <v>15.32</v>
      </c>
      <c r="I219" s="32"/>
      <c r="J219" s="41">
        <f t="shared" si="6"/>
        <v>0</v>
      </c>
      <c r="K219" s="42" t="str">
        <f t="shared" si="7"/>
        <v>OK</v>
      </c>
      <c r="L219" s="31"/>
      <c r="M219" s="31"/>
      <c r="N219" s="31"/>
      <c r="O219" s="64"/>
      <c r="P219" s="64"/>
      <c r="Q219" s="31"/>
      <c r="R219" s="31"/>
      <c r="S219" s="31"/>
      <c r="T219" s="31"/>
      <c r="U219" s="31"/>
      <c r="V219" s="60"/>
      <c r="W219" s="60"/>
      <c r="X219" s="60"/>
      <c r="Y219" s="60"/>
      <c r="Z219" s="60"/>
      <c r="AA219" s="60"/>
    </row>
    <row r="220" spans="1:27" ht="30" customHeight="1" x14ac:dyDescent="0.25">
      <c r="A220" s="166"/>
      <c r="B220" s="71">
        <v>217</v>
      </c>
      <c r="C220" s="169"/>
      <c r="D220" s="75" t="s">
        <v>268</v>
      </c>
      <c r="E220" s="72" t="s">
        <v>726</v>
      </c>
      <c r="F220" s="72" t="s">
        <v>38</v>
      </c>
      <c r="G220" s="72" t="s">
        <v>232</v>
      </c>
      <c r="H220" s="56">
        <v>24.25</v>
      </c>
      <c r="I220" s="32">
        <v>1</v>
      </c>
      <c r="J220" s="41">
        <f t="shared" si="6"/>
        <v>0</v>
      </c>
      <c r="K220" s="42" t="str">
        <f t="shared" si="7"/>
        <v>OK</v>
      </c>
      <c r="L220" s="31"/>
      <c r="M220" s="31"/>
      <c r="N220" s="31"/>
      <c r="O220" s="64"/>
      <c r="P220" s="64"/>
      <c r="Q220" s="31">
        <v>1</v>
      </c>
      <c r="R220" s="31"/>
      <c r="S220" s="31"/>
      <c r="T220" s="31"/>
      <c r="U220" s="31"/>
      <c r="V220" s="60"/>
      <c r="W220" s="60"/>
      <c r="X220" s="60"/>
      <c r="Y220" s="60"/>
      <c r="Z220" s="60"/>
      <c r="AA220" s="60"/>
    </row>
    <row r="221" spans="1:27" ht="30" customHeight="1" x14ac:dyDescent="0.25">
      <c r="A221" s="166"/>
      <c r="B221" s="71">
        <v>218</v>
      </c>
      <c r="C221" s="169"/>
      <c r="D221" s="75" t="s">
        <v>269</v>
      </c>
      <c r="E221" s="72" t="s">
        <v>726</v>
      </c>
      <c r="F221" s="72" t="s">
        <v>38</v>
      </c>
      <c r="G221" s="72" t="s">
        <v>232</v>
      </c>
      <c r="H221" s="56">
        <v>64.540000000000006</v>
      </c>
      <c r="I221" s="32">
        <v>1</v>
      </c>
      <c r="J221" s="41">
        <f t="shared" si="6"/>
        <v>0</v>
      </c>
      <c r="K221" s="42" t="str">
        <f t="shared" si="7"/>
        <v>OK</v>
      </c>
      <c r="L221" s="31"/>
      <c r="M221" s="31"/>
      <c r="N221" s="31"/>
      <c r="O221" s="64"/>
      <c r="P221" s="64"/>
      <c r="Q221" s="31">
        <v>1</v>
      </c>
      <c r="R221" s="31"/>
      <c r="S221" s="31"/>
      <c r="T221" s="31"/>
      <c r="U221" s="31"/>
      <c r="V221" s="60"/>
      <c r="W221" s="60"/>
      <c r="X221" s="60"/>
      <c r="Y221" s="60"/>
      <c r="Z221" s="60"/>
      <c r="AA221" s="60"/>
    </row>
    <row r="222" spans="1:27" ht="30" customHeight="1" x14ac:dyDescent="0.25">
      <c r="A222" s="166"/>
      <c r="B222" s="71">
        <v>219</v>
      </c>
      <c r="C222" s="169"/>
      <c r="D222" s="75" t="s">
        <v>270</v>
      </c>
      <c r="E222" s="72" t="s">
        <v>726</v>
      </c>
      <c r="F222" s="72" t="s">
        <v>38</v>
      </c>
      <c r="G222" s="72" t="s">
        <v>44</v>
      </c>
      <c r="H222" s="56">
        <v>106.74</v>
      </c>
      <c r="I222" s="32">
        <v>1</v>
      </c>
      <c r="J222" s="41">
        <f t="shared" si="6"/>
        <v>0</v>
      </c>
      <c r="K222" s="42" t="str">
        <f t="shared" si="7"/>
        <v>OK</v>
      </c>
      <c r="L222" s="31"/>
      <c r="M222" s="31"/>
      <c r="N222" s="31"/>
      <c r="O222" s="64"/>
      <c r="P222" s="64"/>
      <c r="Q222" s="31">
        <v>1</v>
      </c>
      <c r="R222" s="31"/>
      <c r="S222" s="31"/>
      <c r="T222" s="31"/>
      <c r="U222" s="31"/>
      <c r="V222" s="60"/>
      <c r="W222" s="60"/>
      <c r="X222" s="60"/>
      <c r="Y222" s="60"/>
      <c r="Z222" s="60"/>
      <c r="AA222" s="60"/>
    </row>
    <row r="223" spans="1:27" ht="30" customHeight="1" x14ac:dyDescent="0.25">
      <c r="A223" s="166"/>
      <c r="B223" s="71">
        <v>220</v>
      </c>
      <c r="C223" s="169"/>
      <c r="D223" s="75" t="s">
        <v>271</v>
      </c>
      <c r="E223" s="72" t="s">
        <v>726</v>
      </c>
      <c r="F223" s="72" t="s">
        <v>38</v>
      </c>
      <c r="G223" s="72" t="s">
        <v>232</v>
      </c>
      <c r="H223" s="56">
        <v>19.39</v>
      </c>
      <c r="I223" s="32">
        <v>2</v>
      </c>
      <c r="J223" s="41">
        <f t="shared" si="6"/>
        <v>0</v>
      </c>
      <c r="K223" s="42" t="str">
        <f t="shared" si="7"/>
        <v>OK</v>
      </c>
      <c r="L223" s="31"/>
      <c r="M223" s="31">
        <v>2</v>
      </c>
      <c r="N223" s="31"/>
      <c r="O223" s="64"/>
      <c r="P223" s="64"/>
      <c r="Q223" s="31"/>
      <c r="R223" s="31"/>
      <c r="S223" s="31"/>
      <c r="T223" s="31"/>
      <c r="U223" s="31"/>
      <c r="V223" s="60"/>
      <c r="W223" s="60"/>
      <c r="X223" s="60"/>
      <c r="Y223" s="60"/>
      <c r="Z223" s="60"/>
      <c r="AA223" s="60"/>
    </row>
    <row r="224" spans="1:27" ht="30" customHeight="1" x14ac:dyDescent="0.25">
      <c r="A224" s="166"/>
      <c r="B224" s="71">
        <v>221</v>
      </c>
      <c r="C224" s="169"/>
      <c r="D224" s="75" t="s">
        <v>273</v>
      </c>
      <c r="E224" s="72" t="s">
        <v>729</v>
      </c>
      <c r="F224" s="72" t="s">
        <v>38</v>
      </c>
      <c r="G224" s="72" t="s">
        <v>232</v>
      </c>
      <c r="H224" s="56">
        <v>14.17</v>
      </c>
      <c r="I224" s="32"/>
      <c r="J224" s="41">
        <f t="shared" si="6"/>
        <v>0</v>
      </c>
      <c r="K224" s="42" t="str">
        <f t="shared" si="7"/>
        <v>OK</v>
      </c>
      <c r="L224" s="31"/>
      <c r="M224" s="31"/>
      <c r="N224" s="31"/>
      <c r="O224" s="64"/>
      <c r="P224" s="64"/>
      <c r="Q224" s="31"/>
      <c r="R224" s="31"/>
      <c r="S224" s="31"/>
      <c r="T224" s="31"/>
      <c r="U224" s="31"/>
      <c r="V224" s="60"/>
      <c r="W224" s="60"/>
      <c r="X224" s="60"/>
      <c r="Y224" s="60"/>
      <c r="Z224" s="60"/>
      <c r="AA224" s="60"/>
    </row>
    <row r="225" spans="1:27" ht="30" customHeight="1" x14ac:dyDescent="0.25">
      <c r="A225" s="166"/>
      <c r="B225" s="71">
        <v>222</v>
      </c>
      <c r="C225" s="169"/>
      <c r="D225" s="75" t="s">
        <v>274</v>
      </c>
      <c r="E225" s="72" t="s">
        <v>729</v>
      </c>
      <c r="F225" s="72" t="s">
        <v>38</v>
      </c>
      <c r="G225" s="72" t="s">
        <v>232</v>
      </c>
      <c r="H225" s="56">
        <v>17.260000000000002</v>
      </c>
      <c r="I225" s="32"/>
      <c r="J225" s="41">
        <f t="shared" si="6"/>
        <v>0</v>
      </c>
      <c r="K225" s="42" t="str">
        <f t="shared" si="7"/>
        <v>OK</v>
      </c>
      <c r="L225" s="31"/>
      <c r="M225" s="31"/>
      <c r="N225" s="31"/>
      <c r="O225" s="64"/>
      <c r="P225" s="64"/>
      <c r="Q225" s="31"/>
      <c r="R225" s="31"/>
      <c r="S225" s="31"/>
      <c r="T225" s="31"/>
      <c r="U225" s="31"/>
      <c r="V225" s="60"/>
      <c r="W225" s="60"/>
      <c r="X225" s="60"/>
      <c r="Y225" s="60"/>
      <c r="Z225" s="60"/>
      <c r="AA225" s="60"/>
    </row>
    <row r="226" spans="1:27" ht="30" customHeight="1" x14ac:dyDescent="0.25">
      <c r="A226" s="166"/>
      <c r="B226" s="73">
        <v>223</v>
      </c>
      <c r="C226" s="169"/>
      <c r="D226" s="75" t="s">
        <v>656</v>
      </c>
      <c r="E226" s="72" t="s">
        <v>729</v>
      </c>
      <c r="F226" s="72" t="s">
        <v>336</v>
      </c>
      <c r="G226" s="72" t="s">
        <v>232</v>
      </c>
      <c r="H226" s="56">
        <v>18.02</v>
      </c>
      <c r="I226" s="32"/>
      <c r="J226" s="41">
        <f t="shared" si="6"/>
        <v>0</v>
      </c>
      <c r="K226" s="42" t="str">
        <f t="shared" si="7"/>
        <v>OK</v>
      </c>
      <c r="L226" s="31"/>
      <c r="M226" s="31"/>
      <c r="N226" s="31"/>
      <c r="O226" s="64"/>
      <c r="P226" s="64"/>
      <c r="Q226" s="31"/>
      <c r="R226" s="31"/>
      <c r="S226" s="31"/>
      <c r="T226" s="31"/>
      <c r="U226" s="31"/>
      <c r="V226" s="60"/>
      <c r="W226" s="60"/>
      <c r="X226" s="60"/>
      <c r="Y226" s="60"/>
      <c r="Z226" s="60"/>
      <c r="AA226" s="60"/>
    </row>
    <row r="227" spans="1:27" ht="30" customHeight="1" x14ac:dyDescent="0.25">
      <c r="A227" s="166"/>
      <c r="B227" s="71">
        <v>224</v>
      </c>
      <c r="C227" s="169"/>
      <c r="D227" s="75" t="s">
        <v>275</v>
      </c>
      <c r="E227" s="72" t="s">
        <v>726</v>
      </c>
      <c r="F227" s="72" t="s">
        <v>38</v>
      </c>
      <c r="G227" s="72" t="s">
        <v>232</v>
      </c>
      <c r="H227" s="56">
        <v>22.93</v>
      </c>
      <c r="I227" s="32">
        <v>1</v>
      </c>
      <c r="J227" s="41">
        <f t="shared" si="6"/>
        <v>0</v>
      </c>
      <c r="K227" s="42" t="str">
        <f t="shared" si="7"/>
        <v>OK</v>
      </c>
      <c r="L227" s="31"/>
      <c r="M227" s="31"/>
      <c r="N227" s="31"/>
      <c r="O227" s="64"/>
      <c r="P227" s="64"/>
      <c r="Q227" s="31">
        <v>1</v>
      </c>
      <c r="R227" s="31"/>
      <c r="S227" s="31"/>
      <c r="T227" s="31"/>
      <c r="U227" s="31"/>
      <c r="V227" s="60"/>
      <c r="W227" s="60"/>
      <c r="X227" s="60"/>
      <c r="Y227" s="60"/>
      <c r="Z227" s="60"/>
      <c r="AA227" s="60"/>
    </row>
    <row r="228" spans="1:27" ht="30" customHeight="1" x14ac:dyDescent="0.25">
      <c r="A228" s="166"/>
      <c r="B228" s="71">
        <v>225</v>
      </c>
      <c r="C228" s="169"/>
      <c r="D228" s="75" t="s">
        <v>276</v>
      </c>
      <c r="E228" s="72" t="s">
        <v>726</v>
      </c>
      <c r="F228" s="72" t="s">
        <v>38</v>
      </c>
      <c r="G228" s="72" t="s">
        <v>232</v>
      </c>
      <c r="H228" s="56">
        <v>47.76</v>
      </c>
      <c r="I228" s="32">
        <v>1</v>
      </c>
      <c r="J228" s="41">
        <f t="shared" si="6"/>
        <v>0</v>
      </c>
      <c r="K228" s="42" t="str">
        <f t="shared" si="7"/>
        <v>OK</v>
      </c>
      <c r="L228" s="31"/>
      <c r="M228" s="31"/>
      <c r="N228" s="31"/>
      <c r="O228" s="64"/>
      <c r="P228" s="64"/>
      <c r="Q228" s="31">
        <v>1</v>
      </c>
      <c r="R228" s="31"/>
      <c r="S228" s="31"/>
      <c r="T228" s="31"/>
      <c r="U228" s="31"/>
      <c r="V228" s="60"/>
      <c r="W228" s="60"/>
      <c r="X228" s="60"/>
      <c r="Y228" s="60"/>
      <c r="Z228" s="60"/>
      <c r="AA228" s="60"/>
    </row>
    <row r="229" spans="1:27" ht="30" customHeight="1" x14ac:dyDescent="0.25">
      <c r="A229" s="166"/>
      <c r="B229" s="71">
        <v>226</v>
      </c>
      <c r="C229" s="169"/>
      <c r="D229" s="75" t="s">
        <v>277</v>
      </c>
      <c r="E229" s="72" t="s">
        <v>731</v>
      </c>
      <c r="F229" s="72" t="s">
        <v>38</v>
      </c>
      <c r="G229" s="72" t="s">
        <v>232</v>
      </c>
      <c r="H229" s="56">
        <v>34.770000000000003</v>
      </c>
      <c r="I229" s="32">
        <v>1</v>
      </c>
      <c r="J229" s="41">
        <f t="shared" si="6"/>
        <v>1</v>
      </c>
      <c r="K229" s="42" t="str">
        <f t="shared" si="7"/>
        <v>OK</v>
      </c>
      <c r="L229" s="31"/>
      <c r="M229" s="31"/>
      <c r="N229" s="31"/>
      <c r="O229" s="64"/>
      <c r="P229" s="64"/>
      <c r="Q229" s="31"/>
      <c r="R229" s="31"/>
      <c r="S229" s="31"/>
      <c r="T229" s="31"/>
      <c r="U229" s="31"/>
      <c r="V229" s="60"/>
      <c r="W229" s="60"/>
      <c r="X229" s="60"/>
      <c r="Y229" s="60"/>
      <c r="Z229" s="60"/>
      <c r="AA229" s="60"/>
    </row>
    <row r="230" spans="1:27" ht="30" customHeight="1" x14ac:dyDescent="0.25">
      <c r="A230" s="166"/>
      <c r="B230" s="71">
        <v>227</v>
      </c>
      <c r="C230" s="169"/>
      <c r="D230" s="75" t="s">
        <v>278</v>
      </c>
      <c r="E230" s="72" t="s">
        <v>731</v>
      </c>
      <c r="F230" s="72" t="s">
        <v>38</v>
      </c>
      <c r="G230" s="72" t="s">
        <v>232</v>
      </c>
      <c r="H230" s="56">
        <v>38.89</v>
      </c>
      <c r="I230" s="32">
        <v>2</v>
      </c>
      <c r="J230" s="41">
        <f t="shared" si="6"/>
        <v>0</v>
      </c>
      <c r="K230" s="42" t="str">
        <f t="shared" si="7"/>
        <v>OK</v>
      </c>
      <c r="L230" s="31"/>
      <c r="M230" s="31"/>
      <c r="N230" s="31"/>
      <c r="O230" s="64"/>
      <c r="P230" s="64"/>
      <c r="Q230" s="31">
        <v>2</v>
      </c>
      <c r="R230" s="31"/>
      <c r="S230" s="31"/>
      <c r="T230" s="31"/>
      <c r="U230" s="31"/>
      <c r="V230" s="60"/>
      <c r="W230" s="60"/>
      <c r="X230" s="60"/>
      <c r="Y230" s="60"/>
      <c r="Z230" s="60"/>
      <c r="AA230" s="60"/>
    </row>
    <row r="231" spans="1:27" ht="30" customHeight="1" x14ac:dyDescent="0.25">
      <c r="A231" s="166"/>
      <c r="B231" s="71">
        <v>228</v>
      </c>
      <c r="C231" s="169"/>
      <c r="D231" s="75" t="s">
        <v>279</v>
      </c>
      <c r="E231" s="72" t="s">
        <v>731</v>
      </c>
      <c r="F231" s="72" t="s">
        <v>38</v>
      </c>
      <c r="G231" s="72" t="s">
        <v>232</v>
      </c>
      <c r="H231" s="56">
        <v>62.09</v>
      </c>
      <c r="I231" s="32">
        <v>1</v>
      </c>
      <c r="J231" s="41">
        <f t="shared" si="6"/>
        <v>0</v>
      </c>
      <c r="K231" s="42" t="str">
        <f t="shared" si="7"/>
        <v>OK</v>
      </c>
      <c r="L231" s="31"/>
      <c r="M231" s="31"/>
      <c r="N231" s="31"/>
      <c r="O231" s="64"/>
      <c r="P231" s="64"/>
      <c r="Q231" s="31">
        <v>1</v>
      </c>
      <c r="R231" s="31"/>
      <c r="S231" s="31"/>
      <c r="T231" s="31"/>
      <c r="U231" s="31"/>
      <c r="V231" s="60"/>
      <c r="W231" s="60"/>
      <c r="X231" s="60"/>
      <c r="Y231" s="60"/>
      <c r="Z231" s="60"/>
      <c r="AA231" s="60"/>
    </row>
    <row r="232" spans="1:27" ht="30" customHeight="1" x14ac:dyDescent="0.25">
      <c r="A232" s="166"/>
      <c r="B232" s="71">
        <v>229</v>
      </c>
      <c r="C232" s="169"/>
      <c r="D232" s="75" t="s">
        <v>280</v>
      </c>
      <c r="E232" s="72" t="s">
        <v>729</v>
      </c>
      <c r="F232" s="72" t="s">
        <v>38</v>
      </c>
      <c r="G232" s="72" t="s">
        <v>232</v>
      </c>
      <c r="H232" s="56">
        <v>10.92</v>
      </c>
      <c r="I232" s="32">
        <v>2</v>
      </c>
      <c r="J232" s="41">
        <f t="shared" si="6"/>
        <v>0</v>
      </c>
      <c r="K232" s="42" t="str">
        <f t="shared" si="7"/>
        <v>OK</v>
      </c>
      <c r="L232" s="31"/>
      <c r="M232" s="31"/>
      <c r="N232" s="31"/>
      <c r="O232" s="64"/>
      <c r="P232" s="64"/>
      <c r="Q232" s="31">
        <v>2</v>
      </c>
      <c r="R232" s="31"/>
      <c r="S232" s="31"/>
      <c r="T232" s="31"/>
      <c r="U232" s="31"/>
      <c r="V232" s="60"/>
      <c r="W232" s="60"/>
      <c r="X232" s="60"/>
      <c r="Y232" s="60"/>
      <c r="Z232" s="60"/>
      <c r="AA232" s="60"/>
    </row>
    <row r="233" spans="1:27" ht="30" customHeight="1" x14ac:dyDescent="0.25">
      <c r="A233" s="166"/>
      <c r="B233" s="73">
        <v>230</v>
      </c>
      <c r="C233" s="169"/>
      <c r="D233" s="75" t="s">
        <v>281</v>
      </c>
      <c r="E233" s="72" t="s">
        <v>729</v>
      </c>
      <c r="F233" s="72" t="s">
        <v>38</v>
      </c>
      <c r="G233" s="72" t="s">
        <v>232</v>
      </c>
      <c r="H233" s="56">
        <v>60.58</v>
      </c>
      <c r="I233" s="32">
        <v>1</v>
      </c>
      <c r="J233" s="41">
        <f t="shared" si="6"/>
        <v>0</v>
      </c>
      <c r="K233" s="42" t="str">
        <f t="shared" si="7"/>
        <v>OK</v>
      </c>
      <c r="L233" s="31"/>
      <c r="M233" s="31">
        <v>1</v>
      </c>
      <c r="N233" s="31"/>
      <c r="O233" s="64"/>
      <c r="P233" s="64"/>
      <c r="Q233" s="31"/>
      <c r="R233" s="31"/>
      <c r="S233" s="31"/>
      <c r="T233" s="31"/>
      <c r="U233" s="31"/>
      <c r="V233" s="60"/>
      <c r="W233" s="60"/>
      <c r="X233" s="60"/>
      <c r="Y233" s="60"/>
      <c r="Z233" s="60"/>
      <c r="AA233" s="60"/>
    </row>
    <row r="234" spans="1:27" ht="30" customHeight="1" x14ac:dyDescent="0.25">
      <c r="A234" s="166"/>
      <c r="B234" s="73">
        <v>231</v>
      </c>
      <c r="C234" s="169"/>
      <c r="D234" s="75" t="s">
        <v>283</v>
      </c>
      <c r="E234" s="72" t="s">
        <v>732</v>
      </c>
      <c r="F234" s="72" t="s">
        <v>38</v>
      </c>
      <c r="G234" s="72" t="s">
        <v>232</v>
      </c>
      <c r="H234" s="56">
        <v>142.84</v>
      </c>
      <c r="I234" s="32">
        <v>1</v>
      </c>
      <c r="J234" s="41">
        <f t="shared" si="6"/>
        <v>0</v>
      </c>
      <c r="K234" s="42" t="str">
        <f t="shared" si="7"/>
        <v>OK</v>
      </c>
      <c r="L234" s="31"/>
      <c r="M234" s="31"/>
      <c r="N234" s="31"/>
      <c r="O234" s="64"/>
      <c r="P234" s="64"/>
      <c r="Q234" s="31">
        <v>1</v>
      </c>
      <c r="R234" s="31"/>
      <c r="S234" s="31"/>
      <c r="T234" s="31"/>
      <c r="U234" s="31"/>
      <c r="V234" s="60"/>
      <c r="W234" s="60"/>
      <c r="X234" s="60"/>
      <c r="Y234" s="60"/>
      <c r="Z234" s="60"/>
      <c r="AA234" s="60"/>
    </row>
    <row r="235" spans="1:27" ht="30" customHeight="1" x14ac:dyDescent="0.25">
      <c r="A235" s="166"/>
      <c r="B235" s="73">
        <v>232</v>
      </c>
      <c r="C235" s="169"/>
      <c r="D235" s="75" t="s">
        <v>285</v>
      </c>
      <c r="E235" s="72" t="s">
        <v>710</v>
      </c>
      <c r="F235" s="72" t="s">
        <v>38</v>
      </c>
      <c r="G235" s="72" t="s">
        <v>232</v>
      </c>
      <c r="H235" s="56">
        <v>60.19</v>
      </c>
      <c r="I235" s="32">
        <v>1</v>
      </c>
      <c r="J235" s="41">
        <f t="shared" si="6"/>
        <v>0</v>
      </c>
      <c r="K235" s="42" t="str">
        <f t="shared" si="7"/>
        <v>OK</v>
      </c>
      <c r="L235" s="31"/>
      <c r="M235" s="31"/>
      <c r="N235" s="31"/>
      <c r="O235" s="64"/>
      <c r="P235" s="64"/>
      <c r="Q235" s="31">
        <v>1</v>
      </c>
      <c r="R235" s="31"/>
      <c r="S235" s="31"/>
      <c r="T235" s="31"/>
      <c r="U235" s="31"/>
      <c r="V235" s="60"/>
      <c r="W235" s="60"/>
      <c r="X235" s="60"/>
      <c r="Y235" s="60"/>
      <c r="Z235" s="60"/>
      <c r="AA235" s="60"/>
    </row>
    <row r="236" spans="1:27" ht="30" customHeight="1" x14ac:dyDescent="0.25">
      <c r="A236" s="166"/>
      <c r="B236" s="73">
        <v>233</v>
      </c>
      <c r="C236" s="169"/>
      <c r="D236" s="75" t="s">
        <v>667</v>
      </c>
      <c r="E236" s="72" t="s">
        <v>732</v>
      </c>
      <c r="F236" s="72" t="s">
        <v>336</v>
      </c>
      <c r="G236" s="72" t="s">
        <v>232</v>
      </c>
      <c r="H236" s="56">
        <v>343.96</v>
      </c>
      <c r="I236" s="32"/>
      <c r="J236" s="41">
        <f t="shared" si="6"/>
        <v>0</v>
      </c>
      <c r="K236" s="42" t="str">
        <f t="shared" si="7"/>
        <v>OK</v>
      </c>
      <c r="L236" s="31"/>
      <c r="M236" s="31"/>
      <c r="N236" s="31"/>
      <c r="O236" s="64"/>
      <c r="P236" s="64"/>
      <c r="Q236" s="31"/>
      <c r="R236" s="31"/>
      <c r="S236" s="31"/>
      <c r="T236" s="31"/>
      <c r="U236" s="31"/>
      <c r="V236" s="60"/>
      <c r="W236" s="60"/>
      <c r="X236" s="60"/>
      <c r="Y236" s="60"/>
      <c r="Z236" s="60"/>
      <c r="AA236" s="60"/>
    </row>
    <row r="237" spans="1:27" ht="30" customHeight="1" x14ac:dyDescent="0.25">
      <c r="A237" s="166"/>
      <c r="B237" s="73">
        <v>234</v>
      </c>
      <c r="C237" s="169"/>
      <c r="D237" s="75" t="s">
        <v>668</v>
      </c>
      <c r="E237" s="72" t="s">
        <v>732</v>
      </c>
      <c r="F237" s="72" t="s">
        <v>336</v>
      </c>
      <c r="G237" s="72" t="s">
        <v>232</v>
      </c>
      <c r="H237" s="56">
        <v>486.15</v>
      </c>
      <c r="I237" s="32">
        <v>1</v>
      </c>
      <c r="J237" s="41">
        <f t="shared" si="6"/>
        <v>0</v>
      </c>
      <c r="K237" s="42" t="str">
        <f t="shared" si="7"/>
        <v>OK</v>
      </c>
      <c r="L237" s="31"/>
      <c r="M237" s="31"/>
      <c r="N237" s="31"/>
      <c r="O237" s="64"/>
      <c r="P237" s="64"/>
      <c r="Q237" s="31">
        <v>1</v>
      </c>
      <c r="R237" s="31"/>
      <c r="S237" s="31"/>
      <c r="T237" s="31"/>
      <c r="U237" s="31"/>
      <c r="V237" s="60"/>
      <c r="W237" s="60"/>
      <c r="X237" s="60"/>
      <c r="Y237" s="60"/>
      <c r="Z237" s="60"/>
      <c r="AA237" s="60"/>
    </row>
    <row r="238" spans="1:27" ht="30" customHeight="1" x14ac:dyDescent="0.25">
      <c r="A238" s="166"/>
      <c r="B238" s="71">
        <v>235</v>
      </c>
      <c r="C238" s="169"/>
      <c r="D238" s="75" t="s">
        <v>287</v>
      </c>
      <c r="E238" s="72" t="s">
        <v>231</v>
      </c>
      <c r="F238" s="72" t="s">
        <v>38</v>
      </c>
      <c r="G238" s="72" t="s">
        <v>232</v>
      </c>
      <c r="H238" s="56">
        <v>21.89</v>
      </c>
      <c r="I238" s="32">
        <v>1</v>
      </c>
      <c r="J238" s="41">
        <f t="shared" si="6"/>
        <v>0</v>
      </c>
      <c r="K238" s="42" t="str">
        <f t="shared" si="7"/>
        <v>OK</v>
      </c>
      <c r="L238" s="31"/>
      <c r="M238" s="31"/>
      <c r="N238" s="31"/>
      <c r="O238" s="64"/>
      <c r="P238" s="64"/>
      <c r="Q238" s="31">
        <v>1</v>
      </c>
      <c r="R238" s="31"/>
      <c r="S238" s="31"/>
      <c r="T238" s="31"/>
      <c r="U238" s="31"/>
      <c r="V238" s="60"/>
      <c r="W238" s="60"/>
      <c r="X238" s="60"/>
      <c r="Y238" s="60"/>
      <c r="Z238" s="60"/>
      <c r="AA238" s="60"/>
    </row>
    <row r="239" spans="1:27" ht="30" customHeight="1" x14ac:dyDescent="0.25">
      <c r="A239" s="166"/>
      <c r="B239" s="71">
        <v>236</v>
      </c>
      <c r="C239" s="169"/>
      <c r="D239" s="75" t="s">
        <v>289</v>
      </c>
      <c r="E239" s="72" t="s">
        <v>231</v>
      </c>
      <c r="F239" s="72" t="s">
        <v>38</v>
      </c>
      <c r="G239" s="72" t="s">
        <v>232</v>
      </c>
      <c r="H239" s="56">
        <v>35.840000000000003</v>
      </c>
      <c r="I239" s="32">
        <v>2</v>
      </c>
      <c r="J239" s="41">
        <f t="shared" si="6"/>
        <v>0</v>
      </c>
      <c r="K239" s="42" t="str">
        <f t="shared" si="7"/>
        <v>OK</v>
      </c>
      <c r="L239" s="31"/>
      <c r="M239" s="31"/>
      <c r="N239" s="31"/>
      <c r="O239" s="64"/>
      <c r="P239" s="64"/>
      <c r="Q239" s="31">
        <v>2</v>
      </c>
      <c r="R239" s="31"/>
      <c r="S239" s="31"/>
      <c r="T239" s="31"/>
      <c r="U239" s="31"/>
      <c r="V239" s="60"/>
      <c r="W239" s="60"/>
      <c r="X239" s="60"/>
      <c r="Y239" s="60"/>
      <c r="Z239" s="60"/>
      <c r="AA239" s="60"/>
    </row>
    <row r="240" spans="1:27" ht="30" customHeight="1" x14ac:dyDescent="0.25">
      <c r="A240" s="166"/>
      <c r="B240" s="71">
        <v>237</v>
      </c>
      <c r="C240" s="169"/>
      <c r="D240" s="75" t="s">
        <v>290</v>
      </c>
      <c r="E240" s="72" t="s">
        <v>231</v>
      </c>
      <c r="F240" s="72" t="s">
        <v>38</v>
      </c>
      <c r="G240" s="72" t="s">
        <v>232</v>
      </c>
      <c r="H240" s="56">
        <v>19.579999999999998</v>
      </c>
      <c r="I240" s="32"/>
      <c r="J240" s="41">
        <f t="shared" si="6"/>
        <v>0</v>
      </c>
      <c r="K240" s="42" t="str">
        <f t="shared" si="7"/>
        <v>OK</v>
      </c>
      <c r="L240" s="31"/>
      <c r="M240" s="31"/>
      <c r="N240" s="31"/>
      <c r="O240" s="64"/>
      <c r="P240" s="64"/>
      <c r="Q240" s="31"/>
      <c r="R240" s="31"/>
      <c r="S240" s="31"/>
      <c r="T240" s="31"/>
      <c r="U240" s="31"/>
      <c r="V240" s="60"/>
      <c r="W240" s="60"/>
      <c r="X240" s="60"/>
      <c r="Y240" s="60"/>
      <c r="Z240" s="60"/>
      <c r="AA240" s="60"/>
    </row>
    <row r="241" spans="1:27" ht="30" customHeight="1" x14ac:dyDescent="0.25">
      <c r="A241" s="166"/>
      <c r="B241" s="71">
        <v>238</v>
      </c>
      <c r="C241" s="169"/>
      <c r="D241" s="75" t="s">
        <v>291</v>
      </c>
      <c r="E241" s="72" t="s">
        <v>231</v>
      </c>
      <c r="F241" s="72" t="s">
        <v>38</v>
      </c>
      <c r="G241" s="72" t="s">
        <v>232</v>
      </c>
      <c r="H241" s="56">
        <v>42.52</v>
      </c>
      <c r="I241" s="32">
        <v>1</v>
      </c>
      <c r="J241" s="41">
        <f t="shared" si="6"/>
        <v>0</v>
      </c>
      <c r="K241" s="42" t="str">
        <f t="shared" si="7"/>
        <v>OK</v>
      </c>
      <c r="L241" s="31"/>
      <c r="M241" s="31"/>
      <c r="N241" s="31"/>
      <c r="O241" s="64"/>
      <c r="P241" s="64"/>
      <c r="Q241" s="31"/>
      <c r="R241" s="31"/>
      <c r="S241" s="31"/>
      <c r="T241" s="31"/>
      <c r="U241" s="31">
        <v>1</v>
      </c>
      <c r="V241" s="60"/>
      <c r="W241" s="60"/>
      <c r="X241" s="60"/>
      <c r="Y241" s="60"/>
      <c r="Z241" s="60"/>
      <c r="AA241" s="60"/>
    </row>
    <row r="242" spans="1:27" ht="30" customHeight="1" x14ac:dyDescent="0.25">
      <c r="A242" s="166"/>
      <c r="B242" s="71">
        <v>239</v>
      </c>
      <c r="C242" s="169"/>
      <c r="D242" s="75" t="s">
        <v>293</v>
      </c>
      <c r="E242" s="72" t="s">
        <v>231</v>
      </c>
      <c r="F242" s="72" t="s">
        <v>38</v>
      </c>
      <c r="G242" s="72" t="s">
        <v>232</v>
      </c>
      <c r="H242" s="56">
        <v>41.19</v>
      </c>
      <c r="I242" s="32">
        <v>1</v>
      </c>
      <c r="J242" s="41">
        <f t="shared" si="6"/>
        <v>0</v>
      </c>
      <c r="K242" s="42" t="str">
        <f t="shared" si="7"/>
        <v>OK</v>
      </c>
      <c r="L242" s="31"/>
      <c r="M242" s="31"/>
      <c r="N242" s="31"/>
      <c r="O242" s="64"/>
      <c r="P242" s="64"/>
      <c r="Q242" s="31"/>
      <c r="R242" s="31"/>
      <c r="S242" s="31"/>
      <c r="T242" s="31"/>
      <c r="U242" s="31">
        <v>1</v>
      </c>
      <c r="V242" s="60"/>
      <c r="W242" s="60"/>
      <c r="X242" s="60"/>
      <c r="Y242" s="60"/>
      <c r="Z242" s="60"/>
      <c r="AA242" s="60"/>
    </row>
    <row r="243" spans="1:27" ht="30" customHeight="1" x14ac:dyDescent="0.25">
      <c r="A243" s="166"/>
      <c r="B243" s="71">
        <v>240</v>
      </c>
      <c r="C243" s="169"/>
      <c r="D243" s="75" t="s">
        <v>295</v>
      </c>
      <c r="E243" s="72" t="s">
        <v>710</v>
      </c>
      <c r="F243" s="72" t="s">
        <v>38</v>
      </c>
      <c r="G243" s="72" t="s">
        <v>232</v>
      </c>
      <c r="H243" s="56">
        <v>59.1</v>
      </c>
      <c r="I243" s="32"/>
      <c r="J243" s="41">
        <f t="shared" si="6"/>
        <v>0</v>
      </c>
      <c r="K243" s="42" t="str">
        <f t="shared" si="7"/>
        <v>OK</v>
      </c>
      <c r="L243" s="31"/>
      <c r="M243" s="31"/>
      <c r="N243" s="31"/>
      <c r="O243" s="64"/>
      <c r="P243" s="64"/>
      <c r="Q243" s="31"/>
      <c r="R243" s="31"/>
      <c r="S243" s="31"/>
      <c r="T243" s="31"/>
      <c r="U243" s="31"/>
      <c r="V243" s="60"/>
      <c r="W243" s="60"/>
      <c r="X243" s="60"/>
      <c r="Y243" s="60"/>
      <c r="Z243" s="60"/>
      <c r="AA243" s="60"/>
    </row>
    <row r="244" spans="1:27" ht="30" customHeight="1" x14ac:dyDescent="0.25">
      <c r="A244" s="166"/>
      <c r="B244" s="71">
        <v>241</v>
      </c>
      <c r="C244" s="169"/>
      <c r="D244" s="75" t="s">
        <v>297</v>
      </c>
      <c r="E244" s="72" t="s">
        <v>729</v>
      </c>
      <c r="F244" s="72" t="s">
        <v>38</v>
      </c>
      <c r="G244" s="72" t="s">
        <v>232</v>
      </c>
      <c r="H244" s="56">
        <v>38.520000000000003</v>
      </c>
      <c r="I244" s="32">
        <v>1</v>
      </c>
      <c r="J244" s="41">
        <f t="shared" si="6"/>
        <v>0</v>
      </c>
      <c r="K244" s="42" t="str">
        <f t="shared" si="7"/>
        <v>OK</v>
      </c>
      <c r="L244" s="31"/>
      <c r="M244" s="31"/>
      <c r="N244" s="31"/>
      <c r="O244" s="64"/>
      <c r="P244" s="64"/>
      <c r="Q244" s="31"/>
      <c r="R244" s="31"/>
      <c r="S244" s="31"/>
      <c r="T244" s="31"/>
      <c r="U244" s="31">
        <v>1</v>
      </c>
      <c r="V244" s="60"/>
      <c r="W244" s="60"/>
      <c r="X244" s="60"/>
      <c r="Y244" s="60"/>
      <c r="Z244" s="60"/>
      <c r="AA244" s="60"/>
    </row>
    <row r="245" spans="1:27" ht="30" customHeight="1" x14ac:dyDescent="0.25">
      <c r="A245" s="166"/>
      <c r="B245" s="71">
        <v>242</v>
      </c>
      <c r="C245" s="169"/>
      <c r="D245" s="75" t="s">
        <v>298</v>
      </c>
      <c r="E245" s="72" t="s">
        <v>726</v>
      </c>
      <c r="F245" s="72" t="s">
        <v>38</v>
      </c>
      <c r="G245" s="72" t="s">
        <v>232</v>
      </c>
      <c r="H245" s="56">
        <v>13.52</v>
      </c>
      <c r="I245" s="32">
        <v>2</v>
      </c>
      <c r="J245" s="41">
        <f t="shared" si="6"/>
        <v>0</v>
      </c>
      <c r="K245" s="42" t="str">
        <f t="shared" si="7"/>
        <v>OK</v>
      </c>
      <c r="L245" s="31"/>
      <c r="M245" s="31">
        <v>2</v>
      </c>
      <c r="N245" s="31"/>
      <c r="O245" s="64"/>
      <c r="P245" s="64"/>
      <c r="Q245" s="31"/>
      <c r="R245" s="31"/>
      <c r="S245" s="31"/>
      <c r="T245" s="31"/>
      <c r="U245" s="31"/>
      <c r="V245" s="60"/>
      <c r="W245" s="60"/>
      <c r="X245" s="60"/>
      <c r="Y245" s="60"/>
      <c r="Z245" s="60"/>
      <c r="AA245" s="60"/>
    </row>
    <row r="246" spans="1:27" ht="30" customHeight="1" x14ac:dyDescent="0.25">
      <c r="A246" s="166"/>
      <c r="B246" s="73">
        <v>243</v>
      </c>
      <c r="C246" s="169"/>
      <c r="D246" s="75" t="s">
        <v>621</v>
      </c>
      <c r="E246" s="72" t="s">
        <v>729</v>
      </c>
      <c r="F246" s="72" t="s">
        <v>336</v>
      </c>
      <c r="G246" s="72" t="s">
        <v>232</v>
      </c>
      <c r="H246" s="56">
        <v>60.86</v>
      </c>
      <c r="I246" s="32"/>
      <c r="J246" s="41">
        <f t="shared" si="6"/>
        <v>0</v>
      </c>
      <c r="K246" s="42" t="str">
        <f t="shared" si="7"/>
        <v>OK</v>
      </c>
      <c r="L246" s="31"/>
      <c r="M246" s="31"/>
      <c r="N246" s="31"/>
      <c r="O246" s="64"/>
      <c r="P246" s="64"/>
      <c r="Q246" s="31"/>
      <c r="R246" s="31"/>
      <c r="S246" s="31"/>
      <c r="T246" s="31"/>
      <c r="U246" s="31"/>
      <c r="V246" s="60"/>
      <c r="W246" s="60"/>
      <c r="X246" s="60"/>
      <c r="Y246" s="60"/>
      <c r="Z246" s="60"/>
      <c r="AA246" s="60"/>
    </row>
    <row r="247" spans="1:27" ht="30" customHeight="1" x14ac:dyDescent="0.25">
      <c r="A247" s="166"/>
      <c r="B247" s="73">
        <v>244</v>
      </c>
      <c r="C247" s="169"/>
      <c r="D247" s="75" t="s">
        <v>646</v>
      </c>
      <c r="E247" s="72" t="s">
        <v>726</v>
      </c>
      <c r="F247" s="72" t="s">
        <v>336</v>
      </c>
      <c r="G247" s="72" t="s">
        <v>232</v>
      </c>
      <c r="H247" s="56">
        <v>65.84</v>
      </c>
      <c r="I247" s="32">
        <v>1</v>
      </c>
      <c r="J247" s="41">
        <f t="shared" si="6"/>
        <v>0</v>
      </c>
      <c r="K247" s="42" t="str">
        <f t="shared" si="7"/>
        <v>OK</v>
      </c>
      <c r="L247" s="31"/>
      <c r="M247" s="31"/>
      <c r="N247" s="31"/>
      <c r="O247" s="64"/>
      <c r="P247" s="64"/>
      <c r="Q247" s="31">
        <v>1</v>
      </c>
      <c r="R247" s="31"/>
      <c r="S247" s="31"/>
      <c r="T247" s="31"/>
      <c r="U247" s="31"/>
      <c r="V247" s="60"/>
      <c r="W247" s="60"/>
      <c r="X247" s="60"/>
      <c r="Y247" s="60"/>
      <c r="Z247" s="60"/>
      <c r="AA247" s="60"/>
    </row>
    <row r="248" spans="1:27" ht="30" customHeight="1" x14ac:dyDescent="0.25">
      <c r="A248" s="166"/>
      <c r="B248" s="73">
        <v>245</v>
      </c>
      <c r="C248" s="169"/>
      <c r="D248" s="75" t="s">
        <v>647</v>
      </c>
      <c r="E248" s="72" t="s">
        <v>726</v>
      </c>
      <c r="F248" s="72" t="s">
        <v>336</v>
      </c>
      <c r="G248" s="72" t="s">
        <v>232</v>
      </c>
      <c r="H248" s="56">
        <v>30.24</v>
      </c>
      <c r="I248" s="32">
        <v>1</v>
      </c>
      <c r="J248" s="41">
        <f t="shared" si="6"/>
        <v>0</v>
      </c>
      <c r="K248" s="42" t="str">
        <f t="shared" si="7"/>
        <v>OK</v>
      </c>
      <c r="L248" s="31"/>
      <c r="M248" s="31"/>
      <c r="N248" s="31"/>
      <c r="O248" s="64"/>
      <c r="P248" s="64"/>
      <c r="Q248" s="31">
        <v>1</v>
      </c>
      <c r="R248" s="31"/>
      <c r="S248" s="31"/>
      <c r="T248" s="31"/>
      <c r="U248" s="31"/>
      <c r="V248" s="60"/>
      <c r="W248" s="60"/>
      <c r="X248" s="60"/>
      <c r="Y248" s="60"/>
      <c r="Z248" s="60"/>
      <c r="AA248" s="60"/>
    </row>
    <row r="249" spans="1:27" ht="30" customHeight="1" x14ac:dyDescent="0.25">
      <c r="A249" s="166"/>
      <c r="B249" s="73">
        <v>246</v>
      </c>
      <c r="C249" s="169"/>
      <c r="D249" s="75" t="s">
        <v>624</v>
      </c>
      <c r="E249" s="72" t="s">
        <v>731</v>
      </c>
      <c r="F249" s="72" t="s">
        <v>336</v>
      </c>
      <c r="G249" s="72" t="s">
        <v>232</v>
      </c>
      <c r="H249" s="56">
        <v>5.55</v>
      </c>
      <c r="I249" s="32"/>
      <c r="J249" s="41">
        <f t="shared" si="6"/>
        <v>0</v>
      </c>
      <c r="K249" s="42" t="str">
        <f t="shared" si="7"/>
        <v>OK</v>
      </c>
      <c r="L249" s="31"/>
      <c r="M249" s="31"/>
      <c r="N249" s="31"/>
      <c r="O249" s="64"/>
      <c r="P249" s="64"/>
      <c r="Q249" s="31"/>
      <c r="R249" s="31"/>
      <c r="S249" s="31"/>
      <c r="T249" s="31"/>
      <c r="U249" s="31"/>
      <c r="V249" s="60"/>
      <c r="W249" s="60"/>
      <c r="X249" s="60"/>
      <c r="Y249" s="60"/>
      <c r="Z249" s="60"/>
      <c r="AA249" s="60"/>
    </row>
    <row r="250" spans="1:27" ht="30" customHeight="1" x14ac:dyDescent="0.25">
      <c r="A250" s="166"/>
      <c r="B250" s="73">
        <v>247</v>
      </c>
      <c r="C250" s="169"/>
      <c r="D250" s="75" t="s">
        <v>645</v>
      </c>
      <c r="E250" s="72" t="s">
        <v>726</v>
      </c>
      <c r="F250" s="72" t="s">
        <v>336</v>
      </c>
      <c r="G250" s="72" t="s">
        <v>232</v>
      </c>
      <c r="H250" s="56">
        <v>9.76</v>
      </c>
      <c r="I250" s="32">
        <v>1</v>
      </c>
      <c r="J250" s="41">
        <f t="shared" si="6"/>
        <v>0</v>
      </c>
      <c r="K250" s="42" t="str">
        <f t="shared" si="7"/>
        <v>OK</v>
      </c>
      <c r="L250" s="31"/>
      <c r="M250" s="31"/>
      <c r="N250" s="31"/>
      <c r="O250" s="64"/>
      <c r="P250" s="64"/>
      <c r="Q250" s="31">
        <v>1</v>
      </c>
      <c r="R250" s="31"/>
      <c r="S250" s="31"/>
      <c r="T250" s="31"/>
      <c r="U250" s="31"/>
      <c r="V250" s="60"/>
      <c r="W250" s="60"/>
      <c r="X250" s="60"/>
      <c r="Y250" s="60"/>
      <c r="Z250" s="60"/>
      <c r="AA250" s="60"/>
    </row>
    <row r="251" spans="1:27" ht="30" customHeight="1" x14ac:dyDescent="0.25">
      <c r="A251" s="166"/>
      <c r="B251" s="73">
        <v>248</v>
      </c>
      <c r="C251" s="169"/>
      <c r="D251" s="75" t="s">
        <v>648</v>
      </c>
      <c r="E251" s="72" t="s">
        <v>731</v>
      </c>
      <c r="F251" s="72" t="s">
        <v>336</v>
      </c>
      <c r="G251" s="72" t="s">
        <v>232</v>
      </c>
      <c r="H251" s="56">
        <v>44.16</v>
      </c>
      <c r="I251" s="32"/>
      <c r="J251" s="41">
        <f t="shared" si="6"/>
        <v>0</v>
      </c>
      <c r="K251" s="42" t="str">
        <f t="shared" si="7"/>
        <v>OK</v>
      </c>
      <c r="L251" s="31"/>
      <c r="M251" s="31"/>
      <c r="N251" s="31"/>
      <c r="O251" s="64"/>
      <c r="P251" s="64"/>
      <c r="Q251" s="31"/>
      <c r="R251" s="31"/>
      <c r="S251" s="31"/>
      <c r="T251" s="31"/>
      <c r="U251" s="31"/>
      <c r="V251" s="60"/>
      <c r="W251" s="60"/>
      <c r="X251" s="60"/>
      <c r="Y251" s="60"/>
      <c r="Z251" s="60"/>
      <c r="AA251" s="60"/>
    </row>
    <row r="252" spans="1:27" ht="30" customHeight="1" x14ac:dyDescent="0.25">
      <c r="A252" s="166"/>
      <c r="B252" s="73">
        <v>249</v>
      </c>
      <c r="C252" s="169"/>
      <c r="D252" s="75" t="s">
        <v>733</v>
      </c>
      <c r="E252" s="72" t="s">
        <v>231</v>
      </c>
      <c r="F252" s="72" t="s">
        <v>336</v>
      </c>
      <c r="G252" s="72" t="s">
        <v>232</v>
      </c>
      <c r="H252" s="56">
        <v>36.840000000000003</v>
      </c>
      <c r="I252" s="32">
        <v>1</v>
      </c>
      <c r="J252" s="41">
        <f t="shared" si="6"/>
        <v>0</v>
      </c>
      <c r="K252" s="42" t="str">
        <f t="shared" si="7"/>
        <v>OK</v>
      </c>
      <c r="L252" s="31"/>
      <c r="M252" s="31"/>
      <c r="N252" s="31"/>
      <c r="O252" s="64"/>
      <c r="P252" s="64"/>
      <c r="Q252" s="31">
        <v>1</v>
      </c>
      <c r="R252" s="31"/>
      <c r="S252" s="31"/>
      <c r="T252" s="31"/>
      <c r="U252" s="31"/>
      <c r="V252" s="60"/>
      <c r="W252" s="60"/>
      <c r="X252" s="60"/>
      <c r="Y252" s="60"/>
      <c r="Z252" s="60"/>
      <c r="AA252" s="60"/>
    </row>
    <row r="253" spans="1:27" ht="30" customHeight="1" x14ac:dyDescent="0.25">
      <c r="A253" s="166"/>
      <c r="B253" s="73">
        <v>250</v>
      </c>
      <c r="C253" s="169"/>
      <c r="D253" s="75" t="s">
        <v>734</v>
      </c>
      <c r="E253" s="72" t="s">
        <v>726</v>
      </c>
      <c r="F253" s="72" t="s">
        <v>336</v>
      </c>
      <c r="G253" s="72" t="s">
        <v>232</v>
      </c>
      <c r="H253" s="56">
        <v>39.32</v>
      </c>
      <c r="I253" s="32"/>
      <c r="J253" s="41">
        <f t="shared" si="6"/>
        <v>0</v>
      </c>
      <c r="K253" s="42" t="str">
        <f t="shared" si="7"/>
        <v>OK</v>
      </c>
      <c r="L253" s="31"/>
      <c r="M253" s="31"/>
      <c r="N253" s="31"/>
      <c r="O253" s="64"/>
      <c r="P253" s="64"/>
      <c r="Q253" s="31"/>
      <c r="R253" s="31"/>
      <c r="S253" s="31"/>
      <c r="T253" s="31"/>
      <c r="U253" s="31"/>
      <c r="V253" s="60"/>
      <c r="W253" s="60"/>
      <c r="X253" s="60"/>
      <c r="Y253" s="60"/>
      <c r="Z253" s="60"/>
      <c r="AA253" s="60"/>
    </row>
    <row r="254" spans="1:27" ht="30" customHeight="1" x14ac:dyDescent="0.25">
      <c r="A254" s="166"/>
      <c r="B254" s="73">
        <v>251</v>
      </c>
      <c r="C254" s="169"/>
      <c r="D254" s="75" t="s">
        <v>649</v>
      </c>
      <c r="E254" s="72" t="s">
        <v>735</v>
      </c>
      <c r="F254" s="72" t="s">
        <v>336</v>
      </c>
      <c r="G254" s="72" t="s">
        <v>232</v>
      </c>
      <c r="H254" s="56">
        <v>22.02</v>
      </c>
      <c r="I254" s="32"/>
      <c r="J254" s="41">
        <f t="shared" si="6"/>
        <v>0</v>
      </c>
      <c r="K254" s="42" t="str">
        <f t="shared" si="7"/>
        <v>OK</v>
      </c>
      <c r="L254" s="31"/>
      <c r="M254" s="31"/>
      <c r="N254" s="31"/>
      <c r="O254" s="64"/>
      <c r="P254" s="64"/>
      <c r="Q254" s="31"/>
      <c r="R254" s="31"/>
      <c r="S254" s="31"/>
      <c r="T254" s="31"/>
      <c r="U254" s="31"/>
      <c r="V254" s="60"/>
      <c r="W254" s="60"/>
      <c r="X254" s="60"/>
      <c r="Y254" s="60"/>
      <c r="Z254" s="60"/>
      <c r="AA254" s="60"/>
    </row>
    <row r="255" spans="1:27" ht="30" customHeight="1" x14ac:dyDescent="0.25">
      <c r="A255" s="166"/>
      <c r="B255" s="73">
        <v>252</v>
      </c>
      <c r="C255" s="169"/>
      <c r="D255" s="75" t="s">
        <v>650</v>
      </c>
      <c r="E255" s="72" t="s">
        <v>730</v>
      </c>
      <c r="F255" s="72" t="s">
        <v>336</v>
      </c>
      <c r="G255" s="72" t="s">
        <v>44</v>
      </c>
      <c r="H255" s="56">
        <v>13.98</v>
      </c>
      <c r="I255" s="32">
        <v>4</v>
      </c>
      <c r="J255" s="41">
        <f t="shared" si="6"/>
        <v>0</v>
      </c>
      <c r="K255" s="42" t="str">
        <f t="shared" si="7"/>
        <v>OK</v>
      </c>
      <c r="L255" s="31"/>
      <c r="M255" s="31">
        <v>4</v>
      </c>
      <c r="N255" s="31"/>
      <c r="O255" s="64"/>
      <c r="P255" s="64"/>
      <c r="Q255" s="31"/>
      <c r="R255" s="31"/>
      <c r="S255" s="31"/>
      <c r="T255" s="31"/>
      <c r="U255" s="31"/>
      <c r="V255" s="60"/>
      <c r="W255" s="60"/>
      <c r="X255" s="60"/>
      <c r="Y255" s="60"/>
      <c r="Z255" s="60"/>
      <c r="AA255" s="60"/>
    </row>
    <row r="256" spans="1:27" ht="30" customHeight="1" x14ac:dyDescent="0.25">
      <c r="A256" s="166"/>
      <c r="B256" s="73">
        <v>253</v>
      </c>
      <c r="C256" s="169"/>
      <c r="D256" s="75" t="s">
        <v>651</v>
      </c>
      <c r="E256" s="72" t="s">
        <v>726</v>
      </c>
      <c r="F256" s="72" t="s">
        <v>336</v>
      </c>
      <c r="G256" s="72" t="s">
        <v>232</v>
      </c>
      <c r="H256" s="56">
        <v>25.96</v>
      </c>
      <c r="I256" s="32"/>
      <c r="J256" s="41">
        <f t="shared" si="6"/>
        <v>0</v>
      </c>
      <c r="K256" s="42" t="str">
        <f t="shared" si="7"/>
        <v>OK</v>
      </c>
      <c r="L256" s="31"/>
      <c r="M256" s="31"/>
      <c r="N256" s="31"/>
      <c r="O256" s="64"/>
      <c r="P256" s="64"/>
      <c r="Q256" s="31"/>
      <c r="R256" s="31"/>
      <c r="S256" s="31"/>
      <c r="T256" s="31"/>
      <c r="U256" s="31"/>
      <c r="V256" s="60"/>
      <c r="W256" s="60"/>
      <c r="X256" s="60"/>
      <c r="Y256" s="60"/>
      <c r="Z256" s="60"/>
      <c r="AA256" s="60"/>
    </row>
    <row r="257" spans="1:27" ht="30" customHeight="1" x14ac:dyDescent="0.25">
      <c r="A257" s="167"/>
      <c r="B257" s="73">
        <v>254</v>
      </c>
      <c r="C257" s="170"/>
      <c r="D257" s="75" t="s">
        <v>653</v>
      </c>
      <c r="E257" s="72" t="s">
        <v>729</v>
      </c>
      <c r="F257" s="72" t="s">
        <v>336</v>
      </c>
      <c r="G257" s="72" t="s">
        <v>232</v>
      </c>
      <c r="H257" s="56">
        <v>86.3</v>
      </c>
      <c r="I257" s="32"/>
      <c r="J257" s="41">
        <f t="shared" si="6"/>
        <v>0</v>
      </c>
      <c r="K257" s="42" t="str">
        <f t="shared" si="7"/>
        <v>OK</v>
      </c>
      <c r="L257" s="31"/>
      <c r="M257" s="31"/>
      <c r="N257" s="31"/>
      <c r="O257" s="64"/>
      <c r="P257" s="64"/>
      <c r="Q257" s="31"/>
      <c r="R257" s="31"/>
      <c r="S257" s="31"/>
      <c r="T257" s="31"/>
      <c r="U257" s="31"/>
      <c r="V257" s="60"/>
      <c r="W257" s="60"/>
      <c r="X257" s="60"/>
      <c r="Y257" s="60"/>
      <c r="Z257" s="60"/>
      <c r="AA257" s="60"/>
    </row>
    <row r="258" spans="1:27" ht="30" customHeight="1" x14ac:dyDescent="0.25">
      <c r="A258" s="171">
        <v>5</v>
      </c>
      <c r="B258" s="76">
        <v>255</v>
      </c>
      <c r="C258" s="174" t="s">
        <v>736</v>
      </c>
      <c r="D258" s="80" t="s">
        <v>299</v>
      </c>
      <c r="E258" s="69" t="s">
        <v>737</v>
      </c>
      <c r="F258" s="69" t="s">
        <v>301</v>
      </c>
      <c r="G258" s="69" t="s">
        <v>44</v>
      </c>
      <c r="H258" s="54">
        <v>96.15</v>
      </c>
      <c r="I258" s="32">
        <v>10</v>
      </c>
      <c r="J258" s="41">
        <f t="shared" si="6"/>
        <v>5</v>
      </c>
      <c r="K258" s="42" t="str">
        <f t="shared" si="7"/>
        <v>OK</v>
      </c>
      <c r="L258" s="31"/>
      <c r="M258" s="31"/>
      <c r="N258" s="31"/>
      <c r="O258" s="64"/>
      <c r="P258" s="64"/>
      <c r="Q258" s="31"/>
      <c r="R258" s="31"/>
      <c r="S258" s="31">
        <v>5</v>
      </c>
      <c r="T258" s="31"/>
      <c r="U258" s="31"/>
      <c r="V258" s="60"/>
      <c r="W258" s="60"/>
      <c r="X258" s="60"/>
      <c r="Y258" s="60"/>
      <c r="Z258" s="60"/>
      <c r="AA258" s="60"/>
    </row>
    <row r="259" spans="1:27" ht="30" customHeight="1" x14ac:dyDescent="0.25">
      <c r="A259" s="172"/>
      <c r="B259" s="76">
        <v>256</v>
      </c>
      <c r="C259" s="175"/>
      <c r="D259" s="80" t="s">
        <v>302</v>
      </c>
      <c r="E259" s="69" t="s">
        <v>737</v>
      </c>
      <c r="F259" s="69" t="s">
        <v>301</v>
      </c>
      <c r="G259" s="69" t="s">
        <v>44</v>
      </c>
      <c r="H259" s="54">
        <v>79.91</v>
      </c>
      <c r="I259" s="32">
        <v>10</v>
      </c>
      <c r="J259" s="41">
        <f t="shared" si="6"/>
        <v>10</v>
      </c>
      <c r="K259" s="42" t="str">
        <f t="shared" si="7"/>
        <v>OK</v>
      </c>
      <c r="L259" s="31"/>
      <c r="M259" s="31"/>
      <c r="N259" s="31"/>
      <c r="O259" s="64"/>
      <c r="P259" s="64"/>
      <c r="Q259" s="31"/>
      <c r="R259" s="31"/>
      <c r="S259" s="31"/>
      <c r="T259" s="31"/>
      <c r="U259" s="31"/>
      <c r="V259" s="60"/>
      <c r="W259" s="60"/>
      <c r="X259" s="60"/>
      <c r="Y259" s="60"/>
      <c r="Z259" s="60"/>
      <c r="AA259" s="60"/>
    </row>
    <row r="260" spans="1:27" ht="30" customHeight="1" x14ac:dyDescent="0.25">
      <c r="A260" s="172"/>
      <c r="B260" s="76">
        <v>257</v>
      </c>
      <c r="C260" s="175"/>
      <c r="D260" s="80" t="s">
        <v>303</v>
      </c>
      <c r="E260" s="69" t="s">
        <v>737</v>
      </c>
      <c r="F260" s="69" t="s">
        <v>301</v>
      </c>
      <c r="G260" s="69" t="s">
        <v>44</v>
      </c>
      <c r="H260" s="54">
        <v>72.44</v>
      </c>
      <c r="I260" s="32">
        <f>10-5</f>
        <v>5</v>
      </c>
      <c r="J260" s="41">
        <f t="shared" ref="J260:J323" si="8">I260-(SUM(L260:AA260))</f>
        <v>0</v>
      </c>
      <c r="K260" s="42" t="str">
        <f t="shared" si="7"/>
        <v>OK</v>
      </c>
      <c r="L260" s="31"/>
      <c r="M260" s="31"/>
      <c r="N260" s="31"/>
      <c r="O260" s="64"/>
      <c r="P260" s="64"/>
      <c r="Q260" s="31"/>
      <c r="R260" s="31"/>
      <c r="S260" s="31">
        <v>5</v>
      </c>
      <c r="T260" s="31"/>
      <c r="U260" s="31"/>
      <c r="V260" s="60"/>
      <c r="W260" s="60"/>
      <c r="X260" s="60"/>
      <c r="Y260" s="60"/>
      <c r="Z260" s="60"/>
      <c r="AA260" s="60"/>
    </row>
    <row r="261" spans="1:27" ht="30" customHeight="1" x14ac:dyDescent="0.25">
      <c r="A261" s="172"/>
      <c r="B261" s="70">
        <v>258</v>
      </c>
      <c r="C261" s="175"/>
      <c r="D261" s="80" t="s">
        <v>643</v>
      </c>
      <c r="E261" s="69" t="s">
        <v>738</v>
      </c>
      <c r="F261" s="69" t="s">
        <v>644</v>
      </c>
      <c r="G261" s="69" t="s">
        <v>44</v>
      </c>
      <c r="H261" s="54">
        <v>23.25</v>
      </c>
      <c r="I261" s="32">
        <v>40</v>
      </c>
      <c r="J261" s="41">
        <f t="shared" si="8"/>
        <v>0</v>
      </c>
      <c r="K261" s="42" t="str">
        <f t="shared" ref="K261:K324" si="9">IF(J261&lt;0,"ATENÇÃO","OK")</f>
        <v>OK</v>
      </c>
      <c r="L261" s="31"/>
      <c r="M261" s="31"/>
      <c r="N261" s="31">
        <v>15</v>
      </c>
      <c r="O261" s="64"/>
      <c r="P261" s="64">
        <v>25</v>
      </c>
      <c r="Q261" s="31"/>
      <c r="R261" s="31"/>
      <c r="S261" s="31"/>
      <c r="T261" s="31"/>
      <c r="U261" s="31"/>
      <c r="V261" s="60"/>
      <c r="W261" s="60"/>
      <c r="X261" s="60"/>
      <c r="Y261" s="60"/>
      <c r="Z261" s="60"/>
      <c r="AA261" s="60"/>
    </row>
    <row r="262" spans="1:27" ht="30" customHeight="1" x14ac:dyDescent="0.25">
      <c r="A262" s="172"/>
      <c r="B262" s="76">
        <v>259</v>
      </c>
      <c r="C262" s="175"/>
      <c r="D262" s="80" t="s">
        <v>304</v>
      </c>
      <c r="E262" s="69" t="s">
        <v>737</v>
      </c>
      <c r="F262" s="69" t="s">
        <v>306</v>
      </c>
      <c r="G262" s="69" t="s">
        <v>44</v>
      </c>
      <c r="H262" s="54">
        <v>12.21</v>
      </c>
      <c r="I262" s="32">
        <v>10</v>
      </c>
      <c r="J262" s="41">
        <f t="shared" si="8"/>
        <v>0</v>
      </c>
      <c r="K262" s="42" t="str">
        <f t="shared" si="9"/>
        <v>OK</v>
      </c>
      <c r="L262" s="31"/>
      <c r="M262" s="31"/>
      <c r="N262" s="31"/>
      <c r="O262" s="64"/>
      <c r="P262" s="64"/>
      <c r="Q262" s="31"/>
      <c r="R262" s="31"/>
      <c r="S262" s="31">
        <v>10</v>
      </c>
      <c r="T262" s="31"/>
      <c r="U262" s="31"/>
      <c r="V262" s="60"/>
      <c r="W262" s="60"/>
      <c r="X262" s="60"/>
      <c r="Y262" s="60"/>
      <c r="Z262" s="60"/>
      <c r="AA262" s="60"/>
    </row>
    <row r="263" spans="1:27" ht="30" customHeight="1" x14ac:dyDescent="0.25">
      <c r="A263" s="172"/>
      <c r="B263" s="76">
        <v>260</v>
      </c>
      <c r="C263" s="175"/>
      <c r="D263" s="80" t="s">
        <v>307</v>
      </c>
      <c r="E263" s="69" t="s">
        <v>737</v>
      </c>
      <c r="F263" s="69" t="s">
        <v>306</v>
      </c>
      <c r="G263" s="69" t="s">
        <v>44</v>
      </c>
      <c r="H263" s="54">
        <v>4.63</v>
      </c>
      <c r="I263" s="32">
        <v>20</v>
      </c>
      <c r="J263" s="41">
        <f t="shared" si="8"/>
        <v>0</v>
      </c>
      <c r="K263" s="42" t="str">
        <f t="shared" si="9"/>
        <v>OK</v>
      </c>
      <c r="L263" s="31"/>
      <c r="M263" s="31"/>
      <c r="N263" s="31"/>
      <c r="O263" s="64"/>
      <c r="P263" s="64"/>
      <c r="Q263" s="31"/>
      <c r="R263" s="31"/>
      <c r="S263" s="31">
        <v>20</v>
      </c>
      <c r="T263" s="31"/>
      <c r="U263" s="31"/>
      <c r="V263" s="60"/>
      <c r="W263" s="60"/>
      <c r="X263" s="60"/>
      <c r="Y263" s="60"/>
      <c r="Z263" s="60"/>
      <c r="AA263" s="60"/>
    </row>
    <row r="264" spans="1:27" ht="30" customHeight="1" x14ac:dyDescent="0.25">
      <c r="A264" s="172"/>
      <c r="B264" s="76">
        <v>261</v>
      </c>
      <c r="C264" s="175"/>
      <c r="D264" s="80" t="s">
        <v>308</v>
      </c>
      <c r="E264" s="69" t="s">
        <v>737</v>
      </c>
      <c r="F264" s="69" t="s">
        <v>301</v>
      </c>
      <c r="G264" s="69" t="s">
        <v>44</v>
      </c>
      <c r="H264" s="54">
        <v>71.16</v>
      </c>
      <c r="I264" s="32">
        <v>20</v>
      </c>
      <c r="J264" s="41">
        <f t="shared" si="8"/>
        <v>10</v>
      </c>
      <c r="K264" s="42" t="str">
        <f t="shared" si="9"/>
        <v>OK</v>
      </c>
      <c r="L264" s="31"/>
      <c r="M264" s="31"/>
      <c r="N264" s="31"/>
      <c r="O264" s="64"/>
      <c r="P264" s="64"/>
      <c r="Q264" s="31"/>
      <c r="R264" s="31"/>
      <c r="S264" s="31">
        <v>10</v>
      </c>
      <c r="T264" s="31"/>
      <c r="U264" s="31"/>
      <c r="V264" s="60"/>
      <c r="W264" s="60"/>
      <c r="X264" s="60"/>
      <c r="Y264" s="60"/>
      <c r="Z264" s="60"/>
      <c r="AA264" s="60"/>
    </row>
    <row r="265" spans="1:27" ht="30" customHeight="1" x14ac:dyDescent="0.25">
      <c r="A265" s="172"/>
      <c r="B265" s="70">
        <v>262</v>
      </c>
      <c r="C265" s="175"/>
      <c r="D265" s="81" t="s">
        <v>309</v>
      </c>
      <c r="E265" s="69" t="s">
        <v>737</v>
      </c>
      <c r="F265" s="69" t="s">
        <v>301</v>
      </c>
      <c r="G265" s="69" t="s">
        <v>44</v>
      </c>
      <c r="H265" s="54">
        <v>86.96</v>
      </c>
      <c r="I265" s="32">
        <v>20</v>
      </c>
      <c r="J265" s="41">
        <f t="shared" si="8"/>
        <v>0</v>
      </c>
      <c r="K265" s="42" t="str">
        <f t="shared" si="9"/>
        <v>OK</v>
      </c>
      <c r="L265" s="31"/>
      <c r="M265" s="31"/>
      <c r="N265" s="31"/>
      <c r="O265" s="64"/>
      <c r="P265" s="64">
        <v>15</v>
      </c>
      <c r="Q265" s="31"/>
      <c r="R265" s="31"/>
      <c r="S265" s="31">
        <v>5</v>
      </c>
      <c r="T265" s="31"/>
      <c r="U265" s="31"/>
      <c r="V265" s="60"/>
      <c r="W265" s="60"/>
      <c r="X265" s="60"/>
      <c r="Y265" s="60"/>
      <c r="Z265" s="60"/>
      <c r="AA265" s="60"/>
    </row>
    <row r="266" spans="1:27" ht="30" customHeight="1" x14ac:dyDescent="0.25">
      <c r="A266" s="172"/>
      <c r="B266" s="76">
        <v>263</v>
      </c>
      <c r="C266" s="175"/>
      <c r="D266" s="80" t="s">
        <v>310</v>
      </c>
      <c r="E266" s="69" t="s">
        <v>311</v>
      </c>
      <c r="F266" s="69" t="s">
        <v>306</v>
      </c>
      <c r="G266" s="69" t="s">
        <v>44</v>
      </c>
      <c r="H266" s="54">
        <v>9.8800000000000008</v>
      </c>
      <c r="I266" s="32">
        <v>10</v>
      </c>
      <c r="J266" s="41">
        <f t="shared" si="8"/>
        <v>5</v>
      </c>
      <c r="K266" s="42" t="str">
        <f t="shared" si="9"/>
        <v>OK</v>
      </c>
      <c r="L266" s="31"/>
      <c r="M266" s="31"/>
      <c r="N266" s="31"/>
      <c r="O266" s="64"/>
      <c r="P266" s="64"/>
      <c r="Q266" s="31"/>
      <c r="R266" s="31"/>
      <c r="S266" s="31">
        <v>5</v>
      </c>
      <c r="T266" s="31"/>
      <c r="U266" s="31"/>
      <c r="V266" s="60"/>
      <c r="W266" s="60"/>
      <c r="X266" s="60"/>
      <c r="Y266" s="60"/>
      <c r="Z266" s="60"/>
      <c r="AA266" s="60"/>
    </row>
    <row r="267" spans="1:27" ht="30" customHeight="1" x14ac:dyDescent="0.25">
      <c r="A267" s="172"/>
      <c r="B267" s="76">
        <v>264</v>
      </c>
      <c r="C267" s="175"/>
      <c r="D267" s="80" t="s">
        <v>312</v>
      </c>
      <c r="E267" s="69" t="s">
        <v>739</v>
      </c>
      <c r="F267" s="69" t="s">
        <v>306</v>
      </c>
      <c r="G267" s="69" t="s">
        <v>44</v>
      </c>
      <c r="H267" s="54">
        <v>19.18</v>
      </c>
      <c r="I267" s="32">
        <v>10</v>
      </c>
      <c r="J267" s="41">
        <f t="shared" si="8"/>
        <v>5</v>
      </c>
      <c r="K267" s="42" t="str">
        <f t="shared" si="9"/>
        <v>OK</v>
      </c>
      <c r="L267" s="31"/>
      <c r="M267" s="31"/>
      <c r="N267" s="31"/>
      <c r="O267" s="64"/>
      <c r="P267" s="64"/>
      <c r="Q267" s="31"/>
      <c r="R267" s="31"/>
      <c r="S267" s="31">
        <v>5</v>
      </c>
      <c r="T267" s="31"/>
      <c r="U267" s="31"/>
      <c r="V267" s="60"/>
      <c r="W267" s="60"/>
      <c r="X267" s="60"/>
      <c r="Y267" s="60"/>
      <c r="Z267" s="60"/>
      <c r="AA267" s="60"/>
    </row>
    <row r="268" spans="1:27" ht="30" customHeight="1" x14ac:dyDescent="0.25">
      <c r="A268" s="172"/>
      <c r="B268" s="76">
        <v>265</v>
      </c>
      <c r="C268" s="175"/>
      <c r="D268" s="80" t="s">
        <v>313</v>
      </c>
      <c r="E268" s="69" t="s">
        <v>314</v>
      </c>
      <c r="F268" s="69" t="s">
        <v>306</v>
      </c>
      <c r="G268" s="69" t="s">
        <v>44</v>
      </c>
      <c r="H268" s="54">
        <v>24.34</v>
      </c>
      <c r="I268" s="32">
        <v>20</v>
      </c>
      <c r="J268" s="41">
        <f t="shared" si="8"/>
        <v>0</v>
      </c>
      <c r="K268" s="42" t="str">
        <f t="shared" si="9"/>
        <v>OK</v>
      </c>
      <c r="L268" s="31"/>
      <c r="M268" s="31"/>
      <c r="N268" s="31"/>
      <c r="O268" s="64"/>
      <c r="P268" s="64">
        <v>20</v>
      </c>
      <c r="Q268" s="31"/>
      <c r="R268" s="31"/>
      <c r="S268" s="31"/>
      <c r="T268" s="31"/>
      <c r="U268" s="31"/>
      <c r="V268" s="60"/>
      <c r="W268" s="60"/>
      <c r="X268" s="60"/>
      <c r="Y268" s="60"/>
      <c r="Z268" s="60"/>
      <c r="AA268" s="60"/>
    </row>
    <row r="269" spans="1:27" ht="30" customHeight="1" x14ac:dyDescent="0.25">
      <c r="A269" s="172"/>
      <c r="B269" s="70">
        <v>266</v>
      </c>
      <c r="C269" s="175"/>
      <c r="D269" s="80" t="s">
        <v>315</v>
      </c>
      <c r="E269" s="69" t="s">
        <v>740</v>
      </c>
      <c r="F269" s="69" t="s">
        <v>38</v>
      </c>
      <c r="G269" s="69" t="s">
        <v>44</v>
      </c>
      <c r="H269" s="54">
        <v>23.18</v>
      </c>
      <c r="I269" s="32">
        <v>30</v>
      </c>
      <c r="J269" s="41">
        <f t="shared" si="8"/>
        <v>15</v>
      </c>
      <c r="K269" s="42" t="str">
        <f t="shared" si="9"/>
        <v>OK</v>
      </c>
      <c r="L269" s="31"/>
      <c r="M269" s="31"/>
      <c r="N269" s="31"/>
      <c r="O269" s="64"/>
      <c r="P269" s="64">
        <v>10</v>
      </c>
      <c r="Q269" s="31"/>
      <c r="R269" s="31"/>
      <c r="S269" s="31">
        <v>5</v>
      </c>
      <c r="T269" s="31"/>
      <c r="U269" s="31"/>
      <c r="V269" s="60"/>
      <c r="W269" s="60"/>
      <c r="X269" s="60"/>
      <c r="Y269" s="60"/>
      <c r="Z269" s="60"/>
      <c r="AA269" s="60"/>
    </row>
    <row r="270" spans="1:27" ht="30" customHeight="1" x14ac:dyDescent="0.25">
      <c r="A270" s="172"/>
      <c r="B270" s="76">
        <v>267</v>
      </c>
      <c r="C270" s="175"/>
      <c r="D270" s="80" t="s">
        <v>317</v>
      </c>
      <c r="E270" s="69" t="s">
        <v>741</v>
      </c>
      <c r="F270" s="69" t="s">
        <v>38</v>
      </c>
      <c r="G270" s="69" t="s">
        <v>44</v>
      </c>
      <c r="H270" s="54">
        <v>5.98</v>
      </c>
      <c r="I270" s="32">
        <v>2</v>
      </c>
      <c r="J270" s="41">
        <f t="shared" si="8"/>
        <v>0</v>
      </c>
      <c r="K270" s="42" t="str">
        <f t="shared" si="9"/>
        <v>OK</v>
      </c>
      <c r="L270" s="31"/>
      <c r="M270" s="31"/>
      <c r="N270" s="31"/>
      <c r="O270" s="64"/>
      <c r="P270" s="64"/>
      <c r="Q270" s="31"/>
      <c r="R270" s="31"/>
      <c r="S270" s="31">
        <v>2</v>
      </c>
      <c r="T270" s="31"/>
      <c r="U270" s="31"/>
      <c r="V270" s="60"/>
      <c r="W270" s="60"/>
      <c r="X270" s="60"/>
      <c r="Y270" s="60"/>
      <c r="Z270" s="60"/>
      <c r="AA270" s="60"/>
    </row>
    <row r="271" spans="1:27" ht="30" customHeight="1" x14ac:dyDescent="0.25">
      <c r="A271" s="172"/>
      <c r="B271" s="76">
        <v>268</v>
      </c>
      <c r="C271" s="175"/>
      <c r="D271" s="80" t="s">
        <v>319</v>
      </c>
      <c r="E271" s="69" t="s">
        <v>742</v>
      </c>
      <c r="F271" s="69" t="s">
        <v>321</v>
      </c>
      <c r="G271" s="69" t="s">
        <v>44</v>
      </c>
      <c r="H271" s="54">
        <v>26.97</v>
      </c>
      <c r="I271" s="32">
        <v>30</v>
      </c>
      <c r="J271" s="41">
        <f t="shared" si="8"/>
        <v>30</v>
      </c>
      <c r="K271" s="42" t="str">
        <f t="shared" si="9"/>
        <v>OK</v>
      </c>
      <c r="L271" s="31"/>
      <c r="M271" s="31"/>
      <c r="N271" s="31"/>
      <c r="O271" s="64"/>
      <c r="P271" s="64"/>
      <c r="Q271" s="31"/>
      <c r="R271" s="31"/>
      <c r="S271" s="31"/>
      <c r="T271" s="31"/>
      <c r="U271" s="31"/>
      <c r="V271" s="60"/>
      <c r="W271" s="60"/>
      <c r="X271" s="60"/>
      <c r="Y271" s="60"/>
      <c r="Z271" s="60"/>
      <c r="AA271" s="60"/>
    </row>
    <row r="272" spans="1:27" ht="30" customHeight="1" x14ac:dyDescent="0.25">
      <c r="A272" s="172"/>
      <c r="B272" s="76">
        <v>269</v>
      </c>
      <c r="C272" s="175"/>
      <c r="D272" s="80" t="s">
        <v>322</v>
      </c>
      <c r="E272" s="69" t="s">
        <v>743</v>
      </c>
      <c r="F272" s="69" t="s">
        <v>321</v>
      </c>
      <c r="G272" s="69" t="s">
        <v>44</v>
      </c>
      <c r="H272" s="54">
        <v>20.9</v>
      </c>
      <c r="I272" s="32"/>
      <c r="J272" s="41">
        <f t="shared" si="8"/>
        <v>0</v>
      </c>
      <c r="K272" s="42" t="str">
        <f t="shared" si="9"/>
        <v>OK</v>
      </c>
      <c r="L272" s="31"/>
      <c r="M272" s="31"/>
      <c r="N272" s="31"/>
      <c r="O272" s="64"/>
      <c r="P272" s="64"/>
      <c r="Q272" s="31"/>
      <c r="R272" s="31"/>
      <c r="S272" s="31"/>
      <c r="T272" s="31"/>
      <c r="U272" s="31"/>
      <c r="V272" s="60"/>
      <c r="W272" s="60"/>
      <c r="X272" s="60"/>
      <c r="Y272" s="60"/>
      <c r="Z272" s="60"/>
      <c r="AA272" s="60"/>
    </row>
    <row r="273" spans="1:27" ht="30" customHeight="1" x14ac:dyDescent="0.25">
      <c r="A273" s="172"/>
      <c r="B273" s="76">
        <v>270</v>
      </c>
      <c r="C273" s="175"/>
      <c r="D273" s="80" t="s">
        <v>324</v>
      </c>
      <c r="E273" s="69" t="s">
        <v>739</v>
      </c>
      <c r="F273" s="69" t="s">
        <v>50</v>
      </c>
      <c r="G273" s="69" t="s">
        <v>44</v>
      </c>
      <c r="H273" s="54">
        <v>3.67</v>
      </c>
      <c r="I273" s="32">
        <v>10</v>
      </c>
      <c r="J273" s="41">
        <f t="shared" si="8"/>
        <v>10</v>
      </c>
      <c r="K273" s="42" t="str">
        <f t="shared" si="9"/>
        <v>OK</v>
      </c>
      <c r="L273" s="31"/>
      <c r="M273" s="31"/>
      <c r="N273" s="31"/>
      <c r="O273" s="64"/>
      <c r="P273" s="64"/>
      <c r="Q273" s="31"/>
      <c r="R273" s="31"/>
      <c r="S273" s="31"/>
      <c r="T273" s="31"/>
      <c r="U273" s="31"/>
      <c r="V273" s="60"/>
      <c r="W273" s="60"/>
      <c r="X273" s="60"/>
      <c r="Y273" s="60"/>
      <c r="Z273" s="60"/>
      <c r="AA273" s="60"/>
    </row>
    <row r="274" spans="1:27" ht="30" customHeight="1" x14ac:dyDescent="0.25">
      <c r="A274" s="172"/>
      <c r="B274" s="76">
        <v>271</v>
      </c>
      <c r="C274" s="175"/>
      <c r="D274" s="80" t="s">
        <v>325</v>
      </c>
      <c r="E274" s="69" t="s">
        <v>744</v>
      </c>
      <c r="F274" s="69" t="s">
        <v>38</v>
      </c>
      <c r="G274" s="69" t="s">
        <v>44</v>
      </c>
      <c r="H274" s="54">
        <v>47.73</v>
      </c>
      <c r="I274" s="32"/>
      <c r="J274" s="41">
        <f t="shared" si="8"/>
        <v>0</v>
      </c>
      <c r="K274" s="42" t="str">
        <f t="shared" si="9"/>
        <v>OK</v>
      </c>
      <c r="L274" s="31"/>
      <c r="M274" s="31"/>
      <c r="N274" s="31"/>
      <c r="O274" s="64"/>
      <c r="P274" s="64"/>
      <c r="Q274" s="31"/>
      <c r="R274" s="31"/>
      <c r="S274" s="31"/>
      <c r="T274" s="31"/>
      <c r="U274" s="31"/>
      <c r="V274" s="60"/>
      <c r="W274" s="60"/>
      <c r="X274" s="60"/>
      <c r="Y274" s="60"/>
      <c r="Z274" s="60"/>
      <c r="AA274" s="60"/>
    </row>
    <row r="275" spans="1:27" ht="30" customHeight="1" x14ac:dyDescent="0.25">
      <c r="A275" s="172"/>
      <c r="B275" s="76">
        <v>272</v>
      </c>
      <c r="C275" s="175"/>
      <c r="D275" s="80" t="s">
        <v>327</v>
      </c>
      <c r="E275" s="69" t="s">
        <v>744</v>
      </c>
      <c r="F275" s="69" t="s">
        <v>38</v>
      </c>
      <c r="G275" s="69" t="s">
        <v>44</v>
      </c>
      <c r="H275" s="54">
        <v>50.1</v>
      </c>
      <c r="I275" s="32">
        <v>20</v>
      </c>
      <c r="J275" s="41">
        <f t="shared" si="8"/>
        <v>20</v>
      </c>
      <c r="K275" s="42" t="str">
        <f t="shared" si="9"/>
        <v>OK</v>
      </c>
      <c r="L275" s="31"/>
      <c r="M275" s="31"/>
      <c r="N275" s="31"/>
      <c r="O275" s="64"/>
      <c r="P275" s="64"/>
      <c r="Q275" s="31"/>
      <c r="R275" s="31"/>
      <c r="S275" s="31"/>
      <c r="T275" s="31"/>
      <c r="U275" s="31"/>
      <c r="V275" s="60"/>
      <c r="W275" s="60"/>
      <c r="X275" s="60"/>
      <c r="Y275" s="60"/>
      <c r="Z275" s="60"/>
      <c r="AA275" s="60"/>
    </row>
    <row r="276" spans="1:27" ht="30" customHeight="1" x14ac:dyDescent="0.25">
      <c r="A276" s="172"/>
      <c r="B276" s="76">
        <v>273</v>
      </c>
      <c r="C276" s="175"/>
      <c r="D276" s="80" t="s">
        <v>745</v>
      </c>
      <c r="E276" s="69" t="s">
        <v>746</v>
      </c>
      <c r="F276" s="69" t="s">
        <v>38</v>
      </c>
      <c r="G276" s="69" t="s">
        <v>44</v>
      </c>
      <c r="H276" s="54">
        <v>1.29</v>
      </c>
      <c r="I276" s="32">
        <v>300</v>
      </c>
      <c r="J276" s="41">
        <f t="shared" si="8"/>
        <v>200</v>
      </c>
      <c r="K276" s="42" t="str">
        <f t="shared" si="9"/>
        <v>OK</v>
      </c>
      <c r="L276" s="31"/>
      <c r="M276" s="31"/>
      <c r="N276" s="31"/>
      <c r="O276" s="64"/>
      <c r="P276" s="64"/>
      <c r="Q276" s="31"/>
      <c r="R276" s="31"/>
      <c r="S276" s="31">
        <v>100</v>
      </c>
      <c r="T276" s="31"/>
      <c r="U276" s="31"/>
      <c r="V276" s="60"/>
      <c r="W276" s="60"/>
      <c r="X276" s="60"/>
      <c r="Y276" s="60"/>
      <c r="Z276" s="60"/>
      <c r="AA276" s="60"/>
    </row>
    <row r="277" spans="1:27" ht="30" customHeight="1" x14ac:dyDescent="0.25">
      <c r="A277" s="172"/>
      <c r="B277" s="76">
        <v>274</v>
      </c>
      <c r="C277" s="175"/>
      <c r="D277" s="80" t="s">
        <v>329</v>
      </c>
      <c r="E277" s="69" t="s">
        <v>747</v>
      </c>
      <c r="F277" s="69" t="s">
        <v>38</v>
      </c>
      <c r="G277" s="69" t="s">
        <v>44</v>
      </c>
      <c r="H277" s="54">
        <v>0.44</v>
      </c>
      <c r="I277" s="32"/>
      <c r="J277" s="41">
        <f t="shared" si="8"/>
        <v>0</v>
      </c>
      <c r="K277" s="42" t="str">
        <f t="shared" si="9"/>
        <v>OK</v>
      </c>
      <c r="L277" s="31"/>
      <c r="M277" s="31"/>
      <c r="N277" s="31"/>
      <c r="O277" s="64"/>
      <c r="P277" s="64"/>
      <c r="Q277" s="31"/>
      <c r="R277" s="31"/>
      <c r="S277" s="31"/>
      <c r="T277" s="31"/>
      <c r="U277" s="31"/>
      <c r="V277" s="60"/>
      <c r="W277" s="60"/>
      <c r="X277" s="60"/>
      <c r="Y277" s="60"/>
      <c r="Z277" s="60"/>
      <c r="AA277" s="60"/>
    </row>
    <row r="278" spans="1:27" ht="30" customHeight="1" x14ac:dyDescent="0.25">
      <c r="A278" s="172"/>
      <c r="B278" s="70">
        <v>275</v>
      </c>
      <c r="C278" s="175"/>
      <c r="D278" s="80" t="s">
        <v>330</v>
      </c>
      <c r="E278" s="69" t="s">
        <v>748</v>
      </c>
      <c r="F278" s="69" t="s">
        <v>321</v>
      </c>
      <c r="G278" s="69" t="s">
        <v>44</v>
      </c>
      <c r="H278" s="54">
        <v>111.53</v>
      </c>
      <c r="I278" s="32">
        <v>50</v>
      </c>
      <c r="J278" s="41">
        <f t="shared" si="8"/>
        <v>47</v>
      </c>
      <c r="K278" s="42" t="str">
        <f t="shared" si="9"/>
        <v>OK</v>
      </c>
      <c r="L278" s="31"/>
      <c r="M278" s="31"/>
      <c r="N278" s="31"/>
      <c r="O278" s="64"/>
      <c r="P278" s="64"/>
      <c r="Q278" s="31"/>
      <c r="R278" s="31"/>
      <c r="S278" s="31">
        <v>3</v>
      </c>
      <c r="T278" s="31"/>
      <c r="U278" s="31"/>
      <c r="V278" s="60"/>
      <c r="W278" s="60"/>
      <c r="X278" s="60"/>
      <c r="Y278" s="60"/>
      <c r="Z278" s="60"/>
      <c r="AA278" s="60"/>
    </row>
    <row r="279" spans="1:27" ht="30" customHeight="1" x14ac:dyDescent="0.25">
      <c r="A279" s="172"/>
      <c r="B279" s="76">
        <v>276</v>
      </c>
      <c r="C279" s="175"/>
      <c r="D279" s="81" t="s">
        <v>749</v>
      </c>
      <c r="E279" s="66" t="s">
        <v>750</v>
      </c>
      <c r="F279" s="48" t="s">
        <v>751</v>
      </c>
      <c r="G279" s="70" t="s">
        <v>44</v>
      </c>
      <c r="H279" s="54">
        <v>255.57</v>
      </c>
      <c r="I279" s="32"/>
      <c r="J279" s="41">
        <f t="shared" si="8"/>
        <v>0</v>
      </c>
      <c r="K279" s="42" t="str">
        <f t="shared" si="9"/>
        <v>OK</v>
      </c>
      <c r="L279" s="31"/>
      <c r="M279" s="31"/>
      <c r="N279" s="31"/>
      <c r="O279" s="64"/>
      <c r="P279" s="64"/>
      <c r="Q279" s="31"/>
      <c r="R279" s="31"/>
      <c r="S279" s="31"/>
      <c r="T279" s="31"/>
      <c r="U279" s="31"/>
      <c r="V279" s="60"/>
      <c r="W279" s="60"/>
      <c r="X279" s="60"/>
      <c r="Y279" s="60"/>
      <c r="Z279" s="60"/>
      <c r="AA279" s="60"/>
    </row>
    <row r="280" spans="1:27" ht="30" customHeight="1" x14ac:dyDescent="0.25">
      <c r="A280" s="172"/>
      <c r="B280" s="76">
        <v>277</v>
      </c>
      <c r="C280" s="175"/>
      <c r="D280" s="81" t="s">
        <v>752</v>
      </c>
      <c r="E280" s="66" t="s">
        <v>748</v>
      </c>
      <c r="F280" s="48" t="s">
        <v>751</v>
      </c>
      <c r="G280" s="70" t="s">
        <v>44</v>
      </c>
      <c r="H280" s="54">
        <v>203.37</v>
      </c>
      <c r="I280" s="32"/>
      <c r="J280" s="41">
        <f t="shared" si="8"/>
        <v>0</v>
      </c>
      <c r="K280" s="42" t="str">
        <f t="shared" si="9"/>
        <v>OK</v>
      </c>
      <c r="L280" s="31"/>
      <c r="M280" s="31"/>
      <c r="N280" s="31"/>
      <c r="O280" s="64"/>
      <c r="P280" s="64"/>
      <c r="Q280" s="31"/>
      <c r="R280" s="31"/>
      <c r="S280" s="31"/>
      <c r="T280" s="31"/>
      <c r="U280" s="31"/>
      <c r="V280" s="60"/>
      <c r="W280" s="60"/>
      <c r="X280" s="60"/>
      <c r="Y280" s="60"/>
      <c r="Z280" s="60"/>
      <c r="AA280" s="60"/>
    </row>
    <row r="281" spans="1:27" ht="30" customHeight="1" x14ac:dyDescent="0.25">
      <c r="A281" s="172"/>
      <c r="B281" s="76">
        <v>278</v>
      </c>
      <c r="C281" s="175"/>
      <c r="D281" s="81" t="s">
        <v>753</v>
      </c>
      <c r="E281" s="66" t="s">
        <v>748</v>
      </c>
      <c r="F281" s="48" t="s">
        <v>754</v>
      </c>
      <c r="G281" s="70" t="s">
        <v>755</v>
      </c>
      <c r="H281" s="54">
        <v>3.68</v>
      </c>
      <c r="I281" s="32"/>
      <c r="J281" s="41">
        <f t="shared" si="8"/>
        <v>0</v>
      </c>
      <c r="K281" s="42" t="str">
        <f t="shared" si="9"/>
        <v>OK</v>
      </c>
      <c r="L281" s="31"/>
      <c r="M281" s="31"/>
      <c r="N281" s="31"/>
      <c r="O281" s="64"/>
      <c r="P281" s="64"/>
      <c r="Q281" s="31"/>
      <c r="R281" s="31"/>
      <c r="S281" s="31"/>
      <c r="T281" s="31"/>
      <c r="U281" s="31"/>
      <c r="V281" s="60"/>
      <c r="W281" s="60"/>
      <c r="X281" s="60"/>
      <c r="Y281" s="60"/>
      <c r="Z281" s="60"/>
      <c r="AA281" s="60"/>
    </row>
    <row r="282" spans="1:27" ht="30" customHeight="1" x14ac:dyDescent="0.25">
      <c r="A282" s="172"/>
      <c r="B282" s="76">
        <v>279</v>
      </c>
      <c r="C282" s="175"/>
      <c r="D282" s="81" t="s">
        <v>756</v>
      </c>
      <c r="E282" s="66" t="s">
        <v>757</v>
      </c>
      <c r="F282" s="48" t="s">
        <v>336</v>
      </c>
      <c r="G282" s="70" t="s">
        <v>44</v>
      </c>
      <c r="H282" s="54">
        <v>84.95</v>
      </c>
      <c r="I282" s="32"/>
      <c r="J282" s="41">
        <f t="shared" si="8"/>
        <v>0</v>
      </c>
      <c r="K282" s="42" t="str">
        <f t="shared" si="9"/>
        <v>OK</v>
      </c>
      <c r="L282" s="31"/>
      <c r="M282" s="31"/>
      <c r="N282" s="31"/>
      <c r="O282" s="64"/>
      <c r="P282" s="64"/>
      <c r="Q282" s="31"/>
      <c r="R282" s="31"/>
      <c r="S282" s="31"/>
      <c r="T282" s="31"/>
      <c r="U282" s="31"/>
      <c r="V282" s="60"/>
      <c r="W282" s="60"/>
      <c r="X282" s="60"/>
      <c r="Y282" s="60"/>
      <c r="Z282" s="60"/>
      <c r="AA282" s="60"/>
    </row>
    <row r="283" spans="1:27" ht="30" customHeight="1" x14ac:dyDescent="0.25">
      <c r="A283" s="172"/>
      <c r="B283" s="76">
        <v>280</v>
      </c>
      <c r="C283" s="175"/>
      <c r="D283" s="81" t="s">
        <v>758</v>
      </c>
      <c r="E283" s="66" t="s">
        <v>757</v>
      </c>
      <c r="F283" s="48" t="s">
        <v>336</v>
      </c>
      <c r="G283" s="70" t="s">
        <v>44</v>
      </c>
      <c r="H283" s="54">
        <v>122.79</v>
      </c>
      <c r="I283" s="32"/>
      <c r="J283" s="41">
        <f t="shared" si="8"/>
        <v>0</v>
      </c>
      <c r="K283" s="42" t="str">
        <f t="shared" si="9"/>
        <v>OK</v>
      </c>
      <c r="L283" s="31"/>
      <c r="M283" s="31"/>
      <c r="N283" s="31"/>
      <c r="O283" s="64"/>
      <c r="P283" s="64"/>
      <c r="Q283" s="31"/>
      <c r="R283" s="31"/>
      <c r="S283" s="31"/>
      <c r="T283" s="31"/>
      <c r="U283" s="31"/>
      <c r="V283" s="60"/>
      <c r="W283" s="60"/>
      <c r="X283" s="60"/>
      <c r="Y283" s="60"/>
      <c r="Z283" s="60"/>
      <c r="AA283" s="60"/>
    </row>
    <row r="284" spans="1:27" ht="30" customHeight="1" x14ac:dyDescent="0.25">
      <c r="A284" s="172"/>
      <c r="B284" s="76">
        <v>281</v>
      </c>
      <c r="C284" s="175"/>
      <c r="D284" s="81" t="s">
        <v>759</v>
      </c>
      <c r="E284" s="66" t="s">
        <v>757</v>
      </c>
      <c r="F284" s="48" t="s">
        <v>336</v>
      </c>
      <c r="G284" s="70" t="s">
        <v>44</v>
      </c>
      <c r="H284" s="54">
        <v>38.6</v>
      </c>
      <c r="I284" s="32"/>
      <c r="J284" s="41">
        <f t="shared" si="8"/>
        <v>0</v>
      </c>
      <c r="K284" s="42" t="str">
        <f t="shared" si="9"/>
        <v>OK</v>
      </c>
      <c r="L284" s="31"/>
      <c r="M284" s="31"/>
      <c r="N284" s="31"/>
      <c r="O284" s="64"/>
      <c r="P284" s="64"/>
      <c r="Q284" s="31"/>
      <c r="R284" s="31"/>
      <c r="S284" s="31"/>
      <c r="T284" s="31"/>
      <c r="U284" s="31"/>
      <c r="V284" s="60"/>
      <c r="W284" s="60"/>
      <c r="X284" s="60"/>
      <c r="Y284" s="60"/>
      <c r="Z284" s="60"/>
      <c r="AA284" s="60"/>
    </row>
    <row r="285" spans="1:27" ht="30" customHeight="1" x14ac:dyDescent="0.25">
      <c r="A285" s="172"/>
      <c r="B285" s="76">
        <v>282</v>
      </c>
      <c r="C285" s="175"/>
      <c r="D285" s="81" t="s">
        <v>760</v>
      </c>
      <c r="E285" s="66" t="s">
        <v>757</v>
      </c>
      <c r="F285" s="48" t="s">
        <v>336</v>
      </c>
      <c r="G285" s="70" t="s">
        <v>44</v>
      </c>
      <c r="H285" s="54">
        <v>58.6</v>
      </c>
      <c r="I285" s="32"/>
      <c r="J285" s="41">
        <f t="shared" si="8"/>
        <v>0</v>
      </c>
      <c r="K285" s="42" t="str">
        <f t="shared" si="9"/>
        <v>OK</v>
      </c>
      <c r="L285" s="31"/>
      <c r="M285" s="31"/>
      <c r="N285" s="31"/>
      <c r="O285" s="64"/>
      <c r="P285" s="64"/>
      <c r="Q285" s="31"/>
      <c r="R285" s="31"/>
      <c r="S285" s="31"/>
      <c r="T285" s="31"/>
      <c r="U285" s="31"/>
      <c r="V285" s="60"/>
      <c r="W285" s="60"/>
      <c r="X285" s="60"/>
      <c r="Y285" s="60"/>
      <c r="Z285" s="60"/>
      <c r="AA285" s="60"/>
    </row>
    <row r="286" spans="1:27" ht="30" customHeight="1" x14ac:dyDescent="0.25">
      <c r="A286" s="172"/>
      <c r="B286" s="76">
        <v>283</v>
      </c>
      <c r="C286" s="175"/>
      <c r="D286" s="81" t="s">
        <v>761</v>
      </c>
      <c r="E286" s="66" t="s">
        <v>762</v>
      </c>
      <c r="F286" s="48" t="s">
        <v>336</v>
      </c>
      <c r="G286" s="70" t="s">
        <v>44</v>
      </c>
      <c r="H286" s="54">
        <v>9.24</v>
      </c>
      <c r="I286" s="32"/>
      <c r="J286" s="41">
        <f t="shared" si="8"/>
        <v>0</v>
      </c>
      <c r="K286" s="42" t="str">
        <f t="shared" si="9"/>
        <v>OK</v>
      </c>
      <c r="L286" s="31"/>
      <c r="M286" s="31"/>
      <c r="N286" s="31"/>
      <c r="O286" s="64"/>
      <c r="P286" s="64"/>
      <c r="Q286" s="31"/>
      <c r="R286" s="31"/>
      <c r="S286" s="31"/>
      <c r="T286" s="31"/>
      <c r="U286" s="31"/>
      <c r="V286" s="60"/>
      <c r="W286" s="60"/>
      <c r="X286" s="60"/>
      <c r="Y286" s="60"/>
      <c r="Z286" s="60"/>
      <c r="AA286" s="60"/>
    </row>
    <row r="287" spans="1:27" ht="30" customHeight="1" x14ac:dyDescent="0.25">
      <c r="A287" s="172"/>
      <c r="B287" s="76">
        <v>284</v>
      </c>
      <c r="C287" s="175"/>
      <c r="D287" s="81" t="s">
        <v>763</v>
      </c>
      <c r="E287" s="66" t="s">
        <v>764</v>
      </c>
      <c r="F287" s="48" t="s">
        <v>765</v>
      </c>
      <c r="G287" s="70" t="s">
        <v>44</v>
      </c>
      <c r="H287" s="54">
        <v>45.35</v>
      </c>
      <c r="I287" s="32"/>
      <c r="J287" s="41">
        <f t="shared" si="8"/>
        <v>0</v>
      </c>
      <c r="K287" s="42" t="str">
        <f t="shared" si="9"/>
        <v>OK</v>
      </c>
      <c r="L287" s="31"/>
      <c r="M287" s="31"/>
      <c r="N287" s="31"/>
      <c r="O287" s="64"/>
      <c r="P287" s="64"/>
      <c r="Q287" s="31"/>
      <c r="R287" s="31"/>
      <c r="S287" s="31"/>
      <c r="T287" s="31"/>
      <c r="U287" s="31"/>
      <c r="V287" s="60"/>
      <c r="W287" s="60"/>
      <c r="X287" s="60"/>
      <c r="Y287" s="60"/>
      <c r="Z287" s="60"/>
      <c r="AA287" s="60"/>
    </row>
    <row r="288" spans="1:27" ht="30" customHeight="1" x14ac:dyDescent="0.25">
      <c r="A288" s="172"/>
      <c r="B288" s="76">
        <v>285</v>
      </c>
      <c r="C288" s="175"/>
      <c r="D288" s="81" t="s">
        <v>766</v>
      </c>
      <c r="E288" s="66" t="s">
        <v>767</v>
      </c>
      <c r="F288" s="48" t="s">
        <v>38</v>
      </c>
      <c r="G288" s="70" t="s">
        <v>44</v>
      </c>
      <c r="H288" s="54">
        <v>61.65</v>
      </c>
      <c r="I288" s="32"/>
      <c r="J288" s="41">
        <f t="shared" si="8"/>
        <v>0</v>
      </c>
      <c r="K288" s="42" t="str">
        <f t="shared" si="9"/>
        <v>OK</v>
      </c>
      <c r="L288" s="31"/>
      <c r="M288" s="31"/>
      <c r="N288" s="31"/>
      <c r="O288" s="64"/>
      <c r="P288" s="64"/>
      <c r="Q288" s="31"/>
      <c r="R288" s="31"/>
      <c r="S288" s="31"/>
      <c r="T288" s="31"/>
      <c r="U288" s="31"/>
      <c r="V288" s="60"/>
      <c r="W288" s="60"/>
      <c r="X288" s="60"/>
      <c r="Y288" s="60"/>
      <c r="Z288" s="60"/>
      <c r="AA288" s="60"/>
    </row>
    <row r="289" spans="1:27" ht="30" customHeight="1" x14ac:dyDescent="0.25">
      <c r="A289" s="172"/>
      <c r="B289" s="76">
        <v>286</v>
      </c>
      <c r="C289" s="175"/>
      <c r="D289" s="81" t="s">
        <v>768</v>
      </c>
      <c r="E289" s="66" t="s">
        <v>767</v>
      </c>
      <c r="F289" s="48" t="s">
        <v>38</v>
      </c>
      <c r="G289" s="70" t="s">
        <v>44</v>
      </c>
      <c r="H289" s="54">
        <v>71.599999999999994</v>
      </c>
      <c r="I289" s="32"/>
      <c r="J289" s="41">
        <f t="shared" si="8"/>
        <v>0</v>
      </c>
      <c r="K289" s="42" t="str">
        <f t="shared" si="9"/>
        <v>OK</v>
      </c>
      <c r="L289" s="31"/>
      <c r="M289" s="31"/>
      <c r="N289" s="31"/>
      <c r="O289" s="64"/>
      <c r="P289" s="64"/>
      <c r="Q289" s="31"/>
      <c r="R289" s="31"/>
      <c r="S289" s="31"/>
      <c r="T289" s="31"/>
      <c r="U289" s="31"/>
      <c r="V289" s="60"/>
      <c r="W289" s="60"/>
      <c r="X289" s="60"/>
      <c r="Y289" s="60"/>
      <c r="Z289" s="60"/>
      <c r="AA289" s="60"/>
    </row>
    <row r="290" spans="1:27" ht="30" customHeight="1" x14ac:dyDescent="0.25">
      <c r="A290" s="172"/>
      <c r="B290" s="76">
        <v>287</v>
      </c>
      <c r="C290" s="175"/>
      <c r="D290" s="81" t="s">
        <v>769</v>
      </c>
      <c r="E290" s="66" t="s">
        <v>767</v>
      </c>
      <c r="F290" s="48" t="s">
        <v>38</v>
      </c>
      <c r="G290" s="70" t="s">
        <v>44</v>
      </c>
      <c r="H290" s="54">
        <v>101.41</v>
      </c>
      <c r="I290" s="32"/>
      <c r="J290" s="41">
        <f t="shared" si="8"/>
        <v>0</v>
      </c>
      <c r="K290" s="42" t="str">
        <f t="shared" si="9"/>
        <v>OK</v>
      </c>
      <c r="L290" s="31"/>
      <c r="M290" s="31"/>
      <c r="N290" s="31"/>
      <c r="O290" s="64"/>
      <c r="P290" s="64"/>
      <c r="Q290" s="31"/>
      <c r="R290" s="31"/>
      <c r="S290" s="31"/>
      <c r="T290" s="31"/>
      <c r="U290" s="31"/>
      <c r="V290" s="60"/>
      <c r="W290" s="60"/>
      <c r="X290" s="60"/>
      <c r="Y290" s="60"/>
      <c r="Z290" s="60"/>
      <c r="AA290" s="60"/>
    </row>
    <row r="291" spans="1:27" ht="30" customHeight="1" x14ac:dyDescent="0.25">
      <c r="A291" s="172"/>
      <c r="B291" s="76">
        <v>288</v>
      </c>
      <c r="C291" s="175"/>
      <c r="D291" s="81" t="s">
        <v>770</v>
      </c>
      <c r="E291" s="66" t="s">
        <v>771</v>
      </c>
      <c r="F291" s="48" t="s">
        <v>38</v>
      </c>
      <c r="G291" s="70" t="s">
        <v>44</v>
      </c>
      <c r="H291" s="54">
        <v>40.770000000000003</v>
      </c>
      <c r="I291" s="32"/>
      <c r="J291" s="41">
        <f t="shared" si="8"/>
        <v>0</v>
      </c>
      <c r="K291" s="42" t="str">
        <f t="shared" si="9"/>
        <v>OK</v>
      </c>
      <c r="L291" s="31"/>
      <c r="M291" s="31"/>
      <c r="N291" s="31"/>
      <c r="O291" s="64"/>
      <c r="P291" s="64"/>
      <c r="Q291" s="31"/>
      <c r="R291" s="31"/>
      <c r="S291" s="31"/>
      <c r="T291" s="31"/>
      <c r="U291" s="31"/>
      <c r="V291" s="60"/>
      <c r="W291" s="60"/>
      <c r="X291" s="60"/>
      <c r="Y291" s="60"/>
      <c r="Z291" s="60"/>
      <c r="AA291" s="60"/>
    </row>
    <row r="292" spans="1:27" ht="30" customHeight="1" x14ac:dyDescent="0.25">
      <c r="A292" s="172"/>
      <c r="B292" s="76">
        <v>289</v>
      </c>
      <c r="C292" s="175"/>
      <c r="D292" s="81" t="s">
        <v>772</v>
      </c>
      <c r="E292" s="66" t="s">
        <v>773</v>
      </c>
      <c r="F292" s="66" t="s">
        <v>774</v>
      </c>
      <c r="G292" s="70" t="s">
        <v>44</v>
      </c>
      <c r="H292" s="54">
        <v>27.07</v>
      </c>
      <c r="I292" s="32"/>
      <c r="J292" s="41">
        <f t="shared" si="8"/>
        <v>0</v>
      </c>
      <c r="K292" s="42" t="str">
        <f t="shared" si="9"/>
        <v>OK</v>
      </c>
      <c r="L292" s="31"/>
      <c r="M292" s="31"/>
      <c r="N292" s="31"/>
      <c r="O292" s="64"/>
      <c r="P292" s="64"/>
      <c r="Q292" s="31"/>
      <c r="R292" s="31"/>
      <c r="S292" s="31"/>
      <c r="T292" s="31"/>
      <c r="U292" s="31"/>
      <c r="V292" s="60"/>
      <c r="W292" s="60"/>
      <c r="X292" s="60"/>
      <c r="Y292" s="60"/>
      <c r="Z292" s="60"/>
      <c r="AA292" s="60"/>
    </row>
    <row r="293" spans="1:27" ht="30" customHeight="1" x14ac:dyDescent="0.25">
      <c r="A293" s="172"/>
      <c r="B293" s="70">
        <v>290</v>
      </c>
      <c r="C293" s="175"/>
      <c r="D293" s="80" t="s">
        <v>332</v>
      </c>
      <c r="E293" s="69" t="s">
        <v>775</v>
      </c>
      <c r="F293" s="69" t="s">
        <v>38</v>
      </c>
      <c r="G293" s="69" t="s">
        <v>44</v>
      </c>
      <c r="H293" s="54">
        <v>5.85</v>
      </c>
      <c r="I293" s="32"/>
      <c r="J293" s="41">
        <f t="shared" si="8"/>
        <v>0</v>
      </c>
      <c r="K293" s="42" t="str">
        <f t="shared" si="9"/>
        <v>OK</v>
      </c>
      <c r="L293" s="31"/>
      <c r="M293" s="31"/>
      <c r="N293" s="31"/>
      <c r="O293" s="64"/>
      <c r="P293" s="64"/>
      <c r="Q293" s="31"/>
      <c r="R293" s="31"/>
      <c r="S293" s="31"/>
      <c r="T293" s="31"/>
      <c r="U293" s="31"/>
      <c r="V293" s="60"/>
      <c r="W293" s="60"/>
      <c r="X293" s="60"/>
      <c r="Y293" s="60"/>
      <c r="Z293" s="60"/>
      <c r="AA293" s="60"/>
    </row>
    <row r="294" spans="1:27" ht="30" customHeight="1" x14ac:dyDescent="0.25">
      <c r="A294" s="172"/>
      <c r="B294" s="70">
        <v>291</v>
      </c>
      <c r="C294" s="175"/>
      <c r="D294" s="80" t="s">
        <v>334</v>
      </c>
      <c r="E294" s="69" t="s">
        <v>775</v>
      </c>
      <c r="F294" s="69" t="s">
        <v>38</v>
      </c>
      <c r="G294" s="69" t="s">
        <v>44</v>
      </c>
      <c r="H294" s="54">
        <v>5.89</v>
      </c>
      <c r="I294" s="32">
        <v>50</v>
      </c>
      <c r="J294" s="41">
        <f t="shared" si="8"/>
        <v>0</v>
      </c>
      <c r="K294" s="42" t="str">
        <f t="shared" si="9"/>
        <v>OK</v>
      </c>
      <c r="L294" s="31"/>
      <c r="M294" s="31"/>
      <c r="N294" s="31"/>
      <c r="O294" s="64"/>
      <c r="P294" s="64">
        <v>50</v>
      </c>
      <c r="Q294" s="31"/>
      <c r="R294" s="31"/>
      <c r="S294" s="31"/>
      <c r="T294" s="31"/>
      <c r="U294" s="31"/>
      <c r="V294" s="60"/>
      <c r="W294" s="60"/>
      <c r="X294" s="60"/>
      <c r="Y294" s="60"/>
      <c r="Z294" s="60"/>
      <c r="AA294" s="60"/>
    </row>
    <row r="295" spans="1:27" ht="30" customHeight="1" x14ac:dyDescent="0.25">
      <c r="A295" s="172"/>
      <c r="B295" s="70">
        <v>292</v>
      </c>
      <c r="C295" s="175"/>
      <c r="D295" s="80" t="s">
        <v>335</v>
      </c>
      <c r="E295" s="69" t="s">
        <v>775</v>
      </c>
      <c r="F295" s="69" t="s">
        <v>336</v>
      </c>
      <c r="G295" s="69" t="s">
        <v>44</v>
      </c>
      <c r="H295" s="54">
        <v>5.93</v>
      </c>
      <c r="I295" s="32">
        <v>50</v>
      </c>
      <c r="J295" s="41">
        <f t="shared" si="8"/>
        <v>0</v>
      </c>
      <c r="K295" s="42" t="str">
        <f t="shared" si="9"/>
        <v>OK</v>
      </c>
      <c r="L295" s="31"/>
      <c r="M295" s="31"/>
      <c r="N295" s="31"/>
      <c r="O295" s="64"/>
      <c r="P295" s="64">
        <v>50</v>
      </c>
      <c r="Q295" s="31"/>
      <c r="R295" s="31"/>
      <c r="S295" s="31"/>
      <c r="T295" s="31"/>
      <c r="U295" s="31"/>
      <c r="V295" s="60"/>
      <c r="W295" s="60"/>
      <c r="X295" s="60"/>
      <c r="Y295" s="60"/>
      <c r="Z295" s="60"/>
      <c r="AA295" s="60"/>
    </row>
    <row r="296" spans="1:27" ht="30" customHeight="1" x14ac:dyDescent="0.25">
      <c r="A296" s="172"/>
      <c r="B296" s="69">
        <v>293</v>
      </c>
      <c r="C296" s="175"/>
      <c r="D296" s="80" t="s">
        <v>337</v>
      </c>
      <c r="E296" s="69" t="s">
        <v>757</v>
      </c>
      <c r="F296" s="69" t="s">
        <v>123</v>
      </c>
      <c r="G296" s="69" t="s">
        <v>44</v>
      </c>
      <c r="H296" s="54">
        <v>66.3</v>
      </c>
      <c r="I296" s="32">
        <v>30</v>
      </c>
      <c r="J296" s="41">
        <f t="shared" si="8"/>
        <v>30</v>
      </c>
      <c r="K296" s="42" t="str">
        <f t="shared" si="9"/>
        <v>OK</v>
      </c>
      <c r="L296" s="31"/>
      <c r="M296" s="31"/>
      <c r="N296" s="31"/>
      <c r="O296" s="64"/>
      <c r="P296" s="64"/>
      <c r="Q296" s="31"/>
      <c r="R296" s="31"/>
      <c r="S296" s="31"/>
      <c r="T296" s="31"/>
      <c r="U296" s="31"/>
      <c r="V296" s="60"/>
      <c r="W296" s="60"/>
      <c r="X296" s="60"/>
      <c r="Y296" s="60"/>
      <c r="Z296" s="60"/>
      <c r="AA296" s="60"/>
    </row>
    <row r="297" spans="1:27" ht="30" customHeight="1" x14ac:dyDescent="0.25">
      <c r="A297" s="172"/>
      <c r="B297" s="69">
        <v>294</v>
      </c>
      <c r="C297" s="175"/>
      <c r="D297" s="80" t="s">
        <v>339</v>
      </c>
      <c r="E297" s="69" t="s">
        <v>757</v>
      </c>
      <c r="F297" s="69" t="s">
        <v>123</v>
      </c>
      <c r="G297" s="69" t="s">
        <v>44</v>
      </c>
      <c r="H297" s="54">
        <v>70.87</v>
      </c>
      <c r="I297" s="32">
        <v>30</v>
      </c>
      <c r="J297" s="41">
        <f t="shared" si="8"/>
        <v>25</v>
      </c>
      <c r="K297" s="42" t="str">
        <f t="shared" si="9"/>
        <v>OK</v>
      </c>
      <c r="L297" s="31"/>
      <c r="M297" s="31"/>
      <c r="N297" s="31"/>
      <c r="O297" s="64"/>
      <c r="P297" s="64"/>
      <c r="Q297" s="31"/>
      <c r="R297" s="31"/>
      <c r="S297" s="31">
        <v>5</v>
      </c>
      <c r="T297" s="31"/>
      <c r="U297" s="31"/>
      <c r="V297" s="60"/>
      <c r="W297" s="60"/>
      <c r="X297" s="60"/>
      <c r="Y297" s="60"/>
      <c r="Z297" s="60"/>
      <c r="AA297" s="60"/>
    </row>
    <row r="298" spans="1:27" ht="30" customHeight="1" x14ac:dyDescent="0.25">
      <c r="A298" s="172"/>
      <c r="B298" s="70">
        <v>295</v>
      </c>
      <c r="C298" s="175"/>
      <c r="D298" s="80" t="s">
        <v>340</v>
      </c>
      <c r="E298" s="69" t="s">
        <v>757</v>
      </c>
      <c r="F298" s="69" t="s">
        <v>123</v>
      </c>
      <c r="G298" s="69" t="s">
        <v>44</v>
      </c>
      <c r="H298" s="54">
        <v>97.78</v>
      </c>
      <c r="I298" s="32">
        <v>30</v>
      </c>
      <c r="J298" s="41">
        <f t="shared" si="8"/>
        <v>11</v>
      </c>
      <c r="K298" s="42" t="str">
        <f t="shared" si="9"/>
        <v>OK</v>
      </c>
      <c r="L298" s="31"/>
      <c r="M298" s="31"/>
      <c r="N298" s="31"/>
      <c r="O298" s="64"/>
      <c r="P298" s="64">
        <v>14</v>
      </c>
      <c r="Q298" s="31"/>
      <c r="R298" s="31"/>
      <c r="S298" s="31">
        <v>5</v>
      </c>
      <c r="T298" s="31"/>
      <c r="U298" s="31"/>
      <c r="V298" s="60"/>
      <c r="W298" s="60"/>
      <c r="X298" s="60"/>
      <c r="Y298" s="60"/>
      <c r="Z298" s="60"/>
      <c r="AA298" s="60"/>
    </row>
    <row r="299" spans="1:27" ht="30" customHeight="1" x14ac:dyDescent="0.25">
      <c r="A299" s="172"/>
      <c r="B299" s="69">
        <v>296</v>
      </c>
      <c r="C299" s="175"/>
      <c r="D299" s="80" t="s">
        <v>341</v>
      </c>
      <c r="E299" s="69" t="s">
        <v>776</v>
      </c>
      <c r="F299" s="69" t="s">
        <v>343</v>
      </c>
      <c r="G299" s="69" t="s">
        <v>44</v>
      </c>
      <c r="H299" s="54">
        <v>32.520000000000003</v>
      </c>
      <c r="I299" s="32"/>
      <c r="J299" s="41">
        <f t="shared" si="8"/>
        <v>0</v>
      </c>
      <c r="K299" s="42" t="str">
        <f t="shared" si="9"/>
        <v>OK</v>
      </c>
      <c r="L299" s="31"/>
      <c r="M299" s="31"/>
      <c r="N299" s="31"/>
      <c r="O299" s="64"/>
      <c r="P299" s="64"/>
      <c r="Q299" s="31"/>
      <c r="R299" s="31"/>
      <c r="S299" s="31"/>
      <c r="T299" s="31"/>
      <c r="U299" s="31"/>
      <c r="V299" s="60"/>
      <c r="W299" s="60"/>
      <c r="X299" s="60"/>
      <c r="Y299" s="60"/>
      <c r="Z299" s="60"/>
      <c r="AA299" s="60"/>
    </row>
    <row r="300" spans="1:27" ht="30" customHeight="1" x14ac:dyDescent="0.25">
      <c r="A300" s="173"/>
      <c r="B300" s="69">
        <v>297</v>
      </c>
      <c r="C300" s="176"/>
      <c r="D300" s="80" t="s">
        <v>344</v>
      </c>
      <c r="E300" s="69" t="s">
        <v>776</v>
      </c>
      <c r="F300" s="69" t="s">
        <v>343</v>
      </c>
      <c r="G300" s="69" t="s">
        <v>44</v>
      </c>
      <c r="H300" s="54">
        <v>41.15</v>
      </c>
      <c r="I300" s="32"/>
      <c r="J300" s="41">
        <f t="shared" si="8"/>
        <v>0</v>
      </c>
      <c r="K300" s="42" t="str">
        <f t="shared" si="9"/>
        <v>OK</v>
      </c>
      <c r="L300" s="31"/>
      <c r="M300" s="31"/>
      <c r="N300" s="31"/>
      <c r="O300" s="64"/>
      <c r="P300" s="64"/>
      <c r="Q300" s="31"/>
      <c r="R300" s="31"/>
      <c r="S300" s="31"/>
      <c r="T300" s="31"/>
      <c r="U300" s="31"/>
      <c r="V300" s="60"/>
      <c r="W300" s="60"/>
      <c r="X300" s="60"/>
      <c r="Y300" s="60"/>
      <c r="Z300" s="60"/>
      <c r="AA300" s="60"/>
    </row>
    <row r="301" spans="1:27" ht="30" customHeight="1" x14ac:dyDescent="0.25">
      <c r="A301" s="165">
        <v>7</v>
      </c>
      <c r="B301" s="71">
        <v>345</v>
      </c>
      <c r="C301" s="168" t="s">
        <v>695</v>
      </c>
      <c r="D301" s="75" t="s">
        <v>777</v>
      </c>
      <c r="E301" s="72" t="s">
        <v>778</v>
      </c>
      <c r="F301" s="72" t="s">
        <v>38</v>
      </c>
      <c r="G301" s="72" t="s">
        <v>44</v>
      </c>
      <c r="H301" s="56">
        <v>23.8</v>
      </c>
      <c r="I301" s="32">
        <v>12</v>
      </c>
      <c r="J301" s="41">
        <f t="shared" si="8"/>
        <v>0</v>
      </c>
      <c r="K301" s="42" t="str">
        <f t="shared" si="9"/>
        <v>OK</v>
      </c>
      <c r="L301" s="31">
        <v>12</v>
      </c>
      <c r="M301" s="31"/>
      <c r="N301" s="31"/>
      <c r="O301" s="64"/>
      <c r="P301" s="64"/>
      <c r="Q301" s="31"/>
      <c r="R301" s="31"/>
      <c r="S301" s="31"/>
      <c r="T301" s="31"/>
      <c r="U301" s="31"/>
      <c r="V301" s="60"/>
      <c r="W301" s="60"/>
      <c r="X301" s="60"/>
      <c r="Y301" s="60"/>
      <c r="Z301" s="60"/>
      <c r="AA301" s="60"/>
    </row>
    <row r="302" spans="1:27" ht="30" customHeight="1" x14ac:dyDescent="0.25">
      <c r="A302" s="166"/>
      <c r="B302" s="71">
        <v>346</v>
      </c>
      <c r="C302" s="169"/>
      <c r="D302" s="75" t="s">
        <v>352</v>
      </c>
      <c r="E302" s="72" t="s">
        <v>351</v>
      </c>
      <c r="F302" s="72" t="s">
        <v>38</v>
      </c>
      <c r="G302" s="72" t="s">
        <v>44</v>
      </c>
      <c r="H302" s="56">
        <v>36.5</v>
      </c>
      <c r="I302" s="32">
        <v>12</v>
      </c>
      <c r="J302" s="41">
        <f t="shared" si="8"/>
        <v>0</v>
      </c>
      <c r="K302" s="42" t="str">
        <f t="shared" si="9"/>
        <v>OK</v>
      </c>
      <c r="L302" s="31">
        <v>12</v>
      </c>
      <c r="M302" s="31"/>
      <c r="N302" s="31"/>
      <c r="O302" s="64"/>
      <c r="P302" s="64"/>
      <c r="Q302" s="31"/>
      <c r="R302" s="31"/>
      <c r="S302" s="31"/>
      <c r="T302" s="31"/>
      <c r="U302" s="31"/>
      <c r="V302" s="60"/>
      <c r="W302" s="60"/>
      <c r="X302" s="60"/>
      <c r="Y302" s="60"/>
      <c r="Z302" s="60"/>
      <c r="AA302" s="60"/>
    </row>
    <row r="303" spans="1:27" ht="30" customHeight="1" x14ac:dyDescent="0.25">
      <c r="A303" s="166"/>
      <c r="B303" s="71">
        <v>347</v>
      </c>
      <c r="C303" s="169"/>
      <c r="D303" s="75" t="s">
        <v>353</v>
      </c>
      <c r="E303" s="99" t="s">
        <v>779</v>
      </c>
      <c r="F303" s="72" t="s">
        <v>38</v>
      </c>
      <c r="G303" s="72"/>
      <c r="H303" s="56">
        <v>85.97</v>
      </c>
      <c r="I303" s="32">
        <v>12</v>
      </c>
      <c r="J303" s="41">
        <f t="shared" si="8"/>
        <v>0</v>
      </c>
      <c r="K303" s="42" t="str">
        <f t="shared" si="9"/>
        <v>OK</v>
      </c>
      <c r="L303" s="31"/>
      <c r="M303" s="31"/>
      <c r="N303" s="31"/>
      <c r="O303" s="64"/>
      <c r="P303" s="64"/>
      <c r="Q303" s="31"/>
      <c r="R303" s="31"/>
      <c r="S303" s="31"/>
      <c r="T303" s="31">
        <v>12</v>
      </c>
      <c r="U303" s="31"/>
      <c r="V303" s="60"/>
      <c r="W303" s="60"/>
      <c r="X303" s="60"/>
      <c r="Y303" s="60"/>
      <c r="Z303" s="60"/>
      <c r="AA303" s="60"/>
    </row>
    <row r="304" spans="1:27" ht="30" customHeight="1" x14ac:dyDescent="0.25">
      <c r="A304" s="166"/>
      <c r="B304" s="71">
        <v>348</v>
      </c>
      <c r="C304" s="169"/>
      <c r="D304" s="75" t="s">
        <v>354</v>
      </c>
      <c r="E304" s="99" t="s">
        <v>355</v>
      </c>
      <c r="F304" s="72" t="s">
        <v>38</v>
      </c>
      <c r="G304" s="72" t="s">
        <v>44</v>
      </c>
      <c r="H304" s="56">
        <v>17.96</v>
      </c>
      <c r="I304" s="32">
        <v>12</v>
      </c>
      <c r="J304" s="41">
        <f t="shared" si="8"/>
        <v>0</v>
      </c>
      <c r="K304" s="42" t="str">
        <f t="shared" si="9"/>
        <v>OK</v>
      </c>
      <c r="L304" s="31"/>
      <c r="M304" s="31"/>
      <c r="N304" s="31"/>
      <c r="O304" s="64"/>
      <c r="P304" s="64"/>
      <c r="Q304" s="31"/>
      <c r="R304" s="31"/>
      <c r="S304" s="31"/>
      <c r="T304" s="31">
        <v>12</v>
      </c>
      <c r="U304" s="31"/>
      <c r="V304" s="60"/>
      <c r="W304" s="60"/>
      <c r="X304" s="60"/>
      <c r="Y304" s="60"/>
      <c r="Z304" s="60"/>
      <c r="AA304" s="60"/>
    </row>
    <row r="305" spans="1:27" ht="30" customHeight="1" x14ac:dyDescent="0.25">
      <c r="A305" s="166"/>
      <c r="B305" s="71">
        <v>349</v>
      </c>
      <c r="C305" s="169"/>
      <c r="D305" s="75" t="s">
        <v>356</v>
      </c>
      <c r="E305" s="99" t="s">
        <v>355</v>
      </c>
      <c r="F305" s="72" t="s">
        <v>38</v>
      </c>
      <c r="G305" s="72" t="s">
        <v>44</v>
      </c>
      <c r="H305" s="56">
        <v>24.33</v>
      </c>
      <c r="I305" s="32">
        <v>12</v>
      </c>
      <c r="J305" s="41">
        <f t="shared" si="8"/>
        <v>0</v>
      </c>
      <c r="K305" s="42" t="str">
        <f t="shared" si="9"/>
        <v>OK</v>
      </c>
      <c r="L305" s="31">
        <v>12</v>
      </c>
      <c r="M305" s="31"/>
      <c r="N305" s="31"/>
      <c r="O305" s="64"/>
      <c r="P305" s="64"/>
      <c r="Q305" s="31"/>
      <c r="R305" s="31"/>
      <c r="S305" s="31"/>
      <c r="T305" s="31"/>
      <c r="U305" s="31"/>
      <c r="V305" s="60"/>
      <c r="W305" s="60"/>
      <c r="X305" s="60"/>
      <c r="Y305" s="60"/>
      <c r="Z305" s="60"/>
      <c r="AA305" s="60"/>
    </row>
    <row r="306" spans="1:27" ht="30" customHeight="1" x14ac:dyDescent="0.25">
      <c r="A306" s="166"/>
      <c r="B306" s="71">
        <v>350</v>
      </c>
      <c r="C306" s="169"/>
      <c r="D306" s="75" t="s">
        <v>780</v>
      </c>
      <c r="E306" s="99" t="s">
        <v>355</v>
      </c>
      <c r="F306" s="72" t="s">
        <v>38</v>
      </c>
      <c r="G306" s="72" t="s">
        <v>44</v>
      </c>
      <c r="H306" s="56">
        <v>67</v>
      </c>
      <c r="I306" s="32">
        <v>12</v>
      </c>
      <c r="J306" s="41">
        <f t="shared" si="8"/>
        <v>0</v>
      </c>
      <c r="K306" s="42" t="str">
        <f t="shared" si="9"/>
        <v>OK</v>
      </c>
      <c r="L306" s="31">
        <v>12</v>
      </c>
      <c r="M306" s="31"/>
      <c r="N306" s="31"/>
      <c r="O306" s="64"/>
      <c r="P306" s="64"/>
      <c r="Q306" s="31"/>
      <c r="R306" s="31"/>
      <c r="S306" s="31"/>
      <c r="T306" s="31"/>
      <c r="U306" s="31"/>
      <c r="V306" s="60"/>
      <c r="W306" s="60"/>
      <c r="X306" s="60"/>
      <c r="Y306" s="60"/>
      <c r="Z306" s="60"/>
      <c r="AA306" s="60"/>
    </row>
    <row r="307" spans="1:27" ht="30" customHeight="1" x14ac:dyDescent="0.25">
      <c r="A307" s="166"/>
      <c r="B307" s="71">
        <v>351</v>
      </c>
      <c r="C307" s="169"/>
      <c r="D307" s="75" t="s">
        <v>357</v>
      </c>
      <c r="E307" s="99" t="s">
        <v>355</v>
      </c>
      <c r="F307" s="72" t="s">
        <v>38</v>
      </c>
      <c r="G307" s="72" t="s">
        <v>44</v>
      </c>
      <c r="H307" s="56">
        <v>48.5</v>
      </c>
      <c r="I307" s="32">
        <v>20</v>
      </c>
      <c r="J307" s="41">
        <f t="shared" si="8"/>
        <v>10</v>
      </c>
      <c r="K307" s="42" t="str">
        <f t="shared" si="9"/>
        <v>OK</v>
      </c>
      <c r="L307" s="31">
        <v>10</v>
      </c>
      <c r="M307" s="31"/>
      <c r="N307" s="31"/>
      <c r="O307" s="64"/>
      <c r="P307" s="64"/>
      <c r="Q307" s="31"/>
      <c r="R307" s="31"/>
      <c r="S307" s="31"/>
      <c r="T307" s="31"/>
      <c r="U307" s="31"/>
      <c r="V307" s="60"/>
      <c r="W307" s="60"/>
      <c r="X307" s="60"/>
      <c r="Y307" s="60"/>
      <c r="Z307" s="60"/>
      <c r="AA307" s="60"/>
    </row>
    <row r="308" spans="1:27" ht="30" customHeight="1" x14ac:dyDescent="0.25">
      <c r="A308" s="166"/>
      <c r="B308" s="71">
        <v>352</v>
      </c>
      <c r="C308" s="169"/>
      <c r="D308" s="75" t="s">
        <v>359</v>
      </c>
      <c r="E308" s="99" t="s">
        <v>355</v>
      </c>
      <c r="F308" s="72" t="s">
        <v>38</v>
      </c>
      <c r="G308" s="72" t="s">
        <v>44</v>
      </c>
      <c r="H308" s="56">
        <v>45.3</v>
      </c>
      <c r="I308" s="32">
        <v>20</v>
      </c>
      <c r="J308" s="41">
        <f t="shared" si="8"/>
        <v>10</v>
      </c>
      <c r="K308" s="42" t="str">
        <f t="shared" si="9"/>
        <v>OK</v>
      </c>
      <c r="L308" s="31">
        <v>10</v>
      </c>
      <c r="M308" s="31"/>
      <c r="N308" s="31"/>
      <c r="O308" s="64"/>
      <c r="P308" s="64"/>
      <c r="Q308" s="31"/>
      <c r="R308" s="31"/>
      <c r="S308" s="31"/>
      <c r="T308" s="31"/>
      <c r="U308" s="31"/>
      <c r="V308" s="60"/>
      <c r="W308" s="60"/>
      <c r="X308" s="60"/>
      <c r="Y308" s="60"/>
      <c r="Z308" s="60"/>
      <c r="AA308" s="60"/>
    </row>
    <row r="309" spans="1:27" ht="30" customHeight="1" x14ac:dyDescent="0.25">
      <c r="A309" s="166"/>
      <c r="B309" s="71">
        <v>353</v>
      </c>
      <c r="C309" s="169"/>
      <c r="D309" s="75" t="s">
        <v>360</v>
      </c>
      <c r="E309" s="99" t="s">
        <v>781</v>
      </c>
      <c r="F309" s="72" t="s">
        <v>38</v>
      </c>
      <c r="G309" s="72" t="s">
        <v>44</v>
      </c>
      <c r="H309" s="56">
        <v>34.25</v>
      </c>
      <c r="I309" s="32">
        <v>20</v>
      </c>
      <c r="J309" s="41">
        <f t="shared" si="8"/>
        <v>10</v>
      </c>
      <c r="K309" s="42" t="str">
        <f t="shared" si="9"/>
        <v>OK</v>
      </c>
      <c r="L309" s="31">
        <v>10</v>
      </c>
      <c r="M309" s="31"/>
      <c r="N309" s="31"/>
      <c r="O309" s="64"/>
      <c r="P309" s="64"/>
      <c r="Q309" s="31"/>
      <c r="R309" s="31"/>
      <c r="S309" s="31"/>
      <c r="T309" s="31"/>
      <c r="U309" s="31"/>
      <c r="V309" s="60"/>
      <c r="W309" s="60"/>
      <c r="X309" s="60"/>
      <c r="Y309" s="60"/>
      <c r="Z309" s="60"/>
      <c r="AA309" s="60"/>
    </row>
    <row r="310" spans="1:27" ht="30" customHeight="1" x14ac:dyDescent="0.25">
      <c r="A310" s="166"/>
      <c r="B310" s="71">
        <v>354</v>
      </c>
      <c r="C310" s="169"/>
      <c r="D310" s="75" t="s">
        <v>361</v>
      </c>
      <c r="E310" s="99" t="s">
        <v>355</v>
      </c>
      <c r="F310" s="72"/>
      <c r="G310" s="72" t="s">
        <v>44</v>
      </c>
      <c r="H310" s="56">
        <v>59.2</v>
      </c>
      <c r="I310" s="32">
        <v>20</v>
      </c>
      <c r="J310" s="41">
        <f t="shared" si="8"/>
        <v>10</v>
      </c>
      <c r="K310" s="42" t="str">
        <f t="shared" si="9"/>
        <v>OK</v>
      </c>
      <c r="L310" s="31">
        <v>10</v>
      </c>
      <c r="M310" s="31"/>
      <c r="N310" s="31"/>
      <c r="O310" s="64"/>
      <c r="P310" s="64"/>
      <c r="Q310" s="31"/>
      <c r="R310" s="31"/>
      <c r="S310" s="31"/>
      <c r="T310" s="31"/>
      <c r="U310" s="31"/>
      <c r="V310" s="60"/>
      <c r="W310" s="60"/>
      <c r="X310" s="60"/>
      <c r="Y310" s="60"/>
      <c r="Z310" s="60"/>
      <c r="AA310" s="60"/>
    </row>
    <row r="311" spans="1:27" ht="30" customHeight="1" x14ac:dyDescent="0.25">
      <c r="A311" s="166"/>
      <c r="B311" s="71">
        <v>355</v>
      </c>
      <c r="C311" s="169"/>
      <c r="D311" s="75" t="s">
        <v>362</v>
      </c>
      <c r="E311" s="72" t="s">
        <v>782</v>
      </c>
      <c r="F311" s="72" t="s">
        <v>38</v>
      </c>
      <c r="G311" s="72" t="s">
        <v>44</v>
      </c>
      <c r="H311" s="56">
        <v>5.5</v>
      </c>
      <c r="I311" s="32">
        <v>20</v>
      </c>
      <c r="J311" s="41">
        <f t="shared" si="8"/>
        <v>0</v>
      </c>
      <c r="K311" s="42" t="str">
        <f t="shared" si="9"/>
        <v>OK</v>
      </c>
      <c r="L311" s="31">
        <v>20</v>
      </c>
      <c r="M311" s="31"/>
      <c r="N311" s="31"/>
      <c r="O311" s="64"/>
      <c r="P311" s="64"/>
      <c r="Q311" s="31"/>
      <c r="R311" s="31"/>
      <c r="S311" s="31"/>
      <c r="T311" s="31"/>
      <c r="U311" s="31"/>
      <c r="V311" s="60"/>
      <c r="W311" s="60"/>
      <c r="X311" s="60"/>
      <c r="Y311" s="60"/>
      <c r="Z311" s="60"/>
      <c r="AA311" s="60"/>
    </row>
    <row r="312" spans="1:27" ht="30" customHeight="1" x14ac:dyDescent="0.25">
      <c r="A312" s="166"/>
      <c r="B312" s="73">
        <v>356</v>
      </c>
      <c r="C312" s="169"/>
      <c r="D312" s="75" t="s">
        <v>363</v>
      </c>
      <c r="E312" s="72" t="s">
        <v>783</v>
      </c>
      <c r="F312" s="72" t="s">
        <v>38</v>
      </c>
      <c r="G312" s="72" t="s">
        <v>44</v>
      </c>
      <c r="H312" s="56">
        <v>61.5</v>
      </c>
      <c r="I312" s="32"/>
      <c r="J312" s="41">
        <f t="shared" si="8"/>
        <v>0</v>
      </c>
      <c r="K312" s="42" t="str">
        <f t="shared" si="9"/>
        <v>OK</v>
      </c>
      <c r="L312" s="31"/>
      <c r="M312" s="31"/>
      <c r="N312" s="31"/>
      <c r="O312" s="64"/>
      <c r="P312" s="64"/>
      <c r="Q312" s="31"/>
      <c r="R312" s="31"/>
      <c r="S312" s="31"/>
      <c r="T312" s="31"/>
      <c r="U312" s="31"/>
      <c r="V312" s="60"/>
      <c r="W312" s="60"/>
      <c r="X312" s="60"/>
      <c r="Y312" s="60"/>
      <c r="Z312" s="60"/>
      <c r="AA312" s="60"/>
    </row>
    <row r="313" spans="1:27" ht="30" customHeight="1" x14ac:dyDescent="0.25">
      <c r="A313" s="166"/>
      <c r="B313" s="73">
        <v>357</v>
      </c>
      <c r="C313" s="169"/>
      <c r="D313" s="75" t="s">
        <v>365</v>
      </c>
      <c r="E313" s="72" t="s">
        <v>237</v>
      </c>
      <c r="F313" s="72" t="s">
        <v>4</v>
      </c>
      <c r="G313" s="72" t="s">
        <v>44</v>
      </c>
      <c r="H313" s="56">
        <v>57</v>
      </c>
      <c r="I313" s="32">
        <v>2</v>
      </c>
      <c r="J313" s="41">
        <f t="shared" si="8"/>
        <v>0</v>
      </c>
      <c r="K313" s="42" t="str">
        <f t="shared" si="9"/>
        <v>OK</v>
      </c>
      <c r="L313" s="31">
        <v>2</v>
      </c>
      <c r="M313" s="31"/>
      <c r="N313" s="31"/>
      <c r="O313" s="64"/>
      <c r="P313" s="64"/>
      <c r="Q313" s="31"/>
      <c r="R313" s="31"/>
      <c r="S313" s="31"/>
      <c r="T313" s="31"/>
      <c r="U313" s="31"/>
      <c r="V313" s="60"/>
      <c r="W313" s="60"/>
      <c r="X313" s="60"/>
      <c r="Y313" s="60"/>
      <c r="Z313" s="60"/>
      <c r="AA313" s="60"/>
    </row>
    <row r="314" spans="1:27" ht="30" customHeight="1" x14ac:dyDescent="0.25">
      <c r="A314" s="166"/>
      <c r="B314" s="73">
        <v>358</v>
      </c>
      <c r="C314" s="169"/>
      <c r="D314" s="75" t="s">
        <v>642</v>
      </c>
      <c r="E314" s="72" t="s">
        <v>784</v>
      </c>
      <c r="F314" s="72" t="s">
        <v>640</v>
      </c>
      <c r="G314" s="72" t="s">
        <v>44</v>
      </c>
      <c r="H314" s="56">
        <v>1.9</v>
      </c>
      <c r="I314" s="32">
        <v>2</v>
      </c>
      <c r="J314" s="41">
        <f t="shared" si="8"/>
        <v>0</v>
      </c>
      <c r="K314" s="42" t="str">
        <f t="shared" si="9"/>
        <v>OK</v>
      </c>
      <c r="L314" s="31"/>
      <c r="M314" s="31"/>
      <c r="N314" s="31"/>
      <c r="O314" s="64"/>
      <c r="P314" s="64"/>
      <c r="Q314" s="31"/>
      <c r="R314" s="31"/>
      <c r="S314" s="31"/>
      <c r="T314" s="31">
        <v>2</v>
      </c>
      <c r="U314" s="31"/>
      <c r="V314" s="60"/>
      <c r="W314" s="60"/>
      <c r="X314" s="60"/>
      <c r="Y314" s="60"/>
      <c r="Z314" s="60"/>
      <c r="AA314" s="60"/>
    </row>
    <row r="315" spans="1:27" ht="30" customHeight="1" x14ac:dyDescent="0.25">
      <c r="A315" s="166"/>
      <c r="B315" s="71">
        <v>359</v>
      </c>
      <c r="C315" s="169"/>
      <c r="D315" s="75" t="s">
        <v>785</v>
      </c>
      <c r="E315" s="72" t="s">
        <v>355</v>
      </c>
      <c r="F315" s="72" t="s">
        <v>38</v>
      </c>
      <c r="G315" s="72" t="s">
        <v>44</v>
      </c>
      <c r="H315" s="56">
        <v>43</v>
      </c>
      <c r="I315" s="32"/>
      <c r="J315" s="41">
        <f t="shared" si="8"/>
        <v>0</v>
      </c>
      <c r="K315" s="42" t="str">
        <f t="shared" si="9"/>
        <v>OK</v>
      </c>
      <c r="L315" s="31"/>
      <c r="M315" s="31"/>
      <c r="N315" s="31"/>
      <c r="O315" s="64"/>
      <c r="P315" s="64"/>
      <c r="Q315" s="31"/>
      <c r="R315" s="31"/>
      <c r="S315" s="31"/>
      <c r="T315" s="31"/>
      <c r="U315" s="31"/>
      <c r="V315" s="60"/>
      <c r="W315" s="60"/>
      <c r="X315" s="60"/>
      <c r="Y315" s="60"/>
      <c r="Z315" s="60"/>
      <c r="AA315" s="60"/>
    </row>
    <row r="316" spans="1:27" ht="30" customHeight="1" x14ac:dyDescent="0.25">
      <c r="A316" s="166"/>
      <c r="B316" s="71">
        <v>360</v>
      </c>
      <c r="C316" s="169"/>
      <c r="D316" s="75" t="s">
        <v>367</v>
      </c>
      <c r="E316" s="72" t="s">
        <v>786</v>
      </c>
      <c r="F316" s="72" t="s">
        <v>38</v>
      </c>
      <c r="G316" s="72" t="s">
        <v>44</v>
      </c>
      <c r="H316" s="56">
        <v>55</v>
      </c>
      <c r="I316" s="32">
        <v>10</v>
      </c>
      <c r="J316" s="41">
        <f t="shared" si="8"/>
        <v>0</v>
      </c>
      <c r="K316" s="42" t="str">
        <f t="shared" si="9"/>
        <v>OK</v>
      </c>
      <c r="L316" s="31"/>
      <c r="M316" s="31"/>
      <c r="N316" s="31"/>
      <c r="O316" s="64"/>
      <c r="P316" s="64"/>
      <c r="Q316" s="31"/>
      <c r="R316" s="31"/>
      <c r="S316" s="31"/>
      <c r="T316" s="31">
        <v>10</v>
      </c>
      <c r="U316" s="31"/>
      <c r="V316" s="60"/>
      <c r="W316" s="60"/>
      <c r="X316" s="60"/>
      <c r="Y316" s="60"/>
      <c r="Z316" s="60"/>
      <c r="AA316" s="60"/>
    </row>
    <row r="317" spans="1:27" ht="30" customHeight="1" x14ac:dyDescent="0.25">
      <c r="A317" s="166"/>
      <c r="B317" s="71">
        <v>361</v>
      </c>
      <c r="C317" s="169"/>
      <c r="D317" s="75" t="s">
        <v>368</v>
      </c>
      <c r="E317" s="72" t="s">
        <v>787</v>
      </c>
      <c r="F317" s="72" t="s">
        <v>38</v>
      </c>
      <c r="G317" s="72" t="s">
        <v>44</v>
      </c>
      <c r="H317" s="56">
        <v>86.3</v>
      </c>
      <c r="I317" s="32">
        <v>10</v>
      </c>
      <c r="J317" s="41">
        <f t="shared" si="8"/>
        <v>0</v>
      </c>
      <c r="K317" s="42" t="str">
        <f t="shared" si="9"/>
        <v>OK</v>
      </c>
      <c r="L317" s="31"/>
      <c r="M317" s="31"/>
      <c r="N317" s="31"/>
      <c r="O317" s="64">
        <v>10</v>
      </c>
      <c r="P317" s="64"/>
      <c r="Q317" s="31"/>
      <c r="R317" s="31"/>
      <c r="S317" s="31"/>
      <c r="T317" s="31"/>
      <c r="U317" s="31"/>
      <c r="V317" s="60"/>
      <c r="W317" s="60"/>
      <c r="X317" s="60"/>
      <c r="Y317" s="60"/>
      <c r="Z317" s="60"/>
      <c r="AA317" s="60"/>
    </row>
    <row r="318" spans="1:27" ht="30" customHeight="1" x14ac:dyDescent="0.25">
      <c r="A318" s="166"/>
      <c r="B318" s="71">
        <v>362</v>
      </c>
      <c r="C318" s="169"/>
      <c r="D318" s="75" t="s">
        <v>369</v>
      </c>
      <c r="E318" s="72" t="s">
        <v>787</v>
      </c>
      <c r="F318" s="72" t="s">
        <v>38</v>
      </c>
      <c r="G318" s="72" t="s">
        <v>44</v>
      </c>
      <c r="H318" s="56">
        <v>86.31</v>
      </c>
      <c r="I318" s="32">
        <v>10</v>
      </c>
      <c r="J318" s="41">
        <f t="shared" si="8"/>
        <v>0</v>
      </c>
      <c r="K318" s="42" t="str">
        <f t="shared" si="9"/>
        <v>OK</v>
      </c>
      <c r="L318" s="31"/>
      <c r="M318" s="31"/>
      <c r="N318" s="31"/>
      <c r="O318" s="64">
        <v>10</v>
      </c>
      <c r="P318" s="64"/>
      <c r="Q318" s="31"/>
      <c r="R318" s="31"/>
      <c r="S318" s="31"/>
      <c r="T318" s="31"/>
      <c r="U318" s="31"/>
      <c r="V318" s="60"/>
      <c r="W318" s="60"/>
      <c r="X318" s="60"/>
      <c r="Y318" s="60"/>
      <c r="Z318" s="60"/>
      <c r="AA318" s="60"/>
    </row>
    <row r="319" spans="1:27" ht="30" customHeight="1" x14ac:dyDescent="0.25">
      <c r="A319" s="166"/>
      <c r="B319" s="71">
        <v>363</v>
      </c>
      <c r="C319" s="169"/>
      <c r="D319" s="75" t="s">
        <v>370</v>
      </c>
      <c r="E319" s="72" t="s">
        <v>787</v>
      </c>
      <c r="F319" s="72" t="s">
        <v>38</v>
      </c>
      <c r="G319" s="72" t="s">
        <v>44</v>
      </c>
      <c r="H319" s="56">
        <v>86.31</v>
      </c>
      <c r="I319" s="32">
        <v>20</v>
      </c>
      <c r="J319" s="41">
        <f t="shared" si="8"/>
        <v>0</v>
      </c>
      <c r="K319" s="42" t="str">
        <f t="shared" si="9"/>
        <v>OK</v>
      </c>
      <c r="L319" s="31"/>
      <c r="M319" s="31"/>
      <c r="N319" s="31"/>
      <c r="O319" s="64">
        <v>20</v>
      </c>
      <c r="P319" s="64"/>
      <c r="Q319" s="31"/>
      <c r="R319" s="31"/>
      <c r="S319" s="31"/>
      <c r="T319" s="31"/>
      <c r="U319" s="31"/>
      <c r="V319" s="60"/>
      <c r="W319" s="60"/>
      <c r="X319" s="60"/>
      <c r="Y319" s="60"/>
      <c r="Z319" s="60"/>
      <c r="AA319" s="60"/>
    </row>
    <row r="320" spans="1:27" ht="30" customHeight="1" x14ac:dyDescent="0.25">
      <c r="A320" s="166"/>
      <c r="B320" s="71">
        <v>364</v>
      </c>
      <c r="C320" s="169"/>
      <c r="D320" s="75" t="s">
        <v>371</v>
      </c>
      <c r="E320" s="72" t="s">
        <v>373</v>
      </c>
      <c r="F320" s="72" t="s">
        <v>38</v>
      </c>
      <c r="G320" s="72" t="s">
        <v>44</v>
      </c>
      <c r="H320" s="56">
        <v>6</v>
      </c>
      <c r="I320" s="32">
        <v>10</v>
      </c>
      <c r="J320" s="41">
        <f t="shared" si="8"/>
        <v>10</v>
      </c>
      <c r="K320" s="42" t="str">
        <f t="shared" si="9"/>
        <v>OK</v>
      </c>
      <c r="L320" s="31"/>
      <c r="M320" s="31"/>
      <c r="N320" s="31"/>
      <c r="O320" s="64"/>
      <c r="P320" s="64"/>
      <c r="Q320" s="31"/>
      <c r="R320" s="31"/>
      <c r="S320" s="31"/>
      <c r="T320" s="31"/>
      <c r="U320" s="31"/>
      <c r="V320" s="60"/>
      <c r="W320" s="60"/>
      <c r="X320" s="60"/>
      <c r="Y320" s="60"/>
      <c r="Z320" s="60"/>
      <c r="AA320" s="60"/>
    </row>
    <row r="321" spans="1:27" ht="30" customHeight="1" x14ac:dyDescent="0.25">
      <c r="A321" s="166"/>
      <c r="B321" s="71">
        <v>365</v>
      </c>
      <c r="C321" s="169"/>
      <c r="D321" s="75" t="s">
        <v>372</v>
      </c>
      <c r="E321" s="72" t="s">
        <v>782</v>
      </c>
      <c r="F321" s="72" t="s">
        <v>38</v>
      </c>
      <c r="G321" s="72" t="s">
        <v>44</v>
      </c>
      <c r="H321" s="56">
        <v>2.6</v>
      </c>
      <c r="I321" s="32">
        <v>5</v>
      </c>
      <c r="J321" s="41">
        <f t="shared" si="8"/>
        <v>0</v>
      </c>
      <c r="K321" s="42" t="str">
        <f t="shared" si="9"/>
        <v>OK</v>
      </c>
      <c r="L321" s="31"/>
      <c r="M321" s="31"/>
      <c r="N321" s="31"/>
      <c r="O321" s="64"/>
      <c r="P321" s="64"/>
      <c r="Q321" s="31"/>
      <c r="R321" s="31"/>
      <c r="S321" s="31"/>
      <c r="T321" s="31">
        <v>5</v>
      </c>
      <c r="U321" s="31"/>
      <c r="V321" s="60"/>
      <c r="W321" s="60"/>
      <c r="X321" s="60"/>
      <c r="Y321" s="60"/>
      <c r="Z321" s="60"/>
      <c r="AA321" s="60"/>
    </row>
    <row r="322" spans="1:27" ht="30" customHeight="1" x14ac:dyDescent="0.25">
      <c r="A322" s="166"/>
      <c r="B322" s="71">
        <v>366</v>
      </c>
      <c r="C322" s="169"/>
      <c r="D322" s="75" t="s">
        <v>374</v>
      </c>
      <c r="E322" s="72" t="s">
        <v>782</v>
      </c>
      <c r="F322" s="72" t="s">
        <v>38</v>
      </c>
      <c r="G322" s="72" t="s">
        <v>44</v>
      </c>
      <c r="H322" s="56">
        <v>2.4900000000000002</v>
      </c>
      <c r="I322" s="32">
        <v>5</v>
      </c>
      <c r="J322" s="41">
        <f t="shared" si="8"/>
        <v>0</v>
      </c>
      <c r="K322" s="42" t="str">
        <f t="shared" si="9"/>
        <v>OK</v>
      </c>
      <c r="L322" s="31"/>
      <c r="M322" s="31"/>
      <c r="N322" s="31"/>
      <c r="O322" s="64"/>
      <c r="P322" s="64"/>
      <c r="Q322" s="31"/>
      <c r="R322" s="31"/>
      <c r="S322" s="31"/>
      <c r="T322" s="31">
        <v>5</v>
      </c>
      <c r="U322" s="31"/>
      <c r="V322" s="60"/>
      <c r="W322" s="60"/>
      <c r="X322" s="60"/>
      <c r="Y322" s="60"/>
      <c r="Z322" s="60"/>
      <c r="AA322" s="60"/>
    </row>
    <row r="323" spans="1:27" ht="30" customHeight="1" x14ac:dyDescent="0.25">
      <c r="A323" s="166"/>
      <c r="B323" s="72">
        <v>367</v>
      </c>
      <c r="C323" s="169"/>
      <c r="D323" s="75" t="s">
        <v>375</v>
      </c>
      <c r="E323" s="72" t="s">
        <v>239</v>
      </c>
      <c r="F323" s="72" t="s">
        <v>123</v>
      </c>
      <c r="G323" s="72" t="s">
        <v>44</v>
      </c>
      <c r="H323" s="56">
        <v>22</v>
      </c>
      <c r="I323" s="32">
        <v>10</v>
      </c>
      <c r="J323" s="41">
        <f t="shared" si="8"/>
        <v>0</v>
      </c>
      <c r="K323" s="42" t="str">
        <f t="shared" si="9"/>
        <v>OK</v>
      </c>
      <c r="L323" s="31">
        <v>5</v>
      </c>
      <c r="M323" s="31"/>
      <c r="N323" s="31"/>
      <c r="O323" s="64"/>
      <c r="P323" s="64"/>
      <c r="Q323" s="31"/>
      <c r="R323" s="31"/>
      <c r="S323" s="31"/>
      <c r="T323" s="31">
        <v>5</v>
      </c>
      <c r="U323" s="31"/>
      <c r="V323" s="60"/>
      <c r="W323" s="60"/>
      <c r="X323" s="60"/>
      <c r="Y323" s="60"/>
      <c r="Z323" s="60"/>
      <c r="AA323" s="60"/>
    </row>
    <row r="324" spans="1:27" ht="30" customHeight="1" x14ac:dyDescent="0.25">
      <c r="A324" s="166"/>
      <c r="B324" s="72">
        <v>368</v>
      </c>
      <c r="C324" s="169"/>
      <c r="D324" s="75" t="s">
        <v>376</v>
      </c>
      <c r="E324" s="72" t="s">
        <v>778</v>
      </c>
      <c r="F324" s="72" t="s">
        <v>123</v>
      </c>
      <c r="G324" s="72" t="s">
        <v>44</v>
      </c>
      <c r="H324" s="56">
        <v>6.5</v>
      </c>
      <c r="I324" s="32">
        <v>10</v>
      </c>
      <c r="J324" s="41">
        <f t="shared" ref="J324:J387" si="10">I324-(SUM(L324:AA324))</f>
        <v>0</v>
      </c>
      <c r="K324" s="42" t="str">
        <f t="shared" si="9"/>
        <v>OK</v>
      </c>
      <c r="L324" s="31">
        <v>5</v>
      </c>
      <c r="M324" s="31"/>
      <c r="N324" s="31"/>
      <c r="O324" s="64"/>
      <c r="P324" s="64"/>
      <c r="Q324" s="31"/>
      <c r="R324" s="31"/>
      <c r="S324" s="31"/>
      <c r="T324" s="31">
        <v>5</v>
      </c>
      <c r="U324" s="31"/>
      <c r="V324" s="60"/>
      <c r="W324" s="60"/>
      <c r="X324" s="60"/>
      <c r="Y324" s="60"/>
      <c r="Z324" s="60"/>
      <c r="AA324" s="60"/>
    </row>
    <row r="325" spans="1:27" ht="30" customHeight="1" x14ac:dyDescent="0.25">
      <c r="A325" s="166"/>
      <c r="B325" s="72">
        <v>369</v>
      </c>
      <c r="C325" s="169"/>
      <c r="D325" s="75" t="s">
        <v>377</v>
      </c>
      <c r="E325" s="72" t="s">
        <v>788</v>
      </c>
      <c r="F325" s="72" t="s">
        <v>123</v>
      </c>
      <c r="G325" s="72" t="s">
        <v>44</v>
      </c>
      <c r="H325" s="56">
        <v>78</v>
      </c>
      <c r="I325" s="32"/>
      <c r="J325" s="41">
        <f t="shared" si="10"/>
        <v>0</v>
      </c>
      <c r="K325" s="42" t="str">
        <f t="shared" ref="K325:K388" si="11">IF(J325&lt;0,"ATENÇÃO","OK")</f>
        <v>OK</v>
      </c>
      <c r="L325" s="31"/>
      <c r="M325" s="31"/>
      <c r="N325" s="31"/>
      <c r="O325" s="64"/>
      <c r="P325" s="64"/>
      <c r="Q325" s="31"/>
      <c r="R325" s="31"/>
      <c r="S325" s="31"/>
      <c r="T325" s="31"/>
      <c r="U325" s="31"/>
      <c r="V325" s="60"/>
      <c r="W325" s="60"/>
      <c r="X325" s="60"/>
      <c r="Y325" s="60"/>
      <c r="Z325" s="60"/>
      <c r="AA325" s="60"/>
    </row>
    <row r="326" spans="1:27" ht="30" customHeight="1" x14ac:dyDescent="0.25">
      <c r="A326" s="166"/>
      <c r="B326" s="72">
        <v>370</v>
      </c>
      <c r="C326" s="169"/>
      <c r="D326" s="75" t="s">
        <v>379</v>
      </c>
      <c r="E326" s="72" t="s">
        <v>788</v>
      </c>
      <c r="F326" s="72" t="s">
        <v>123</v>
      </c>
      <c r="G326" s="72" t="s">
        <v>44</v>
      </c>
      <c r="H326" s="56">
        <v>66</v>
      </c>
      <c r="I326" s="32"/>
      <c r="J326" s="41">
        <f t="shared" si="10"/>
        <v>0</v>
      </c>
      <c r="K326" s="42" t="str">
        <f t="shared" si="11"/>
        <v>OK</v>
      </c>
      <c r="L326" s="31"/>
      <c r="M326" s="31"/>
      <c r="N326" s="31"/>
      <c r="O326" s="64"/>
      <c r="P326" s="64"/>
      <c r="Q326" s="31"/>
      <c r="R326" s="31"/>
      <c r="S326" s="31"/>
      <c r="T326" s="31"/>
      <c r="U326" s="31"/>
      <c r="V326" s="60"/>
      <c r="W326" s="60"/>
      <c r="X326" s="60"/>
      <c r="Y326" s="60"/>
      <c r="Z326" s="60"/>
      <c r="AA326" s="60"/>
    </row>
    <row r="327" spans="1:27" ht="30" customHeight="1" x14ac:dyDescent="0.25">
      <c r="A327" s="166"/>
      <c r="B327" s="71">
        <v>371</v>
      </c>
      <c r="C327" s="169"/>
      <c r="D327" s="75" t="s">
        <v>380</v>
      </c>
      <c r="E327" s="72" t="s">
        <v>355</v>
      </c>
      <c r="F327" s="72" t="s">
        <v>38</v>
      </c>
      <c r="G327" s="72" t="s">
        <v>44</v>
      </c>
      <c r="H327" s="56">
        <v>56</v>
      </c>
      <c r="I327" s="32">
        <v>10</v>
      </c>
      <c r="J327" s="41">
        <f t="shared" si="10"/>
        <v>5</v>
      </c>
      <c r="K327" s="42" t="str">
        <f t="shared" si="11"/>
        <v>OK</v>
      </c>
      <c r="L327" s="31">
        <v>5</v>
      </c>
      <c r="M327" s="31"/>
      <c r="N327" s="31"/>
      <c r="O327" s="64"/>
      <c r="P327" s="64"/>
      <c r="Q327" s="31"/>
      <c r="R327" s="31"/>
      <c r="S327" s="31"/>
      <c r="T327" s="31"/>
      <c r="U327" s="31"/>
      <c r="V327" s="60"/>
      <c r="W327" s="60"/>
      <c r="X327" s="60"/>
      <c r="Y327" s="60"/>
      <c r="Z327" s="60"/>
      <c r="AA327" s="60"/>
    </row>
    <row r="328" spans="1:27" ht="30" customHeight="1" x14ac:dyDescent="0.25">
      <c r="A328" s="166"/>
      <c r="B328" s="71">
        <v>372</v>
      </c>
      <c r="C328" s="169"/>
      <c r="D328" s="75" t="s">
        <v>381</v>
      </c>
      <c r="E328" s="72" t="s">
        <v>789</v>
      </c>
      <c r="F328" s="72" t="s">
        <v>38</v>
      </c>
      <c r="G328" s="72" t="s">
        <v>44</v>
      </c>
      <c r="H328" s="56">
        <v>13.8</v>
      </c>
      <c r="I328" s="32">
        <v>2</v>
      </c>
      <c r="J328" s="41">
        <f t="shared" si="10"/>
        <v>2</v>
      </c>
      <c r="K328" s="42" t="str">
        <f t="shared" si="11"/>
        <v>OK</v>
      </c>
      <c r="L328" s="31"/>
      <c r="M328" s="31"/>
      <c r="N328" s="31"/>
      <c r="O328" s="64"/>
      <c r="P328" s="64"/>
      <c r="Q328" s="31"/>
      <c r="R328" s="31"/>
      <c r="S328" s="31"/>
      <c r="T328" s="31"/>
      <c r="U328" s="31"/>
      <c r="V328" s="60"/>
      <c r="W328" s="60"/>
      <c r="X328" s="60"/>
      <c r="Y328" s="60"/>
      <c r="Z328" s="60"/>
      <c r="AA328" s="60"/>
    </row>
    <row r="329" spans="1:27" ht="30" customHeight="1" x14ac:dyDescent="0.25">
      <c r="A329" s="166"/>
      <c r="B329" s="71">
        <v>373</v>
      </c>
      <c r="C329" s="169"/>
      <c r="D329" s="75" t="s">
        <v>383</v>
      </c>
      <c r="E329" s="72" t="s">
        <v>789</v>
      </c>
      <c r="F329" s="72" t="s">
        <v>38</v>
      </c>
      <c r="G329" s="72" t="s">
        <v>44</v>
      </c>
      <c r="H329" s="56">
        <v>15.8</v>
      </c>
      <c r="I329" s="32">
        <v>2</v>
      </c>
      <c r="J329" s="41">
        <f t="shared" si="10"/>
        <v>2</v>
      </c>
      <c r="K329" s="42" t="str">
        <f t="shared" si="11"/>
        <v>OK</v>
      </c>
      <c r="L329" s="31"/>
      <c r="M329" s="31"/>
      <c r="N329" s="31"/>
      <c r="O329" s="64"/>
      <c r="P329" s="64"/>
      <c r="Q329" s="31"/>
      <c r="R329" s="31"/>
      <c r="S329" s="31"/>
      <c r="T329" s="31"/>
      <c r="U329" s="31"/>
      <c r="V329" s="60"/>
      <c r="W329" s="60"/>
      <c r="X329" s="60"/>
      <c r="Y329" s="60"/>
      <c r="Z329" s="60"/>
      <c r="AA329" s="60"/>
    </row>
    <row r="330" spans="1:27" ht="30" customHeight="1" x14ac:dyDescent="0.25">
      <c r="A330" s="166"/>
      <c r="B330" s="71">
        <v>374</v>
      </c>
      <c r="C330" s="169"/>
      <c r="D330" s="75" t="s">
        <v>384</v>
      </c>
      <c r="E330" s="72" t="s">
        <v>789</v>
      </c>
      <c r="F330" s="72" t="s">
        <v>38</v>
      </c>
      <c r="G330" s="72" t="s">
        <v>44</v>
      </c>
      <c r="H330" s="56">
        <v>25</v>
      </c>
      <c r="I330" s="32">
        <v>2</v>
      </c>
      <c r="J330" s="41">
        <f t="shared" si="10"/>
        <v>2</v>
      </c>
      <c r="K330" s="42" t="str">
        <f t="shared" si="11"/>
        <v>OK</v>
      </c>
      <c r="L330" s="31"/>
      <c r="M330" s="31"/>
      <c r="N330" s="31"/>
      <c r="O330" s="64"/>
      <c r="P330" s="64"/>
      <c r="Q330" s="31"/>
      <c r="R330" s="31"/>
      <c r="S330" s="31"/>
      <c r="T330" s="31"/>
      <c r="U330" s="31"/>
      <c r="V330" s="60"/>
      <c r="W330" s="60"/>
      <c r="X330" s="60"/>
      <c r="Y330" s="60"/>
      <c r="Z330" s="60"/>
      <c r="AA330" s="60"/>
    </row>
    <row r="331" spans="1:27" ht="30" customHeight="1" x14ac:dyDescent="0.25">
      <c r="A331" s="166"/>
      <c r="B331" s="71">
        <v>375</v>
      </c>
      <c r="C331" s="169"/>
      <c r="D331" s="75" t="s">
        <v>790</v>
      </c>
      <c r="E331" s="72" t="s">
        <v>789</v>
      </c>
      <c r="F331" s="72" t="s">
        <v>38</v>
      </c>
      <c r="G331" s="72" t="s">
        <v>44</v>
      </c>
      <c r="H331" s="56">
        <v>28</v>
      </c>
      <c r="I331" s="32">
        <v>2</v>
      </c>
      <c r="J331" s="41">
        <f t="shared" si="10"/>
        <v>2</v>
      </c>
      <c r="K331" s="42" t="str">
        <f t="shared" si="11"/>
        <v>OK</v>
      </c>
      <c r="L331" s="31"/>
      <c r="M331" s="31"/>
      <c r="N331" s="31"/>
      <c r="O331" s="64"/>
      <c r="P331" s="64"/>
      <c r="Q331" s="31"/>
      <c r="R331" s="31"/>
      <c r="S331" s="31"/>
      <c r="T331" s="31"/>
      <c r="U331" s="31"/>
      <c r="V331" s="60"/>
      <c r="W331" s="60"/>
      <c r="X331" s="60"/>
      <c r="Y331" s="60"/>
      <c r="Z331" s="60"/>
      <c r="AA331" s="60"/>
    </row>
    <row r="332" spans="1:27" ht="30" customHeight="1" x14ac:dyDescent="0.25">
      <c r="A332" s="166"/>
      <c r="B332" s="71">
        <v>376</v>
      </c>
      <c r="C332" s="169"/>
      <c r="D332" s="75" t="s">
        <v>386</v>
      </c>
      <c r="E332" s="72" t="s">
        <v>789</v>
      </c>
      <c r="F332" s="72" t="s">
        <v>38</v>
      </c>
      <c r="G332" s="72" t="s">
        <v>44</v>
      </c>
      <c r="H332" s="56">
        <v>28</v>
      </c>
      <c r="I332" s="32">
        <v>2</v>
      </c>
      <c r="J332" s="41">
        <f t="shared" si="10"/>
        <v>2</v>
      </c>
      <c r="K332" s="42" t="str">
        <f t="shared" si="11"/>
        <v>OK</v>
      </c>
      <c r="L332" s="31"/>
      <c r="M332" s="31"/>
      <c r="N332" s="31"/>
      <c r="O332" s="64"/>
      <c r="P332" s="64"/>
      <c r="Q332" s="31"/>
      <c r="R332" s="31"/>
      <c r="S332" s="31"/>
      <c r="T332" s="31"/>
      <c r="U332" s="31"/>
      <c r="V332" s="60"/>
      <c r="W332" s="60"/>
      <c r="X332" s="60"/>
      <c r="Y332" s="60"/>
      <c r="Z332" s="60"/>
      <c r="AA332" s="60"/>
    </row>
    <row r="333" spans="1:27" ht="30" customHeight="1" x14ac:dyDescent="0.25">
      <c r="A333" s="166"/>
      <c r="B333" s="71">
        <v>377</v>
      </c>
      <c r="C333" s="169"/>
      <c r="D333" s="75" t="s">
        <v>387</v>
      </c>
      <c r="E333" s="72" t="s">
        <v>789</v>
      </c>
      <c r="F333" s="72" t="s">
        <v>38</v>
      </c>
      <c r="G333" s="72" t="s">
        <v>44</v>
      </c>
      <c r="H333" s="56">
        <v>30</v>
      </c>
      <c r="I333" s="32">
        <v>2</v>
      </c>
      <c r="J333" s="41">
        <f t="shared" si="10"/>
        <v>2</v>
      </c>
      <c r="K333" s="42" t="str">
        <f t="shared" si="11"/>
        <v>OK</v>
      </c>
      <c r="L333" s="31"/>
      <c r="M333" s="31"/>
      <c r="N333" s="31"/>
      <c r="O333" s="64"/>
      <c r="P333" s="64"/>
      <c r="Q333" s="31"/>
      <c r="R333" s="31"/>
      <c r="S333" s="31"/>
      <c r="T333" s="31"/>
      <c r="U333" s="31"/>
      <c r="V333" s="60"/>
      <c r="W333" s="60"/>
      <c r="X333" s="60"/>
      <c r="Y333" s="60"/>
      <c r="Z333" s="60"/>
      <c r="AA333" s="60"/>
    </row>
    <row r="334" spans="1:27" ht="30" customHeight="1" x14ac:dyDescent="0.25">
      <c r="A334" s="166"/>
      <c r="B334" s="71">
        <v>378</v>
      </c>
      <c r="C334" s="169"/>
      <c r="D334" s="82" t="s">
        <v>388</v>
      </c>
      <c r="E334" s="72" t="s">
        <v>789</v>
      </c>
      <c r="F334" s="72" t="s">
        <v>38</v>
      </c>
      <c r="G334" s="72" t="s">
        <v>44</v>
      </c>
      <c r="H334" s="56">
        <v>75</v>
      </c>
      <c r="I334" s="32">
        <v>2</v>
      </c>
      <c r="J334" s="41">
        <f t="shared" si="10"/>
        <v>2</v>
      </c>
      <c r="K334" s="42" t="str">
        <f t="shared" si="11"/>
        <v>OK</v>
      </c>
      <c r="L334" s="31"/>
      <c r="M334" s="31"/>
      <c r="N334" s="31"/>
      <c r="O334" s="64"/>
      <c r="P334" s="64"/>
      <c r="Q334" s="31"/>
      <c r="R334" s="31"/>
      <c r="S334" s="31"/>
      <c r="T334" s="31"/>
      <c r="U334" s="31"/>
      <c r="V334" s="60"/>
      <c r="W334" s="60"/>
      <c r="X334" s="60"/>
      <c r="Y334" s="60"/>
      <c r="Z334" s="60"/>
      <c r="AA334" s="60"/>
    </row>
    <row r="335" spans="1:27" ht="30" customHeight="1" x14ac:dyDescent="0.25">
      <c r="A335" s="166"/>
      <c r="B335" s="73">
        <v>379</v>
      </c>
      <c r="C335" s="169"/>
      <c r="D335" s="75" t="s">
        <v>641</v>
      </c>
      <c r="E335" s="72" t="s">
        <v>789</v>
      </c>
      <c r="F335" s="72" t="s">
        <v>336</v>
      </c>
      <c r="G335" s="72" t="s">
        <v>44</v>
      </c>
      <c r="H335" s="56">
        <v>52</v>
      </c>
      <c r="I335" s="32">
        <v>2</v>
      </c>
      <c r="J335" s="41">
        <f t="shared" si="10"/>
        <v>2</v>
      </c>
      <c r="K335" s="42" t="str">
        <f t="shared" si="11"/>
        <v>OK</v>
      </c>
      <c r="L335" s="31"/>
      <c r="M335" s="31"/>
      <c r="N335" s="31"/>
      <c r="O335" s="64"/>
      <c r="P335" s="64"/>
      <c r="Q335" s="31"/>
      <c r="R335" s="31"/>
      <c r="S335" s="31"/>
      <c r="T335" s="31"/>
      <c r="U335" s="31"/>
      <c r="V335" s="60"/>
      <c r="W335" s="60"/>
      <c r="X335" s="60"/>
      <c r="Y335" s="60"/>
      <c r="Z335" s="60"/>
      <c r="AA335" s="60"/>
    </row>
    <row r="336" spans="1:27" ht="30" customHeight="1" x14ac:dyDescent="0.25">
      <c r="A336" s="166"/>
      <c r="B336" s="71">
        <v>380</v>
      </c>
      <c r="C336" s="169"/>
      <c r="D336" s="75" t="s">
        <v>389</v>
      </c>
      <c r="E336" s="72" t="s">
        <v>390</v>
      </c>
      <c r="F336" s="72" t="s">
        <v>38</v>
      </c>
      <c r="G336" s="72" t="s">
        <v>44</v>
      </c>
      <c r="H336" s="56">
        <v>221.8</v>
      </c>
      <c r="I336" s="32">
        <v>1</v>
      </c>
      <c r="J336" s="41">
        <f t="shared" si="10"/>
        <v>0</v>
      </c>
      <c r="K336" s="42" t="str">
        <f t="shared" si="11"/>
        <v>OK</v>
      </c>
      <c r="L336" s="31"/>
      <c r="M336" s="31"/>
      <c r="N336" s="31"/>
      <c r="O336" s="64"/>
      <c r="P336" s="64"/>
      <c r="Q336" s="31"/>
      <c r="R336" s="31"/>
      <c r="S336" s="31"/>
      <c r="T336" s="31">
        <v>1</v>
      </c>
      <c r="U336" s="31"/>
      <c r="V336" s="60"/>
      <c r="W336" s="60"/>
      <c r="X336" s="60"/>
      <c r="Y336" s="60"/>
      <c r="Z336" s="60"/>
      <c r="AA336" s="60"/>
    </row>
    <row r="337" spans="1:27" ht="30" customHeight="1" x14ac:dyDescent="0.25">
      <c r="A337" s="166"/>
      <c r="B337" s="71">
        <v>381</v>
      </c>
      <c r="C337" s="169"/>
      <c r="D337" s="75" t="s">
        <v>391</v>
      </c>
      <c r="E337" s="72" t="s">
        <v>784</v>
      </c>
      <c r="F337" s="72" t="s">
        <v>38</v>
      </c>
      <c r="G337" s="72" t="s">
        <v>44</v>
      </c>
      <c r="H337" s="56">
        <v>8.4</v>
      </c>
      <c r="I337" s="32">
        <v>1</v>
      </c>
      <c r="J337" s="41">
        <f t="shared" si="10"/>
        <v>1</v>
      </c>
      <c r="K337" s="42" t="str">
        <f t="shared" si="11"/>
        <v>OK</v>
      </c>
      <c r="L337" s="31"/>
      <c r="M337" s="31"/>
      <c r="N337" s="31"/>
      <c r="O337" s="64"/>
      <c r="P337" s="64"/>
      <c r="Q337" s="31"/>
      <c r="R337" s="31"/>
      <c r="S337" s="31"/>
      <c r="T337" s="31"/>
      <c r="U337" s="31"/>
      <c r="V337" s="60"/>
      <c r="W337" s="60"/>
      <c r="X337" s="60"/>
      <c r="Y337" s="60"/>
      <c r="Z337" s="60"/>
      <c r="AA337" s="60"/>
    </row>
    <row r="338" spans="1:27" ht="30" customHeight="1" x14ac:dyDescent="0.25">
      <c r="A338" s="166"/>
      <c r="B338" s="71">
        <v>382</v>
      </c>
      <c r="C338" s="169"/>
      <c r="D338" s="75" t="s">
        <v>392</v>
      </c>
      <c r="E338" s="72" t="s">
        <v>784</v>
      </c>
      <c r="F338" s="72" t="s">
        <v>38</v>
      </c>
      <c r="G338" s="72" t="s">
        <v>44</v>
      </c>
      <c r="H338" s="56">
        <v>17.600000000000001</v>
      </c>
      <c r="I338" s="32">
        <v>1</v>
      </c>
      <c r="J338" s="41">
        <f t="shared" si="10"/>
        <v>1</v>
      </c>
      <c r="K338" s="42" t="str">
        <f t="shared" si="11"/>
        <v>OK</v>
      </c>
      <c r="L338" s="31"/>
      <c r="M338" s="31"/>
      <c r="N338" s="31"/>
      <c r="O338" s="64"/>
      <c r="P338" s="64"/>
      <c r="Q338" s="31"/>
      <c r="R338" s="31"/>
      <c r="S338" s="31"/>
      <c r="T338" s="31"/>
      <c r="U338" s="31"/>
      <c r="V338" s="60"/>
      <c r="W338" s="60"/>
      <c r="X338" s="60"/>
      <c r="Y338" s="60"/>
      <c r="Z338" s="60"/>
      <c r="AA338" s="60"/>
    </row>
    <row r="339" spans="1:27" ht="30" customHeight="1" x14ac:dyDescent="0.25">
      <c r="A339" s="166"/>
      <c r="B339" s="71">
        <v>383</v>
      </c>
      <c r="C339" s="169"/>
      <c r="D339" s="75" t="s">
        <v>393</v>
      </c>
      <c r="E339" s="72" t="s">
        <v>784</v>
      </c>
      <c r="F339" s="72" t="s">
        <v>38</v>
      </c>
      <c r="G339" s="72" t="s">
        <v>44</v>
      </c>
      <c r="H339" s="56">
        <v>5.05</v>
      </c>
      <c r="I339" s="32">
        <v>1</v>
      </c>
      <c r="J339" s="41">
        <f t="shared" si="10"/>
        <v>1</v>
      </c>
      <c r="K339" s="42" t="str">
        <f t="shared" si="11"/>
        <v>OK</v>
      </c>
      <c r="L339" s="31"/>
      <c r="M339" s="31"/>
      <c r="N339" s="31"/>
      <c r="O339" s="64"/>
      <c r="P339" s="64"/>
      <c r="Q339" s="31"/>
      <c r="R339" s="31"/>
      <c r="S339" s="31"/>
      <c r="T339" s="31"/>
      <c r="U339" s="31"/>
      <c r="V339" s="60"/>
      <c r="W339" s="60"/>
      <c r="X339" s="60"/>
      <c r="Y339" s="60"/>
      <c r="Z339" s="60"/>
      <c r="AA339" s="60"/>
    </row>
    <row r="340" spans="1:27" ht="30" customHeight="1" x14ac:dyDescent="0.25">
      <c r="A340" s="166"/>
      <c r="B340" s="71">
        <v>384</v>
      </c>
      <c r="C340" s="169"/>
      <c r="D340" s="75" t="s">
        <v>394</v>
      </c>
      <c r="E340" s="72" t="s">
        <v>784</v>
      </c>
      <c r="F340" s="72" t="s">
        <v>38</v>
      </c>
      <c r="G340" s="72" t="s">
        <v>44</v>
      </c>
      <c r="H340" s="56">
        <v>16.2</v>
      </c>
      <c r="I340" s="32">
        <v>1</v>
      </c>
      <c r="J340" s="41">
        <f t="shared" si="10"/>
        <v>1</v>
      </c>
      <c r="K340" s="42" t="str">
        <f t="shared" si="11"/>
        <v>OK</v>
      </c>
      <c r="L340" s="31"/>
      <c r="M340" s="31"/>
      <c r="N340" s="31"/>
      <c r="O340" s="64"/>
      <c r="P340" s="64"/>
      <c r="Q340" s="31"/>
      <c r="R340" s="31"/>
      <c r="S340" s="31"/>
      <c r="T340" s="31"/>
      <c r="U340" s="31"/>
      <c r="V340" s="60"/>
      <c r="W340" s="60"/>
      <c r="X340" s="60"/>
      <c r="Y340" s="60"/>
      <c r="Z340" s="60"/>
      <c r="AA340" s="60"/>
    </row>
    <row r="341" spans="1:27" ht="30" customHeight="1" x14ac:dyDescent="0.25">
      <c r="A341" s="166"/>
      <c r="B341" s="71">
        <v>385</v>
      </c>
      <c r="C341" s="169"/>
      <c r="D341" s="75" t="s">
        <v>395</v>
      </c>
      <c r="E341" s="72" t="s">
        <v>784</v>
      </c>
      <c r="F341" s="72" t="s">
        <v>38</v>
      </c>
      <c r="G341" s="72" t="s">
        <v>44</v>
      </c>
      <c r="H341" s="56">
        <v>6.7</v>
      </c>
      <c r="I341" s="32">
        <v>1</v>
      </c>
      <c r="J341" s="41">
        <f t="shared" si="10"/>
        <v>1</v>
      </c>
      <c r="K341" s="42" t="str">
        <f t="shared" si="11"/>
        <v>OK</v>
      </c>
      <c r="L341" s="31"/>
      <c r="M341" s="31"/>
      <c r="N341" s="31"/>
      <c r="O341" s="64"/>
      <c r="P341" s="64"/>
      <c r="Q341" s="31"/>
      <c r="R341" s="31"/>
      <c r="S341" s="31"/>
      <c r="T341" s="31"/>
      <c r="U341" s="31"/>
      <c r="V341" s="60"/>
      <c r="W341" s="60"/>
      <c r="X341" s="60"/>
      <c r="Y341" s="60"/>
      <c r="Z341" s="60"/>
      <c r="AA341" s="60"/>
    </row>
    <row r="342" spans="1:27" ht="30" customHeight="1" x14ac:dyDescent="0.25">
      <c r="A342" s="166"/>
      <c r="B342" s="71">
        <v>386</v>
      </c>
      <c r="C342" s="169"/>
      <c r="D342" s="75" t="s">
        <v>396</v>
      </c>
      <c r="E342" s="72" t="s">
        <v>784</v>
      </c>
      <c r="F342" s="72" t="s">
        <v>38</v>
      </c>
      <c r="G342" s="72" t="s">
        <v>44</v>
      </c>
      <c r="H342" s="56">
        <v>12.8</v>
      </c>
      <c r="I342" s="32">
        <v>1</v>
      </c>
      <c r="J342" s="41">
        <f t="shared" si="10"/>
        <v>1</v>
      </c>
      <c r="K342" s="42" t="str">
        <f t="shared" si="11"/>
        <v>OK</v>
      </c>
      <c r="L342" s="31"/>
      <c r="M342" s="31"/>
      <c r="N342" s="31"/>
      <c r="O342" s="64"/>
      <c r="P342" s="64"/>
      <c r="Q342" s="31"/>
      <c r="R342" s="31"/>
      <c r="S342" s="31"/>
      <c r="T342" s="31"/>
      <c r="U342" s="31"/>
      <c r="V342" s="60"/>
      <c r="W342" s="60"/>
      <c r="X342" s="60"/>
      <c r="Y342" s="60"/>
      <c r="Z342" s="60"/>
      <c r="AA342" s="60"/>
    </row>
    <row r="343" spans="1:27" ht="30" customHeight="1" x14ac:dyDescent="0.25">
      <c r="A343" s="166"/>
      <c r="B343" s="71">
        <v>387</v>
      </c>
      <c r="C343" s="169"/>
      <c r="D343" s="75" t="s">
        <v>397</v>
      </c>
      <c r="E343" s="72" t="s">
        <v>784</v>
      </c>
      <c r="F343" s="72" t="s">
        <v>38</v>
      </c>
      <c r="G343" s="72" t="s">
        <v>44</v>
      </c>
      <c r="H343" s="56">
        <v>6.4</v>
      </c>
      <c r="I343" s="32">
        <v>1</v>
      </c>
      <c r="J343" s="41">
        <f t="shared" si="10"/>
        <v>1</v>
      </c>
      <c r="K343" s="42" t="str">
        <f t="shared" si="11"/>
        <v>OK</v>
      </c>
      <c r="L343" s="31"/>
      <c r="M343" s="31"/>
      <c r="N343" s="31"/>
      <c r="O343" s="64"/>
      <c r="P343" s="64"/>
      <c r="Q343" s="31"/>
      <c r="R343" s="31"/>
      <c r="S343" s="31"/>
      <c r="T343" s="31"/>
      <c r="U343" s="31"/>
      <c r="V343" s="60"/>
      <c r="W343" s="60"/>
      <c r="X343" s="60"/>
      <c r="Y343" s="60"/>
      <c r="Z343" s="60"/>
      <c r="AA343" s="60"/>
    </row>
    <row r="344" spans="1:27" ht="30" customHeight="1" x14ac:dyDescent="0.25">
      <c r="A344" s="166"/>
      <c r="B344" s="71">
        <v>388</v>
      </c>
      <c r="C344" s="169"/>
      <c r="D344" s="75" t="s">
        <v>398</v>
      </c>
      <c r="E344" s="72" t="s">
        <v>784</v>
      </c>
      <c r="F344" s="72" t="s">
        <v>38</v>
      </c>
      <c r="G344" s="72" t="s">
        <v>44</v>
      </c>
      <c r="H344" s="56">
        <v>9.1</v>
      </c>
      <c r="I344" s="32">
        <v>1</v>
      </c>
      <c r="J344" s="41">
        <f t="shared" si="10"/>
        <v>1</v>
      </c>
      <c r="K344" s="42" t="str">
        <f t="shared" si="11"/>
        <v>OK</v>
      </c>
      <c r="L344" s="31"/>
      <c r="M344" s="31"/>
      <c r="N344" s="31"/>
      <c r="O344" s="64"/>
      <c r="P344" s="64"/>
      <c r="Q344" s="31"/>
      <c r="R344" s="31"/>
      <c r="S344" s="31"/>
      <c r="T344" s="31"/>
      <c r="U344" s="31"/>
      <c r="V344" s="60"/>
      <c r="W344" s="60"/>
      <c r="X344" s="60"/>
      <c r="Y344" s="60"/>
      <c r="Z344" s="60"/>
      <c r="AA344" s="60"/>
    </row>
    <row r="345" spans="1:27" ht="30" customHeight="1" x14ac:dyDescent="0.25">
      <c r="A345" s="166"/>
      <c r="B345" s="73">
        <v>389</v>
      </c>
      <c r="C345" s="169"/>
      <c r="D345" s="75" t="s">
        <v>791</v>
      </c>
      <c r="E345" s="73" t="s">
        <v>787</v>
      </c>
      <c r="F345" s="72" t="s">
        <v>38</v>
      </c>
      <c r="G345" s="72" t="s">
        <v>44</v>
      </c>
      <c r="H345" s="56">
        <v>44.3</v>
      </c>
      <c r="I345" s="32">
        <v>1</v>
      </c>
      <c r="J345" s="41">
        <f t="shared" si="10"/>
        <v>1</v>
      </c>
      <c r="K345" s="42" t="str">
        <f t="shared" si="11"/>
        <v>OK</v>
      </c>
      <c r="L345" s="31"/>
      <c r="M345" s="31"/>
      <c r="N345" s="31"/>
      <c r="O345" s="64"/>
      <c r="P345" s="64"/>
      <c r="Q345" s="31"/>
      <c r="R345" s="31"/>
      <c r="S345" s="31"/>
      <c r="T345" s="31"/>
      <c r="U345" s="31"/>
      <c r="V345" s="60"/>
      <c r="W345" s="60"/>
      <c r="X345" s="60"/>
      <c r="Y345" s="60"/>
      <c r="Z345" s="60"/>
      <c r="AA345" s="60"/>
    </row>
    <row r="346" spans="1:27" ht="30" customHeight="1" x14ac:dyDescent="0.25">
      <c r="A346" s="166"/>
      <c r="B346" s="73">
        <v>390</v>
      </c>
      <c r="C346" s="169"/>
      <c r="D346" s="75" t="s">
        <v>792</v>
      </c>
      <c r="E346" s="73" t="s">
        <v>787</v>
      </c>
      <c r="F346" s="72" t="s">
        <v>38</v>
      </c>
      <c r="G346" s="72" t="s">
        <v>44</v>
      </c>
      <c r="H346" s="56">
        <v>36.700000000000003</v>
      </c>
      <c r="I346" s="32">
        <v>1</v>
      </c>
      <c r="J346" s="41">
        <f t="shared" si="10"/>
        <v>1</v>
      </c>
      <c r="K346" s="42" t="str">
        <f t="shared" si="11"/>
        <v>OK</v>
      </c>
      <c r="L346" s="31"/>
      <c r="M346" s="31"/>
      <c r="N346" s="31"/>
      <c r="O346" s="64"/>
      <c r="P346" s="64"/>
      <c r="Q346" s="31"/>
      <c r="R346" s="31"/>
      <c r="S346" s="31"/>
      <c r="T346" s="31"/>
      <c r="U346" s="31"/>
      <c r="V346" s="60"/>
      <c r="W346" s="60"/>
      <c r="X346" s="60"/>
      <c r="Y346" s="60"/>
      <c r="Z346" s="60"/>
      <c r="AA346" s="60"/>
    </row>
    <row r="347" spans="1:27" ht="30" customHeight="1" x14ac:dyDescent="0.25">
      <c r="A347" s="166"/>
      <c r="B347" s="73">
        <v>391</v>
      </c>
      <c r="C347" s="169"/>
      <c r="D347" s="100" t="s">
        <v>793</v>
      </c>
      <c r="E347" s="73" t="s">
        <v>355</v>
      </c>
      <c r="F347" s="72" t="s">
        <v>38</v>
      </c>
      <c r="G347" s="72" t="s">
        <v>44</v>
      </c>
      <c r="H347" s="56">
        <v>29.4</v>
      </c>
      <c r="I347" s="32">
        <v>2</v>
      </c>
      <c r="J347" s="41">
        <f t="shared" si="10"/>
        <v>2</v>
      </c>
      <c r="K347" s="42" t="str">
        <f t="shared" si="11"/>
        <v>OK</v>
      </c>
      <c r="L347" s="31"/>
      <c r="M347" s="31"/>
      <c r="N347" s="31"/>
      <c r="O347" s="64"/>
      <c r="P347" s="64"/>
      <c r="Q347" s="31"/>
      <c r="R347" s="31"/>
      <c r="S347" s="31"/>
      <c r="T347" s="31"/>
      <c r="U347" s="31"/>
      <c r="V347" s="60"/>
      <c r="W347" s="60"/>
      <c r="X347" s="60"/>
      <c r="Y347" s="60"/>
      <c r="Z347" s="60"/>
      <c r="AA347" s="60"/>
    </row>
    <row r="348" spans="1:27" ht="30" customHeight="1" x14ac:dyDescent="0.25">
      <c r="A348" s="166"/>
      <c r="B348" s="73">
        <v>392</v>
      </c>
      <c r="C348" s="169"/>
      <c r="D348" s="100" t="s">
        <v>794</v>
      </c>
      <c r="E348" s="73" t="s">
        <v>355</v>
      </c>
      <c r="F348" s="72" t="s">
        <v>38</v>
      </c>
      <c r="G348" s="72" t="s">
        <v>44</v>
      </c>
      <c r="H348" s="56">
        <v>31.2</v>
      </c>
      <c r="I348" s="32">
        <v>2</v>
      </c>
      <c r="J348" s="41">
        <f t="shared" si="10"/>
        <v>2</v>
      </c>
      <c r="K348" s="42" t="str">
        <f t="shared" si="11"/>
        <v>OK</v>
      </c>
      <c r="L348" s="31"/>
      <c r="M348" s="31"/>
      <c r="N348" s="31"/>
      <c r="O348" s="64"/>
      <c r="P348" s="64"/>
      <c r="Q348" s="31"/>
      <c r="R348" s="31"/>
      <c r="S348" s="31"/>
      <c r="T348" s="31"/>
      <c r="U348" s="31"/>
      <c r="V348" s="60"/>
      <c r="W348" s="60"/>
      <c r="X348" s="60"/>
      <c r="Y348" s="60"/>
      <c r="Z348" s="60"/>
      <c r="AA348" s="60"/>
    </row>
    <row r="349" spans="1:27" ht="30" customHeight="1" x14ac:dyDescent="0.25">
      <c r="A349" s="166"/>
      <c r="B349" s="71">
        <v>393</v>
      </c>
      <c r="C349" s="169"/>
      <c r="D349" s="75" t="s">
        <v>399</v>
      </c>
      <c r="E349" s="71" t="s">
        <v>789</v>
      </c>
      <c r="F349" s="72" t="s">
        <v>38</v>
      </c>
      <c r="G349" s="72" t="s">
        <v>44</v>
      </c>
      <c r="H349" s="56">
        <v>1.1499999999999999</v>
      </c>
      <c r="I349" s="32">
        <v>4</v>
      </c>
      <c r="J349" s="41">
        <f t="shared" si="10"/>
        <v>4</v>
      </c>
      <c r="K349" s="42" t="str">
        <f t="shared" si="11"/>
        <v>OK</v>
      </c>
      <c r="L349" s="31"/>
      <c r="M349" s="31"/>
      <c r="N349" s="31"/>
      <c r="O349" s="64"/>
      <c r="P349" s="64"/>
      <c r="Q349" s="31"/>
      <c r="R349" s="31"/>
      <c r="S349" s="31"/>
      <c r="T349" s="31"/>
      <c r="U349" s="31"/>
      <c r="V349" s="60"/>
      <c r="W349" s="60"/>
      <c r="X349" s="60"/>
      <c r="Y349" s="60"/>
      <c r="Z349" s="60"/>
      <c r="AA349" s="60"/>
    </row>
    <row r="350" spans="1:27" ht="30" customHeight="1" x14ac:dyDescent="0.25">
      <c r="A350" s="166"/>
      <c r="B350" s="71">
        <v>394</v>
      </c>
      <c r="C350" s="169"/>
      <c r="D350" s="75" t="s">
        <v>400</v>
      </c>
      <c r="E350" s="71" t="s">
        <v>789</v>
      </c>
      <c r="F350" s="72" t="s">
        <v>38</v>
      </c>
      <c r="G350" s="72" t="s">
        <v>44</v>
      </c>
      <c r="H350" s="56">
        <v>0.98</v>
      </c>
      <c r="I350" s="32">
        <v>2</v>
      </c>
      <c r="J350" s="41">
        <f t="shared" si="10"/>
        <v>2</v>
      </c>
      <c r="K350" s="42" t="str">
        <f t="shared" si="11"/>
        <v>OK</v>
      </c>
      <c r="L350" s="31"/>
      <c r="M350" s="31"/>
      <c r="N350" s="31"/>
      <c r="O350" s="64"/>
      <c r="P350" s="64"/>
      <c r="Q350" s="31"/>
      <c r="R350" s="31"/>
      <c r="S350" s="31"/>
      <c r="T350" s="31"/>
      <c r="U350" s="31"/>
      <c r="V350" s="60"/>
      <c r="W350" s="60"/>
      <c r="X350" s="60"/>
      <c r="Y350" s="60"/>
      <c r="Z350" s="60"/>
      <c r="AA350" s="60"/>
    </row>
    <row r="351" spans="1:27" ht="30" customHeight="1" x14ac:dyDescent="0.25">
      <c r="A351" s="166"/>
      <c r="B351" s="71">
        <v>395</v>
      </c>
      <c r="C351" s="169"/>
      <c r="D351" s="75" t="s">
        <v>401</v>
      </c>
      <c r="E351" s="71" t="s">
        <v>789</v>
      </c>
      <c r="F351" s="72" t="s">
        <v>38</v>
      </c>
      <c r="G351" s="72" t="s">
        <v>44</v>
      </c>
      <c r="H351" s="56">
        <v>2.2799999999999998</v>
      </c>
      <c r="I351" s="32">
        <v>2</v>
      </c>
      <c r="J351" s="41">
        <f t="shared" si="10"/>
        <v>2</v>
      </c>
      <c r="K351" s="42" t="str">
        <f t="shared" si="11"/>
        <v>OK</v>
      </c>
      <c r="L351" s="31"/>
      <c r="M351" s="31"/>
      <c r="N351" s="31"/>
      <c r="O351" s="64"/>
      <c r="P351" s="64"/>
      <c r="Q351" s="31"/>
      <c r="R351" s="31"/>
      <c r="S351" s="31"/>
      <c r="T351" s="31"/>
      <c r="U351" s="31"/>
      <c r="V351" s="60"/>
      <c r="W351" s="60"/>
      <c r="X351" s="60"/>
      <c r="Y351" s="60"/>
      <c r="Z351" s="60"/>
      <c r="AA351" s="60"/>
    </row>
    <row r="352" spans="1:27" ht="30" customHeight="1" x14ac:dyDescent="0.25">
      <c r="A352" s="166"/>
      <c r="B352" s="71">
        <v>396</v>
      </c>
      <c r="C352" s="169"/>
      <c r="D352" s="75" t="s">
        <v>402</v>
      </c>
      <c r="E352" s="71" t="s">
        <v>789</v>
      </c>
      <c r="F352" s="72" t="s">
        <v>38</v>
      </c>
      <c r="G352" s="72" t="s">
        <v>44</v>
      </c>
      <c r="H352" s="56">
        <v>6.72</v>
      </c>
      <c r="I352" s="32">
        <v>2</v>
      </c>
      <c r="J352" s="41">
        <f t="shared" si="10"/>
        <v>2</v>
      </c>
      <c r="K352" s="42" t="str">
        <f t="shared" si="11"/>
        <v>OK</v>
      </c>
      <c r="L352" s="31"/>
      <c r="M352" s="31"/>
      <c r="N352" s="31"/>
      <c r="O352" s="64"/>
      <c r="P352" s="64"/>
      <c r="Q352" s="31"/>
      <c r="R352" s="31"/>
      <c r="S352" s="31"/>
      <c r="T352" s="31"/>
      <c r="U352" s="31"/>
      <c r="V352" s="60"/>
      <c r="W352" s="60"/>
      <c r="X352" s="60"/>
      <c r="Y352" s="60"/>
      <c r="Z352" s="60"/>
      <c r="AA352" s="60"/>
    </row>
    <row r="353" spans="1:27" ht="30" customHeight="1" x14ac:dyDescent="0.25">
      <c r="A353" s="166"/>
      <c r="B353" s="71">
        <v>397</v>
      </c>
      <c r="C353" s="169"/>
      <c r="D353" s="75" t="s">
        <v>403</v>
      </c>
      <c r="E353" s="71" t="s">
        <v>789</v>
      </c>
      <c r="F353" s="72" t="s">
        <v>38</v>
      </c>
      <c r="G353" s="72" t="s">
        <v>44</v>
      </c>
      <c r="H353" s="56">
        <v>2.86</v>
      </c>
      <c r="I353" s="32">
        <v>2</v>
      </c>
      <c r="J353" s="41">
        <f t="shared" si="10"/>
        <v>2</v>
      </c>
      <c r="K353" s="42" t="str">
        <f t="shared" si="11"/>
        <v>OK</v>
      </c>
      <c r="L353" s="31"/>
      <c r="M353" s="31"/>
      <c r="N353" s="31"/>
      <c r="O353" s="64"/>
      <c r="P353" s="64"/>
      <c r="Q353" s="31"/>
      <c r="R353" s="31"/>
      <c r="S353" s="31"/>
      <c r="T353" s="31"/>
      <c r="U353" s="31"/>
      <c r="V353" s="60"/>
      <c r="W353" s="60"/>
      <c r="X353" s="60"/>
      <c r="Y353" s="60"/>
      <c r="Z353" s="60"/>
      <c r="AA353" s="60"/>
    </row>
    <row r="354" spans="1:27" ht="30" customHeight="1" x14ac:dyDescent="0.25">
      <c r="A354" s="166"/>
      <c r="B354" s="71">
        <v>398</v>
      </c>
      <c r="C354" s="169"/>
      <c r="D354" s="75" t="s">
        <v>404</v>
      </c>
      <c r="E354" s="71" t="s">
        <v>789</v>
      </c>
      <c r="F354" s="72" t="s">
        <v>38</v>
      </c>
      <c r="G354" s="72" t="s">
        <v>44</v>
      </c>
      <c r="H354" s="56">
        <v>0.79</v>
      </c>
      <c r="I354" s="32">
        <v>2</v>
      </c>
      <c r="J354" s="41">
        <f t="shared" si="10"/>
        <v>0</v>
      </c>
      <c r="K354" s="42" t="str">
        <f t="shared" si="11"/>
        <v>OK</v>
      </c>
      <c r="L354" s="31">
        <v>2</v>
      </c>
      <c r="M354" s="31"/>
      <c r="N354" s="31"/>
      <c r="O354" s="64"/>
      <c r="P354" s="64"/>
      <c r="Q354" s="31"/>
      <c r="R354" s="31"/>
      <c r="S354" s="31"/>
      <c r="T354" s="31"/>
      <c r="U354" s="31"/>
      <c r="V354" s="60"/>
      <c r="W354" s="60"/>
      <c r="X354" s="60"/>
      <c r="Y354" s="60"/>
      <c r="Z354" s="60"/>
      <c r="AA354" s="60"/>
    </row>
    <row r="355" spans="1:27" ht="30" customHeight="1" x14ac:dyDescent="0.25">
      <c r="A355" s="166"/>
      <c r="B355" s="71">
        <v>399</v>
      </c>
      <c r="C355" s="169"/>
      <c r="D355" s="75" t="s">
        <v>405</v>
      </c>
      <c r="E355" s="71" t="s">
        <v>789</v>
      </c>
      <c r="F355" s="72" t="s">
        <v>38</v>
      </c>
      <c r="G355" s="72" t="s">
        <v>44</v>
      </c>
      <c r="H355" s="56">
        <v>0.62</v>
      </c>
      <c r="I355" s="32">
        <v>2</v>
      </c>
      <c r="J355" s="41">
        <f t="shared" si="10"/>
        <v>0</v>
      </c>
      <c r="K355" s="42" t="str">
        <f t="shared" si="11"/>
        <v>OK</v>
      </c>
      <c r="L355" s="31">
        <v>2</v>
      </c>
      <c r="M355" s="31"/>
      <c r="N355" s="31"/>
      <c r="O355" s="64"/>
      <c r="P355" s="64"/>
      <c r="Q355" s="31"/>
      <c r="R355" s="31"/>
      <c r="S355" s="31"/>
      <c r="T355" s="31"/>
      <c r="U355" s="31"/>
      <c r="V355" s="60"/>
      <c r="W355" s="60"/>
      <c r="X355" s="60"/>
      <c r="Y355" s="60"/>
      <c r="Z355" s="60"/>
      <c r="AA355" s="60"/>
    </row>
    <row r="356" spans="1:27" ht="30" customHeight="1" x14ac:dyDescent="0.25">
      <c r="A356" s="166"/>
      <c r="B356" s="71">
        <v>400</v>
      </c>
      <c r="C356" s="169"/>
      <c r="D356" s="75" t="s">
        <v>406</v>
      </c>
      <c r="E356" s="71" t="s">
        <v>784</v>
      </c>
      <c r="F356" s="72" t="s">
        <v>38</v>
      </c>
      <c r="G356" s="72" t="s">
        <v>44</v>
      </c>
      <c r="H356" s="56">
        <v>10.88</v>
      </c>
      <c r="I356" s="32">
        <v>2</v>
      </c>
      <c r="J356" s="41">
        <f t="shared" si="10"/>
        <v>2</v>
      </c>
      <c r="K356" s="42" t="str">
        <f t="shared" si="11"/>
        <v>OK</v>
      </c>
      <c r="L356" s="31"/>
      <c r="M356" s="31"/>
      <c r="N356" s="31"/>
      <c r="O356" s="64"/>
      <c r="P356" s="64"/>
      <c r="Q356" s="31"/>
      <c r="R356" s="31"/>
      <c r="S356" s="31"/>
      <c r="T356" s="31"/>
      <c r="U356" s="31"/>
      <c r="V356" s="60"/>
      <c r="W356" s="60"/>
      <c r="X356" s="60"/>
      <c r="Y356" s="60"/>
      <c r="Z356" s="60"/>
      <c r="AA356" s="60"/>
    </row>
    <row r="357" spans="1:27" ht="30" customHeight="1" x14ac:dyDescent="0.25">
      <c r="A357" s="166"/>
      <c r="B357" s="71">
        <v>401</v>
      </c>
      <c r="C357" s="169"/>
      <c r="D357" s="75" t="s">
        <v>407</v>
      </c>
      <c r="E357" s="71" t="s">
        <v>784</v>
      </c>
      <c r="F357" s="72" t="s">
        <v>38</v>
      </c>
      <c r="G357" s="72" t="s">
        <v>44</v>
      </c>
      <c r="H357" s="56">
        <v>13.27</v>
      </c>
      <c r="I357" s="32">
        <v>2</v>
      </c>
      <c r="J357" s="41">
        <f t="shared" si="10"/>
        <v>2</v>
      </c>
      <c r="K357" s="42" t="str">
        <f t="shared" si="11"/>
        <v>OK</v>
      </c>
      <c r="L357" s="31"/>
      <c r="M357" s="31"/>
      <c r="N357" s="31"/>
      <c r="O357" s="64"/>
      <c r="P357" s="64"/>
      <c r="Q357" s="31"/>
      <c r="R357" s="31"/>
      <c r="S357" s="31"/>
      <c r="T357" s="31"/>
      <c r="U357" s="31"/>
      <c r="V357" s="60"/>
      <c r="W357" s="60"/>
      <c r="X357" s="60"/>
      <c r="Y357" s="60"/>
      <c r="Z357" s="60"/>
      <c r="AA357" s="60"/>
    </row>
    <row r="358" spans="1:27" ht="30" customHeight="1" x14ac:dyDescent="0.25">
      <c r="A358" s="166"/>
      <c r="B358" s="71">
        <v>402</v>
      </c>
      <c r="C358" s="169"/>
      <c r="D358" s="75" t="s">
        <v>408</v>
      </c>
      <c r="E358" s="71" t="s">
        <v>784</v>
      </c>
      <c r="F358" s="72" t="s">
        <v>38</v>
      </c>
      <c r="G358" s="72" t="s">
        <v>44</v>
      </c>
      <c r="H358" s="56">
        <v>13.58</v>
      </c>
      <c r="I358" s="32">
        <v>2</v>
      </c>
      <c r="J358" s="41">
        <f t="shared" si="10"/>
        <v>2</v>
      </c>
      <c r="K358" s="42" t="str">
        <f t="shared" si="11"/>
        <v>OK</v>
      </c>
      <c r="L358" s="31"/>
      <c r="M358" s="31"/>
      <c r="N358" s="31"/>
      <c r="O358" s="64"/>
      <c r="P358" s="64"/>
      <c r="Q358" s="31"/>
      <c r="R358" s="31"/>
      <c r="S358" s="31"/>
      <c r="T358" s="31"/>
      <c r="U358" s="31"/>
      <c r="V358" s="60"/>
      <c r="W358" s="60"/>
      <c r="X358" s="60"/>
      <c r="Y358" s="60"/>
      <c r="Z358" s="60"/>
      <c r="AA358" s="60"/>
    </row>
    <row r="359" spans="1:27" ht="30" customHeight="1" x14ac:dyDescent="0.25">
      <c r="A359" s="166"/>
      <c r="B359" s="71">
        <v>403</v>
      </c>
      <c r="C359" s="169"/>
      <c r="D359" s="75" t="s">
        <v>409</v>
      </c>
      <c r="E359" s="71" t="s">
        <v>789</v>
      </c>
      <c r="F359" s="72" t="s">
        <v>38</v>
      </c>
      <c r="G359" s="72" t="s">
        <v>44</v>
      </c>
      <c r="H359" s="56">
        <v>2.0499999999999998</v>
      </c>
      <c r="I359" s="32">
        <v>2</v>
      </c>
      <c r="J359" s="41">
        <f t="shared" si="10"/>
        <v>2</v>
      </c>
      <c r="K359" s="42" t="str">
        <f t="shared" si="11"/>
        <v>OK</v>
      </c>
      <c r="L359" s="31"/>
      <c r="M359" s="31"/>
      <c r="N359" s="31"/>
      <c r="O359" s="64"/>
      <c r="P359" s="64"/>
      <c r="Q359" s="31"/>
      <c r="R359" s="31"/>
      <c r="S359" s="31"/>
      <c r="T359" s="31"/>
      <c r="U359" s="31"/>
      <c r="V359" s="60"/>
      <c r="W359" s="60"/>
      <c r="X359" s="60"/>
      <c r="Y359" s="60"/>
      <c r="Z359" s="60"/>
      <c r="AA359" s="60"/>
    </row>
    <row r="360" spans="1:27" ht="30" customHeight="1" x14ac:dyDescent="0.25">
      <c r="A360" s="166"/>
      <c r="B360" s="71">
        <v>404</v>
      </c>
      <c r="C360" s="169"/>
      <c r="D360" s="75" t="s">
        <v>410</v>
      </c>
      <c r="E360" s="71" t="s">
        <v>789</v>
      </c>
      <c r="F360" s="72" t="s">
        <v>38</v>
      </c>
      <c r="G360" s="72" t="s">
        <v>44</v>
      </c>
      <c r="H360" s="56">
        <v>2.3199999999999998</v>
      </c>
      <c r="I360" s="32">
        <v>2</v>
      </c>
      <c r="J360" s="41">
        <f t="shared" si="10"/>
        <v>2</v>
      </c>
      <c r="K360" s="42" t="str">
        <f t="shared" si="11"/>
        <v>OK</v>
      </c>
      <c r="L360" s="31"/>
      <c r="M360" s="31"/>
      <c r="N360" s="31"/>
      <c r="O360" s="64"/>
      <c r="P360" s="64"/>
      <c r="Q360" s="31"/>
      <c r="R360" s="31"/>
      <c r="S360" s="31"/>
      <c r="T360" s="31"/>
      <c r="U360" s="31"/>
      <c r="V360" s="60"/>
      <c r="W360" s="60"/>
      <c r="X360" s="60"/>
      <c r="Y360" s="60"/>
      <c r="Z360" s="60"/>
      <c r="AA360" s="60"/>
    </row>
    <row r="361" spans="1:27" ht="30" customHeight="1" x14ac:dyDescent="0.25">
      <c r="A361" s="166"/>
      <c r="B361" s="71">
        <v>405</v>
      </c>
      <c r="C361" s="169"/>
      <c r="D361" s="75" t="s">
        <v>411</v>
      </c>
      <c r="E361" s="71" t="s">
        <v>789</v>
      </c>
      <c r="F361" s="72" t="s">
        <v>38</v>
      </c>
      <c r="G361" s="72" t="s">
        <v>44</v>
      </c>
      <c r="H361" s="56">
        <v>1.9</v>
      </c>
      <c r="I361" s="32">
        <v>2</v>
      </c>
      <c r="J361" s="41">
        <f t="shared" si="10"/>
        <v>2</v>
      </c>
      <c r="K361" s="42" t="str">
        <f t="shared" si="11"/>
        <v>OK</v>
      </c>
      <c r="L361" s="31"/>
      <c r="M361" s="31"/>
      <c r="N361" s="31"/>
      <c r="O361" s="64"/>
      <c r="P361" s="64"/>
      <c r="Q361" s="31"/>
      <c r="R361" s="31"/>
      <c r="S361" s="31"/>
      <c r="T361" s="31"/>
      <c r="U361" s="31"/>
      <c r="V361" s="60"/>
      <c r="W361" s="60"/>
      <c r="X361" s="60"/>
      <c r="Y361" s="60"/>
      <c r="Z361" s="60"/>
      <c r="AA361" s="60"/>
    </row>
    <row r="362" spans="1:27" ht="30" customHeight="1" x14ac:dyDescent="0.25">
      <c r="A362" s="166"/>
      <c r="B362" s="71">
        <v>406</v>
      </c>
      <c r="C362" s="169"/>
      <c r="D362" s="75" t="s">
        <v>412</v>
      </c>
      <c r="E362" s="71" t="s">
        <v>789</v>
      </c>
      <c r="F362" s="72" t="s">
        <v>38</v>
      </c>
      <c r="G362" s="72" t="s">
        <v>44</v>
      </c>
      <c r="H362" s="56">
        <v>1.49</v>
      </c>
      <c r="I362" s="32">
        <v>2</v>
      </c>
      <c r="J362" s="41">
        <f t="shared" si="10"/>
        <v>2</v>
      </c>
      <c r="K362" s="42" t="str">
        <f t="shared" si="11"/>
        <v>OK</v>
      </c>
      <c r="L362" s="31"/>
      <c r="M362" s="31"/>
      <c r="N362" s="31"/>
      <c r="O362" s="64"/>
      <c r="P362" s="64"/>
      <c r="Q362" s="31"/>
      <c r="R362" s="31"/>
      <c r="S362" s="31"/>
      <c r="T362" s="31"/>
      <c r="U362" s="31"/>
      <c r="V362" s="60"/>
      <c r="W362" s="60"/>
      <c r="X362" s="60"/>
      <c r="Y362" s="60"/>
      <c r="Z362" s="60"/>
      <c r="AA362" s="60"/>
    </row>
    <row r="363" spans="1:27" ht="30" customHeight="1" x14ac:dyDescent="0.25">
      <c r="A363" s="166"/>
      <c r="B363" s="71">
        <v>407</v>
      </c>
      <c r="C363" s="169"/>
      <c r="D363" s="75" t="s">
        <v>413</v>
      </c>
      <c r="E363" s="71" t="s">
        <v>789</v>
      </c>
      <c r="F363" s="72" t="s">
        <v>38</v>
      </c>
      <c r="G363" s="72" t="s">
        <v>44</v>
      </c>
      <c r="H363" s="56">
        <v>2.2000000000000002</v>
      </c>
      <c r="I363" s="32">
        <v>2</v>
      </c>
      <c r="J363" s="41">
        <f t="shared" si="10"/>
        <v>2</v>
      </c>
      <c r="K363" s="42" t="str">
        <f t="shared" si="11"/>
        <v>OK</v>
      </c>
      <c r="L363" s="31"/>
      <c r="M363" s="31"/>
      <c r="N363" s="31"/>
      <c r="O363" s="64"/>
      <c r="P363" s="64"/>
      <c r="Q363" s="31"/>
      <c r="R363" s="31"/>
      <c r="S363" s="31"/>
      <c r="T363" s="31"/>
      <c r="U363" s="31"/>
      <c r="V363" s="60"/>
      <c r="W363" s="60"/>
      <c r="X363" s="60"/>
      <c r="Y363" s="60"/>
      <c r="Z363" s="60"/>
      <c r="AA363" s="60"/>
    </row>
    <row r="364" spans="1:27" ht="30" customHeight="1" x14ac:dyDescent="0.25">
      <c r="A364" s="166"/>
      <c r="B364" s="71">
        <v>408</v>
      </c>
      <c r="C364" s="169"/>
      <c r="D364" s="75" t="s">
        <v>414</v>
      </c>
      <c r="E364" s="71" t="s">
        <v>789</v>
      </c>
      <c r="F364" s="72" t="s">
        <v>38</v>
      </c>
      <c r="G364" s="72" t="s">
        <v>44</v>
      </c>
      <c r="H364" s="56">
        <v>2.6</v>
      </c>
      <c r="I364" s="32">
        <v>2</v>
      </c>
      <c r="J364" s="41">
        <f t="shared" si="10"/>
        <v>2</v>
      </c>
      <c r="K364" s="42" t="str">
        <f t="shared" si="11"/>
        <v>OK</v>
      </c>
      <c r="L364" s="31"/>
      <c r="M364" s="31"/>
      <c r="N364" s="31"/>
      <c r="O364" s="64"/>
      <c r="P364" s="64"/>
      <c r="Q364" s="31"/>
      <c r="R364" s="31"/>
      <c r="S364" s="31"/>
      <c r="T364" s="31"/>
      <c r="U364" s="31"/>
      <c r="V364" s="60"/>
      <c r="W364" s="60"/>
      <c r="X364" s="60"/>
      <c r="Y364" s="60"/>
      <c r="Z364" s="60"/>
      <c r="AA364" s="60"/>
    </row>
    <row r="365" spans="1:27" ht="30" customHeight="1" x14ac:dyDescent="0.25">
      <c r="A365" s="166"/>
      <c r="B365" s="71">
        <v>409</v>
      </c>
      <c r="C365" s="169"/>
      <c r="D365" s="75" t="s">
        <v>415</v>
      </c>
      <c r="E365" s="71" t="s">
        <v>789</v>
      </c>
      <c r="F365" s="72" t="s">
        <v>38</v>
      </c>
      <c r="G365" s="72" t="s">
        <v>44</v>
      </c>
      <c r="H365" s="56">
        <v>3.09</v>
      </c>
      <c r="I365" s="32">
        <v>2</v>
      </c>
      <c r="J365" s="41">
        <f t="shared" si="10"/>
        <v>2</v>
      </c>
      <c r="K365" s="42" t="str">
        <f t="shared" si="11"/>
        <v>OK</v>
      </c>
      <c r="L365" s="31"/>
      <c r="M365" s="31"/>
      <c r="N365" s="31"/>
      <c r="O365" s="64"/>
      <c r="P365" s="64"/>
      <c r="Q365" s="31"/>
      <c r="R365" s="31"/>
      <c r="S365" s="31"/>
      <c r="T365" s="31"/>
      <c r="U365" s="31"/>
      <c r="V365" s="60"/>
      <c r="W365" s="60"/>
      <c r="X365" s="60"/>
      <c r="Y365" s="60"/>
      <c r="Z365" s="60"/>
      <c r="AA365" s="60"/>
    </row>
    <row r="366" spans="1:27" ht="30" customHeight="1" x14ac:dyDescent="0.25">
      <c r="A366" s="166"/>
      <c r="B366" s="71">
        <v>410</v>
      </c>
      <c r="C366" s="169"/>
      <c r="D366" s="75" t="s">
        <v>416</v>
      </c>
      <c r="E366" s="71" t="s">
        <v>789</v>
      </c>
      <c r="F366" s="72" t="s">
        <v>38</v>
      </c>
      <c r="G366" s="72" t="s">
        <v>44</v>
      </c>
      <c r="H366" s="56">
        <v>3.35</v>
      </c>
      <c r="I366" s="32">
        <v>2</v>
      </c>
      <c r="J366" s="41">
        <f t="shared" si="10"/>
        <v>2</v>
      </c>
      <c r="K366" s="42" t="str">
        <f t="shared" si="11"/>
        <v>OK</v>
      </c>
      <c r="L366" s="31"/>
      <c r="M366" s="31"/>
      <c r="N366" s="31"/>
      <c r="O366" s="64"/>
      <c r="P366" s="64"/>
      <c r="Q366" s="31"/>
      <c r="R366" s="31"/>
      <c r="S366" s="31"/>
      <c r="T366" s="31"/>
      <c r="U366" s="31"/>
      <c r="V366" s="60"/>
      <c r="W366" s="60"/>
      <c r="X366" s="60"/>
      <c r="Y366" s="60"/>
      <c r="Z366" s="60"/>
      <c r="AA366" s="60"/>
    </row>
    <row r="367" spans="1:27" ht="30" customHeight="1" x14ac:dyDescent="0.25">
      <c r="A367" s="166"/>
      <c r="B367" s="71">
        <v>411</v>
      </c>
      <c r="C367" s="169"/>
      <c r="D367" s="75" t="s">
        <v>417</v>
      </c>
      <c r="E367" s="71" t="s">
        <v>789</v>
      </c>
      <c r="F367" s="72" t="s">
        <v>38</v>
      </c>
      <c r="G367" s="72" t="s">
        <v>44</v>
      </c>
      <c r="H367" s="56">
        <v>0.88</v>
      </c>
      <c r="I367" s="32">
        <v>2</v>
      </c>
      <c r="J367" s="41">
        <f t="shared" si="10"/>
        <v>2</v>
      </c>
      <c r="K367" s="42" t="str">
        <f t="shared" si="11"/>
        <v>OK</v>
      </c>
      <c r="L367" s="31"/>
      <c r="M367" s="31"/>
      <c r="N367" s="31"/>
      <c r="O367" s="64"/>
      <c r="P367" s="64"/>
      <c r="Q367" s="31"/>
      <c r="R367" s="31"/>
      <c r="S367" s="31"/>
      <c r="T367" s="31"/>
      <c r="U367" s="31"/>
      <c r="V367" s="60"/>
      <c r="W367" s="60"/>
      <c r="X367" s="60"/>
      <c r="Y367" s="60"/>
      <c r="Z367" s="60"/>
      <c r="AA367" s="60"/>
    </row>
    <row r="368" spans="1:27" ht="30" customHeight="1" x14ac:dyDescent="0.25">
      <c r="A368" s="166"/>
      <c r="B368" s="71">
        <v>412</v>
      </c>
      <c r="C368" s="169"/>
      <c r="D368" s="75" t="s">
        <v>418</v>
      </c>
      <c r="E368" s="71" t="s">
        <v>789</v>
      </c>
      <c r="F368" s="72" t="s">
        <v>38</v>
      </c>
      <c r="G368" s="72" t="s">
        <v>44</v>
      </c>
      <c r="H368" s="56">
        <v>3.48</v>
      </c>
      <c r="I368" s="32">
        <v>2</v>
      </c>
      <c r="J368" s="41">
        <f t="shared" si="10"/>
        <v>2</v>
      </c>
      <c r="K368" s="42" t="str">
        <f t="shared" si="11"/>
        <v>OK</v>
      </c>
      <c r="L368" s="31"/>
      <c r="M368" s="31"/>
      <c r="N368" s="31"/>
      <c r="O368" s="64"/>
      <c r="P368" s="64"/>
      <c r="Q368" s="31"/>
      <c r="R368" s="31"/>
      <c r="S368" s="31"/>
      <c r="T368" s="31"/>
      <c r="U368" s="31"/>
      <c r="V368" s="60"/>
      <c r="W368" s="60"/>
      <c r="X368" s="60"/>
      <c r="Y368" s="60"/>
      <c r="Z368" s="60"/>
      <c r="AA368" s="60"/>
    </row>
    <row r="369" spans="1:27" ht="30" customHeight="1" x14ac:dyDescent="0.25">
      <c r="A369" s="166"/>
      <c r="B369" s="71">
        <v>413</v>
      </c>
      <c r="C369" s="169"/>
      <c r="D369" s="75" t="s">
        <v>419</v>
      </c>
      <c r="E369" s="71" t="s">
        <v>789</v>
      </c>
      <c r="F369" s="72" t="s">
        <v>38</v>
      </c>
      <c r="G369" s="72" t="s">
        <v>44</v>
      </c>
      <c r="H369" s="56">
        <v>1.61</v>
      </c>
      <c r="I369" s="32">
        <v>2</v>
      </c>
      <c r="J369" s="41">
        <f t="shared" si="10"/>
        <v>2</v>
      </c>
      <c r="K369" s="42" t="str">
        <f t="shared" si="11"/>
        <v>OK</v>
      </c>
      <c r="L369" s="31"/>
      <c r="M369" s="31"/>
      <c r="N369" s="31"/>
      <c r="O369" s="64"/>
      <c r="P369" s="64"/>
      <c r="Q369" s="31"/>
      <c r="R369" s="31"/>
      <c r="S369" s="31"/>
      <c r="T369" s="31"/>
      <c r="U369" s="31"/>
      <c r="V369" s="60"/>
      <c r="W369" s="60"/>
      <c r="X369" s="60"/>
      <c r="Y369" s="60"/>
      <c r="Z369" s="60"/>
      <c r="AA369" s="60"/>
    </row>
    <row r="370" spans="1:27" ht="30" customHeight="1" x14ac:dyDescent="0.25">
      <c r="A370" s="166"/>
      <c r="B370" s="71">
        <v>414</v>
      </c>
      <c r="C370" s="169"/>
      <c r="D370" s="75" t="s">
        <v>420</v>
      </c>
      <c r="E370" s="71" t="s">
        <v>789</v>
      </c>
      <c r="F370" s="72" t="s">
        <v>38</v>
      </c>
      <c r="G370" s="72" t="s">
        <v>44</v>
      </c>
      <c r="H370" s="56">
        <v>1.69</v>
      </c>
      <c r="I370" s="32">
        <v>2</v>
      </c>
      <c r="J370" s="41">
        <f t="shared" si="10"/>
        <v>2</v>
      </c>
      <c r="K370" s="42" t="str">
        <f t="shared" si="11"/>
        <v>OK</v>
      </c>
      <c r="L370" s="31"/>
      <c r="M370" s="31"/>
      <c r="N370" s="31"/>
      <c r="O370" s="64"/>
      <c r="P370" s="64"/>
      <c r="Q370" s="31"/>
      <c r="R370" s="31"/>
      <c r="S370" s="31"/>
      <c r="T370" s="31"/>
      <c r="U370" s="31"/>
      <c r="V370" s="60"/>
      <c r="W370" s="60"/>
      <c r="X370" s="60"/>
      <c r="Y370" s="60"/>
      <c r="Z370" s="60"/>
      <c r="AA370" s="60"/>
    </row>
    <row r="371" spans="1:27" ht="30" customHeight="1" x14ac:dyDescent="0.25">
      <c r="A371" s="166"/>
      <c r="B371" s="71">
        <v>415</v>
      </c>
      <c r="C371" s="169"/>
      <c r="D371" s="75" t="s">
        <v>421</v>
      </c>
      <c r="E371" s="71" t="s">
        <v>789</v>
      </c>
      <c r="F371" s="72" t="s">
        <v>38</v>
      </c>
      <c r="G371" s="72" t="s">
        <v>44</v>
      </c>
      <c r="H371" s="56">
        <v>3.04</v>
      </c>
      <c r="I371" s="32">
        <v>2</v>
      </c>
      <c r="J371" s="41">
        <f t="shared" si="10"/>
        <v>2</v>
      </c>
      <c r="K371" s="42" t="str">
        <f t="shared" si="11"/>
        <v>OK</v>
      </c>
      <c r="L371" s="31"/>
      <c r="M371" s="31"/>
      <c r="N371" s="31"/>
      <c r="O371" s="64"/>
      <c r="P371" s="64"/>
      <c r="Q371" s="31"/>
      <c r="R371" s="31"/>
      <c r="S371" s="31"/>
      <c r="T371" s="31"/>
      <c r="U371" s="31"/>
      <c r="V371" s="60"/>
      <c r="W371" s="60"/>
      <c r="X371" s="60"/>
      <c r="Y371" s="60"/>
      <c r="Z371" s="60"/>
      <c r="AA371" s="60"/>
    </row>
    <row r="372" spans="1:27" ht="30" customHeight="1" x14ac:dyDescent="0.25">
      <c r="A372" s="166"/>
      <c r="B372" s="71">
        <v>416</v>
      </c>
      <c r="C372" s="169"/>
      <c r="D372" s="75" t="s">
        <v>422</v>
      </c>
      <c r="E372" s="71" t="s">
        <v>789</v>
      </c>
      <c r="F372" s="72" t="s">
        <v>38</v>
      </c>
      <c r="G372" s="72" t="s">
        <v>44</v>
      </c>
      <c r="H372" s="56">
        <v>6.93</v>
      </c>
      <c r="I372" s="32">
        <v>2</v>
      </c>
      <c r="J372" s="41">
        <f t="shared" si="10"/>
        <v>2</v>
      </c>
      <c r="K372" s="42" t="str">
        <f t="shared" si="11"/>
        <v>OK</v>
      </c>
      <c r="L372" s="31"/>
      <c r="M372" s="31"/>
      <c r="N372" s="31"/>
      <c r="O372" s="64"/>
      <c r="P372" s="64"/>
      <c r="Q372" s="31"/>
      <c r="R372" s="31"/>
      <c r="S372" s="31"/>
      <c r="T372" s="31"/>
      <c r="U372" s="31"/>
      <c r="V372" s="60"/>
      <c r="W372" s="60"/>
      <c r="X372" s="60"/>
      <c r="Y372" s="60"/>
      <c r="Z372" s="60"/>
      <c r="AA372" s="60"/>
    </row>
    <row r="373" spans="1:27" ht="30" customHeight="1" x14ac:dyDescent="0.25">
      <c r="A373" s="166"/>
      <c r="B373" s="71">
        <v>417</v>
      </c>
      <c r="C373" s="169"/>
      <c r="D373" s="75" t="s">
        <v>423</v>
      </c>
      <c r="E373" s="71" t="s">
        <v>789</v>
      </c>
      <c r="F373" s="72" t="s">
        <v>38</v>
      </c>
      <c r="G373" s="72" t="s">
        <v>44</v>
      </c>
      <c r="H373" s="56">
        <v>6.56</v>
      </c>
      <c r="I373" s="32">
        <v>2</v>
      </c>
      <c r="J373" s="41">
        <f t="shared" si="10"/>
        <v>2</v>
      </c>
      <c r="K373" s="42" t="str">
        <f t="shared" si="11"/>
        <v>OK</v>
      </c>
      <c r="L373" s="31"/>
      <c r="M373" s="31"/>
      <c r="N373" s="31"/>
      <c r="O373" s="64"/>
      <c r="P373" s="64"/>
      <c r="Q373" s="31"/>
      <c r="R373" s="31"/>
      <c r="S373" s="31"/>
      <c r="T373" s="31"/>
      <c r="U373" s="31"/>
      <c r="V373" s="60"/>
      <c r="W373" s="60"/>
      <c r="X373" s="60"/>
      <c r="Y373" s="60"/>
      <c r="Z373" s="60"/>
      <c r="AA373" s="60"/>
    </row>
    <row r="374" spans="1:27" ht="30" customHeight="1" x14ac:dyDescent="0.25">
      <c r="A374" s="166"/>
      <c r="B374" s="71">
        <v>418</v>
      </c>
      <c r="C374" s="169"/>
      <c r="D374" s="75" t="s">
        <v>424</v>
      </c>
      <c r="E374" s="71" t="s">
        <v>789</v>
      </c>
      <c r="F374" s="72" t="s">
        <v>38</v>
      </c>
      <c r="G374" s="72" t="s">
        <v>44</v>
      </c>
      <c r="H374" s="56">
        <v>1.4</v>
      </c>
      <c r="I374" s="32">
        <v>2</v>
      </c>
      <c r="J374" s="41">
        <f t="shared" si="10"/>
        <v>2</v>
      </c>
      <c r="K374" s="42" t="str">
        <f t="shared" si="11"/>
        <v>OK</v>
      </c>
      <c r="L374" s="31"/>
      <c r="M374" s="31"/>
      <c r="N374" s="31"/>
      <c r="O374" s="64"/>
      <c r="P374" s="64"/>
      <c r="Q374" s="31"/>
      <c r="R374" s="31"/>
      <c r="S374" s="31"/>
      <c r="T374" s="31"/>
      <c r="U374" s="31"/>
      <c r="V374" s="60"/>
      <c r="W374" s="60"/>
      <c r="X374" s="60"/>
      <c r="Y374" s="60"/>
      <c r="Z374" s="60"/>
      <c r="AA374" s="60"/>
    </row>
    <row r="375" spans="1:27" ht="30" customHeight="1" x14ac:dyDescent="0.25">
      <c r="A375" s="166"/>
      <c r="B375" s="71">
        <v>419</v>
      </c>
      <c r="C375" s="169"/>
      <c r="D375" s="75" t="s">
        <v>425</v>
      </c>
      <c r="E375" s="71" t="s">
        <v>789</v>
      </c>
      <c r="F375" s="72" t="s">
        <v>38</v>
      </c>
      <c r="G375" s="72" t="s">
        <v>44</v>
      </c>
      <c r="H375" s="56">
        <v>2.65</v>
      </c>
      <c r="I375" s="32">
        <v>2</v>
      </c>
      <c r="J375" s="41">
        <f t="shared" si="10"/>
        <v>2</v>
      </c>
      <c r="K375" s="42" t="str">
        <f t="shared" si="11"/>
        <v>OK</v>
      </c>
      <c r="L375" s="31"/>
      <c r="M375" s="31"/>
      <c r="N375" s="31"/>
      <c r="O375" s="64"/>
      <c r="P375" s="64"/>
      <c r="Q375" s="31"/>
      <c r="R375" s="31"/>
      <c r="S375" s="31"/>
      <c r="T375" s="31"/>
      <c r="U375" s="31"/>
      <c r="V375" s="60"/>
      <c r="W375" s="60"/>
      <c r="X375" s="60"/>
      <c r="Y375" s="60"/>
      <c r="Z375" s="60"/>
      <c r="AA375" s="60"/>
    </row>
    <row r="376" spans="1:27" ht="30" customHeight="1" x14ac:dyDescent="0.25">
      <c r="A376" s="166"/>
      <c r="B376" s="71">
        <v>420</v>
      </c>
      <c r="C376" s="169"/>
      <c r="D376" s="75" t="s">
        <v>426</v>
      </c>
      <c r="E376" s="71" t="s">
        <v>789</v>
      </c>
      <c r="F376" s="72" t="s">
        <v>38</v>
      </c>
      <c r="G376" s="72" t="s">
        <v>44</v>
      </c>
      <c r="H376" s="56">
        <v>4.43</v>
      </c>
      <c r="I376" s="32">
        <v>2</v>
      </c>
      <c r="J376" s="41">
        <f t="shared" si="10"/>
        <v>2</v>
      </c>
      <c r="K376" s="42" t="str">
        <f t="shared" si="11"/>
        <v>OK</v>
      </c>
      <c r="L376" s="31"/>
      <c r="M376" s="31"/>
      <c r="N376" s="31"/>
      <c r="O376" s="64"/>
      <c r="P376" s="64"/>
      <c r="Q376" s="31"/>
      <c r="R376" s="31"/>
      <c r="S376" s="31"/>
      <c r="T376" s="31"/>
      <c r="U376" s="31"/>
      <c r="V376" s="60"/>
      <c r="W376" s="60"/>
      <c r="X376" s="60"/>
      <c r="Y376" s="60"/>
      <c r="Z376" s="60"/>
      <c r="AA376" s="60"/>
    </row>
    <row r="377" spans="1:27" ht="30" customHeight="1" x14ac:dyDescent="0.25">
      <c r="A377" s="166"/>
      <c r="B377" s="71">
        <v>421</v>
      </c>
      <c r="C377" s="169"/>
      <c r="D377" s="75" t="s">
        <v>427</v>
      </c>
      <c r="E377" s="71" t="s">
        <v>789</v>
      </c>
      <c r="F377" s="72" t="s">
        <v>38</v>
      </c>
      <c r="G377" s="72" t="s">
        <v>44</v>
      </c>
      <c r="H377" s="56">
        <v>4.62</v>
      </c>
      <c r="I377" s="32">
        <v>2</v>
      </c>
      <c r="J377" s="41">
        <f t="shared" si="10"/>
        <v>2</v>
      </c>
      <c r="K377" s="42" t="str">
        <f t="shared" si="11"/>
        <v>OK</v>
      </c>
      <c r="L377" s="31"/>
      <c r="M377" s="31"/>
      <c r="N377" s="31"/>
      <c r="O377" s="64"/>
      <c r="P377" s="64"/>
      <c r="Q377" s="31"/>
      <c r="R377" s="31"/>
      <c r="S377" s="31"/>
      <c r="T377" s="31"/>
      <c r="U377" s="31"/>
      <c r="V377" s="60"/>
      <c r="W377" s="60"/>
      <c r="X377" s="60"/>
      <c r="Y377" s="60"/>
      <c r="Z377" s="60"/>
      <c r="AA377" s="60"/>
    </row>
    <row r="378" spans="1:27" ht="30" customHeight="1" x14ac:dyDescent="0.25">
      <c r="A378" s="166"/>
      <c r="B378" s="71">
        <v>422</v>
      </c>
      <c r="C378" s="169"/>
      <c r="D378" s="75" t="s">
        <v>428</v>
      </c>
      <c r="E378" s="71" t="s">
        <v>789</v>
      </c>
      <c r="F378" s="72" t="s">
        <v>38</v>
      </c>
      <c r="G378" s="72" t="s">
        <v>44</v>
      </c>
      <c r="H378" s="56">
        <v>3.15</v>
      </c>
      <c r="I378" s="32">
        <v>2</v>
      </c>
      <c r="J378" s="41">
        <f t="shared" si="10"/>
        <v>2</v>
      </c>
      <c r="K378" s="42" t="str">
        <f t="shared" si="11"/>
        <v>OK</v>
      </c>
      <c r="L378" s="31"/>
      <c r="M378" s="31"/>
      <c r="N378" s="31"/>
      <c r="O378" s="64"/>
      <c r="P378" s="64"/>
      <c r="Q378" s="31"/>
      <c r="R378" s="31"/>
      <c r="S378" s="31"/>
      <c r="T378" s="31"/>
      <c r="U378" s="31"/>
      <c r="V378" s="60"/>
      <c r="W378" s="60"/>
      <c r="X378" s="60"/>
      <c r="Y378" s="60"/>
      <c r="Z378" s="60"/>
      <c r="AA378" s="60"/>
    </row>
    <row r="379" spans="1:27" ht="30" customHeight="1" x14ac:dyDescent="0.25">
      <c r="A379" s="166"/>
      <c r="B379" s="71">
        <v>423</v>
      </c>
      <c r="C379" s="169"/>
      <c r="D379" s="75" t="s">
        <v>429</v>
      </c>
      <c r="E379" s="71" t="s">
        <v>789</v>
      </c>
      <c r="F379" s="72" t="s">
        <v>38</v>
      </c>
      <c r="G379" s="72" t="s">
        <v>44</v>
      </c>
      <c r="H379" s="56">
        <v>1</v>
      </c>
      <c r="I379" s="32">
        <v>2</v>
      </c>
      <c r="J379" s="41">
        <f t="shared" si="10"/>
        <v>2</v>
      </c>
      <c r="K379" s="42" t="str">
        <f t="shared" si="11"/>
        <v>OK</v>
      </c>
      <c r="L379" s="31"/>
      <c r="M379" s="31"/>
      <c r="N379" s="31"/>
      <c r="O379" s="64"/>
      <c r="P379" s="64"/>
      <c r="Q379" s="31"/>
      <c r="R379" s="31"/>
      <c r="S379" s="31"/>
      <c r="T379" s="31"/>
      <c r="U379" s="31"/>
      <c r="V379" s="60"/>
      <c r="W379" s="60"/>
      <c r="X379" s="60"/>
      <c r="Y379" s="60"/>
      <c r="Z379" s="60"/>
      <c r="AA379" s="60"/>
    </row>
    <row r="380" spans="1:27" ht="30" customHeight="1" x14ac:dyDescent="0.25">
      <c r="A380" s="166"/>
      <c r="B380" s="71">
        <v>424</v>
      </c>
      <c r="C380" s="169"/>
      <c r="D380" s="75" t="s">
        <v>430</v>
      </c>
      <c r="E380" s="71" t="s">
        <v>789</v>
      </c>
      <c r="F380" s="72" t="s">
        <v>38</v>
      </c>
      <c r="G380" s="72" t="s">
        <v>44</v>
      </c>
      <c r="H380" s="56">
        <v>2.21</v>
      </c>
      <c r="I380" s="32">
        <v>2</v>
      </c>
      <c r="J380" s="41">
        <f t="shared" si="10"/>
        <v>2</v>
      </c>
      <c r="K380" s="42" t="str">
        <f t="shared" si="11"/>
        <v>OK</v>
      </c>
      <c r="L380" s="31"/>
      <c r="M380" s="31"/>
      <c r="N380" s="31"/>
      <c r="O380" s="64"/>
      <c r="P380" s="64"/>
      <c r="Q380" s="31"/>
      <c r="R380" s="31"/>
      <c r="S380" s="31"/>
      <c r="T380" s="31"/>
      <c r="U380" s="31"/>
      <c r="V380" s="60"/>
      <c r="W380" s="60"/>
      <c r="X380" s="60"/>
      <c r="Y380" s="60"/>
      <c r="Z380" s="60"/>
      <c r="AA380" s="60"/>
    </row>
    <row r="381" spans="1:27" ht="30" customHeight="1" x14ac:dyDescent="0.25">
      <c r="A381" s="166"/>
      <c r="B381" s="71">
        <v>425</v>
      </c>
      <c r="C381" s="169"/>
      <c r="D381" s="75" t="s">
        <v>431</v>
      </c>
      <c r="E381" s="71" t="s">
        <v>789</v>
      </c>
      <c r="F381" s="72" t="s">
        <v>38</v>
      </c>
      <c r="G381" s="72" t="s">
        <v>44</v>
      </c>
      <c r="H381" s="56">
        <v>1.58</v>
      </c>
      <c r="I381" s="32">
        <v>2</v>
      </c>
      <c r="J381" s="41">
        <f t="shared" si="10"/>
        <v>2</v>
      </c>
      <c r="K381" s="42" t="str">
        <f t="shared" si="11"/>
        <v>OK</v>
      </c>
      <c r="L381" s="31"/>
      <c r="M381" s="31"/>
      <c r="N381" s="31"/>
      <c r="O381" s="64"/>
      <c r="P381" s="64"/>
      <c r="Q381" s="31"/>
      <c r="R381" s="31"/>
      <c r="S381" s="31"/>
      <c r="T381" s="31"/>
      <c r="U381" s="31"/>
      <c r="V381" s="60"/>
      <c r="W381" s="60"/>
      <c r="X381" s="60"/>
      <c r="Y381" s="60"/>
      <c r="Z381" s="60"/>
      <c r="AA381" s="60"/>
    </row>
    <row r="382" spans="1:27" ht="30" customHeight="1" x14ac:dyDescent="0.25">
      <c r="A382" s="166"/>
      <c r="B382" s="71">
        <v>426</v>
      </c>
      <c r="C382" s="169"/>
      <c r="D382" s="75" t="s">
        <v>432</v>
      </c>
      <c r="E382" s="71" t="s">
        <v>789</v>
      </c>
      <c r="F382" s="72" t="s">
        <v>38</v>
      </c>
      <c r="G382" s="72" t="s">
        <v>44</v>
      </c>
      <c r="H382" s="56">
        <v>2.7</v>
      </c>
      <c r="I382" s="32">
        <v>2</v>
      </c>
      <c r="J382" s="41">
        <f t="shared" si="10"/>
        <v>2</v>
      </c>
      <c r="K382" s="42" t="str">
        <f t="shared" si="11"/>
        <v>OK</v>
      </c>
      <c r="L382" s="31"/>
      <c r="M382" s="31"/>
      <c r="N382" s="31"/>
      <c r="O382" s="64"/>
      <c r="P382" s="64"/>
      <c r="Q382" s="31"/>
      <c r="R382" s="31"/>
      <c r="S382" s="31"/>
      <c r="T382" s="31"/>
      <c r="U382" s="31"/>
      <c r="V382" s="60"/>
      <c r="W382" s="60"/>
      <c r="X382" s="60"/>
      <c r="Y382" s="60"/>
      <c r="Z382" s="60"/>
      <c r="AA382" s="60"/>
    </row>
    <row r="383" spans="1:27" ht="30" customHeight="1" x14ac:dyDescent="0.25">
      <c r="A383" s="166"/>
      <c r="B383" s="71">
        <v>427</v>
      </c>
      <c r="C383" s="169"/>
      <c r="D383" s="75" t="s">
        <v>433</v>
      </c>
      <c r="E383" s="71" t="s">
        <v>789</v>
      </c>
      <c r="F383" s="72" t="s">
        <v>38</v>
      </c>
      <c r="G383" s="72" t="s">
        <v>44</v>
      </c>
      <c r="H383" s="56">
        <v>4.2300000000000004</v>
      </c>
      <c r="I383" s="32">
        <v>2</v>
      </c>
      <c r="J383" s="41">
        <f t="shared" si="10"/>
        <v>2</v>
      </c>
      <c r="K383" s="42" t="str">
        <f t="shared" si="11"/>
        <v>OK</v>
      </c>
      <c r="L383" s="31"/>
      <c r="M383" s="31"/>
      <c r="N383" s="31"/>
      <c r="O383" s="64"/>
      <c r="P383" s="64"/>
      <c r="Q383" s="31"/>
      <c r="R383" s="31"/>
      <c r="S383" s="31"/>
      <c r="T383" s="31"/>
      <c r="U383" s="31"/>
      <c r="V383" s="60"/>
      <c r="W383" s="60"/>
      <c r="X383" s="60"/>
      <c r="Y383" s="60"/>
      <c r="Z383" s="60"/>
      <c r="AA383" s="60"/>
    </row>
    <row r="384" spans="1:27" ht="30" customHeight="1" x14ac:dyDescent="0.25">
      <c r="A384" s="166"/>
      <c r="B384" s="71">
        <v>428</v>
      </c>
      <c r="C384" s="169"/>
      <c r="D384" s="75" t="s">
        <v>434</v>
      </c>
      <c r="E384" s="71" t="s">
        <v>789</v>
      </c>
      <c r="F384" s="72" t="s">
        <v>38</v>
      </c>
      <c r="G384" s="72" t="s">
        <v>44</v>
      </c>
      <c r="H384" s="56">
        <v>6.24</v>
      </c>
      <c r="I384" s="32">
        <v>2</v>
      </c>
      <c r="J384" s="41">
        <f t="shared" si="10"/>
        <v>2</v>
      </c>
      <c r="K384" s="42" t="str">
        <f t="shared" si="11"/>
        <v>OK</v>
      </c>
      <c r="L384" s="31"/>
      <c r="M384" s="31"/>
      <c r="N384" s="31"/>
      <c r="O384" s="64"/>
      <c r="P384" s="64"/>
      <c r="Q384" s="31"/>
      <c r="R384" s="31"/>
      <c r="S384" s="31"/>
      <c r="T384" s="31"/>
      <c r="U384" s="31"/>
      <c r="V384" s="60"/>
      <c r="W384" s="60"/>
      <c r="X384" s="60"/>
      <c r="Y384" s="60"/>
      <c r="Z384" s="60"/>
      <c r="AA384" s="60"/>
    </row>
    <row r="385" spans="1:27" ht="30" customHeight="1" x14ac:dyDescent="0.25">
      <c r="A385" s="166"/>
      <c r="B385" s="71">
        <v>429</v>
      </c>
      <c r="C385" s="169"/>
      <c r="D385" s="75" t="s">
        <v>435</v>
      </c>
      <c r="E385" s="71" t="s">
        <v>789</v>
      </c>
      <c r="F385" s="72" t="s">
        <v>38</v>
      </c>
      <c r="G385" s="72" t="s">
        <v>44</v>
      </c>
      <c r="H385" s="56">
        <v>7.34</v>
      </c>
      <c r="I385" s="32">
        <v>2</v>
      </c>
      <c r="J385" s="41">
        <f t="shared" si="10"/>
        <v>2</v>
      </c>
      <c r="K385" s="42" t="str">
        <f t="shared" si="11"/>
        <v>OK</v>
      </c>
      <c r="L385" s="31"/>
      <c r="M385" s="31"/>
      <c r="N385" s="31"/>
      <c r="O385" s="64"/>
      <c r="P385" s="64"/>
      <c r="Q385" s="31"/>
      <c r="R385" s="31"/>
      <c r="S385" s="31"/>
      <c r="T385" s="31"/>
      <c r="U385" s="31"/>
      <c r="V385" s="60"/>
      <c r="W385" s="60"/>
      <c r="X385" s="60"/>
      <c r="Y385" s="60"/>
      <c r="Z385" s="60"/>
      <c r="AA385" s="60"/>
    </row>
    <row r="386" spans="1:27" ht="30" customHeight="1" x14ac:dyDescent="0.25">
      <c r="A386" s="166"/>
      <c r="B386" s="71">
        <v>430</v>
      </c>
      <c r="C386" s="169"/>
      <c r="D386" s="75" t="s">
        <v>436</v>
      </c>
      <c r="E386" s="71" t="s">
        <v>789</v>
      </c>
      <c r="F386" s="72" t="s">
        <v>38</v>
      </c>
      <c r="G386" s="72" t="s">
        <v>44</v>
      </c>
      <c r="H386" s="56">
        <v>7.03</v>
      </c>
      <c r="I386" s="32">
        <v>2</v>
      </c>
      <c r="J386" s="41">
        <f t="shared" si="10"/>
        <v>2</v>
      </c>
      <c r="K386" s="42" t="str">
        <f t="shared" si="11"/>
        <v>OK</v>
      </c>
      <c r="L386" s="31"/>
      <c r="M386" s="31"/>
      <c r="N386" s="31"/>
      <c r="O386" s="64"/>
      <c r="P386" s="64"/>
      <c r="Q386" s="31"/>
      <c r="R386" s="31"/>
      <c r="S386" s="31"/>
      <c r="T386" s="31"/>
      <c r="U386" s="31"/>
      <c r="V386" s="60"/>
      <c r="W386" s="60"/>
      <c r="X386" s="60"/>
      <c r="Y386" s="60"/>
      <c r="Z386" s="60"/>
      <c r="AA386" s="60"/>
    </row>
    <row r="387" spans="1:27" ht="30" customHeight="1" x14ac:dyDescent="0.25">
      <c r="A387" s="166"/>
      <c r="B387" s="71">
        <v>431</v>
      </c>
      <c r="C387" s="169"/>
      <c r="D387" s="75" t="s">
        <v>437</v>
      </c>
      <c r="E387" s="71" t="s">
        <v>789</v>
      </c>
      <c r="F387" s="72" t="s">
        <v>38</v>
      </c>
      <c r="G387" s="72" t="s">
        <v>44</v>
      </c>
      <c r="H387" s="56">
        <v>1.51</v>
      </c>
      <c r="I387" s="32">
        <v>2</v>
      </c>
      <c r="J387" s="41">
        <f t="shared" si="10"/>
        <v>2</v>
      </c>
      <c r="K387" s="42" t="str">
        <f t="shared" si="11"/>
        <v>OK</v>
      </c>
      <c r="L387" s="31"/>
      <c r="M387" s="31"/>
      <c r="N387" s="31"/>
      <c r="O387" s="64"/>
      <c r="P387" s="64"/>
      <c r="Q387" s="31"/>
      <c r="R387" s="31"/>
      <c r="S387" s="31"/>
      <c r="T387" s="31"/>
      <c r="U387" s="31"/>
      <c r="V387" s="60"/>
      <c r="W387" s="60"/>
      <c r="X387" s="60"/>
      <c r="Y387" s="60"/>
      <c r="Z387" s="60"/>
      <c r="AA387" s="60"/>
    </row>
    <row r="388" spans="1:27" ht="30" customHeight="1" x14ac:dyDescent="0.25">
      <c r="A388" s="166"/>
      <c r="B388" s="71">
        <v>432</v>
      </c>
      <c r="C388" s="169"/>
      <c r="D388" s="75" t="s">
        <v>438</v>
      </c>
      <c r="E388" s="71" t="s">
        <v>789</v>
      </c>
      <c r="F388" s="72" t="s">
        <v>38</v>
      </c>
      <c r="G388" s="72" t="s">
        <v>44</v>
      </c>
      <c r="H388" s="56">
        <v>2.31</v>
      </c>
      <c r="I388" s="32">
        <v>2</v>
      </c>
      <c r="J388" s="41">
        <f t="shared" ref="J388:J451" si="12">I388-(SUM(L388:AA388))</f>
        <v>2</v>
      </c>
      <c r="K388" s="42" t="str">
        <f t="shared" si="11"/>
        <v>OK</v>
      </c>
      <c r="L388" s="31"/>
      <c r="M388" s="31"/>
      <c r="N388" s="31"/>
      <c r="O388" s="64"/>
      <c r="P388" s="64"/>
      <c r="Q388" s="31"/>
      <c r="R388" s="31"/>
      <c r="S388" s="31"/>
      <c r="T388" s="31"/>
      <c r="U388" s="31"/>
      <c r="V388" s="60"/>
      <c r="W388" s="60"/>
      <c r="X388" s="60"/>
      <c r="Y388" s="60"/>
      <c r="Z388" s="60"/>
      <c r="AA388" s="60"/>
    </row>
    <row r="389" spans="1:27" ht="30" customHeight="1" x14ac:dyDescent="0.25">
      <c r="A389" s="166"/>
      <c r="B389" s="71">
        <v>433</v>
      </c>
      <c r="C389" s="169"/>
      <c r="D389" s="75" t="s">
        <v>439</v>
      </c>
      <c r="E389" s="71" t="s">
        <v>789</v>
      </c>
      <c r="F389" s="72" t="s">
        <v>38</v>
      </c>
      <c r="G389" s="72" t="s">
        <v>44</v>
      </c>
      <c r="H389" s="56">
        <v>2.69</v>
      </c>
      <c r="I389" s="32">
        <v>2</v>
      </c>
      <c r="J389" s="41">
        <f t="shared" si="12"/>
        <v>2</v>
      </c>
      <c r="K389" s="42" t="str">
        <f t="shared" ref="K389:K452" si="13">IF(J389&lt;0,"ATENÇÃO","OK")</f>
        <v>OK</v>
      </c>
      <c r="L389" s="31"/>
      <c r="M389" s="31"/>
      <c r="N389" s="31"/>
      <c r="O389" s="64"/>
      <c r="P389" s="64"/>
      <c r="Q389" s="31"/>
      <c r="R389" s="31"/>
      <c r="S389" s="31"/>
      <c r="T389" s="31"/>
      <c r="U389" s="31"/>
      <c r="V389" s="60"/>
      <c r="W389" s="60"/>
      <c r="X389" s="60"/>
      <c r="Y389" s="60"/>
      <c r="Z389" s="60"/>
      <c r="AA389" s="60"/>
    </row>
    <row r="390" spans="1:27" ht="30" customHeight="1" x14ac:dyDescent="0.25">
      <c r="A390" s="166"/>
      <c r="B390" s="71">
        <v>434</v>
      </c>
      <c r="C390" s="169"/>
      <c r="D390" s="75" t="s">
        <v>440</v>
      </c>
      <c r="E390" s="71" t="s">
        <v>789</v>
      </c>
      <c r="F390" s="72" t="s">
        <v>38</v>
      </c>
      <c r="G390" s="72" t="s">
        <v>44</v>
      </c>
      <c r="H390" s="56">
        <v>18.62</v>
      </c>
      <c r="I390" s="32">
        <v>2</v>
      </c>
      <c r="J390" s="41">
        <f t="shared" si="12"/>
        <v>2</v>
      </c>
      <c r="K390" s="42" t="str">
        <f t="shared" si="13"/>
        <v>OK</v>
      </c>
      <c r="L390" s="31"/>
      <c r="M390" s="31"/>
      <c r="N390" s="31"/>
      <c r="O390" s="64"/>
      <c r="P390" s="64"/>
      <c r="Q390" s="31"/>
      <c r="R390" s="31"/>
      <c r="S390" s="31"/>
      <c r="T390" s="31"/>
      <c r="U390" s="31"/>
      <c r="V390" s="60"/>
      <c r="W390" s="60"/>
      <c r="X390" s="60"/>
      <c r="Y390" s="60"/>
      <c r="Z390" s="60"/>
      <c r="AA390" s="60"/>
    </row>
    <row r="391" spans="1:27" ht="30" customHeight="1" x14ac:dyDescent="0.25">
      <c r="A391" s="166"/>
      <c r="B391" s="71">
        <v>435</v>
      </c>
      <c r="C391" s="169"/>
      <c r="D391" s="75" t="s">
        <v>441</v>
      </c>
      <c r="E391" s="71" t="s">
        <v>789</v>
      </c>
      <c r="F391" s="72" t="s">
        <v>38</v>
      </c>
      <c r="G391" s="72" t="s">
        <v>44</v>
      </c>
      <c r="H391" s="56">
        <v>17.97</v>
      </c>
      <c r="I391" s="32">
        <v>2</v>
      </c>
      <c r="J391" s="41">
        <f t="shared" si="12"/>
        <v>2</v>
      </c>
      <c r="K391" s="42" t="str">
        <f t="shared" si="13"/>
        <v>OK</v>
      </c>
      <c r="L391" s="31"/>
      <c r="M391" s="31"/>
      <c r="N391" s="31"/>
      <c r="O391" s="64"/>
      <c r="P391" s="64"/>
      <c r="Q391" s="31"/>
      <c r="R391" s="31"/>
      <c r="S391" s="31"/>
      <c r="T391" s="31"/>
      <c r="U391" s="31"/>
      <c r="V391" s="60"/>
      <c r="W391" s="60"/>
      <c r="X391" s="60"/>
      <c r="Y391" s="60"/>
      <c r="Z391" s="60"/>
      <c r="AA391" s="60"/>
    </row>
    <row r="392" spans="1:27" ht="30" customHeight="1" x14ac:dyDescent="0.25">
      <c r="A392" s="166"/>
      <c r="B392" s="71">
        <v>436</v>
      </c>
      <c r="C392" s="169"/>
      <c r="D392" s="75" t="s">
        <v>442</v>
      </c>
      <c r="E392" s="71" t="s">
        <v>789</v>
      </c>
      <c r="F392" s="72" t="s">
        <v>38</v>
      </c>
      <c r="G392" s="72" t="s">
        <v>44</v>
      </c>
      <c r="H392" s="56">
        <v>9.83</v>
      </c>
      <c r="I392" s="32">
        <v>2</v>
      </c>
      <c r="J392" s="41">
        <f t="shared" si="12"/>
        <v>2</v>
      </c>
      <c r="K392" s="42" t="str">
        <f t="shared" si="13"/>
        <v>OK</v>
      </c>
      <c r="L392" s="31"/>
      <c r="M392" s="31"/>
      <c r="N392" s="31"/>
      <c r="O392" s="64"/>
      <c r="P392" s="64"/>
      <c r="Q392" s="31"/>
      <c r="R392" s="31"/>
      <c r="S392" s="31"/>
      <c r="T392" s="31"/>
      <c r="U392" s="31"/>
      <c r="V392" s="60"/>
      <c r="W392" s="60"/>
      <c r="X392" s="60"/>
      <c r="Y392" s="60"/>
      <c r="Z392" s="60"/>
      <c r="AA392" s="60"/>
    </row>
    <row r="393" spans="1:27" ht="30" customHeight="1" x14ac:dyDescent="0.25">
      <c r="A393" s="166"/>
      <c r="B393" s="71">
        <v>437</v>
      </c>
      <c r="C393" s="169"/>
      <c r="D393" s="75" t="s">
        <v>443</v>
      </c>
      <c r="E393" s="71" t="s">
        <v>789</v>
      </c>
      <c r="F393" s="72" t="s">
        <v>38</v>
      </c>
      <c r="G393" s="72" t="s">
        <v>44</v>
      </c>
      <c r="H393" s="56">
        <v>1.26</v>
      </c>
      <c r="I393" s="32">
        <v>2</v>
      </c>
      <c r="J393" s="41">
        <f t="shared" si="12"/>
        <v>2</v>
      </c>
      <c r="K393" s="42" t="str">
        <f t="shared" si="13"/>
        <v>OK</v>
      </c>
      <c r="L393" s="31"/>
      <c r="M393" s="31"/>
      <c r="N393" s="31"/>
      <c r="O393" s="64"/>
      <c r="P393" s="64"/>
      <c r="Q393" s="31"/>
      <c r="R393" s="31"/>
      <c r="S393" s="31"/>
      <c r="T393" s="31"/>
      <c r="U393" s="31"/>
      <c r="V393" s="60"/>
      <c r="W393" s="60"/>
      <c r="X393" s="60"/>
      <c r="Y393" s="60"/>
      <c r="Z393" s="60"/>
      <c r="AA393" s="60"/>
    </row>
    <row r="394" spans="1:27" ht="30" customHeight="1" x14ac:dyDescent="0.25">
      <c r="A394" s="166"/>
      <c r="B394" s="71">
        <v>438</v>
      </c>
      <c r="C394" s="169"/>
      <c r="D394" s="75" t="s">
        <v>444</v>
      </c>
      <c r="E394" s="71" t="s">
        <v>789</v>
      </c>
      <c r="F394" s="72" t="s">
        <v>38</v>
      </c>
      <c r="G394" s="72" t="s">
        <v>44</v>
      </c>
      <c r="H394" s="56">
        <v>5.13</v>
      </c>
      <c r="I394" s="32">
        <v>2</v>
      </c>
      <c r="J394" s="41">
        <f t="shared" si="12"/>
        <v>2</v>
      </c>
      <c r="K394" s="42" t="str">
        <f t="shared" si="13"/>
        <v>OK</v>
      </c>
      <c r="L394" s="31"/>
      <c r="M394" s="31"/>
      <c r="N394" s="31"/>
      <c r="O394" s="64"/>
      <c r="P394" s="64"/>
      <c r="Q394" s="31"/>
      <c r="R394" s="31"/>
      <c r="S394" s="31"/>
      <c r="T394" s="31"/>
      <c r="U394" s="31"/>
      <c r="V394" s="60"/>
      <c r="W394" s="60"/>
      <c r="X394" s="60"/>
      <c r="Y394" s="60"/>
      <c r="Z394" s="60"/>
      <c r="AA394" s="60"/>
    </row>
    <row r="395" spans="1:27" ht="30" customHeight="1" x14ac:dyDescent="0.25">
      <c r="A395" s="166"/>
      <c r="B395" s="71">
        <v>439</v>
      </c>
      <c r="C395" s="169"/>
      <c r="D395" s="75" t="s">
        <v>445</v>
      </c>
      <c r="E395" s="71" t="s">
        <v>789</v>
      </c>
      <c r="F395" s="72" t="s">
        <v>38</v>
      </c>
      <c r="G395" s="72" t="s">
        <v>44</v>
      </c>
      <c r="H395" s="56">
        <v>14.1</v>
      </c>
      <c r="I395" s="32">
        <v>2</v>
      </c>
      <c r="J395" s="41">
        <f t="shared" si="12"/>
        <v>2</v>
      </c>
      <c r="K395" s="42" t="str">
        <f t="shared" si="13"/>
        <v>OK</v>
      </c>
      <c r="L395" s="31"/>
      <c r="M395" s="31"/>
      <c r="N395" s="31"/>
      <c r="O395" s="64"/>
      <c r="P395" s="64"/>
      <c r="Q395" s="31"/>
      <c r="R395" s="31"/>
      <c r="S395" s="31"/>
      <c r="T395" s="31"/>
      <c r="U395" s="31"/>
      <c r="V395" s="60"/>
      <c r="W395" s="60"/>
      <c r="X395" s="60"/>
      <c r="Y395" s="60"/>
      <c r="Z395" s="60"/>
      <c r="AA395" s="60"/>
    </row>
    <row r="396" spans="1:27" ht="30" customHeight="1" x14ac:dyDescent="0.25">
      <c r="A396" s="166"/>
      <c r="B396" s="71">
        <v>440</v>
      </c>
      <c r="C396" s="169"/>
      <c r="D396" s="75" t="s">
        <v>446</v>
      </c>
      <c r="E396" s="71" t="s">
        <v>795</v>
      </c>
      <c r="F396" s="72" t="s">
        <v>38</v>
      </c>
      <c r="G396" s="72" t="s">
        <v>44</v>
      </c>
      <c r="H396" s="56">
        <v>4.59</v>
      </c>
      <c r="I396" s="32">
        <v>2</v>
      </c>
      <c r="J396" s="41">
        <f t="shared" si="12"/>
        <v>2</v>
      </c>
      <c r="K396" s="42" t="str">
        <f t="shared" si="13"/>
        <v>OK</v>
      </c>
      <c r="L396" s="31"/>
      <c r="M396" s="31"/>
      <c r="N396" s="31"/>
      <c r="O396" s="64"/>
      <c r="P396" s="64"/>
      <c r="Q396" s="31"/>
      <c r="R396" s="31"/>
      <c r="S396" s="31"/>
      <c r="T396" s="31"/>
      <c r="U396" s="31"/>
      <c r="V396" s="60"/>
      <c r="W396" s="60"/>
      <c r="X396" s="60"/>
      <c r="Y396" s="60"/>
      <c r="Z396" s="60"/>
      <c r="AA396" s="60"/>
    </row>
    <row r="397" spans="1:27" ht="30" customHeight="1" x14ac:dyDescent="0.25">
      <c r="A397" s="166"/>
      <c r="B397" s="71">
        <v>441</v>
      </c>
      <c r="C397" s="169"/>
      <c r="D397" s="75" t="s">
        <v>447</v>
      </c>
      <c r="E397" s="71" t="s">
        <v>789</v>
      </c>
      <c r="F397" s="72" t="s">
        <v>38</v>
      </c>
      <c r="G397" s="72" t="s">
        <v>44</v>
      </c>
      <c r="H397" s="56">
        <v>5.74</v>
      </c>
      <c r="I397" s="32">
        <v>2</v>
      </c>
      <c r="J397" s="41">
        <f t="shared" si="12"/>
        <v>2</v>
      </c>
      <c r="K397" s="42" t="str">
        <f t="shared" si="13"/>
        <v>OK</v>
      </c>
      <c r="L397" s="31"/>
      <c r="M397" s="31"/>
      <c r="N397" s="31"/>
      <c r="O397" s="64"/>
      <c r="P397" s="64"/>
      <c r="Q397" s="31"/>
      <c r="R397" s="31"/>
      <c r="S397" s="31"/>
      <c r="T397" s="31"/>
      <c r="U397" s="31"/>
      <c r="V397" s="60"/>
      <c r="W397" s="60"/>
      <c r="X397" s="60"/>
      <c r="Y397" s="60"/>
      <c r="Z397" s="60"/>
      <c r="AA397" s="60"/>
    </row>
    <row r="398" spans="1:27" ht="30" customHeight="1" x14ac:dyDescent="0.25">
      <c r="A398" s="166"/>
      <c r="B398" s="71">
        <v>442</v>
      </c>
      <c r="C398" s="169"/>
      <c r="D398" s="75" t="s">
        <v>448</v>
      </c>
      <c r="E398" s="71" t="s">
        <v>789</v>
      </c>
      <c r="F398" s="72" t="s">
        <v>38</v>
      </c>
      <c r="G398" s="72" t="s">
        <v>44</v>
      </c>
      <c r="H398" s="56">
        <v>4.1399999999999997</v>
      </c>
      <c r="I398" s="32">
        <v>2</v>
      </c>
      <c r="J398" s="41">
        <f t="shared" si="12"/>
        <v>2</v>
      </c>
      <c r="K398" s="42" t="str">
        <f t="shared" si="13"/>
        <v>OK</v>
      </c>
      <c r="L398" s="31"/>
      <c r="M398" s="31"/>
      <c r="N398" s="31"/>
      <c r="O398" s="64"/>
      <c r="P398" s="64"/>
      <c r="Q398" s="31"/>
      <c r="R398" s="31"/>
      <c r="S398" s="31"/>
      <c r="T398" s="31"/>
      <c r="U398" s="31"/>
      <c r="V398" s="60"/>
      <c r="W398" s="60"/>
      <c r="X398" s="60"/>
      <c r="Y398" s="60"/>
      <c r="Z398" s="60"/>
      <c r="AA398" s="60"/>
    </row>
    <row r="399" spans="1:27" ht="30" customHeight="1" x14ac:dyDescent="0.25">
      <c r="A399" s="166"/>
      <c r="B399" s="71">
        <v>443</v>
      </c>
      <c r="C399" s="169"/>
      <c r="D399" s="75" t="s">
        <v>449</v>
      </c>
      <c r="E399" s="71" t="s">
        <v>789</v>
      </c>
      <c r="F399" s="72" t="s">
        <v>38</v>
      </c>
      <c r="G399" s="72" t="s">
        <v>44</v>
      </c>
      <c r="H399" s="56">
        <v>3</v>
      </c>
      <c r="I399" s="32">
        <v>2</v>
      </c>
      <c r="J399" s="41">
        <f t="shared" si="12"/>
        <v>2</v>
      </c>
      <c r="K399" s="42" t="str">
        <f t="shared" si="13"/>
        <v>OK</v>
      </c>
      <c r="L399" s="31"/>
      <c r="M399" s="31"/>
      <c r="N399" s="31"/>
      <c r="O399" s="64"/>
      <c r="P399" s="64"/>
      <c r="Q399" s="31"/>
      <c r="R399" s="31"/>
      <c r="S399" s="31"/>
      <c r="T399" s="31"/>
      <c r="U399" s="31"/>
      <c r="V399" s="60"/>
      <c r="W399" s="60"/>
      <c r="X399" s="60"/>
      <c r="Y399" s="60"/>
      <c r="Z399" s="60"/>
      <c r="AA399" s="60"/>
    </row>
    <row r="400" spans="1:27" ht="30" customHeight="1" x14ac:dyDescent="0.25">
      <c r="A400" s="166"/>
      <c r="B400" s="71">
        <v>444</v>
      </c>
      <c r="C400" s="169"/>
      <c r="D400" s="75" t="s">
        <v>450</v>
      </c>
      <c r="E400" s="71" t="s">
        <v>789</v>
      </c>
      <c r="F400" s="72" t="s">
        <v>38</v>
      </c>
      <c r="G400" s="72" t="s">
        <v>44</v>
      </c>
      <c r="H400" s="56">
        <v>2.35</v>
      </c>
      <c r="I400" s="32">
        <v>2</v>
      </c>
      <c r="J400" s="41">
        <f t="shared" si="12"/>
        <v>2</v>
      </c>
      <c r="K400" s="42" t="str">
        <f t="shared" si="13"/>
        <v>OK</v>
      </c>
      <c r="L400" s="31"/>
      <c r="M400" s="31"/>
      <c r="N400" s="31"/>
      <c r="O400" s="64"/>
      <c r="P400" s="64"/>
      <c r="Q400" s="31"/>
      <c r="R400" s="31"/>
      <c r="S400" s="31"/>
      <c r="T400" s="31"/>
      <c r="U400" s="31"/>
      <c r="V400" s="60"/>
      <c r="W400" s="60"/>
      <c r="X400" s="60"/>
      <c r="Y400" s="60"/>
      <c r="Z400" s="60"/>
      <c r="AA400" s="60"/>
    </row>
    <row r="401" spans="1:27" ht="30" customHeight="1" x14ac:dyDescent="0.25">
      <c r="A401" s="166"/>
      <c r="B401" s="71">
        <v>445</v>
      </c>
      <c r="C401" s="169"/>
      <c r="D401" s="75" t="s">
        <v>451</v>
      </c>
      <c r="E401" s="71" t="s">
        <v>789</v>
      </c>
      <c r="F401" s="72" t="s">
        <v>38</v>
      </c>
      <c r="G401" s="72" t="s">
        <v>44</v>
      </c>
      <c r="H401" s="56">
        <v>3.91</v>
      </c>
      <c r="I401" s="32">
        <v>2</v>
      </c>
      <c r="J401" s="41">
        <f t="shared" si="12"/>
        <v>2</v>
      </c>
      <c r="K401" s="42" t="str">
        <f t="shared" si="13"/>
        <v>OK</v>
      </c>
      <c r="L401" s="31"/>
      <c r="M401" s="31"/>
      <c r="N401" s="31"/>
      <c r="O401" s="64"/>
      <c r="P401" s="64"/>
      <c r="Q401" s="31"/>
      <c r="R401" s="31"/>
      <c r="S401" s="31"/>
      <c r="T401" s="31"/>
      <c r="U401" s="31"/>
      <c r="V401" s="60"/>
      <c r="W401" s="60"/>
      <c r="X401" s="60"/>
      <c r="Y401" s="60"/>
      <c r="Z401" s="60"/>
      <c r="AA401" s="60"/>
    </row>
    <row r="402" spans="1:27" ht="30" customHeight="1" x14ac:dyDescent="0.25">
      <c r="A402" s="166"/>
      <c r="B402" s="71">
        <v>446</v>
      </c>
      <c r="C402" s="169"/>
      <c r="D402" s="75" t="s">
        <v>452</v>
      </c>
      <c r="E402" s="71" t="s">
        <v>789</v>
      </c>
      <c r="F402" s="72" t="s">
        <v>38</v>
      </c>
      <c r="G402" s="72" t="s">
        <v>44</v>
      </c>
      <c r="H402" s="56">
        <v>2.63</v>
      </c>
      <c r="I402" s="32">
        <v>2</v>
      </c>
      <c r="J402" s="41">
        <f t="shared" si="12"/>
        <v>2</v>
      </c>
      <c r="K402" s="42" t="str">
        <f t="shared" si="13"/>
        <v>OK</v>
      </c>
      <c r="L402" s="31"/>
      <c r="M402" s="31"/>
      <c r="N402" s="31"/>
      <c r="O402" s="64"/>
      <c r="P402" s="64"/>
      <c r="Q402" s="31"/>
      <c r="R402" s="31"/>
      <c r="S402" s="31"/>
      <c r="T402" s="31"/>
      <c r="U402" s="31"/>
      <c r="V402" s="60"/>
      <c r="W402" s="60"/>
      <c r="X402" s="60"/>
      <c r="Y402" s="60"/>
      <c r="Z402" s="60"/>
      <c r="AA402" s="60"/>
    </row>
    <row r="403" spans="1:27" ht="30" customHeight="1" x14ac:dyDescent="0.25">
      <c r="A403" s="166"/>
      <c r="B403" s="71">
        <v>447</v>
      </c>
      <c r="C403" s="169"/>
      <c r="D403" s="75" t="s">
        <v>453</v>
      </c>
      <c r="E403" s="71" t="s">
        <v>789</v>
      </c>
      <c r="F403" s="72" t="s">
        <v>38</v>
      </c>
      <c r="G403" s="72" t="s">
        <v>44</v>
      </c>
      <c r="H403" s="56">
        <v>3.93</v>
      </c>
      <c r="I403" s="32">
        <v>2</v>
      </c>
      <c r="J403" s="41">
        <f t="shared" si="12"/>
        <v>2</v>
      </c>
      <c r="K403" s="42" t="str">
        <f t="shared" si="13"/>
        <v>OK</v>
      </c>
      <c r="L403" s="31"/>
      <c r="M403" s="31"/>
      <c r="N403" s="31"/>
      <c r="O403" s="64"/>
      <c r="P403" s="64"/>
      <c r="Q403" s="31"/>
      <c r="R403" s="31"/>
      <c r="S403" s="31"/>
      <c r="T403" s="31"/>
      <c r="U403" s="31"/>
      <c r="V403" s="60"/>
      <c r="W403" s="60"/>
      <c r="X403" s="60"/>
      <c r="Y403" s="60"/>
      <c r="Z403" s="60"/>
      <c r="AA403" s="60"/>
    </row>
    <row r="404" spans="1:27" ht="30" customHeight="1" x14ac:dyDescent="0.25">
      <c r="A404" s="166"/>
      <c r="B404" s="71">
        <v>448</v>
      </c>
      <c r="C404" s="169"/>
      <c r="D404" s="75" t="s">
        <v>454</v>
      </c>
      <c r="E404" s="71" t="s">
        <v>789</v>
      </c>
      <c r="F404" s="72" t="s">
        <v>38</v>
      </c>
      <c r="G404" s="72" t="s">
        <v>44</v>
      </c>
      <c r="H404" s="56">
        <v>1.36</v>
      </c>
      <c r="I404" s="32">
        <v>2</v>
      </c>
      <c r="J404" s="41">
        <f t="shared" si="12"/>
        <v>2</v>
      </c>
      <c r="K404" s="42" t="str">
        <f t="shared" si="13"/>
        <v>OK</v>
      </c>
      <c r="L404" s="31"/>
      <c r="M404" s="31"/>
      <c r="N404" s="31"/>
      <c r="O404" s="64"/>
      <c r="P404" s="64"/>
      <c r="Q404" s="31"/>
      <c r="R404" s="31"/>
      <c r="S404" s="31"/>
      <c r="T404" s="31"/>
      <c r="U404" s="31"/>
      <c r="V404" s="60"/>
      <c r="W404" s="60"/>
      <c r="X404" s="60"/>
      <c r="Y404" s="60"/>
      <c r="Z404" s="60"/>
      <c r="AA404" s="60"/>
    </row>
    <row r="405" spans="1:27" ht="30" customHeight="1" x14ac:dyDescent="0.25">
      <c r="A405" s="166"/>
      <c r="B405" s="71">
        <v>449</v>
      </c>
      <c r="C405" s="169"/>
      <c r="D405" s="75" t="s">
        <v>455</v>
      </c>
      <c r="E405" s="71" t="s">
        <v>789</v>
      </c>
      <c r="F405" s="72" t="s">
        <v>38</v>
      </c>
      <c r="G405" s="72" t="s">
        <v>44</v>
      </c>
      <c r="H405" s="56">
        <v>7.53</v>
      </c>
      <c r="I405" s="32">
        <v>2</v>
      </c>
      <c r="J405" s="41">
        <f t="shared" si="12"/>
        <v>2</v>
      </c>
      <c r="K405" s="42" t="str">
        <f t="shared" si="13"/>
        <v>OK</v>
      </c>
      <c r="L405" s="31"/>
      <c r="M405" s="31"/>
      <c r="N405" s="31"/>
      <c r="O405" s="64"/>
      <c r="P405" s="64"/>
      <c r="Q405" s="31"/>
      <c r="R405" s="31"/>
      <c r="S405" s="31"/>
      <c r="T405" s="31"/>
      <c r="U405" s="31"/>
      <c r="V405" s="60"/>
      <c r="W405" s="60"/>
      <c r="X405" s="60"/>
      <c r="Y405" s="60"/>
      <c r="Z405" s="60"/>
      <c r="AA405" s="60"/>
    </row>
    <row r="406" spans="1:27" ht="30" customHeight="1" x14ac:dyDescent="0.25">
      <c r="A406" s="166"/>
      <c r="B406" s="71">
        <v>450</v>
      </c>
      <c r="C406" s="169"/>
      <c r="D406" s="75" t="s">
        <v>456</v>
      </c>
      <c r="E406" s="71" t="s">
        <v>789</v>
      </c>
      <c r="F406" s="72" t="s">
        <v>38</v>
      </c>
      <c r="G406" s="72" t="s">
        <v>44</v>
      </c>
      <c r="H406" s="56">
        <v>8.3699999999999992</v>
      </c>
      <c r="I406" s="32">
        <v>2</v>
      </c>
      <c r="J406" s="41">
        <f t="shared" si="12"/>
        <v>2</v>
      </c>
      <c r="K406" s="42" t="str">
        <f t="shared" si="13"/>
        <v>OK</v>
      </c>
      <c r="L406" s="31"/>
      <c r="M406" s="31"/>
      <c r="N406" s="31"/>
      <c r="O406" s="64"/>
      <c r="P406" s="64"/>
      <c r="Q406" s="31"/>
      <c r="R406" s="31"/>
      <c r="S406" s="31"/>
      <c r="T406" s="31"/>
      <c r="U406" s="31"/>
      <c r="V406" s="60"/>
      <c r="W406" s="60"/>
      <c r="X406" s="60"/>
      <c r="Y406" s="60"/>
      <c r="Z406" s="60"/>
      <c r="AA406" s="60"/>
    </row>
    <row r="407" spans="1:27" ht="30" customHeight="1" x14ac:dyDescent="0.25">
      <c r="A407" s="166"/>
      <c r="B407" s="71">
        <v>451</v>
      </c>
      <c r="C407" s="169"/>
      <c r="D407" s="75" t="s">
        <v>457</v>
      </c>
      <c r="E407" s="71" t="s">
        <v>789</v>
      </c>
      <c r="F407" s="72" t="s">
        <v>38</v>
      </c>
      <c r="G407" s="72" t="s">
        <v>44</v>
      </c>
      <c r="H407" s="56">
        <v>8.58</v>
      </c>
      <c r="I407" s="32">
        <v>2</v>
      </c>
      <c r="J407" s="41">
        <f t="shared" si="12"/>
        <v>2</v>
      </c>
      <c r="K407" s="42" t="str">
        <f t="shared" si="13"/>
        <v>OK</v>
      </c>
      <c r="L407" s="31"/>
      <c r="M407" s="31"/>
      <c r="N407" s="31"/>
      <c r="O407" s="64"/>
      <c r="P407" s="64"/>
      <c r="Q407" s="31"/>
      <c r="R407" s="31"/>
      <c r="S407" s="31"/>
      <c r="T407" s="31"/>
      <c r="U407" s="31"/>
      <c r="V407" s="60"/>
      <c r="W407" s="60"/>
      <c r="X407" s="60"/>
      <c r="Y407" s="60"/>
      <c r="Z407" s="60"/>
      <c r="AA407" s="60"/>
    </row>
    <row r="408" spans="1:27" ht="30" customHeight="1" x14ac:dyDescent="0.25">
      <c r="A408" s="166"/>
      <c r="B408" s="71">
        <v>452</v>
      </c>
      <c r="C408" s="169"/>
      <c r="D408" s="75" t="s">
        <v>458</v>
      </c>
      <c r="E408" s="71" t="s">
        <v>789</v>
      </c>
      <c r="F408" s="72" t="s">
        <v>38</v>
      </c>
      <c r="G408" s="72" t="s">
        <v>44</v>
      </c>
      <c r="H408" s="56">
        <v>0.89</v>
      </c>
      <c r="I408" s="32">
        <v>2</v>
      </c>
      <c r="J408" s="41">
        <f t="shared" si="12"/>
        <v>2</v>
      </c>
      <c r="K408" s="42" t="str">
        <f t="shared" si="13"/>
        <v>OK</v>
      </c>
      <c r="L408" s="31"/>
      <c r="M408" s="31"/>
      <c r="N408" s="31"/>
      <c r="O408" s="64"/>
      <c r="P408" s="64"/>
      <c r="Q408" s="31"/>
      <c r="R408" s="31"/>
      <c r="S408" s="31"/>
      <c r="T408" s="31"/>
      <c r="U408" s="31"/>
      <c r="V408" s="60"/>
      <c r="W408" s="60"/>
      <c r="X408" s="60"/>
      <c r="Y408" s="60"/>
      <c r="Z408" s="60"/>
      <c r="AA408" s="60"/>
    </row>
    <row r="409" spans="1:27" ht="30" customHeight="1" x14ac:dyDescent="0.25">
      <c r="A409" s="166"/>
      <c r="B409" s="71">
        <v>453</v>
      </c>
      <c r="C409" s="169"/>
      <c r="D409" s="75" t="s">
        <v>459</v>
      </c>
      <c r="E409" s="71" t="s">
        <v>789</v>
      </c>
      <c r="F409" s="72" t="s">
        <v>38</v>
      </c>
      <c r="G409" s="72" t="s">
        <v>44</v>
      </c>
      <c r="H409" s="56">
        <v>2</v>
      </c>
      <c r="I409" s="32">
        <v>2</v>
      </c>
      <c r="J409" s="41">
        <f t="shared" si="12"/>
        <v>2</v>
      </c>
      <c r="K409" s="42" t="str">
        <f t="shared" si="13"/>
        <v>OK</v>
      </c>
      <c r="L409" s="31"/>
      <c r="M409" s="31"/>
      <c r="N409" s="31"/>
      <c r="O409" s="64"/>
      <c r="P409" s="64"/>
      <c r="Q409" s="31"/>
      <c r="R409" s="31"/>
      <c r="S409" s="31"/>
      <c r="T409" s="31"/>
      <c r="U409" s="31"/>
      <c r="V409" s="60"/>
      <c r="W409" s="60"/>
      <c r="X409" s="60"/>
      <c r="Y409" s="60"/>
      <c r="Z409" s="60"/>
      <c r="AA409" s="60"/>
    </row>
    <row r="410" spans="1:27" ht="30" customHeight="1" x14ac:dyDescent="0.25">
      <c r="A410" s="166"/>
      <c r="B410" s="71">
        <v>454</v>
      </c>
      <c r="C410" s="169"/>
      <c r="D410" s="75" t="s">
        <v>460</v>
      </c>
      <c r="E410" s="71" t="s">
        <v>789</v>
      </c>
      <c r="F410" s="72" t="s">
        <v>38</v>
      </c>
      <c r="G410" s="72" t="s">
        <v>44</v>
      </c>
      <c r="H410" s="56">
        <v>3.32</v>
      </c>
      <c r="I410" s="32">
        <v>2</v>
      </c>
      <c r="J410" s="41">
        <f t="shared" si="12"/>
        <v>2</v>
      </c>
      <c r="K410" s="42" t="str">
        <f t="shared" si="13"/>
        <v>OK</v>
      </c>
      <c r="L410" s="31"/>
      <c r="M410" s="31"/>
      <c r="N410" s="31"/>
      <c r="O410" s="64"/>
      <c r="P410" s="64"/>
      <c r="Q410" s="31"/>
      <c r="R410" s="31"/>
      <c r="S410" s="31"/>
      <c r="T410" s="31"/>
      <c r="U410" s="31"/>
      <c r="V410" s="60"/>
      <c r="W410" s="60"/>
      <c r="X410" s="60"/>
      <c r="Y410" s="60"/>
      <c r="Z410" s="60"/>
      <c r="AA410" s="60"/>
    </row>
    <row r="411" spans="1:27" ht="30" customHeight="1" x14ac:dyDescent="0.25">
      <c r="A411" s="166"/>
      <c r="B411" s="71">
        <v>455</v>
      </c>
      <c r="C411" s="169"/>
      <c r="D411" s="75" t="s">
        <v>461</v>
      </c>
      <c r="E411" s="71" t="s">
        <v>789</v>
      </c>
      <c r="F411" s="72" t="s">
        <v>38</v>
      </c>
      <c r="G411" s="72" t="s">
        <v>44</v>
      </c>
      <c r="H411" s="56">
        <v>6.46</v>
      </c>
      <c r="I411" s="32">
        <v>2</v>
      </c>
      <c r="J411" s="41">
        <f t="shared" si="12"/>
        <v>2</v>
      </c>
      <c r="K411" s="42" t="str">
        <f t="shared" si="13"/>
        <v>OK</v>
      </c>
      <c r="L411" s="31"/>
      <c r="M411" s="31"/>
      <c r="N411" s="31"/>
      <c r="O411" s="64"/>
      <c r="P411" s="64"/>
      <c r="Q411" s="31"/>
      <c r="R411" s="31"/>
      <c r="S411" s="31"/>
      <c r="T411" s="31"/>
      <c r="U411" s="31"/>
      <c r="V411" s="60"/>
      <c r="W411" s="60"/>
      <c r="X411" s="60"/>
      <c r="Y411" s="60"/>
      <c r="Z411" s="60"/>
      <c r="AA411" s="60"/>
    </row>
    <row r="412" spans="1:27" ht="30" customHeight="1" x14ac:dyDescent="0.25">
      <c r="A412" s="166"/>
      <c r="B412" s="71">
        <v>456</v>
      </c>
      <c r="C412" s="169"/>
      <c r="D412" s="75" t="s">
        <v>462</v>
      </c>
      <c r="E412" s="71" t="s">
        <v>789</v>
      </c>
      <c r="F412" s="72" t="s">
        <v>38</v>
      </c>
      <c r="G412" s="72" t="s">
        <v>44</v>
      </c>
      <c r="H412" s="56">
        <v>2.39</v>
      </c>
      <c r="I412" s="32">
        <v>2</v>
      </c>
      <c r="J412" s="41">
        <f t="shared" si="12"/>
        <v>2</v>
      </c>
      <c r="K412" s="42" t="str">
        <f t="shared" si="13"/>
        <v>OK</v>
      </c>
      <c r="L412" s="31"/>
      <c r="M412" s="31"/>
      <c r="N412" s="31"/>
      <c r="O412" s="64"/>
      <c r="P412" s="64"/>
      <c r="Q412" s="31"/>
      <c r="R412" s="31"/>
      <c r="S412" s="31"/>
      <c r="T412" s="31"/>
      <c r="U412" s="31"/>
      <c r="V412" s="60"/>
      <c r="W412" s="60"/>
      <c r="X412" s="60"/>
      <c r="Y412" s="60"/>
      <c r="Z412" s="60"/>
      <c r="AA412" s="60"/>
    </row>
    <row r="413" spans="1:27" ht="30" customHeight="1" x14ac:dyDescent="0.25">
      <c r="A413" s="166"/>
      <c r="B413" s="71">
        <v>457</v>
      </c>
      <c r="C413" s="169"/>
      <c r="D413" s="75" t="s">
        <v>463</v>
      </c>
      <c r="E413" s="71" t="s">
        <v>789</v>
      </c>
      <c r="F413" s="72" t="s">
        <v>38</v>
      </c>
      <c r="G413" s="72" t="s">
        <v>44</v>
      </c>
      <c r="H413" s="56">
        <v>5.29</v>
      </c>
      <c r="I413" s="32">
        <v>2</v>
      </c>
      <c r="J413" s="41">
        <f t="shared" si="12"/>
        <v>2</v>
      </c>
      <c r="K413" s="42" t="str">
        <f t="shared" si="13"/>
        <v>OK</v>
      </c>
      <c r="L413" s="31"/>
      <c r="M413" s="31"/>
      <c r="N413" s="31"/>
      <c r="O413" s="64"/>
      <c r="P413" s="64"/>
      <c r="Q413" s="31"/>
      <c r="R413" s="31"/>
      <c r="S413" s="31"/>
      <c r="T413" s="31"/>
      <c r="U413" s="31"/>
      <c r="V413" s="60"/>
      <c r="W413" s="60"/>
      <c r="X413" s="60"/>
      <c r="Y413" s="60"/>
      <c r="Z413" s="60"/>
      <c r="AA413" s="60"/>
    </row>
    <row r="414" spans="1:27" ht="30" customHeight="1" x14ac:dyDescent="0.25">
      <c r="A414" s="166"/>
      <c r="B414" s="71">
        <v>458</v>
      </c>
      <c r="C414" s="169"/>
      <c r="D414" s="75" t="s">
        <v>464</v>
      </c>
      <c r="E414" s="71" t="s">
        <v>789</v>
      </c>
      <c r="F414" s="72" t="s">
        <v>38</v>
      </c>
      <c r="G414" s="72" t="s">
        <v>44</v>
      </c>
      <c r="H414" s="56">
        <v>1.46</v>
      </c>
      <c r="I414" s="32">
        <v>2</v>
      </c>
      <c r="J414" s="41">
        <f t="shared" si="12"/>
        <v>2</v>
      </c>
      <c r="K414" s="42" t="str">
        <f t="shared" si="13"/>
        <v>OK</v>
      </c>
      <c r="L414" s="31"/>
      <c r="M414" s="31"/>
      <c r="N414" s="31"/>
      <c r="O414" s="64"/>
      <c r="P414" s="64"/>
      <c r="Q414" s="31"/>
      <c r="R414" s="31"/>
      <c r="S414" s="31"/>
      <c r="T414" s="31"/>
      <c r="U414" s="31"/>
      <c r="V414" s="60"/>
      <c r="W414" s="60"/>
      <c r="X414" s="60"/>
      <c r="Y414" s="60"/>
      <c r="Z414" s="60"/>
      <c r="AA414" s="60"/>
    </row>
    <row r="415" spans="1:27" ht="30" customHeight="1" x14ac:dyDescent="0.25">
      <c r="A415" s="166"/>
      <c r="B415" s="71">
        <v>459</v>
      </c>
      <c r="C415" s="169"/>
      <c r="D415" s="75" t="s">
        <v>465</v>
      </c>
      <c r="E415" s="72"/>
      <c r="F415" s="72" t="s">
        <v>38</v>
      </c>
      <c r="G415" s="72" t="s">
        <v>44</v>
      </c>
      <c r="H415" s="56">
        <v>7.02</v>
      </c>
      <c r="I415" s="32">
        <v>2</v>
      </c>
      <c r="J415" s="41">
        <f t="shared" si="12"/>
        <v>2</v>
      </c>
      <c r="K415" s="42" t="str">
        <f t="shared" si="13"/>
        <v>OK</v>
      </c>
      <c r="L415" s="31"/>
      <c r="M415" s="31"/>
      <c r="N415" s="31"/>
      <c r="O415" s="64"/>
      <c r="P415" s="64"/>
      <c r="Q415" s="31"/>
      <c r="R415" s="31"/>
      <c r="S415" s="31"/>
      <c r="T415" s="31"/>
      <c r="U415" s="31"/>
      <c r="V415" s="60"/>
      <c r="W415" s="60"/>
      <c r="X415" s="60"/>
      <c r="Y415" s="60"/>
      <c r="Z415" s="60"/>
      <c r="AA415" s="60"/>
    </row>
    <row r="416" spans="1:27" ht="30" customHeight="1" x14ac:dyDescent="0.25">
      <c r="A416" s="166"/>
      <c r="B416" s="71">
        <v>460</v>
      </c>
      <c r="C416" s="169"/>
      <c r="D416" s="75" t="s">
        <v>466</v>
      </c>
      <c r="E416" s="72" t="s">
        <v>796</v>
      </c>
      <c r="F416" s="72" t="s">
        <v>4</v>
      </c>
      <c r="G416" s="72" t="s">
        <v>44</v>
      </c>
      <c r="H416" s="56">
        <v>7.51</v>
      </c>
      <c r="I416" s="32">
        <v>2</v>
      </c>
      <c r="J416" s="41">
        <f t="shared" si="12"/>
        <v>2</v>
      </c>
      <c r="K416" s="42" t="str">
        <f t="shared" si="13"/>
        <v>OK</v>
      </c>
      <c r="L416" s="31"/>
      <c r="M416" s="31"/>
      <c r="N416" s="31"/>
      <c r="O416" s="64"/>
      <c r="P416" s="64"/>
      <c r="Q416" s="31"/>
      <c r="R416" s="31"/>
      <c r="S416" s="31"/>
      <c r="T416" s="31"/>
      <c r="U416" s="31"/>
      <c r="V416" s="60"/>
      <c r="W416" s="60"/>
      <c r="X416" s="60"/>
      <c r="Y416" s="60"/>
      <c r="Z416" s="60"/>
      <c r="AA416" s="60"/>
    </row>
    <row r="417" spans="1:27" ht="30" customHeight="1" x14ac:dyDescent="0.25">
      <c r="A417" s="166"/>
      <c r="B417" s="71">
        <v>461</v>
      </c>
      <c r="C417" s="169"/>
      <c r="D417" s="75" t="s">
        <v>467</v>
      </c>
      <c r="E417" s="72" t="s">
        <v>789</v>
      </c>
      <c r="F417" s="72" t="s">
        <v>4</v>
      </c>
      <c r="G417" s="72" t="s">
        <v>44</v>
      </c>
      <c r="H417" s="56">
        <v>3.13</v>
      </c>
      <c r="I417" s="32">
        <v>2</v>
      </c>
      <c r="J417" s="41">
        <f t="shared" si="12"/>
        <v>2</v>
      </c>
      <c r="K417" s="42" t="str">
        <f t="shared" si="13"/>
        <v>OK</v>
      </c>
      <c r="L417" s="31"/>
      <c r="M417" s="31"/>
      <c r="N417" s="31"/>
      <c r="O417" s="64"/>
      <c r="P417" s="64"/>
      <c r="Q417" s="31"/>
      <c r="R417" s="31"/>
      <c r="S417" s="31"/>
      <c r="T417" s="31"/>
      <c r="U417" s="31"/>
      <c r="V417" s="60"/>
      <c r="W417" s="60"/>
      <c r="X417" s="60"/>
      <c r="Y417" s="60"/>
      <c r="Z417" s="60"/>
      <c r="AA417" s="60"/>
    </row>
    <row r="418" spans="1:27" ht="30" customHeight="1" x14ac:dyDescent="0.25">
      <c r="A418" s="166"/>
      <c r="B418" s="71">
        <v>462</v>
      </c>
      <c r="C418" s="169"/>
      <c r="D418" s="75" t="s">
        <v>468</v>
      </c>
      <c r="E418" s="72" t="s">
        <v>796</v>
      </c>
      <c r="F418" s="72" t="s">
        <v>4</v>
      </c>
      <c r="G418" s="72" t="s">
        <v>44</v>
      </c>
      <c r="H418" s="56">
        <v>17.84</v>
      </c>
      <c r="I418" s="32">
        <v>2</v>
      </c>
      <c r="J418" s="41">
        <f t="shared" si="12"/>
        <v>2</v>
      </c>
      <c r="K418" s="42" t="str">
        <f t="shared" si="13"/>
        <v>OK</v>
      </c>
      <c r="L418" s="31"/>
      <c r="M418" s="31"/>
      <c r="N418" s="31"/>
      <c r="O418" s="64"/>
      <c r="P418" s="64"/>
      <c r="Q418" s="31"/>
      <c r="R418" s="31"/>
      <c r="S418" s="31"/>
      <c r="T418" s="31"/>
      <c r="U418" s="31"/>
      <c r="V418" s="60"/>
      <c r="W418" s="60"/>
      <c r="X418" s="60"/>
      <c r="Y418" s="60"/>
      <c r="Z418" s="60"/>
      <c r="AA418" s="60"/>
    </row>
    <row r="419" spans="1:27" ht="30" customHeight="1" x14ac:dyDescent="0.25">
      <c r="A419" s="166"/>
      <c r="B419" s="71">
        <v>463</v>
      </c>
      <c r="C419" s="169"/>
      <c r="D419" s="75" t="s">
        <v>470</v>
      </c>
      <c r="E419" s="72" t="s">
        <v>796</v>
      </c>
      <c r="F419" s="72" t="s">
        <v>4</v>
      </c>
      <c r="G419" s="72" t="s">
        <v>44</v>
      </c>
      <c r="H419" s="56">
        <v>43.29</v>
      </c>
      <c r="I419" s="32">
        <v>2</v>
      </c>
      <c r="J419" s="41">
        <f t="shared" si="12"/>
        <v>2</v>
      </c>
      <c r="K419" s="42" t="str">
        <f t="shared" si="13"/>
        <v>OK</v>
      </c>
      <c r="L419" s="31"/>
      <c r="M419" s="31"/>
      <c r="N419" s="31"/>
      <c r="O419" s="64"/>
      <c r="P419" s="64"/>
      <c r="Q419" s="31"/>
      <c r="R419" s="31"/>
      <c r="S419" s="31"/>
      <c r="T419" s="31"/>
      <c r="U419" s="31"/>
      <c r="V419" s="60"/>
      <c r="W419" s="60"/>
      <c r="X419" s="60"/>
      <c r="Y419" s="60"/>
      <c r="Z419" s="60"/>
      <c r="AA419" s="60"/>
    </row>
    <row r="420" spans="1:27" ht="30" customHeight="1" x14ac:dyDescent="0.25">
      <c r="A420" s="166"/>
      <c r="B420" s="71">
        <v>464</v>
      </c>
      <c r="C420" s="169"/>
      <c r="D420" s="75" t="s">
        <v>471</v>
      </c>
      <c r="E420" s="72" t="s">
        <v>796</v>
      </c>
      <c r="F420" s="72" t="s">
        <v>4</v>
      </c>
      <c r="G420" s="72" t="s">
        <v>44</v>
      </c>
      <c r="H420" s="56">
        <v>172.05</v>
      </c>
      <c r="I420" s="32">
        <v>2</v>
      </c>
      <c r="J420" s="41">
        <f t="shared" si="12"/>
        <v>2</v>
      </c>
      <c r="K420" s="42" t="str">
        <f t="shared" si="13"/>
        <v>OK</v>
      </c>
      <c r="L420" s="31"/>
      <c r="M420" s="31"/>
      <c r="N420" s="31"/>
      <c r="O420" s="64"/>
      <c r="P420" s="64"/>
      <c r="Q420" s="31"/>
      <c r="R420" s="31"/>
      <c r="S420" s="31"/>
      <c r="T420" s="31"/>
      <c r="U420" s="31"/>
      <c r="V420" s="60"/>
      <c r="W420" s="60"/>
      <c r="X420" s="60"/>
      <c r="Y420" s="60"/>
      <c r="Z420" s="60"/>
      <c r="AA420" s="60"/>
    </row>
    <row r="421" spans="1:27" ht="30" customHeight="1" x14ac:dyDescent="0.25">
      <c r="A421" s="166"/>
      <c r="B421" s="71">
        <v>465</v>
      </c>
      <c r="C421" s="169"/>
      <c r="D421" s="75" t="s">
        <v>472</v>
      </c>
      <c r="E421" s="72" t="s">
        <v>796</v>
      </c>
      <c r="F421" s="72" t="s">
        <v>4</v>
      </c>
      <c r="G421" s="72" t="s">
        <v>44</v>
      </c>
      <c r="H421" s="56">
        <v>176</v>
      </c>
      <c r="I421" s="32">
        <v>2</v>
      </c>
      <c r="J421" s="41">
        <f t="shared" si="12"/>
        <v>2</v>
      </c>
      <c r="K421" s="42" t="str">
        <f t="shared" si="13"/>
        <v>OK</v>
      </c>
      <c r="L421" s="31"/>
      <c r="M421" s="31"/>
      <c r="N421" s="31"/>
      <c r="O421" s="64"/>
      <c r="P421" s="64"/>
      <c r="Q421" s="31"/>
      <c r="R421" s="31"/>
      <c r="S421" s="31"/>
      <c r="T421" s="31"/>
      <c r="U421" s="31"/>
      <c r="V421" s="60"/>
      <c r="W421" s="60"/>
      <c r="X421" s="60"/>
      <c r="Y421" s="60"/>
      <c r="Z421" s="60"/>
      <c r="AA421" s="60"/>
    </row>
    <row r="422" spans="1:27" ht="30" customHeight="1" x14ac:dyDescent="0.25">
      <c r="A422" s="166"/>
      <c r="B422" s="71">
        <v>466</v>
      </c>
      <c r="C422" s="169"/>
      <c r="D422" s="75" t="s">
        <v>473</v>
      </c>
      <c r="E422" s="72" t="s">
        <v>796</v>
      </c>
      <c r="F422" s="72" t="s">
        <v>4</v>
      </c>
      <c r="G422" s="72" t="s">
        <v>44</v>
      </c>
      <c r="H422" s="56">
        <v>6.8</v>
      </c>
      <c r="I422" s="32">
        <v>2</v>
      </c>
      <c r="J422" s="41">
        <f t="shared" si="12"/>
        <v>2</v>
      </c>
      <c r="K422" s="42" t="str">
        <f t="shared" si="13"/>
        <v>OK</v>
      </c>
      <c r="L422" s="31"/>
      <c r="M422" s="31"/>
      <c r="N422" s="31"/>
      <c r="O422" s="64"/>
      <c r="P422" s="64"/>
      <c r="Q422" s="31"/>
      <c r="R422" s="31"/>
      <c r="S422" s="31"/>
      <c r="T422" s="31"/>
      <c r="U422" s="31"/>
      <c r="V422" s="60"/>
      <c r="W422" s="60"/>
      <c r="X422" s="60"/>
      <c r="Y422" s="60"/>
      <c r="Z422" s="60"/>
      <c r="AA422" s="60"/>
    </row>
    <row r="423" spans="1:27" ht="30" customHeight="1" x14ac:dyDescent="0.25">
      <c r="A423" s="166"/>
      <c r="B423" s="71">
        <v>467</v>
      </c>
      <c r="C423" s="169"/>
      <c r="D423" s="75" t="s">
        <v>474</v>
      </c>
      <c r="E423" s="72" t="s">
        <v>239</v>
      </c>
      <c r="F423" s="72" t="s">
        <v>4</v>
      </c>
      <c r="G423" s="72" t="s">
        <v>44</v>
      </c>
      <c r="H423" s="56">
        <v>62.18</v>
      </c>
      <c r="I423" s="32">
        <v>2</v>
      </c>
      <c r="J423" s="41">
        <f t="shared" si="12"/>
        <v>2</v>
      </c>
      <c r="K423" s="42" t="str">
        <f t="shared" si="13"/>
        <v>OK</v>
      </c>
      <c r="L423" s="31"/>
      <c r="M423" s="31"/>
      <c r="N423" s="31"/>
      <c r="O423" s="64"/>
      <c r="P423" s="64"/>
      <c r="Q423" s="31"/>
      <c r="R423" s="31"/>
      <c r="S423" s="31"/>
      <c r="T423" s="31"/>
      <c r="U423" s="31"/>
      <c r="V423" s="60"/>
      <c r="W423" s="60"/>
      <c r="X423" s="60"/>
      <c r="Y423" s="60"/>
      <c r="Z423" s="60"/>
      <c r="AA423" s="60"/>
    </row>
    <row r="424" spans="1:27" ht="30" customHeight="1" x14ac:dyDescent="0.25">
      <c r="A424" s="166"/>
      <c r="B424" s="71">
        <v>468</v>
      </c>
      <c r="C424" s="169"/>
      <c r="D424" s="75" t="s">
        <v>475</v>
      </c>
      <c r="E424" s="72" t="s">
        <v>796</v>
      </c>
      <c r="F424" s="72" t="s">
        <v>4</v>
      </c>
      <c r="G424" s="72" t="s">
        <v>44</v>
      </c>
      <c r="H424" s="56">
        <v>23.5</v>
      </c>
      <c r="I424" s="32">
        <v>2</v>
      </c>
      <c r="J424" s="41">
        <f t="shared" si="12"/>
        <v>2</v>
      </c>
      <c r="K424" s="42" t="str">
        <f t="shared" si="13"/>
        <v>OK</v>
      </c>
      <c r="L424" s="31"/>
      <c r="M424" s="31"/>
      <c r="N424" s="31"/>
      <c r="O424" s="64"/>
      <c r="P424" s="64"/>
      <c r="Q424" s="31"/>
      <c r="R424" s="31"/>
      <c r="S424" s="31"/>
      <c r="T424" s="31"/>
      <c r="U424" s="31"/>
      <c r="V424" s="60"/>
      <c r="W424" s="60"/>
      <c r="X424" s="60"/>
      <c r="Y424" s="60"/>
      <c r="Z424" s="60"/>
      <c r="AA424" s="60"/>
    </row>
    <row r="425" spans="1:27" ht="30" customHeight="1" x14ac:dyDescent="0.25">
      <c r="A425" s="166"/>
      <c r="B425" s="71">
        <v>469</v>
      </c>
      <c r="C425" s="169"/>
      <c r="D425" s="75" t="s">
        <v>476</v>
      </c>
      <c r="E425" s="72" t="s">
        <v>796</v>
      </c>
      <c r="F425" s="72" t="s">
        <v>4</v>
      </c>
      <c r="G425" s="72" t="s">
        <v>44</v>
      </c>
      <c r="H425" s="56">
        <v>61.05</v>
      </c>
      <c r="I425" s="32">
        <v>2</v>
      </c>
      <c r="J425" s="41">
        <f t="shared" si="12"/>
        <v>2</v>
      </c>
      <c r="K425" s="42" t="str">
        <f t="shared" si="13"/>
        <v>OK</v>
      </c>
      <c r="L425" s="31"/>
      <c r="M425" s="31"/>
      <c r="N425" s="31"/>
      <c r="O425" s="64"/>
      <c r="P425" s="64"/>
      <c r="Q425" s="31"/>
      <c r="R425" s="31"/>
      <c r="S425" s="31"/>
      <c r="T425" s="31"/>
      <c r="U425" s="31"/>
      <c r="V425" s="60"/>
      <c r="W425" s="60"/>
      <c r="X425" s="60"/>
      <c r="Y425" s="60"/>
      <c r="Z425" s="60"/>
      <c r="AA425" s="60"/>
    </row>
    <row r="426" spans="1:27" ht="30" customHeight="1" x14ac:dyDescent="0.25">
      <c r="A426" s="166"/>
      <c r="B426" s="71">
        <v>470</v>
      </c>
      <c r="C426" s="169"/>
      <c r="D426" s="75" t="s">
        <v>477</v>
      </c>
      <c r="E426" s="72" t="s">
        <v>796</v>
      </c>
      <c r="F426" s="72" t="s">
        <v>4</v>
      </c>
      <c r="G426" s="72" t="s">
        <v>44</v>
      </c>
      <c r="H426" s="56">
        <v>15.46</v>
      </c>
      <c r="I426" s="32">
        <v>2</v>
      </c>
      <c r="J426" s="41">
        <f t="shared" si="12"/>
        <v>2</v>
      </c>
      <c r="K426" s="42" t="str">
        <f t="shared" si="13"/>
        <v>OK</v>
      </c>
      <c r="L426" s="31"/>
      <c r="M426" s="31"/>
      <c r="N426" s="31"/>
      <c r="O426" s="64"/>
      <c r="P426" s="64"/>
      <c r="Q426" s="31"/>
      <c r="R426" s="31"/>
      <c r="S426" s="31"/>
      <c r="T426" s="31"/>
      <c r="U426" s="31"/>
      <c r="V426" s="60"/>
      <c r="W426" s="60"/>
      <c r="X426" s="60"/>
      <c r="Y426" s="60"/>
      <c r="Z426" s="60"/>
      <c r="AA426" s="60"/>
    </row>
    <row r="427" spans="1:27" ht="30" customHeight="1" x14ac:dyDescent="0.25">
      <c r="A427" s="166"/>
      <c r="B427" s="71">
        <v>471</v>
      </c>
      <c r="C427" s="169"/>
      <c r="D427" s="75" t="s">
        <v>478</v>
      </c>
      <c r="E427" s="72" t="s">
        <v>796</v>
      </c>
      <c r="F427" s="72" t="s">
        <v>4</v>
      </c>
      <c r="G427" s="72" t="s">
        <v>44</v>
      </c>
      <c r="H427" s="56">
        <v>18.5</v>
      </c>
      <c r="I427" s="32">
        <v>2</v>
      </c>
      <c r="J427" s="41">
        <f t="shared" si="12"/>
        <v>2</v>
      </c>
      <c r="K427" s="42" t="str">
        <f t="shared" si="13"/>
        <v>OK</v>
      </c>
      <c r="L427" s="31"/>
      <c r="M427" s="31"/>
      <c r="N427" s="31"/>
      <c r="O427" s="64"/>
      <c r="P427" s="64"/>
      <c r="Q427" s="31"/>
      <c r="R427" s="31"/>
      <c r="S427" s="31"/>
      <c r="T427" s="31"/>
      <c r="U427" s="31"/>
      <c r="V427" s="60"/>
      <c r="W427" s="60"/>
      <c r="X427" s="60"/>
      <c r="Y427" s="60"/>
      <c r="Z427" s="60"/>
      <c r="AA427" s="60"/>
    </row>
    <row r="428" spans="1:27" ht="30" customHeight="1" x14ac:dyDescent="0.25">
      <c r="A428" s="166"/>
      <c r="B428" s="73">
        <v>472</v>
      </c>
      <c r="C428" s="169"/>
      <c r="D428" s="75" t="s">
        <v>479</v>
      </c>
      <c r="E428" s="72" t="s">
        <v>797</v>
      </c>
      <c r="F428" s="72" t="s">
        <v>38</v>
      </c>
      <c r="G428" s="72" t="s">
        <v>44</v>
      </c>
      <c r="H428" s="56">
        <v>1.69</v>
      </c>
      <c r="I428" s="32">
        <v>2</v>
      </c>
      <c r="J428" s="41">
        <f t="shared" si="12"/>
        <v>2</v>
      </c>
      <c r="K428" s="42" t="str">
        <f t="shared" si="13"/>
        <v>OK</v>
      </c>
      <c r="L428" s="31"/>
      <c r="M428" s="31"/>
      <c r="N428" s="31"/>
      <c r="O428" s="64"/>
      <c r="P428" s="64"/>
      <c r="Q428" s="31"/>
      <c r="R428" s="31"/>
      <c r="S428" s="31"/>
      <c r="T428" s="31"/>
      <c r="U428" s="31"/>
      <c r="V428" s="60"/>
      <c r="W428" s="60"/>
      <c r="X428" s="60"/>
      <c r="Y428" s="60"/>
      <c r="Z428" s="60"/>
      <c r="AA428" s="60"/>
    </row>
    <row r="429" spans="1:27" ht="30" customHeight="1" x14ac:dyDescent="0.25">
      <c r="A429" s="166"/>
      <c r="B429" s="73">
        <v>473</v>
      </c>
      <c r="C429" s="169"/>
      <c r="D429" s="75" t="s">
        <v>480</v>
      </c>
      <c r="E429" s="72" t="s">
        <v>237</v>
      </c>
      <c r="F429" s="72" t="s">
        <v>38</v>
      </c>
      <c r="G429" s="72" t="s">
        <v>44</v>
      </c>
      <c r="H429" s="56">
        <v>2.33</v>
      </c>
      <c r="I429" s="32">
        <v>2</v>
      </c>
      <c r="J429" s="41">
        <f t="shared" si="12"/>
        <v>2</v>
      </c>
      <c r="K429" s="42" t="str">
        <f t="shared" si="13"/>
        <v>OK</v>
      </c>
      <c r="L429" s="31"/>
      <c r="M429" s="31"/>
      <c r="N429" s="31"/>
      <c r="O429" s="64"/>
      <c r="P429" s="64"/>
      <c r="Q429" s="31"/>
      <c r="R429" s="31"/>
      <c r="S429" s="31"/>
      <c r="T429" s="31"/>
      <c r="U429" s="31"/>
      <c r="V429" s="60"/>
      <c r="W429" s="60"/>
      <c r="X429" s="60"/>
      <c r="Y429" s="60"/>
      <c r="Z429" s="60"/>
      <c r="AA429" s="60"/>
    </row>
    <row r="430" spans="1:27" ht="30" customHeight="1" x14ac:dyDescent="0.25">
      <c r="A430" s="166"/>
      <c r="B430" s="73">
        <v>474</v>
      </c>
      <c r="C430" s="169"/>
      <c r="D430" s="75" t="s">
        <v>481</v>
      </c>
      <c r="E430" s="72" t="s">
        <v>237</v>
      </c>
      <c r="F430" s="72" t="s">
        <v>38</v>
      </c>
      <c r="G430" s="72" t="s">
        <v>44</v>
      </c>
      <c r="H430" s="56">
        <v>74.67</v>
      </c>
      <c r="I430" s="32">
        <v>2</v>
      </c>
      <c r="J430" s="41">
        <f t="shared" si="12"/>
        <v>2</v>
      </c>
      <c r="K430" s="42" t="str">
        <f t="shared" si="13"/>
        <v>OK</v>
      </c>
      <c r="L430" s="31"/>
      <c r="M430" s="31"/>
      <c r="N430" s="31"/>
      <c r="O430" s="64"/>
      <c r="P430" s="64"/>
      <c r="Q430" s="31"/>
      <c r="R430" s="31"/>
      <c r="S430" s="31"/>
      <c r="T430" s="31"/>
      <c r="U430" s="31"/>
      <c r="V430" s="60"/>
      <c r="W430" s="60"/>
      <c r="X430" s="60"/>
      <c r="Y430" s="60"/>
      <c r="Z430" s="60"/>
      <c r="AA430" s="60"/>
    </row>
    <row r="431" spans="1:27" ht="30" customHeight="1" x14ac:dyDescent="0.25">
      <c r="A431" s="166"/>
      <c r="B431" s="73">
        <v>475</v>
      </c>
      <c r="C431" s="169"/>
      <c r="D431" s="75" t="s">
        <v>798</v>
      </c>
      <c r="E431" s="72" t="s">
        <v>799</v>
      </c>
      <c r="F431" s="72" t="s">
        <v>38</v>
      </c>
      <c r="G431" s="72" t="s">
        <v>44</v>
      </c>
      <c r="H431" s="56">
        <v>120</v>
      </c>
      <c r="I431" s="32"/>
      <c r="J431" s="41">
        <f t="shared" si="12"/>
        <v>0</v>
      </c>
      <c r="K431" s="42" t="str">
        <f t="shared" si="13"/>
        <v>OK</v>
      </c>
      <c r="L431" s="31"/>
      <c r="M431" s="31"/>
      <c r="N431" s="31"/>
      <c r="O431" s="64"/>
      <c r="P431" s="64"/>
      <c r="Q431" s="31"/>
      <c r="R431" s="31"/>
      <c r="S431" s="31"/>
      <c r="T431" s="31"/>
      <c r="U431" s="31"/>
      <c r="V431" s="60"/>
      <c r="W431" s="60"/>
      <c r="X431" s="60"/>
      <c r="Y431" s="60"/>
      <c r="Z431" s="60"/>
      <c r="AA431" s="60"/>
    </row>
    <row r="432" spans="1:27" ht="30" customHeight="1" x14ac:dyDescent="0.25">
      <c r="A432" s="166"/>
      <c r="B432" s="73">
        <v>476</v>
      </c>
      <c r="C432" s="169"/>
      <c r="D432" s="75" t="s">
        <v>800</v>
      </c>
      <c r="E432" s="72" t="s">
        <v>799</v>
      </c>
      <c r="F432" s="72" t="s">
        <v>38</v>
      </c>
      <c r="G432" s="72" t="s">
        <v>44</v>
      </c>
      <c r="H432" s="56">
        <v>375</v>
      </c>
      <c r="I432" s="32"/>
      <c r="J432" s="41">
        <f t="shared" si="12"/>
        <v>0</v>
      </c>
      <c r="K432" s="42" t="str">
        <f t="shared" si="13"/>
        <v>OK</v>
      </c>
      <c r="L432" s="31"/>
      <c r="M432" s="31"/>
      <c r="N432" s="31"/>
      <c r="O432" s="64"/>
      <c r="P432" s="64"/>
      <c r="Q432" s="31"/>
      <c r="R432" s="31"/>
      <c r="S432" s="31"/>
      <c r="T432" s="31"/>
      <c r="U432" s="31"/>
      <c r="V432" s="60"/>
      <c r="W432" s="60"/>
      <c r="X432" s="60"/>
      <c r="Y432" s="60"/>
      <c r="Z432" s="60"/>
      <c r="AA432" s="60"/>
    </row>
    <row r="433" spans="1:27" ht="30" customHeight="1" x14ac:dyDescent="0.25">
      <c r="A433" s="166"/>
      <c r="B433" s="73">
        <v>477</v>
      </c>
      <c r="C433" s="169"/>
      <c r="D433" s="75" t="s">
        <v>801</v>
      </c>
      <c r="E433" s="72" t="s">
        <v>799</v>
      </c>
      <c r="F433" s="72" t="s">
        <v>38</v>
      </c>
      <c r="G433" s="72" t="s">
        <v>44</v>
      </c>
      <c r="H433" s="56">
        <v>725</v>
      </c>
      <c r="I433" s="32"/>
      <c r="J433" s="41">
        <f t="shared" si="12"/>
        <v>0</v>
      </c>
      <c r="K433" s="42" t="str">
        <f t="shared" si="13"/>
        <v>OK</v>
      </c>
      <c r="L433" s="31"/>
      <c r="M433" s="31"/>
      <c r="N433" s="31"/>
      <c r="O433" s="64"/>
      <c r="P433" s="64"/>
      <c r="Q433" s="31"/>
      <c r="R433" s="31"/>
      <c r="S433" s="31"/>
      <c r="T433" s="31"/>
      <c r="U433" s="31"/>
      <c r="V433" s="60"/>
      <c r="W433" s="60"/>
      <c r="X433" s="60"/>
      <c r="Y433" s="60"/>
      <c r="Z433" s="60"/>
      <c r="AA433" s="60"/>
    </row>
    <row r="434" spans="1:27" ht="30" customHeight="1" x14ac:dyDescent="0.25">
      <c r="A434" s="167"/>
      <c r="B434" s="73">
        <v>478</v>
      </c>
      <c r="C434" s="170"/>
      <c r="D434" s="75" t="s">
        <v>802</v>
      </c>
      <c r="E434" s="72" t="s">
        <v>799</v>
      </c>
      <c r="F434" s="72" t="s">
        <v>38</v>
      </c>
      <c r="G434" s="72" t="s">
        <v>44</v>
      </c>
      <c r="H434" s="56">
        <v>1249.24</v>
      </c>
      <c r="I434" s="32"/>
      <c r="J434" s="41">
        <f t="shared" si="12"/>
        <v>0</v>
      </c>
      <c r="K434" s="42" t="str">
        <f t="shared" si="13"/>
        <v>OK</v>
      </c>
      <c r="L434" s="31"/>
      <c r="M434" s="31"/>
      <c r="N434" s="31"/>
      <c r="O434" s="64"/>
      <c r="P434" s="64"/>
      <c r="Q434" s="31"/>
      <c r="R434" s="31"/>
      <c r="S434" s="31"/>
      <c r="T434" s="31"/>
      <c r="U434" s="31"/>
      <c r="V434" s="60"/>
      <c r="W434" s="60"/>
      <c r="X434" s="60"/>
      <c r="Y434" s="60"/>
      <c r="Z434" s="60"/>
      <c r="AA434" s="60"/>
    </row>
    <row r="435" spans="1:27" ht="30" customHeight="1" x14ac:dyDescent="0.25">
      <c r="A435" s="171">
        <v>8</v>
      </c>
      <c r="B435" s="76">
        <v>479</v>
      </c>
      <c r="C435" s="174" t="s">
        <v>684</v>
      </c>
      <c r="D435" s="80" t="s">
        <v>482</v>
      </c>
      <c r="E435" s="69" t="s">
        <v>726</v>
      </c>
      <c r="F435" s="69" t="s">
        <v>38</v>
      </c>
      <c r="G435" s="69" t="s">
        <v>232</v>
      </c>
      <c r="H435" s="54">
        <v>8</v>
      </c>
      <c r="I435" s="32">
        <v>2</v>
      </c>
      <c r="J435" s="41">
        <f t="shared" si="12"/>
        <v>0</v>
      </c>
      <c r="K435" s="42" t="str">
        <f t="shared" si="13"/>
        <v>OK</v>
      </c>
      <c r="L435" s="31"/>
      <c r="M435" s="31"/>
      <c r="N435" s="31"/>
      <c r="O435" s="64"/>
      <c r="P435" s="64"/>
      <c r="Q435" s="31"/>
      <c r="R435" s="31"/>
      <c r="S435" s="31"/>
      <c r="T435" s="31"/>
      <c r="U435" s="31">
        <v>2</v>
      </c>
      <c r="V435" s="60"/>
      <c r="W435" s="60"/>
      <c r="X435" s="60"/>
      <c r="Y435" s="60"/>
      <c r="Z435" s="60"/>
      <c r="AA435" s="60"/>
    </row>
    <row r="436" spans="1:27" ht="30" customHeight="1" x14ac:dyDescent="0.25">
      <c r="A436" s="172"/>
      <c r="B436" s="76">
        <v>480</v>
      </c>
      <c r="C436" s="175"/>
      <c r="D436" s="80" t="s">
        <v>484</v>
      </c>
      <c r="E436" s="69" t="s">
        <v>726</v>
      </c>
      <c r="F436" s="69" t="s">
        <v>38</v>
      </c>
      <c r="G436" s="69" t="s">
        <v>232</v>
      </c>
      <c r="H436" s="54">
        <v>2.2999999999999998</v>
      </c>
      <c r="I436" s="32">
        <v>2</v>
      </c>
      <c r="J436" s="41">
        <f t="shared" si="12"/>
        <v>0</v>
      </c>
      <c r="K436" s="42" t="str">
        <f t="shared" si="13"/>
        <v>OK</v>
      </c>
      <c r="L436" s="31"/>
      <c r="M436" s="31"/>
      <c r="N436" s="31"/>
      <c r="O436" s="64"/>
      <c r="P436" s="64"/>
      <c r="Q436" s="31"/>
      <c r="R436" s="31"/>
      <c r="S436" s="31"/>
      <c r="T436" s="31"/>
      <c r="U436" s="31">
        <v>2</v>
      </c>
      <c r="V436" s="60"/>
      <c r="W436" s="60"/>
      <c r="X436" s="60"/>
      <c r="Y436" s="60"/>
      <c r="Z436" s="60"/>
      <c r="AA436" s="60"/>
    </row>
    <row r="437" spans="1:27" ht="30" customHeight="1" x14ac:dyDescent="0.25">
      <c r="A437" s="172"/>
      <c r="B437" s="76">
        <v>481</v>
      </c>
      <c r="C437" s="175"/>
      <c r="D437" s="80" t="s">
        <v>485</v>
      </c>
      <c r="E437" s="69" t="s">
        <v>726</v>
      </c>
      <c r="F437" s="69" t="s">
        <v>38</v>
      </c>
      <c r="G437" s="69" t="s">
        <v>232</v>
      </c>
      <c r="H437" s="54">
        <v>2.7</v>
      </c>
      <c r="I437" s="32">
        <v>2</v>
      </c>
      <c r="J437" s="41">
        <f t="shared" si="12"/>
        <v>0</v>
      </c>
      <c r="K437" s="42" t="str">
        <f t="shared" si="13"/>
        <v>OK</v>
      </c>
      <c r="L437" s="31"/>
      <c r="M437" s="31"/>
      <c r="N437" s="31"/>
      <c r="O437" s="64"/>
      <c r="P437" s="64"/>
      <c r="Q437" s="31"/>
      <c r="R437" s="31"/>
      <c r="S437" s="31"/>
      <c r="T437" s="31"/>
      <c r="U437" s="31">
        <v>2</v>
      </c>
      <c r="V437" s="60"/>
      <c r="W437" s="60"/>
      <c r="X437" s="60"/>
      <c r="Y437" s="60"/>
      <c r="Z437" s="60"/>
      <c r="AA437" s="60"/>
    </row>
    <row r="438" spans="1:27" ht="30" customHeight="1" x14ac:dyDescent="0.25">
      <c r="A438" s="172"/>
      <c r="B438" s="76">
        <v>482</v>
      </c>
      <c r="C438" s="175"/>
      <c r="D438" s="80" t="s">
        <v>486</v>
      </c>
      <c r="E438" s="69" t="s">
        <v>726</v>
      </c>
      <c r="F438" s="69" t="s">
        <v>38</v>
      </c>
      <c r="G438" s="69" t="s">
        <v>232</v>
      </c>
      <c r="H438" s="54">
        <v>6</v>
      </c>
      <c r="I438" s="32">
        <v>2</v>
      </c>
      <c r="J438" s="41">
        <f t="shared" si="12"/>
        <v>0</v>
      </c>
      <c r="K438" s="42" t="str">
        <f t="shared" si="13"/>
        <v>OK</v>
      </c>
      <c r="L438" s="31"/>
      <c r="M438" s="31"/>
      <c r="N438" s="31"/>
      <c r="O438" s="64"/>
      <c r="P438" s="64"/>
      <c r="Q438" s="31"/>
      <c r="R438" s="31"/>
      <c r="S438" s="31"/>
      <c r="T438" s="31"/>
      <c r="U438" s="31">
        <v>2</v>
      </c>
      <c r="V438" s="60"/>
      <c r="W438" s="60"/>
      <c r="X438" s="60"/>
      <c r="Y438" s="60"/>
      <c r="Z438" s="60"/>
      <c r="AA438" s="60"/>
    </row>
    <row r="439" spans="1:27" ht="30" customHeight="1" x14ac:dyDescent="0.25">
      <c r="A439" s="172"/>
      <c r="B439" s="76">
        <v>483</v>
      </c>
      <c r="C439" s="175"/>
      <c r="D439" s="80" t="s">
        <v>487</v>
      </c>
      <c r="E439" s="69" t="s">
        <v>726</v>
      </c>
      <c r="F439" s="69" t="s">
        <v>38</v>
      </c>
      <c r="G439" s="69" t="s">
        <v>232</v>
      </c>
      <c r="H439" s="54">
        <v>4</v>
      </c>
      <c r="I439" s="32">
        <v>2</v>
      </c>
      <c r="J439" s="41">
        <f t="shared" si="12"/>
        <v>0</v>
      </c>
      <c r="K439" s="42" t="str">
        <f t="shared" si="13"/>
        <v>OK</v>
      </c>
      <c r="L439" s="31"/>
      <c r="M439" s="31"/>
      <c r="N439" s="31"/>
      <c r="O439" s="64"/>
      <c r="P439" s="64"/>
      <c r="Q439" s="31"/>
      <c r="R439" s="31"/>
      <c r="S439" s="31"/>
      <c r="T439" s="31"/>
      <c r="U439" s="31">
        <v>2</v>
      </c>
      <c r="V439" s="60"/>
      <c r="W439" s="60"/>
      <c r="X439" s="60"/>
      <c r="Y439" s="60"/>
      <c r="Z439" s="60"/>
      <c r="AA439" s="60"/>
    </row>
    <row r="440" spans="1:27" ht="30" customHeight="1" x14ac:dyDescent="0.25">
      <c r="A440" s="172"/>
      <c r="B440" s="76">
        <v>484</v>
      </c>
      <c r="C440" s="175"/>
      <c r="D440" s="80" t="s">
        <v>488</v>
      </c>
      <c r="E440" s="69" t="s">
        <v>726</v>
      </c>
      <c r="F440" s="69" t="s">
        <v>38</v>
      </c>
      <c r="G440" s="69" t="s">
        <v>232</v>
      </c>
      <c r="H440" s="54">
        <v>6</v>
      </c>
      <c r="I440" s="32">
        <v>2</v>
      </c>
      <c r="J440" s="41">
        <f t="shared" si="12"/>
        <v>0</v>
      </c>
      <c r="K440" s="42" t="str">
        <f t="shared" si="13"/>
        <v>OK</v>
      </c>
      <c r="L440" s="31"/>
      <c r="M440" s="31"/>
      <c r="N440" s="31"/>
      <c r="O440" s="64"/>
      <c r="P440" s="64"/>
      <c r="Q440" s="31"/>
      <c r="R440" s="31"/>
      <c r="S440" s="31"/>
      <c r="T440" s="31"/>
      <c r="U440" s="31">
        <v>2</v>
      </c>
      <c r="V440" s="60"/>
      <c r="W440" s="60"/>
      <c r="X440" s="60"/>
      <c r="Y440" s="60"/>
      <c r="Z440" s="60"/>
      <c r="AA440" s="60"/>
    </row>
    <row r="441" spans="1:27" ht="30" customHeight="1" x14ac:dyDescent="0.25">
      <c r="A441" s="172"/>
      <c r="B441" s="76">
        <v>485</v>
      </c>
      <c r="C441" s="175"/>
      <c r="D441" s="80" t="s">
        <v>489</v>
      </c>
      <c r="E441" s="69" t="s">
        <v>726</v>
      </c>
      <c r="F441" s="69" t="s">
        <v>38</v>
      </c>
      <c r="G441" s="69" t="s">
        <v>232</v>
      </c>
      <c r="H441" s="54">
        <v>6</v>
      </c>
      <c r="I441" s="32">
        <v>2</v>
      </c>
      <c r="J441" s="41">
        <f t="shared" si="12"/>
        <v>0</v>
      </c>
      <c r="K441" s="42" t="str">
        <f t="shared" si="13"/>
        <v>OK</v>
      </c>
      <c r="L441" s="31"/>
      <c r="M441" s="31"/>
      <c r="N441" s="31"/>
      <c r="O441" s="64"/>
      <c r="P441" s="64"/>
      <c r="Q441" s="31"/>
      <c r="R441" s="31"/>
      <c r="S441" s="31"/>
      <c r="T441" s="31"/>
      <c r="U441" s="31">
        <v>2</v>
      </c>
      <c r="V441" s="60"/>
      <c r="W441" s="60"/>
      <c r="X441" s="60"/>
      <c r="Y441" s="60"/>
      <c r="Z441" s="60"/>
      <c r="AA441" s="60"/>
    </row>
    <row r="442" spans="1:27" ht="30" customHeight="1" x14ac:dyDescent="0.25">
      <c r="A442" s="172"/>
      <c r="B442" s="76">
        <v>486</v>
      </c>
      <c r="C442" s="175"/>
      <c r="D442" s="80" t="s">
        <v>490</v>
      </c>
      <c r="E442" s="69" t="s">
        <v>726</v>
      </c>
      <c r="F442" s="69" t="s">
        <v>38</v>
      </c>
      <c r="G442" s="69" t="s">
        <v>232</v>
      </c>
      <c r="H442" s="54">
        <v>6</v>
      </c>
      <c r="I442" s="32">
        <v>2</v>
      </c>
      <c r="J442" s="41">
        <f t="shared" si="12"/>
        <v>0</v>
      </c>
      <c r="K442" s="42" t="str">
        <f t="shared" si="13"/>
        <v>OK</v>
      </c>
      <c r="L442" s="31"/>
      <c r="M442" s="31"/>
      <c r="N442" s="31"/>
      <c r="O442" s="64"/>
      <c r="P442" s="64"/>
      <c r="Q442" s="31"/>
      <c r="R442" s="31"/>
      <c r="S442" s="31"/>
      <c r="T442" s="31"/>
      <c r="U442" s="31">
        <v>2</v>
      </c>
      <c r="V442" s="60"/>
      <c r="W442" s="60"/>
      <c r="X442" s="60"/>
      <c r="Y442" s="60"/>
      <c r="Z442" s="60"/>
      <c r="AA442" s="60"/>
    </row>
    <row r="443" spans="1:27" ht="30" customHeight="1" x14ac:dyDescent="0.25">
      <c r="A443" s="172"/>
      <c r="B443" s="76">
        <v>487</v>
      </c>
      <c r="C443" s="175"/>
      <c r="D443" s="80" t="s">
        <v>491</v>
      </c>
      <c r="E443" s="69" t="s">
        <v>726</v>
      </c>
      <c r="F443" s="69" t="s">
        <v>38</v>
      </c>
      <c r="G443" s="69" t="s">
        <v>232</v>
      </c>
      <c r="H443" s="54">
        <v>4</v>
      </c>
      <c r="I443" s="32">
        <v>2</v>
      </c>
      <c r="J443" s="41">
        <f t="shared" si="12"/>
        <v>0</v>
      </c>
      <c r="K443" s="42" t="str">
        <f t="shared" si="13"/>
        <v>OK</v>
      </c>
      <c r="L443" s="31"/>
      <c r="M443" s="31"/>
      <c r="N443" s="31"/>
      <c r="O443" s="64"/>
      <c r="P443" s="64"/>
      <c r="Q443" s="31"/>
      <c r="R443" s="31"/>
      <c r="S443" s="31"/>
      <c r="T443" s="31"/>
      <c r="U443" s="31">
        <v>2</v>
      </c>
      <c r="V443" s="60"/>
      <c r="W443" s="60"/>
      <c r="X443" s="60"/>
      <c r="Y443" s="60"/>
      <c r="Z443" s="60"/>
      <c r="AA443" s="60"/>
    </row>
    <row r="444" spans="1:27" ht="30" customHeight="1" x14ac:dyDescent="0.25">
      <c r="A444" s="172"/>
      <c r="B444" s="76">
        <v>488</v>
      </c>
      <c r="C444" s="175"/>
      <c r="D444" s="80" t="s">
        <v>492</v>
      </c>
      <c r="E444" s="69" t="s">
        <v>726</v>
      </c>
      <c r="F444" s="69" t="s">
        <v>38</v>
      </c>
      <c r="G444" s="69" t="s">
        <v>232</v>
      </c>
      <c r="H444" s="54">
        <v>5</v>
      </c>
      <c r="I444" s="32">
        <v>2</v>
      </c>
      <c r="J444" s="41">
        <f t="shared" si="12"/>
        <v>0</v>
      </c>
      <c r="K444" s="42" t="str">
        <f t="shared" si="13"/>
        <v>OK</v>
      </c>
      <c r="L444" s="31"/>
      <c r="M444" s="31"/>
      <c r="N444" s="31"/>
      <c r="O444" s="64"/>
      <c r="P444" s="64"/>
      <c r="Q444" s="31"/>
      <c r="R444" s="31"/>
      <c r="S444" s="31"/>
      <c r="T444" s="31"/>
      <c r="U444" s="31">
        <v>2</v>
      </c>
      <c r="V444" s="60"/>
      <c r="W444" s="60"/>
      <c r="X444" s="60"/>
      <c r="Y444" s="60"/>
      <c r="Z444" s="60"/>
      <c r="AA444" s="60"/>
    </row>
    <row r="445" spans="1:27" ht="30" customHeight="1" x14ac:dyDescent="0.25">
      <c r="A445" s="172"/>
      <c r="B445" s="76">
        <v>489</v>
      </c>
      <c r="C445" s="175"/>
      <c r="D445" s="80" t="s">
        <v>493</v>
      </c>
      <c r="E445" s="69" t="s">
        <v>726</v>
      </c>
      <c r="F445" s="69" t="s">
        <v>38</v>
      </c>
      <c r="G445" s="69" t="s">
        <v>232</v>
      </c>
      <c r="H445" s="54">
        <v>6</v>
      </c>
      <c r="I445" s="32">
        <v>2</v>
      </c>
      <c r="J445" s="41">
        <f t="shared" si="12"/>
        <v>0</v>
      </c>
      <c r="K445" s="42" t="str">
        <f t="shared" si="13"/>
        <v>OK</v>
      </c>
      <c r="L445" s="31"/>
      <c r="M445" s="31"/>
      <c r="N445" s="31"/>
      <c r="O445" s="64"/>
      <c r="P445" s="64"/>
      <c r="Q445" s="31"/>
      <c r="R445" s="31"/>
      <c r="S445" s="31"/>
      <c r="T445" s="31"/>
      <c r="U445" s="31">
        <v>2</v>
      </c>
      <c r="V445" s="60"/>
      <c r="W445" s="60"/>
      <c r="X445" s="60"/>
      <c r="Y445" s="60"/>
      <c r="Z445" s="60"/>
      <c r="AA445" s="60"/>
    </row>
    <row r="446" spans="1:27" ht="30" customHeight="1" x14ac:dyDescent="0.25">
      <c r="A446" s="172"/>
      <c r="B446" s="76">
        <v>490</v>
      </c>
      <c r="C446" s="175"/>
      <c r="D446" s="80" t="s">
        <v>494</v>
      </c>
      <c r="E446" s="69" t="s">
        <v>726</v>
      </c>
      <c r="F446" s="69" t="s">
        <v>38</v>
      </c>
      <c r="G446" s="69" t="s">
        <v>232</v>
      </c>
      <c r="H446" s="54">
        <v>6</v>
      </c>
      <c r="I446" s="32">
        <v>2</v>
      </c>
      <c r="J446" s="41">
        <f t="shared" si="12"/>
        <v>0</v>
      </c>
      <c r="K446" s="42" t="str">
        <f t="shared" si="13"/>
        <v>OK</v>
      </c>
      <c r="L446" s="31"/>
      <c r="M446" s="31"/>
      <c r="N446" s="31"/>
      <c r="O446" s="64"/>
      <c r="P446" s="64"/>
      <c r="Q446" s="31"/>
      <c r="R446" s="31"/>
      <c r="S446" s="31"/>
      <c r="T446" s="31"/>
      <c r="U446" s="31">
        <v>2</v>
      </c>
      <c r="V446" s="60"/>
      <c r="W446" s="60"/>
      <c r="X446" s="60"/>
      <c r="Y446" s="60"/>
      <c r="Z446" s="60"/>
      <c r="AA446" s="60"/>
    </row>
    <row r="447" spans="1:27" ht="30" customHeight="1" x14ac:dyDescent="0.25">
      <c r="A447" s="172"/>
      <c r="B447" s="76">
        <v>491</v>
      </c>
      <c r="C447" s="175"/>
      <c r="D447" s="80" t="s">
        <v>495</v>
      </c>
      <c r="E447" s="69" t="s">
        <v>726</v>
      </c>
      <c r="F447" s="69" t="s">
        <v>38</v>
      </c>
      <c r="G447" s="69" t="s">
        <v>232</v>
      </c>
      <c r="H447" s="54">
        <v>8</v>
      </c>
      <c r="I447" s="32">
        <v>2</v>
      </c>
      <c r="J447" s="41">
        <f t="shared" si="12"/>
        <v>0</v>
      </c>
      <c r="K447" s="42" t="str">
        <f t="shared" si="13"/>
        <v>OK</v>
      </c>
      <c r="L447" s="31"/>
      <c r="M447" s="31"/>
      <c r="N447" s="31"/>
      <c r="O447" s="64"/>
      <c r="P447" s="64"/>
      <c r="Q447" s="31"/>
      <c r="R447" s="31"/>
      <c r="S447" s="31"/>
      <c r="T447" s="31"/>
      <c r="U447" s="31">
        <v>2</v>
      </c>
      <c r="V447" s="60"/>
      <c r="W447" s="60"/>
      <c r="X447" s="60"/>
      <c r="Y447" s="60"/>
      <c r="Z447" s="60"/>
      <c r="AA447" s="60"/>
    </row>
    <row r="448" spans="1:27" ht="30" customHeight="1" x14ac:dyDescent="0.25">
      <c r="A448" s="172"/>
      <c r="B448" s="76">
        <v>492</v>
      </c>
      <c r="C448" s="175"/>
      <c r="D448" s="80" t="s">
        <v>496</v>
      </c>
      <c r="E448" s="69" t="s">
        <v>726</v>
      </c>
      <c r="F448" s="69" t="s">
        <v>38</v>
      </c>
      <c r="G448" s="69" t="s">
        <v>232</v>
      </c>
      <c r="H448" s="54">
        <v>3</v>
      </c>
      <c r="I448" s="32">
        <v>2</v>
      </c>
      <c r="J448" s="41">
        <f t="shared" si="12"/>
        <v>0</v>
      </c>
      <c r="K448" s="42" t="str">
        <f t="shared" si="13"/>
        <v>OK</v>
      </c>
      <c r="L448" s="31"/>
      <c r="M448" s="31"/>
      <c r="N448" s="31"/>
      <c r="O448" s="64"/>
      <c r="P448" s="64"/>
      <c r="Q448" s="31"/>
      <c r="R448" s="31"/>
      <c r="S448" s="31"/>
      <c r="T448" s="31"/>
      <c r="U448" s="31">
        <v>2</v>
      </c>
      <c r="V448" s="60"/>
      <c r="W448" s="60"/>
      <c r="X448" s="60"/>
      <c r="Y448" s="60"/>
      <c r="Z448" s="60"/>
      <c r="AA448" s="60"/>
    </row>
    <row r="449" spans="1:27" ht="30" customHeight="1" x14ac:dyDescent="0.25">
      <c r="A449" s="172"/>
      <c r="B449" s="76">
        <v>493</v>
      </c>
      <c r="C449" s="175"/>
      <c r="D449" s="80" t="s">
        <v>497</v>
      </c>
      <c r="E449" s="69" t="s">
        <v>726</v>
      </c>
      <c r="F449" s="69" t="s">
        <v>38</v>
      </c>
      <c r="G449" s="69" t="s">
        <v>232</v>
      </c>
      <c r="H449" s="54">
        <v>5</v>
      </c>
      <c r="I449" s="32">
        <v>2</v>
      </c>
      <c r="J449" s="41">
        <f t="shared" si="12"/>
        <v>0</v>
      </c>
      <c r="K449" s="42" t="str">
        <f t="shared" si="13"/>
        <v>OK</v>
      </c>
      <c r="L449" s="31"/>
      <c r="M449" s="31"/>
      <c r="N449" s="31"/>
      <c r="O449" s="64"/>
      <c r="P449" s="64"/>
      <c r="Q449" s="31"/>
      <c r="R449" s="31"/>
      <c r="S449" s="31"/>
      <c r="T449" s="31"/>
      <c r="U449" s="31">
        <v>2</v>
      </c>
      <c r="V449" s="60"/>
      <c r="W449" s="60"/>
      <c r="X449" s="60"/>
      <c r="Y449" s="60"/>
      <c r="Z449" s="60"/>
      <c r="AA449" s="60"/>
    </row>
    <row r="450" spans="1:27" ht="30" customHeight="1" x14ac:dyDescent="0.25">
      <c r="A450" s="172"/>
      <c r="B450" s="76">
        <v>494</v>
      </c>
      <c r="C450" s="175"/>
      <c r="D450" s="77" t="s">
        <v>803</v>
      </c>
      <c r="E450" s="89" t="s">
        <v>726</v>
      </c>
      <c r="F450" s="69" t="s">
        <v>804</v>
      </c>
      <c r="G450" s="69" t="s">
        <v>232</v>
      </c>
      <c r="H450" s="54">
        <v>20</v>
      </c>
      <c r="I450" s="32"/>
      <c r="J450" s="41">
        <f t="shared" si="12"/>
        <v>0</v>
      </c>
      <c r="K450" s="42" t="str">
        <f t="shared" si="13"/>
        <v>OK</v>
      </c>
      <c r="L450" s="31"/>
      <c r="M450" s="31"/>
      <c r="N450" s="31"/>
      <c r="O450" s="64"/>
      <c r="P450" s="64"/>
      <c r="Q450" s="31"/>
      <c r="R450" s="31"/>
      <c r="S450" s="31"/>
      <c r="T450" s="31"/>
      <c r="U450" s="31"/>
      <c r="V450" s="60"/>
      <c r="W450" s="60"/>
      <c r="X450" s="60"/>
      <c r="Y450" s="60"/>
      <c r="Z450" s="60"/>
      <c r="AA450" s="60"/>
    </row>
    <row r="451" spans="1:27" ht="30" customHeight="1" x14ac:dyDescent="0.25">
      <c r="A451" s="172"/>
      <c r="B451" s="70">
        <v>495</v>
      </c>
      <c r="C451" s="175"/>
      <c r="D451" s="77" t="s">
        <v>660</v>
      </c>
      <c r="E451" s="89" t="s">
        <v>726</v>
      </c>
      <c r="F451" s="69" t="s">
        <v>661</v>
      </c>
      <c r="G451" s="69" t="s">
        <v>232</v>
      </c>
      <c r="H451" s="54">
        <v>35</v>
      </c>
      <c r="I451" s="32"/>
      <c r="J451" s="41">
        <f t="shared" si="12"/>
        <v>0</v>
      </c>
      <c r="K451" s="42" t="str">
        <f t="shared" si="13"/>
        <v>OK</v>
      </c>
      <c r="L451" s="31"/>
      <c r="M451" s="31"/>
      <c r="N451" s="31"/>
      <c r="O451" s="64"/>
      <c r="P451" s="64"/>
      <c r="Q451" s="31"/>
      <c r="R451" s="31"/>
      <c r="S451" s="31"/>
      <c r="T451" s="31"/>
      <c r="U451" s="31"/>
      <c r="V451" s="60"/>
      <c r="W451" s="60"/>
      <c r="X451" s="60"/>
      <c r="Y451" s="60"/>
      <c r="Z451" s="60"/>
      <c r="AA451" s="60"/>
    </row>
    <row r="452" spans="1:27" ht="30" customHeight="1" x14ac:dyDescent="0.25">
      <c r="A452" s="172"/>
      <c r="B452" s="70">
        <v>496</v>
      </c>
      <c r="C452" s="175"/>
      <c r="D452" s="80" t="s">
        <v>498</v>
      </c>
      <c r="E452" s="69" t="s">
        <v>726</v>
      </c>
      <c r="F452" s="69" t="s">
        <v>38</v>
      </c>
      <c r="G452" s="69" t="s">
        <v>232</v>
      </c>
      <c r="H452" s="54">
        <v>34</v>
      </c>
      <c r="I452" s="32">
        <v>1</v>
      </c>
      <c r="J452" s="41">
        <f t="shared" ref="J452:J515" si="14">I452-(SUM(L452:AA452))</f>
        <v>0</v>
      </c>
      <c r="K452" s="42" t="str">
        <f t="shared" si="13"/>
        <v>OK</v>
      </c>
      <c r="L452" s="31"/>
      <c r="M452" s="31"/>
      <c r="N452" s="31"/>
      <c r="O452" s="64"/>
      <c r="P452" s="64"/>
      <c r="Q452" s="31">
        <v>1</v>
      </c>
      <c r="R452" s="31"/>
      <c r="S452" s="31"/>
      <c r="T452" s="31"/>
      <c r="U452" s="31"/>
      <c r="V452" s="60"/>
      <c r="W452" s="60"/>
      <c r="X452" s="60"/>
      <c r="Y452" s="60"/>
      <c r="Z452" s="60"/>
      <c r="AA452" s="60"/>
    </row>
    <row r="453" spans="1:27" ht="30" customHeight="1" x14ac:dyDescent="0.25">
      <c r="A453" s="172"/>
      <c r="B453" s="76">
        <v>497</v>
      </c>
      <c r="C453" s="175"/>
      <c r="D453" s="80" t="s">
        <v>499</v>
      </c>
      <c r="E453" s="69" t="s">
        <v>708</v>
      </c>
      <c r="F453" s="69" t="s">
        <v>38</v>
      </c>
      <c r="G453" s="69" t="s">
        <v>232</v>
      </c>
      <c r="H453" s="54">
        <v>20</v>
      </c>
      <c r="I453" s="32">
        <v>1</v>
      </c>
      <c r="J453" s="41">
        <f t="shared" si="14"/>
        <v>0</v>
      </c>
      <c r="K453" s="42" t="str">
        <f t="shared" ref="K453:K516" si="15">IF(J453&lt;0,"ATENÇÃO","OK")</f>
        <v>OK</v>
      </c>
      <c r="L453" s="31"/>
      <c r="M453" s="31"/>
      <c r="N453" s="31"/>
      <c r="O453" s="64"/>
      <c r="P453" s="64"/>
      <c r="Q453" s="31">
        <v>1</v>
      </c>
      <c r="R453" s="31"/>
      <c r="S453" s="31"/>
      <c r="T453" s="31"/>
      <c r="U453" s="31"/>
      <c r="V453" s="60"/>
      <c r="W453" s="60"/>
      <c r="X453" s="60"/>
      <c r="Y453" s="60"/>
      <c r="Z453" s="60"/>
      <c r="AA453" s="60"/>
    </row>
    <row r="454" spans="1:27" ht="30" customHeight="1" x14ac:dyDescent="0.25">
      <c r="A454" s="172"/>
      <c r="B454" s="76">
        <v>498</v>
      </c>
      <c r="C454" s="175"/>
      <c r="D454" s="80" t="s">
        <v>500</v>
      </c>
      <c r="E454" s="69" t="s">
        <v>708</v>
      </c>
      <c r="F454" s="69" t="s">
        <v>38</v>
      </c>
      <c r="G454" s="69" t="s">
        <v>232</v>
      </c>
      <c r="H454" s="54">
        <v>6.4</v>
      </c>
      <c r="I454" s="32">
        <v>1</v>
      </c>
      <c r="J454" s="41">
        <f t="shared" si="14"/>
        <v>0</v>
      </c>
      <c r="K454" s="42" t="str">
        <f t="shared" si="15"/>
        <v>OK</v>
      </c>
      <c r="L454" s="31"/>
      <c r="M454" s="31"/>
      <c r="N454" s="31"/>
      <c r="O454" s="64"/>
      <c r="P454" s="64"/>
      <c r="Q454" s="31">
        <v>1</v>
      </c>
      <c r="R454" s="31"/>
      <c r="S454" s="31"/>
      <c r="T454" s="31"/>
      <c r="U454" s="31"/>
      <c r="V454" s="60"/>
      <c r="W454" s="60"/>
      <c r="X454" s="60"/>
      <c r="Y454" s="60"/>
      <c r="Z454" s="60"/>
      <c r="AA454" s="60"/>
    </row>
    <row r="455" spans="1:27" ht="30" customHeight="1" x14ac:dyDescent="0.25">
      <c r="A455" s="172"/>
      <c r="B455" s="76">
        <v>499</v>
      </c>
      <c r="C455" s="175"/>
      <c r="D455" s="80" t="s">
        <v>805</v>
      </c>
      <c r="E455" s="69" t="s">
        <v>710</v>
      </c>
      <c r="F455" s="70" t="s">
        <v>336</v>
      </c>
      <c r="G455" s="69" t="s">
        <v>232</v>
      </c>
      <c r="H455" s="54">
        <v>18.8</v>
      </c>
      <c r="I455" s="32"/>
      <c r="J455" s="41">
        <f t="shared" si="14"/>
        <v>0</v>
      </c>
      <c r="K455" s="42" t="str">
        <f t="shared" si="15"/>
        <v>OK</v>
      </c>
      <c r="L455" s="31"/>
      <c r="M455" s="31"/>
      <c r="N455" s="31"/>
      <c r="O455" s="64"/>
      <c r="P455" s="64"/>
      <c r="Q455" s="31"/>
      <c r="R455" s="31"/>
      <c r="S455" s="31"/>
      <c r="T455" s="31"/>
      <c r="U455" s="31"/>
      <c r="V455" s="60"/>
      <c r="W455" s="60"/>
      <c r="X455" s="60"/>
      <c r="Y455" s="60"/>
      <c r="Z455" s="60"/>
      <c r="AA455" s="60"/>
    </row>
    <row r="456" spans="1:27" ht="30" customHeight="1" x14ac:dyDescent="0.25">
      <c r="A456" s="172"/>
      <c r="B456" s="76">
        <v>500</v>
      </c>
      <c r="C456" s="175"/>
      <c r="D456" s="80" t="s">
        <v>806</v>
      </c>
      <c r="E456" s="69" t="s">
        <v>710</v>
      </c>
      <c r="F456" s="70" t="s">
        <v>336</v>
      </c>
      <c r="G456" s="69" t="s">
        <v>232</v>
      </c>
      <c r="H456" s="54">
        <v>12</v>
      </c>
      <c r="I456" s="32"/>
      <c r="J456" s="41">
        <f t="shared" si="14"/>
        <v>0</v>
      </c>
      <c r="K456" s="42" t="str">
        <f t="shared" si="15"/>
        <v>OK</v>
      </c>
      <c r="L456" s="31"/>
      <c r="M456" s="31"/>
      <c r="N456" s="31"/>
      <c r="O456" s="64"/>
      <c r="P456" s="64"/>
      <c r="Q456" s="31"/>
      <c r="R456" s="31"/>
      <c r="S456" s="31"/>
      <c r="T456" s="31"/>
      <c r="U456" s="31"/>
      <c r="V456" s="60"/>
      <c r="W456" s="60"/>
      <c r="X456" s="60"/>
      <c r="Y456" s="60"/>
      <c r="Z456" s="60"/>
      <c r="AA456" s="60"/>
    </row>
    <row r="457" spans="1:27" ht="30" customHeight="1" x14ac:dyDescent="0.25">
      <c r="A457" s="172"/>
      <c r="B457" s="76">
        <v>501</v>
      </c>
      <c r="C457" s="175"/>
      <c r="D457" s="80" t="s">
        <v>807</v>
      </c>
      <c r="E457" s="69" t="s">
        <v>708</v>
      </c>
      <c r="F457" s="70" t="s">
        <v>336</v>
      </c>
      <c r="G457" s="69" t="s">
        <v>232</v>
      </c>
      <c r="H457" s="54">
        <v>8</v>
      </c>
      <c r="I457" s="32"/>
      <c r="J457" s="41">
        <f t="shared" si="14"/>
        <v>0</v>
      </c>
      <c r="K457" s="42" t="str">
        <f t="shared" si="15"/>
        <v>OK</v>
      </c>
      <c r="L457" s="31"/>
      <c r="M457" s="31"/>
      <c r="N457" s="31"/>
      <c r="O457" s="64"/>
      <c r="P457" s="64"/>
      <c r="Q457" s="31"/>
      <c r="R457" s="31"/>
      <c r="S457" s="31"/>
      <c r="T457" s="31"/>
      <c r="U457" s="31"/>
      <c r="V457" s="60"/>
      <c r="W457" s="60"/>
      <c r="X457" s="60"/>
      <c r="Y457" s="60"/>
      <c r="Z457" s="60"/>
      <c r="AA457" s="60"/>
    </row>
    <row r="458" spans="1:27" ht="30" customHeight="1" x14ac:dyDescent="0.25">
      <c r="A458" s="172"/>
      <c r="B458" s="76">
        <v>502</v>
      </c>
      <c r="C458" s="175"/>
      <c r="D458" s="80" t="s">
        <v>808</v>
      </c>
      <c r="E458" s="69" t="s">
        <v>728</v>
      </c>
      <c r="F458" s="70" t="s">
        <v>336</v>
      </c>
      <c r="G458" s="69" t="s">
        <v>232</v>
      </c>
      <c r="H458" s="54">
        <v>7</v>
      </c>
      <c r="I458" s="32"/>
      <c r="J458" s="41">
        <f t="shared" si="14"/>
        <v>0</v>
      </c>
      <c r="K458" s="42" t="str">
        <f t="shared" si="15"/>
        <v>OK</v>
      </c>
      <c r="L458" s="31"/>
      <c r="M458" s="31"/>
      <c r="N458" s="31"/>
      <c r="O458" s="64"/>
      <c r="P458" s="64"/>
      <c r="Q458" s="31"/>
      <c r="R458" s="31"/>
      <c r="S458" s="31"/>
      <c r="T458" s="31"/>
      <c r="U458" s="31"/>
      <c r="V458" s="60"/>
      <c r="W458" s="60"/>
      <c r="X458" s="60"/>
      <c r="Y458" s="60"/>
      <c r="Z458" s="60"/>
      <c r="AA458" s="60"/>
    </row>
    <row r="459" spans="1:27" ht="30" customHeight="1" x14ac:dyDescent="0.25">
      <c r="A459" s="172"/>
      <c r="B459" s="76">
        <v>503</v>
      </c>
      <c r="C459" s="175"/>
      <c r="D459" s="80" t="s">
        <v>809</v>
      </c>
      <c r="E459" s="69" t="s">
        <v>708</v>
      </c>
      <c r="F459" s="70" t="s">
        <v>810</v>
      </c>
      <c r="G459" s="69" t="s">
        <v>232</v>
      </c>
      <c r="H459" s="54">
        <v>7</v>
      </c>
      <c r="I459" s="32"/>
      <c r="J459" s="41">
        <f t="shared" si="14"/>
        <v>0</v>
      </c>
      <c r="K459" s="42" t="str">
        <f t="shared" si="15"/>
        <v>OK</v>
      </c>
      <c r="L459" s="31"/>
      <c r="M459" s="31"/>
      <c r="N459" s="31"/>
      <c r="O459" s="64"/>
      <c r="P459" s="64"/>
      <c r="Q459" s="31"/>
      <c r="R459" s="31"/>
      <c r="S459" s="31"/>
      <c r="T459" s="31"/>
      <c r="U459" s="31"/>
      <c r="V459" s="60"/>
      <c r="W459" s="60"/>
      <c r="X459" s="60"/>
      <c r="Y459" s="60"/>
      <c r="Z459" s="60"/>
      <c r="AA459" s="60"/>
    </row>
    <row r="460" spans="1:27" ht="30" customHeight="1" x14ac:dyDescent="0.25">
      <c r="A460" s="172"/>
      <c r="B460" s="76">
        <v>504</v>
      </c>
      <c r="C460" s="175"/>
      <c r="D460" s="80" t="s">
        <v>811</v>
      </c>
      <c r="E460" s="70" t="s">
        <v>710</v>
      </c>
      <c r="F460" s="70" t="s">
        <v>336</v>
      </c>
      <c r="G460" s="69" t="s">
        <v>232</v>
      </c>
      <c r="H460" s="54">
        <v>9</v>
      </c>
      <c r="I460" s="32"/>
      <c r="J460" s="41">
        <f t="shared" si="14"/>
        <v>0</v>
      </c>
      <c r="K460" s="42" t="str">
        <f t="shared" si="15"/>
        <v>OK</v>
      </c>
      <c r="L460" s="31"/>
      <c r="M460" s="31"/>
      <c r="N460" s="31"/>
      <c r="O460" s="64"/>
      <c r="P460" s="64"/>
      <c r="Q460" s="31"/>
      <c r="R460" s="31"/>
      <c r="S460" s="31"/>
      <c r="T460" s="31"/>
      <c r="U460" s="31"/>
      <c r="V460" s="60"/>
      <c r="W460" s="60"/>
      <c r="X460" s="60"/>
      <c r="Y460" s="60"/>
      <c r="Z460" s="60"/>
      <c r="AA460" s="60"/>
    </row>
    <row r="461" spans="1:27" ht="30" customHeight="1" x14ac:dyDescent="0.25">
      <c r="A461" s="172"/>
      <c r="B461" s="70">
        <v>505</v>
      </c>
      <c r="C461" s="175"/>
      <c r="D461" s="80" t="s">
        <v>501</v>
      </c>
      <c r="E461" s="69" t="s">
        <v>812</v>
      </c>
      <c r="F461" s="69" t="s">
        <v>38</v>
      </c>
      <c r="G461" s="69" t="s">
        <v>232</v>
      </c>
      <c r="H461" s="54">
        <v>31.19</v>
      </c>
      <c r="I461" s="32"/>
      <c r="J461" s="41">
        <f t="shared" si="14"/>
        <v>0</v>
      </c>
      <c r="K461" s="42" t="str">
        <f t="shared" si="15"/>
        <v>OK</v>
      </c>
      <c r="L461" s="31"/>
      <c r="M461" s="31"/>
      <c r="N461" s="31"/>
      <c r="O461" s="64"/>
      <c r="P461" s="64"/>
      <c r="Q461" s="31"/>
      <c r="R461" s="31"/>
      <c r="S461" s="31"/>
      <c r="T461" s="31"/>
      <c r="U461" s="31"/>
      <c r="V461" s="60"/>
      <c r="W461" s="60"/>
      <c r="X461" s="60"/>
      <c r="Y461" s="60"/>
      <c r="Z461" s="60"/>
      <c r="AA461" s="60"/>
    </row>
    <row r="462" spans="1:27" ht="30" customHeight="1" x14ac:dyDescent="0.25">
      <c r="A462" s="172"/>
      <c r="B462" s="70">
        <v>506</v>
      </c>
      <c r="C462" s="175"/>
      <c r="D462" s="80" t="s">
        <v>502</v>
      </c>
      <c r="E462" s="69" t="s">
        <v>728</v>
      </c>
      <c r="F462" s="69" t="s">
        <v>38</v>
      </c>
      <c r="G462" s="69" t="s">
        <v>232</v>
      </c>
      <c r="H462" s="54">
        <v>170</v>
      </c>
      <c r="I462" s="32"/>
      <c r="J462" s="41">
        <f t="shared" si="14"/>
        <v>0</v>
      </c>
      <c r="K462" s="42" t="str">
        <f t="shared" si="15"/>
        <v>OK</v>
      </c>
      <c r="L462" s="31"/>
      <c r="M462" s="31"/>
      <c r="N462" s="31"/>
      <c r="O462" s="64"/>
      <c r="P462" s="64"/>
      <c r="Q462" s="31"/>
      <c r="R462" s="31"/>
      <c r="S462" s="31"/>
      <c r="T462" s="31"/>
      <c r="U462" s="31"/>
      <c r="V462" s="60"/>
      <c r="W462" s="60"/>
      <c r="X462" s="60"/>
      <c r="Y462" s="60"/>
      <c r="Z462" s="60"/>
      <c r="AA462" s="60"/>
    </row>
    <row r="463" spans="1:27" ht="30" customHeight="1" x14ac:dyDescent="0.25">
      <c r="A463" s="172"/>
      <c r="B463" s="70">
        <v>507</v>
      </c>
      <c r="C463" s="175"/>
      <c r="D463" s="80" t="s">
        <v>504</v>
      </c>
      <c r="E463" s="69" t="s">
        <v>726</v>
      </c>
      <c r="F463" s="69" t="s">
        <v>38</v>
      </c>
      <c r="G463" s="69" t="s">
        <v>232</v>
      </c>
      <c r="H463" s="54">
        <v>12</v>
      </c>
      <c r="I463" s="32"/>
      <c r="J463" s="41">
        <f t="shared" si="14"/>
        <v>0</v>
      </c>
      <c r="K463" s="42" t="str">
        <f t="shared" si="15"/>
        <v>OK</v>
      </c>
      <c r="L463" s="31"/>
      <c r="M463" s="31"/>
      <c r="N463" s="31"/>
      <c r="O463" s="64"/>
      <c r="P463" s="64"/>
      <c r="Q463" s="31"/>
      <c r="R463" s="31"/>
      <c r="S463" s="31"/>
      <c r="T463" s="31"/>
      <c r="U463" s="31"/>
      <c r="V463" s="60"/>
      <c r="W463" s="60"/>
      <c r="X463" s="60"/>
      <c r="Y463" s="60"/>
      <c r="Z463" s="60"/>
      <c r="AA463" s="60"/>
    </row>
    <row r="464" spans="1:27" ht="30" customHeight="1" x14ac:dyDescent="0.25">
      <c r="A464" s="172"/>
      <c r="B464" s="70">
        <v>508</v>
      </c>
      <c r="C464" s="175"/>
      <c r="D464" s="80" t="s">
        <v>505</v>
      </c>
      <c r="E464" s="69" t="s">
        <v>37</v>
      </c>
      <c r="F464" s="69" t="s">
        <v>38</v>
      </c>
      <c r="G464" s="69" t="s">
        <v>232</v>
      </c>
      <c r="H464" s="54">
        <v>26</v>
      </c>
      <c r="I464" s="32">
        <v>1</v>
      </c>
      <c r="J464" s="41">
        <f t="shared" si="14"/>
        <v>0</v>
      </c>
      <c r="K464" s="42" t="str">
        <f t="shared" si="15"/>
        <v>OK</v>
      </c>
      <c r="L464" s="31"/>
      <c r="M464" s="31">
        <v>1</v>
      </c>
      <c r="N464" s="31"/>
      <c r="O464" s="64"/>
      <c r="P464" s="64"/>
      <c r="Q464" s="31"/>
      <c r="R464" s="31"/>
      <c r="S464" s="31"/>
      <c r="T464" s="31"/>
      <c r="U464" s="31"/>
      <c r="V464" s="60"/>
      <c r="W464" s="60"/>
      <c r="X464" s="60"/>
      <c r="Y464" s="60"/>
      <c r="Z464" s="60"/>
      <c r="AA464" s="60"/>
    </row>
    <row r="465" spans="1:27" ht="30" customHeight="1" x14ac:dyDescent="0.25">
      <c r="A465" s="172"/>
      <c r="B465" s="70">
        <v>509</v>
      </c>
      <c r="C465" s="175"/>
      <c r="D465" s="80" t="s">
        <v>506</v>
      </c>
      <c r="E465" s="69" t="s">
        <v>227</v>
      </c>
      <c r="F465" s="69" t="s">
        <v>38</v>
      </c>
      <c r="G465" s="69" t="s">
        <v>232</v>
      </c>
      <c r="H465" s="54">
        <v>32</v>
      </c>
      <c r="I465" s="32"/>
      <c r="J465" s="41">
        <f t="shared" si="14"/>
        <v>0</v>
      </c>
      <c r="K465" s="42" t="str">
        <f t="shared" si="15"/>
        <v>OK</v>
      </c>
      <c r="L465" s="31"/>
      <c r="M465" s="31"/>
      <c r="N465" s="31"/>
      <c r="O465" s="64"/>
      <c r="P465" s="64"/>
      <c r="Q465" s="31"/>
      <c r="R465" s="31"/>
      <c r="S465" s="31"/>
      <c r="T465" s="31"/>
      <c r="U465" s="31"/>
      <c r="V465" s="60"/>
      <c r="W465" s="60"/>
      <c r="X465" s="60"/>
      <c r="Y465" s="60"/>
      <c r="Z465" s="60"/>
      <c r="AA465" s="60"/>
    </row>
    <row r="466" spans="1:27" ht="30" customHeight="1" x14ac:dyDescent="0.25">
      <c r="A466" s="172"/>
      <c r="B466" s="70">
        <v>510</v>
      </c>
      <c r="C466" s="175"/>
      <c r="D466" s="80" t="s">
        <v>507</v>
      </c>
      <c r="E466" s="69" t="s">
        <v>731</v>
      </c>
      <c r="F466" s="69" t="s">
        <v>38</v>
      </c>
      <c r="G466" s="69" t="s">
        <v>232</v>
      </c>
      <c r="H466" s="54">
        <v>17</v>
      </c>
      <c r="I466" s="32"/>
      <c r="J466" s="41">
        <f t="shared" si="14"/>
        <v>0</v>
      </c>
      <c r="K466" s="42" t="str">
        <f t="shared" si="15"/>
        <v>OK</v>
      </c>
      <c r="L466" s="31"/>
      <c r="M466" s="31"/>
      <c r="N466" s="31"/>
      <c r="O466" s="64"/>
      <c r="P466" s="64"/>
      <c r="Q466" s="31"/>
      <c r="R466" s="31"/>
      <c r="S466" s="31"/>
      <c r="T466" s="31"/>
      <c r="U466" s="31"/>
      <c r="V466" s="60"/>
      <c r="W466" s="60"/>
      <c r="X466" s="60"/>
      <c r="Y466" s="60"/>
      <c r="Z466" s="60"/>
      <c r="AA466" s="60"/>
    </row>
    <row r="467" spans="1:27" ht="30" customHeight="1" x14ac:dyDescent="0.25">
      <c r="A467" s="172"/>
      <c r="B467" s="70">
        <v>511</v>
      </c>
      <c r="C467" s="175"/>
      <c r="D467" s="80" t="s">
        <v>508</v>
      </c>
      <c r="E467" s="69" t="s">
        <v>726</v>
      </c>
      <c r="F467" s="69" t="s">
        <v>348</v>
      </c>
      <c r="G467" s="69" t="s">
        <v>232</v>
      </c>
      <c r="H467" s="54">
        <v>22.97</v>
      </c>
      <c r="I467" s="32"/>
      <c r="J467" s="41">
        <f t="shared" si="14"/>
        <v>0</v>
      </c>
      <c r="K467" s="42" t="str">
        <f t="shared" si="15"/>
        <v>OK</v>
      </c>
      <c r="L467" s="31"/>
      <c r="M467" s="31"/>
      <c r="N467" s="31"/>
      <c r="O467" s="64"/>
      <c r="P467" s="64"/>
      <c r="Q467" s="31"/>
      <c r="R467" s="31"/>
      <c r="S467" s="31"/>
      <c r="T467" s="31"/>
      <c r="U467" s="31"/>
      <c r="V467" s="60"/>
      <c r="W467" s="60"/>
      <c r="X467" s="60"/>
      <c r="Y467" s="60"/>
      <c r="Z467" s="60"/>
      <c r="AA467" s="60"/>
    </row>
    <row r="468" spans="1:27" ht="30" customHeight="1" x14ac:dyDescent="0.25">
      <c r="A468" s="172"/>
      <c r="B468" s="70">
        <v>512</v>
      </c>
      <c r="C468" s="175"/>
      <c r="D468" s="80" t="s">
        <v>509</v>
      </c>
      <c r="E468" s="69" t="s">
        <v>726</v>
      </c>
      <c r="F468" s="69" t="s">
        <v>38</v>
      </c>
      <c r="G468" s="69" t="s">
        <v>232</v>
      </c>
      <c r="H468" s="54">
        <v>18</v>
      </c>
      <c r="I468" s="32"/>
      <c r="J468" s="41">
        <f t="shared" si="14"/>
        <v>0</v>
      </c>
      <c r="K468" s="42" t="str">
        <f t="shared" si="15"/>
        <v>OK</v>
      </c>
      <c r="L468" s="31"/>
      <c r="M468" s="31"/>
      <c r="N468" s="31"/>
      <c r="O468" s="64"/>
      <c r="P468" s="64"/>
      <c r="Q468" s="31"/>
      <c r="R468" s="31"/>
      <c r="S468" s="31"/>
      <c r="T468" s="31"/>
      <c r="U468" s="31"/>
      <c r="V468" s="60"/>
      <c r="W468" s="60"/>
      <c r="X468" s="60"/>
      <c r="Y468" s="60"/>
      <c r="Z468" s="60"/>
      <c r="AA468" s="60"/>
    </row>
    <row r="469" spans="1:27" ht="30" customHeight="1" x14ac:dyDescent="0.25">
      <c r="A469" s="172"/>
      <c r="B469" s="70">
        <v>513</v>
      </c>
      <c r="C469" s="175"/>
      <c r="D469" s="80" t="s">
        <v>510</v>
      </c>
      <c r="E469" s="69" t="s">
        <v>813</v>
      </c>
      <c r="F469" s="69" t="s">
        <v>38</v>
      </c>
      <c r="G469" s="69" t="s">
        <v>512</v>
      </c>
      <c r="H469" s="54">
        <v>460</v>
      </c>
      <c r="I469" s="32"/>
      <c r="J469" s="41">
        <f t="shared" si="14"/>
        <v>0</v>
      </c>
      <c r="K469" s="42" t="str">
        <f t="shared" si="15"/>
        <v>OK</v>
      </c>
      <c r="L469" s="31"/>
      <c r="M469" s="31"/>
      <c r="N469" s="31"/>
      <c r="O469" s="64"/>
      <c r="P469" s="64"/>
      <c r="Q469" s="31"/>
      <c r="R469" s="31"/>
      <c r="S469" s="31"/>
      <c r="T469" s="31"/>
      <c r="U469" s="31"/>
      <c r="V469" s="60"/>
      <c r="W469" s="60"/>
      <c r="X469" s="60"/>
      <c r="Y469" s="60"/>
      <c r="Z469" s="60"/>
      <c r="AA469" s="60"/>
    </row>
    <row r="470" spans="1:27" ht="30" customHeight="1" x14ac:dyDescent="0.25">
      <c r="A470" s="172"/>
      <c r="B470" s="70">
        <v>514</v>
      </c>
      <c r="C470" s="175"/>
      <c r="D470" s="80" t="s">
        <v>513</v>
      </c>
      <c r="E470" s="69" t="s">
        <v>813</v>
      </c>
      <c r="F470" s="69" t="s">
        <v>38</v>
      </c>
      <c r="G470" s="69" t="s">
        <v>512</v>
      </c>
      <c r="H470" s="54">
        <v>420</v>
      </c>
      <c r="I470" s="32"/>
      <c r="J470" s="41">
        <f t="shared" si="14"/>
        <v>0</v>
      </c>
      <c r="K470" s="42" t="str">
        <f t="shared" si="15"/>
        <v>OK</v>
      </c>
      <c r="L470" s="31"/>
      <c r="M470" s="31"/>
      <c r="N470" s="31"/>
      <c r="O470" s="64"/>
      <c r="P470" s="64"/>
      <c r="Q470" s="31"/>
      <c r="R470" s="31"/>
      <c r="S470" s="31"/>
      <c r="T470" s="31"/>
      <c r="U470" s="31"/>
      <c r="V470" s="60"/>
      <c r="W470" s="60"/>
      <c r="X470" s="60"/>
      <c r="Y470" s="60"/>
      <c r="Z470" s="60"/>
      <c r="AA470" s="60"/>
    </row>
    <row r="471" spans="1:27" ht="30" customHeight="1" x14ac:dyDescent="0.25">
      <c r="A471" s="172"/>
      <c r="B471" s="70">
        <v>515</v>
      </c>
      <c r="C471" s="175"/>
      <c r="D471" s="80" t="s">
        <v>514</v>
      </c>
      <c r="E471" s="69" t="s">
        <v>732</v>
      </c>
      <c r="F471" s="69" t="s">
        <v>38</v>
      </c>
      <c r="G471" s="69" t="s">
        <v>512</v>
      </c>
      <c r="H471" s="54">
        <v>461</v>
      </c>
      <c r="I471" s="32">
        <v>1</v>
      </c>
      <c r="J471" s="41">
        <f t="shared" si="14"/>
        <v>0</v>
      </c>
      <c r="K471" s="42" t="str">
        <f t="shared" si="15"/>
        <v>OK</v>
      </c>
      <c r="L471" s="31"/>
      <c r="M471" s="31"/>
      <c r="N471" s="31"/>
      <c r="O471" s="64"/>
      <c r="P471" s="64"/>
      <c r="Q471" s="31">
        <v>1</v>
      </c>
      <c r="R471" s="31"/>
      <c r="S471" s="31"/>
      <c r="T471" s="31"/>
      <c r="U471" s="31"/>
      <c r="V471" s="60"/>
      <c r="W471" s="60"/>
      <c r="X471" s="60"/>
      <c r="Y471" s="60"/>
      <c r="Z471" s="60"/>
      <c r="AA471" s="60"/>
    </row>
    <row r="472" spans="1:27" ht="30" customHeight="1" x14ac:dyDescent="0.25">
      <c r="A472" s="172"/>
      <c r="B472" s="70">
        <v>516</v>
      </c>
      <c r="C472" s="175"/>
      <c r="D472" s="80" t="s">
        <v>515</v>
      </c>
      <c r="E472" s="69" t="s">
        <v>813</v>
      </c>
      <c r="F472" s="69" t="s">
        <v>38</v>
      </c>
      <c r="G472" s="69" t="s">
        <v>512</v>
      </c>
      <c r="H472" s="54">
        <v>305</v>
      </c>
      <c r="I472" s="32"/>
      <c r="J472" s="41">
        <f t="shared" si="14"/>
        <v>0</v>
      </c>
      <c r="K472" s="42" t="str">
        <f t="shared" si="15"/>
        <v>OK</v>
      </c>
      <c r="L472" s="31"/>
      <c r="M472" s="31"/>
      <c r="N472" s="31"/>
      <c r="O472" s="64"/>
      <c r="P472" s="64"/>
      <c r="Q472" s="31"/>
      <c r="R472" s="31"/>
      <c r="S472" s="31"/>
      <c r="T472" s="31"/>
      <c r="U472" s="31"/>
      <c r="V472" s="60"/>
      <c r="W472" s="60"/>
      <c r="X472" s="60"/>
      <c r="Y472" s="60"/>
      <c r="Z472" s="60"/>
      <c r="AA472" s="60"/>
    </row>
    <row r="473" spans="1:27" ht="30" customHeight="1" x14ac:dyDescent="0.25">
      <c r="A473" s="172"/>
      <c r="B473" s="70">
        <v>517</v>
      </c>
      <c r="C473" s="175"/>
      <c r="D473" s="80" t="s">
        <v>625</v>
      </c>
      <c r="E473" s="69" t="s">
        <v>813</v>
      </c>
      <c r="F473" s="69" t="s">
        <v>336</v>
      </c>
      <c r="G473" s="69" t="s">
        <v>512</v>
      </c>
      <c r="H473" s="54">
        <v>223</v>
      </c>
      <c r="I473" s="32"/>
      <c r="J473" s="41">
        <f t="shared" si="14"/>
        <v>0</v>
      </c>
      <c r="K473" s="42" t="str">
        <f t="shared" si="15"/>
        <v>OK</v>
      </c>
      <c r="L473" s="31"/>
      <c r="M473" s="31"/>
      <c r="N473" s="31"/>
      <c r="O473" s="64"/>
      <c r="P473" s="64"/>
      <c r="Q473" s="31"/>
      <c r="R473" s="31"/>
      <c r="S473" s="31"/>
      <c r="T473" s="31"/>
      <c r="U473" s="31"/>
      <c r="V473" s="60"/>
      <c r="W473" s="60"/>
      <c r="X473" s="60"/>
      <c r="Y473" s="60"/>
      <c r="Z473" s="60"/>
      <c r="AA473" s="60"/>
    </row>
    <row r="474" spans="1:27" ht="30" customHeight="1" x14ac:dyDescent="0.25">
      <c r="A474" s="172"/>
      <c r="B474" s="70">
        <v>518</v>
      </c>
      <c r="C474" s="175"/>
      <c r="D474" s="80" t="s">
        <v>655</v>
      </c>
      <c r="E474" s="69" t="s">
        <v>813</v>
      </c>
      <c r="F474" s="69" t="s">
        <v>336</v>
      </c>
      <c r="G474" s="69" t="s">
        <v>232</v>
      </c>
      <c r="H474" s="54">
        <v>135</v>
      </c>
      <c r="I474" s="32"/>
      <c r="J474" s="41">
        <f t="shared" si="14"/>
        <v>0</v>
      </c>
      <c r="K474" s="42" t="str">
        <f t="shared" si="15"/>
        <v>OK</v>
      </c>
      <c r="L474" s="31"/>
      <c r="M474" s="31"/>
      <c r="N474" s="31"/>
      <c r="O474" s="64"/>
      <c r="P474" s="64"/>
      <c r="Q474" s="31"/>
      <c r="R474" s="31"/>
      <c r="S474" s="31"/>
      <c r="T474" s="31"/>
      <c r="U474" s="31"/>
      <c r="V474" s="60"/>
      <c r="W474" s="60"/>
      <c r="X474" s="60"/>
      <c r="Y474" s="60"/>
      <c r="Z474" s="60"/>
      <c r="AA474" s="60"/>
    </row>
    <row r="475" spans="1:27" ht="30" customHeight="1" x14ac:dyDescent="0.25">
      <c r="A475" s="172"/>
      <c r="B475" s="70">
        <v>519</v>
      </c>
      <c r="C475" s="175"/>
      <c r="D475" s="80" t="s">
        <v>516</v>
      </c>
      <c r="E475" s="69" t="s">
        <v>813</v>
      </c>
      <c r="F475" s="69" t="s">
        <v>38</v>
      </c>
      <c r="G475" s="69" t="s">
        <v>512</v>
      </c>
      <c r="H475" s="54">
        <v>236</v>
      </c>
      <c r="I475" s="32"/>
      <c r="J475" s="41">
        <f t="shared" si="14"/>
        <v>0</v>
      </c>
      <c r="K475" s="42" t="str">
        <f t="shared" si="15"/>
        <v>OK</v>
      </c>
      <c r="L475" s="31"/>
      <c r="M475" s="31"/>
      <c r="N475" s="31"/>
      <c r="O475" s="64"/>
      <c r="P475" s="64"/>
      <c r="Q475" s="31"/>
      <c r="R475" s="31"/>
      <c r="S475" s="31"/>
      <c r="T475" s="31"/>
      <c r="U475" s="31"/>
      <c r="V475" s="60"/>
      <c r="W475" s="60"/>
      <c r="X475" s="60"/>
      <c r="Y475" s="60"/>
      <c r="Z475" s="60"/>
      <c r="AA475" s="60"/>
    </row>
    <row r="476" spans="1:27" ht="30" customHeight="1" x14ac:dyDescent="0.25">
      <c r="A476" s="172"/>
      <c r="B476" s="76">
        <v>520</v>
      </c>
      <c r="C476" s="175"/>
      <c r="D476" s="80" t="s">
        <v>517</v>
      </c>
      <c r="E476" s="69" t="s">
        <v>813</v>
      </c>
      <c r="F476" s="69" t="s">
        <v>38</v>
      </c>
      <c r="G476" s="69" t="s">
        <v>512</v>
      </c>
      <c r="H476" s="54">
        <v>605</v>
      </c>
      <c r="I476" s="32"/>
      <c r="J476" s="41">
        <f t="shared" si="14"/>
        <v>0</v>
      </c>
      <c r="K476" s="42" t="str">
        <f t="shared" si="15"/>
        <v>OK</v>
      </c>
      <c r="L476" s="31"/>
      <c r="M476" s="31"/>
      <c r="N476" s="31"/>
      <c r="O476" s="64"/>
      <c r="P476" s="64"/>
      <c r="Q476" s="31"/>
      <c r="R476" s="31"/>
      <c r="S476" s="31"/>
      <c r="T476" s="31"/>
      <c r="U476" s="31"/>
      <c r="V476" s="60"/>
      <c r="W476" s="60"/>
      <c r="X476" s="60"/>
      <c r="Y476" s="60"/>
      <c r="Z476" s="60"/>
      <c r="AA476" s="60"/>
    </row>
    <row r="477" spans="1:27" ht="30" customHeight="1" x14ac:dyDescent="0.25">
      <c r="A477" s="172"/>
      <c r="B477" s="70">
        <v>521</v>
      </c>
      <c r="C477" s="175"/>
      <c r="D477" s="80" t="s">
        <v>518</v>
      </c>
      <c r="E477" s="69" t="s">
        <v>813</v>
      </c>
      <c r="F477" s="69" t="s">
        <v>38</v>
      </c>
      <c r="G477" s="69" t="s">
        <v>512</v>
      </c>
      <c r="H477" s="54">
        <v>428.13</v>
      </c>
      <c r="I477" s="32"/>
      <c r="J477" s="41">
        <f t="shared" si="14"/>
        <v>0</v>
      </c>
      <c r="K477" s="42" t="str">
        <f t="shared" si="15"/>
        <v>OK</v>
      </c>
      <c r="L477" s="31"/>
      <c r="M477" s="31"/>
      <c r="N477" s="31"/>
      <c r="O477" s="64"/>
      <c r="P477" s="64"/>
      <c r="Q477" s="31"/>
      <c r="R477" s="31"/>
      <c r="S477" s="31"/>
      <c r="T477" s="31"/>
      <c r="U477" s="31"/>
      <c r="V477" s="60"/>
      <c r="W477" s="60"/>
      <c r="X477" s="60"/>
      <c r="Y477" s="60"/>
      <c r="Z477" s="60"/>
      <c r="AA477" s="60"/>
    </row>
    <row r="478" spans="1:27" ht="30" customHeight="1" x14ac:dyDescent="0.25">
      <c r="A478" s="172"/>
      <c r="B478" s="69">
        <v>522</v>
      </c>
      <c r="C478" s="175"/>
      <c r="D478" s="80" t="s">
        <v>519</v>
      </c>
      <c r="E478" s="69" t="s">
        <v>732</v>
      </c>
      <c r="F478" s="69" t="s">
        <v>123</v>
      </c>
      <c r="G478" s="69" t="s">
        <v>512</v>
      </c>
      <c r="H478" s="54">
        <v>4600</v>
      </c>
      <c r="I478" s="32"/>
      <c r="J478" s="41">
        <f t="shared" si="14"/>
        <v>0</v>
      </c>
      <c r="K478" s="42" t="str">
        <f t="shared" si="15"/>
        <v>OK</v>
      </c>
      <c r="L478" s="31"/>
      <c r="M478" s="31"/>
      <c r="N478" s="31"/>
      <c r="O478" s="64"/>
      <c r="P478" s="64"/>
      <c r="Q478" s="31"/>
      <c r="R478" s="31"/>
      <c r="S478" s="31"/>
      <c r="T478" s="31"/>
      <c r="U478" s="31"/>
      <c r="V478" s="60"/>
      <c r="W478" s="60"/>
      <c r="X478" s="60"/>
      <c r="Y478" s="60"/>
      <c r="Z478" s="60"/>
      <c r="AA478" s="60"/>
    </row>
    <row r="479" spans="1:27" ht="30" customHeight="1" x14ac:dyDescent="0.25">
      <c r="A479" s="172"/>
      <c r="B479" s="70">
        <v>523</v>
      </c>
      <c r="C479" s="175"/>
      <c r="D479" s="80" t="s">
        <v>658</v>
      </c>
      <c r="E479" s="69" t="s">
        <v>813</v>
      </c>
      <c r="F479" s="69" t="s">
        <v>336</v>
      </c>
      <c r="G479" s="69" t="s">
        <v>512</v>
      </c>
      <c r="H479" s="54">
        <v>381.97</v>
      </c>
      <c r="I479" s="32"/>
      <c r="J479" s="41">
        <f t="shared" si="14"/>
        <v>0</v>
      </c>
      <c r="K479" s="42" t="str">
        <f t="shared" si="15"/>
        <v>OK</v>
      </c>
      <c r="L479" s="31"/>
      <c r="M479" s="31"/>
      <c r="N479" s="31"/>
      <c r="O479" s="64"/>
      <c r="P479" s="64"/>
      <c r="Q479" s="31"/>
      <c r="R479" s="31"/>
      <c r="S479" s="31"/>
      <c r="T479" s="31"/>
      <c r="U479" s="31"/>
      <c r="V479" s="60"/>
      <c r="W479" s="60"/>
      <c r="X479" s="60"/>
      <c r="Y479" s="60"/>
      <c r="Z479" s="60"/>
      <c r="AA479" s="60"/>
    </row>
    <row r="480" spans="1:27" ht="30" customHeight="1" x14ac:dyDescent="0.25">
      <c r="A480" s="172"/>
      <c r="B480" s="76">
        <v>524</v>
      </c>
      <c r="C480" s="175"/>
      <c r="D480" s="81" t="s">
        <v>814</v>
      </c>
      <c r="E480" s="66"/>
      <c r="F480" s="66" t="s">
        <v>38</v>
      </c>
      <c r="G480" s="70"/>
      <c r="H480" s="54">
        <v>453</v>
      </c>
      <c r="I480" s="32"/>
      <c r="J480" s="41">
        <f t="shared" si="14"/>
        <v>0</v>
      </c>
      <c r="K480" s="42" t="str">
        <f t="shared" si="15"/>
        <v>OK</v>
      </c>
      <c r="L480" s="31"/>
      <c r="M480" s="31"/>
      <c r="N480" s="31"/>
      <c r="O480" s="64"/>
      <c r="P480" s="64"/>
      <c r="Q480" s="31"/>
      <c r="R480" s="31"/>
      <c r="S480" s="31"/>
      <c r="T480" s="31"/>
      <c r="U480" s="31"/>
      <c r="V480" s="60"/>
      <c r="W480" s="60"/>
      <c r="X480" s="60"/>
      <c r="Y480" s="60"/>
      <c r="Z480" s="60"/>
      <c r="AA480" s="60"/>
    </row>
    <row r="481" spans="1:27" ht="30" customHeight="1" x14ac:dyDescent="0.25">
      <c r="A481" s="172"/>
      <c r="B481" s="76">
        <v>525</v>
      </c>
      <c r="C481" s="175"/>
      <c r="D481" s="77" t="s">
        <v>669</v>
      </c>
      <c r="E481" s="89" t="s">
        <v>813</v>
      </c>
      <c r="F481" s="69" t="s">
        <v>336</v>
      </c>
      <c r="G481" s="69" t="s">
        <v>512</v>
      </c>
      <c r="H481" s="54">
        <v>750</v>
      </c>
      <c r="I481" s="32"/>
      <c r="J481" s="41">
        <f t="shared" si="14"/>
        <v>0</v>
      </c>
      <c r="K481" s="42" t="str">
        <f t="shared" si="15"/>
        <v>OK</v>
      </c>
      <c r="L481" s="31"/>
      <c r="M481" s="31"/>
      <c r="N481" s="31"/>
      <c r="O481" s="64"/>
      <c r="P481" s="64"/>
      <c r="Q481" s="31"/>
      <c r="R481" s="31"/>
      <c r="S481" s="31"/>
      <c r="T481" s="31"/>
      <c r="U481" s="31"/>
      <c r="V481" s="60"/>
      <c r="W481" s="60"/>
      <c r="X481" s="60"/>
      <c r="Y481" s="60"/>
      <c r="Z481" s="60"/>
      <c r="AA481" s="60"/>
    </row>
    <row r="482" spans="1:27" ht="30" customHeight="1" x14ac:dyDescent="0.25">
      <c r="A482" s="172"/>
      <c r="B482" s="76">
        <v>526</v>
      </c>
      <c r="C482" s="175"/>
      <c r="D482" s="77" t="s">
        <v>670</v>
      </c>
      <c r="E482" s="89" t="s">
        <v>815</v>
      </c>
      <c r="F482" s="69" t="s">
        <v>336</v>
      </c>
      <c r="G482" s="69" t="s">
        <v>512</v>
      </c>
      <c r="H482" s="54">
        <v>1210</v>
      </c>
      <c r="I482" s="32"/>
      <c r="J482" s="41">
        <f t="shared" si="14"/>
        <v>0</v>
      </c>
      <c r="K482" s="42" t="str">
        <f t="shared" si="15"/>
        <v>OK</v>
      </c>
      <c r="L482" s="31"/>
      <c r="M482" s="31"/>
      <c r="N482" s="31"/>
      <c r="O482" s="64"/>
      <c r="P482" s="64"/>
      <c r="Q482" s="31"/>
      <c r="R482" s="31"/>
      <c r="S482" s="31"/>
      <c r="T482" s="31"/>
      <c r="U482" s="31"/>
      <c r="V482" s="60"/>
      <c r="W482" s="60"/>
      <c r="X482" s="60"/>
      <c r="Y482" s="60"/>
      <c r="Z482" s="60"/>
      <c r="AA482" s="60"/>
    </row>
    <row r="483" spans="1:27" ht="30" customHeight="1" x14ac:dyDescent="0.25">
      <c r="A483" s="172"/>
      <c r="B483" s="76">
        <v>527</v>
      </c>
      <c r="C483" s="175"/>
      <c r="D483" s="77" t="s">
        <v>671</v>
      </c>
      <c r="E483" s="89" t="s">
        <v>815</v>
      </c>
      <c r="F483" s="69" t="s">
        <v>336</v>
      </c>
      <c r="G483" s="69" t="s">
        <v>512</v>
      </c>
      <c r="H483" s="54">
        <v>1100</v>
      </c>
      <c r="I483" s="32"/>
      <c r="J483" s="41">
        <f t="shared" si="14"/>
        <v>0</v>
      </c>
      <c r="K483" s="42" t="str">
        <f t="shared" si="15"/>
        <v>OK</v>
      </c>
      <c r="L483" s="31"/>
      <c r="M483" s="31"/>
      <c r="N483" s="31"/>
      <c r="O483" s="64"/>
      <c r="P483" s="64"/>
      <c r="Q483" s="31"/>
      <c r="R483" s="31"/>
      <c r="S483" s="31"/>
      <c r="T483" s="31"/>
      <c r="U483" s="31"/>
      <c r="V483" s="60"/>
      <c r="W483" s="60"/>
      <c r="X483" s="60"/>
      <c r="Y483" s="60"/>
      <c r="Z483" s="60"/>
      <c r="AA483" s="60"/>
    </row>
    <row r="484" spans="1:27" ht="30" customHeight="1" x14ac:dyDescent="0.25">
      <c r="A484" s="173"/>
      <c r="B484" s="70">
        <v>528</v>
      </c>
      <c r="C484" s="176"/>
      <c r="D484" s="80" t="s">
        <v>654</v>
      </c>
      <c r="E484" s="69" t="s">
        <v>816</v>
      </c>
      <c r="F484" s="69" t="s">
        <v>336</v>
      </c>
      <c r="G484" s="69" t="s">
        <v>232</v>
      </c>
      <c r="H484" s="54">
        <v>91.57</v>
      </c>
      <c r="I484" s="32"/>
      <c r="J484" s="41">
        <f t="shared" si="14"/>
        <v>0</v>
      </c>
      <c r="K484" s="42" t="str">
        <f t="shared" si="15"/>
        <v>OK</v>
      </c>
      <c r="L484" s="31"/>
      <c r="M484" s="31"/>
      <c r="N484" s="31"/>
      <c r="O484" s="64"/>
      <c r="P484" s="64"/>
      <c r="Q484" s="31"/>
      <c r="R484" s="31"/>
      <c r="S484" s="31"/>
      <c r="T484" s="31"/>
      <c r="U484" s="31"/>
      <c r="V484" s="60"/>
      <c r="W484" s="60"/>
      <c r="X484" s="60"/>
      <c r="Y484" s="60"/>
      <c r="Z484" s="60"/>
      <c r="AA484" s="60"/>
    </row>
    <row r="485" spans="1:27" ht="30" customHeight="1" x14ac:dyDescent="0.25">
      <c r="A485" s="177">
        <v>9</v>
      </c>
      <c r="B485" s="71">
        <v>529</v>
      </c>
      <c r="C485" s="168" t="s">
        <v>684</v>
      </c>
      <c r="D485" s="75" t="s">
        <v>520</v>
      </c>
      <c r="E485" s="72" t="s">
        <v>816</v>
      </c>
      <c r="F485" s="72" t="s">
        <v>521</v>
      </c>
      <c r="G485" s="72" t="s">
        <v>44</v>
      </c>
      <c r="H485" s="56">
        <v>1.99</v>
      </c>
      <c r="I485" s="32">
        <v>5</v>
      </c>
      <c r="J485" s="41">
        <f t="shared" si="14"/>
        <v>0</v>
      </c>
      <c r="K485" s="42" t="str">
        <f t="shared" si="15"/>
        <v>OK</v>
      </c>
      <c r="L485" s="31"/>
      <c r="M485" s="31"/>
      <c r="N485" s="31"/>
      <c r="O485" s="64"/>
      <c r="P485" s="64"/>
      <c r="Q485" s="31">
        <v>3</v>
      </c>
      <c r="R485" s="31"/>
      <c r="S485" s="31"/>
      <c r="T485" s="31"/>
      <c r="U485" s="31">
        <v>2</v>
      </c>
      <c r="V485" s="60"/>
      <c r="W485" s="60"/>
      <c r="X485" s="60"/>
      <c r="Y485" s="60"/>
      <c r="Z485" s="60"/>
      <c r="AA485" s="60"/>
    </row>
    <row r="486" spans="1:27" ht="30" customHeight="1" x14ac:dyDescent="0.25">
      <c r="A486" s="177"/>
      <c r="B486" s="71">
        <v>530</v>
      </c>
      <c r="C486" s="169"/>
      <c r="D486" s="75" t="s">
        <v>522</v>
      </c>
      <c r="E486" s="72" t="s">
        <v>817</v>
      </c>
      <c r="F486" s="72" t="s">
        <v>38</v>
      </c>
      <c r="G486" s="72" t="s">
        <v>44</v>
      </c>
      <c r="H486" s="56">
        <v>17.010000000000002</v>
      </c>
      <c r="I486" s="32"/>
      <c r="J486" s="41">
        <f t="shared" si="14"/>
        <v>0</v>
      </c>
      <c r="K486" s="42" t="str">
        <f t="shared" si="15"/>
        <v>OK</v>
      </c>
      <c r="L486" s="31"/>
      <c r="M486" s="31"/>
      <c r="N486" s="31"/>
      <c r="O486" s="64"/>
      <c r="P486" s="64"/>
      <c r="Q486" s="31"/>
      <c r="R486" s="31"/>
      <c r="S486" s="31"/>
      <c r="T486" s="31"/>
      <c r="U486" s="31"/>
      <c r="V486" s="60"/>
      <c r="W486" s="60"/>
      <c r="X486" s="60"/>
      <c r="Y486" s="60"/>
      <c r="Z486" s="60"/>
      <c r="AA486" s="60"/>
    </row>
    <row r="487" spans="1:27" ht="30" customHeight="1" x14ac:dyDescent="0.25">
      <c r="A487" s="177"/>
      <c r="B487" s="71">
        <v>531</v>
      </c>
      <c r="C487" s="169"/>
      <c r="D487" s="75" t="s">
        <v>524</v>
      </c>
      <c r="E487" s="72" t="s">
        <v>210</v>
      </c>
      <c r="F487" s="72" t="s">
        <v>38</v>
      </c>
      <c r="G487" s="72" t="s">
        <v>44</v>
      </c>
      <c r="H487" s="56">
        <v>7.1</v>
      </c>
      <c r="I487" s="32">
        <v>10</v>
      </c>
      <c r="J487" s="41">
        <f t="shared" si="14"/>
        <v>0</v>
      </c>
      <c r="K487" s="42" t="str">
        <f t="shared" si="15"/>
        <v>OK</v>
      </c>
      <c r="L487" s="31"/>
      <c r="M487" s="31">
        <v>5</v>
      </c>
      <c r="N487" s="31"/>
      <c r="O487" s="64"/>
      <c r="P487" s="64"/>
      <c r="Q487" s="31"/>
      <c r="R487" s="31"/>
      <c r="S487" s="31"/>
      <c r="T487" s="31"/>
      <c r="U487" s="31">
        <v>5</v>
      </c>
      <c r="V487" s="60"/>
      <c r="W487" s="60"/>
      <c r="X487" s="60"/>
      <c r="Y487" s="60"/>
      <c r="Z487" s="60"/>
      <c r="AA487" s="60"/>
    </row>
    <row r="488" spans="1:27" ht="30" customHeight="1" x14ac:dyDescent="0.25">
      <c r="A488" s="177"/>
      <c r="B488" s="71">
        <v>532</v>
      </c>
      <c r="C488" s="169"/>
      <c r="D488" s="75" t="s">
        <v>526</v>
      </c>
      <c r="E488" s="72" t="s">
        <v>726</v>
      </c>
      <c r="F488" s="72" t="s">
        <v>38</v>
      </c>
      <c r="G488" s="72" t="s">
        <v>44</v>
      </c>
      <c r="H488" s="56">
        <v>10.83</v>
      </c>
      <c r="I488" s="32">
        <v>5</v>
      </c>
      <c r="J488" s="41">
        <f t="shared" si="14"/>
        <v>0</v>
      </c>
      <c r="K488" s="42" t="str">
        <f t="shared" si="15"/>
        <v>OK</v>
      </c>
      <c r="L488" s="31"/>
      <c r="M488" s="31">
        <v>5</v>
      </c>
      <c r="N488" s="31"/>
      <c r="O488" s="64"/>
      <c r="P488" s="64"/>
      <c r="Q488" s="31"/>
      <c r="R488" s="31"/>
      <c r="S488" s="31"/>
      <c r="T488" s="31"/>
      <c r="U488" s="31"/>
      <c r="V488" s="60"/>
      <c r="W488" s="60"/>
      <c r="X488" s="60"/>
      <c r="Y488" s="60"/>
      <c r="Z488" s="60"/>
      <c r="AA488" s="60"/>
    </row>
    <row r="489" spans="1:27" ht="30" customHeight="1" x14ac:dyDescent="0.25">
      <c r="A489" s="177"/>
      <c r="B489" s="71">
        <v>533</v>
      </c>
      <c r="C489" s="169"/>
      <c r="D489" s="75" t="s">
        <v>527</v>
      </c>
      <c r="E489" s="72" t="s">
        <v>818</v>
      </c>
      <c r="F489" s="72" t="s">
        <v>38</v>
      </c>
      <c r="G489" s="72" t="s">
        <v>44</v>
      </c>
      <c r="H489" s="56">
        <v>13.49</v>
      </c>
      <c r="I489" s="32"/>
      <c r="J489" s="41">
        <f t="shared" si="14"/>
        <v>0</v>
      </c>
      <c r="K489" s="42" t="str">
        <f t="shared" si="15"/>
        <v>OK</v>
      </c>
      <c r="L489" s="31"/>
      <c r="M489" s="31"/>
      <c r="N489" s="31"/>
      <c r="O489" s="64"/>
      <c r="P489" s="64"/>
      <c r="Q489" s="31"/>
      <c r="R489" s="31"/>
      <c r="S489" s="31"/>
      <c r="T489" s="31"/>
      <c r="U489" s="31"/>
      <c r="V489" s="60"/>
      <c r="W489" s="60"/>
      <c r="X489" s="60"/>
      <c r="Y489" s="60"/>
      <c r="Z489" s="60"/>
      <c r="AA489" s="60"/>
    </row>
    <row r="490" spans="1:27" ht="30" customHeight="1" x14ac:dyDescent="0.25">
      <c r="A490" s="177"/>
      <c r="B490" s="72">
        <v>534</v>
      </c>
      <c r="C490" s="169"/>
      <c r="D490" s="75" t="s">
        <v>528</v>
      </c>
      <c r="E490" s="72" t="s">
        <v>726</v>
      </c>
      <c r="F490" s="72" t="s">
        <v>530</v>
      </c>
      <c r="G490" s="72" t="s">
        <v>531</v>
      </c>
      <c r="H490" s="56">
        <v>41.91</v>
      </c>
      <c r="I490" s="32">
        <v>6</v>
      </c>
      <c r="J490" s="41">
        <f t="shared" si="14"/>
        <v>0</v>
      </c>
      <c r="K490" s="42" t="str">
        <f t="shared" si="15"/>
        <v>OK</v>
      </c>
      <c r="L490" s="31"/>
      <c r="M490" s="31">
        <v>6</v>
      </c>
      <c r="N490" s="31"/>
      <c r="O490" s="64"/>
      <c r="P490" s="64"/>
      <c r="Q490" s="31"/>
      <c r="R490" s="31"/>
      <c r="S490" s="31"/>
      <c r="T490" s="31"/>
      <c r="U490" s="31"/>
      <c r="V490" s="60"/>
      <c r="W490" s="60"/>
      <c r="X490" s="60"/>
      <c r="Y490" s="60"/>
      <c r="Z490" s="60"/>
      <c r="AA490" s="60"/>
    </row>
    <row r="491" spans="1:27" ht="30" customHeight="1" x14ac:dyDescent="0.25">
      <c r="A491" s="177"/>
      <c r="B491" s="71">
        <v>535</v>
      </c>
      <c r="C491" s="169"/>
      <c r="D491" s="75" t="s">
        <v>532</v>
      </c>
      <c r="E491" s="72" t="s">
        <v>210</v>
      </c>
      <c r="F491" s="72" t="s">
        <v>38</v>
      </c>
      <c r="G491" s="72" t="s">
        <v>44</v>
      </c>
      <c r="H491" s="56">
        <v>17.5</v>
      </c>
      <c r="I491" s="32">
        <v>10</v>
      </c>
      <c r="J491" s="41">
        <f t="shared" si="14"/>
        <v>0</v>
      </c>
      <c r="K491" s="42" t="str">
        <f t="shared" si="15"/>
        <v>OK</v>
      </c>
      <c r="L491" s="31"/>
      <c r="M491" s="31">
        <v>5</v>
      </c>
      <c r="N491" s="31"/>
      <c r="O491" s="64"/>
      <c r="P491" s="64"/>
      <c r="Q491" s="31"/>
      <c r="R491" s="31"/>
      <c r="S491" s="31"/>
      <c r="T491" s="31"/>
      <c r="U491" s="31">
        <v>5</v>
      </c>
      <c r="V491" s="60"/>
      <c r="W491" s="60"/>
      <c r="X491" s="60"/>
      <c r="Y491" s="60"/>
      <c r="Z491" s="60"/>
      <c r="AA491" s="60"/>
    </row>
    <row r="492" spans="1:27" ht="30" customHeight="1" x14ac:dyDescent="0.25">
      <c r="A492" s="177"/>
      <c r="B492" s="72">
        <v>536</v>
      </c>
      <c r="C492" s="170"/>
      <c r="D492" s="75" t="s">
        <v>534</v>
      </c>
      <c r="E492" s="72" t="s">
        <v>726</v>
      </c>
      <c r="F492" s="72" t="s">
        <v>343</v>
      </c>
      <c r="G492" s="72" t="s">
        <v>44</v>
      </c>
      <c r="H492" s="56">
        <v>19.34</v>
      </c>
      <c r="I492" s="32">
        <v>20</v>
      </c>
      <c r="J492" s="41">
        <f t="shared" si="14"/>
        <v>0</v>
      </c>
      <c r="K492" s="42" t="str">
        <f t="shared" si="15"/>
        <v>OK</v>
      </c>
      <c r="L492" s="31"/>
      <c r="M492" s="31"/>
      <c r="N492" s="31"/>
      <c r="O492" s="64"/>
      <c r="P492" s="64"/>
      <c r="Q492" s="31">
        <v>20</v>
      </c>
      <c r="R492" s="31"/>
      <c r="S492" s="31"/>
      <c r="T492" s="31"/>
      <c r="U492" s="31"/>
      <c r="V492" s="60"/>
      <c r="W492" s="60"/>
      <c r="X492" s="60"/>
      <c r="Y492" s="60"/>
      <c r="Z492" s="60"/>
      <c r="AA492" s="60"/>
    </row>
    <row r="493" spans="1:27" ht="30" customHeight="1" x14ac:dyDescent="0.25">
      <c r="A493" s="171">
        <v>10</v>
      </c>
      <c r="B493" s="76">
        <v>537</v>
      </c>
      <c r="C493" s="174" t="s">
        <v>819</v>
      </c>
      <c r="D493" s="80" t="s">
        <v>536</v>
      </c>
      <c r="E493" s="69" t="s">
        <v>820</v>
      </c>
      <c r="F493" s="69" t="s">
        <v>38</v>
      </c>
      <c r="G493" s="69" t="s">
        <v>39</v>
      </c>
      <c r="H493" s="54">
        <v>14</v>
      </c>
      <c r="I493" s="32"/>
      <c r="J493" s="41">
        <f t="shared" si="14"/>
        <v>0</v>
      </c>
      <c r="K493" s="42" t="str">
        <f t="shared" si="15"/>
        <v>OK</v>
      </c>
      <c r="L493" s="31"/>
      <c r="M493" s="31"/>
      <c r="N493" s="31"/>
      <c r="O493" s="64"/>
      <c r="P493" s="64"/>
      <c r="Q493" s="31"/>
      <c r="R493" s="31"/>
      <c r="S493" s="31"/>
      <c r="T493" s="31"/>
      <c r="U493" s="31"/>
      <c r="V493" s="60"/>
      <c r="W493" s="60"/>
      <c r="X493" s="60"/>
      <c r="Y493" s="60"/>
      <c r="Z493" s="60"/>
      <c r="AA493" s="60"/>
    </row>
    <row r="494" spans="1:27" ht="30" customHeight="1" x14ac:dyDescent="0.25">
      <c r="A494" s="172"/>
      <c r="B494" s="76">
        <v>538</v>
      </c>
      <c r="C494" s="175"/>
      <c r="D494" s="80" t="s">
        <v>538</v>
      </c>
      <c r="E494" s="69" t="s">
        <v>820</v>
      </c>
      <c r="F494" s="69" t="s">
        <v>38</v>
      </c>
      <c r="G494" s="69" t="s">
        <v>39</v>
      </c>
      <c r="H494" s="54">
        <v>18.72</v>
      </c>
      <c r="I494" s="32"/>
      <c r="J494" s="41">
        <f t="shared" si="14"/>
        <v>0</v>
      </c>
      <c r="K494" s="42" t="str">
        <f t="shared" si="15"/>
        <v>OK</v>
      </c>
      <c r="L494" s="31"/>
      <c r="M494" s="31"/>
      <c r="N494" s="31"/>
      <c r="O494" s="64"/>
      <c r="P494" s="64"/>
      <c r="Q494" s="31"/>
      <c r="R494" s="31"/>
      <c r="S494" s="31"/>
      <c r="T494" s="31"/>
      <c r="U494" s="31"/>
      <c r="V494" s="60"/>
      <c r="W494" s="60"/>
      <c r="X494" s="60"/>
      <c r="Y494" s="60"/>
      <c r="Z494" s="60"/>
      <c r="AA494" s="60"/>
    </row>
    <row r="495" spans="1:27" ht="30" customHeight="1" x14ac:dyDescent="0.25">
      <c r="A495" s="172"/>
      <c r="B495" s="70">
        <v>539</v>
      </c>
      <c r="C495" s="175"/>
      <c r="D495" s="80" t="s">
        <v>539</v>
      </c>
      <c r="E495" s="69" t="s">
        <v>820</v>
      </c>
      <c r="F495" s="69" t="s">
        <v>38</v>
      </c>
      <c r="G495" s="69" t="s">
        <v>39</v>
      </c>
      <c r="H495" s="54">
        <v>25.5</v>
      </c>
      <c r="I495" s="32"/>
      <c r="J495" s="41">
        <f t="shared" si="14"/>
        <v>0</v>
      </c>
      <c r="K495" s="42" t="str">
        <f t="shared" si="15"/>
        <v>OK</v>
      </c>
      <c r="L495" s="31"/>
      <c r="M495" s="31"/>
      <c r="N495" s="31"/>
      <c r="O495" s="64"/>
      <c r="P495" s="64"/>
      <c r="Q495" s="31"/>
      <c r="R495" s="31"/>
      <c r="S495" s="31"/>
      <c r="T495" s="31"/>
      <c r="U495" s="31"/>
      <c r="V495" s="60"/>
      <c r="W495" s="60"/>
      <c r="X495" s="60"/>
      <c r="Y495" s="60"/>
      <c r="Z495" s="60"/>
      <c r="AA495" s="60"/>
    </row>
    <row r="496" spans="1:27" ht="30" customHeight="1" x14ac:dyDescent="0.25">
      <c r="A496" s="172"/>
      <c r="B496" s="76">
        <v>540</v>
      </c>
      <c r="C496" s="175"/>
      <c r="D496" s="80" t="s">
        <v>540</v>
      </c>
      <c r="E496" s="69" t="s">
        <v>821</v>
      </c>
      <c r="F496" s="69" t="s">
        <v>38</v>
      </c>
      <c r="G496" s="69" t="s">
        <v>39</v>
      </c>
      <c r="H496" s="54">
        <v>9</v>
      </c>
      <c r="I496" s="32">
        <v>4</v>
      </c>
      <c r="J496" s="41">
        <f t="shared" si="14"/>
        <v>0</v>
      </c>
      <c r="K496" s="42" t="str">
        <f t="shared" si="15"/>
        <v>OK</v>
      </c>
      <c r="L496" s="31"/>
      <c r="M496" s="31"/>
      <c r="N496" s="31"/>
      <c r="O496" s="64"/>
      <c r="P496" s="64"/>
      <c r="Q496" s="31"/>
      <c r="R496" s="31">
        <v>4</v>
      </c>
      <c r="S496" s="31"/>
      <c r="T496" s="31"/>
      <c r="U496" s="31"/>
      <c r="V496" s="60"/>
      <c r="W496" s="60"/>
      <c r="X496" s="60"/>
      <c r="Y496" s="60"/>
      <c r="Z496" s="60"/>
      <c r="AA496" s="60"/>
    </row>
    <row r="497" spans="1:27" ht="30" customHeight="1" x14ac:dyDescent="0.25">
      <c r="A497" s="172"/>
      <c r="B497" s="76">
        <v>541</v>
      </c>
      <c r="C497" s="175"/>
      <c r="D497" s="80" t="s">
        <v>541</v>
      </c>
      <c r="E497" s="69" t="s">
        <v>822</v>
      </c>
      <c r="F497" s="69" t="s">
        <v>38</v>
      </c>
      <c r="G497" s="69" t="s">
        <v>39</v>
      </c>
      <c r="H497" s="54">
        <v>10</v>
      </c>
      <c r="I497" s="32">
        <v>2</v>
      </c>
      <c r="J497" s="41">
        <f t="shared" si="14"/>
        <v>0</v>
      </c>
      <c r="K497" s="42" t="str">
        <f t="shared" si="15"/>
        <v>OK</v>
      </c>
      <c r="L497" s="31"/>
      <c r="M497" s="31"/>
      <c r="N497" s="31"/>
      <c r="O497" s="64"/>
      <c r="P497" s="64"/>
      <c r="Q497" s="31"/>
      <c r="R497" s="31">
        <v>2</v>
      </c>
      <c r="S497" s="31"/>
      <c r="T497" s="31"/>
      <c r="U497" s="31"/>
      <c r="V497" s="60"/>
      <c r="W497" s="60"/>
      <c r="X497" s="60"/>
      <c r="Y497" s="60"/>
      <c r="Z497" s="60"/>
      <c r="AA497" s="60"/>
    </row>
    <row r="498" spans="1:27" ht="30" customHeight="1" x14ac:dyDescent="0.25">
      <c r="A498" s="172"/>
      <c r="B498" s="76">
        <v>542</v>
      </c>
      <c r="C498" s="175"/>
      <c r="D498" s="80" t="s">
        <v>542</v>
      </c>
      <c r="E498" s="69" t="s">
        <v>822</v>
      </c>
      <c r="F498" s="69" t="s">
        <v>38</v>
      </c>
      <c r="G498" s="69" t="s">
        <v>39</v>
      </c>
      <c r="H498" s="54">
        <v>17.5</v>
      </c>
      <c r="I498" s="32">
        <v>4</v>
      </c>
      <c r="J498" s="41">
        <f t="shared" si="14"/>
        <v>0</v>
      </c>
      <c r="K498" s="42" t="str">
        <f t="shared" si="15"/>
        <v>OK</v>
      </c>
      <c r="L498" s="31"/>
      <c r="M498" s="31"/>
      <c r="N498" s="31"/>
      <c r="O498" s="64"/>
      <c r="P498" s="64"/>
      <c r="Q498" s="31"/>
      <c r="R498" s="31">
        <v>4</v>
      </c>
      <c r="S498" s="31"/>
      <c r="T498" s="31"/>
      <c r="U498" s="31"/>
      <c r="V498" s="60"/>
      <c r="W498" s="60"/>
      <c r="X498" s="60"/>
      <c r="Y498" s="60"/>
      <c r="Z498" s="60"/>
      <c r="AA498" s="60"/>
    </row>
    <row r="499" spans="1:27" ht="30" customHeight="1" x14ac:dyDescent="0.25">
      <c r="A499" s="172"/>
      <c r="B499" s="76">
        <v>543</v>
      </c>
      <c r="C499" s="175"/>
      <c r="D499" s="81" t="s">
        <v>543</v>
      </c>
      <c r="E499" s="66" t="s">
        <v>292</v>
      </c>
      <c r="F499" s="69" t="s">
        <v>38</v>
      </c>
      <c r="G499" s="69" t="s">
        <v>39</v>
      </c>
      <c r="H499" s="54">
        <v>41.22</v>
      </c>
      <c r="I499" s="32"/>
      <c r="J499" s="41">
        <f t="shared" si="14"/>
        <v>0</v>
      </c>
      <c r="K499" s="42" t="str">
        <f t="shared" si="15"/>
        <v>OK</v>
      </c>
      <c r="L499" s="31"/>
      <c r="M499" s="31"/>
      <c r="N499" s="31"/>
      <c r="O499" s="64"/>
      <c r="P499" s="64"/>
      <c r="Q499" s="31"/>
      <c r="R499" s="31"/>
      <c r="S499" s="31"/>
      <c r="T499" s="31"/>
      <c r="U499" s="31"/>
      <c r="V499" s="60"/>
      <c r="W499" s="60"/>
      <c r="X499" s="60"/>
      <c r="Y499" s="60"/>
      <c r="Z499" s="60"/>
      <c r="AA499" s="60"/>
    </row>
    <row r="500" spans="1:27" ht="30" customHeight="1" x14ac:dyDescent="0.25">
      <c r="A500" s="172"/>
      <c r="B500" s="76">
        <v>544</v>
      </c>
      <c r="C500" s="175"/>
      <c r="D500" s="80" t="s">
        <v>544</v>
      </c>
      <c r="E500" s="69" t="s">
        <v>823</v>
      </c>
      <c r="F500" s="69" t="s">
        <v>545</v>
      </c>
      <c r="G500" s="69" t="s">
        <v>39</v>
      </c>
      <c r="H500" s="54">
        <v>123.58</v>
      </c>
      <c r="I500" s="32">
        <v>1</v>
      </c>
      <c r="J500" s="41">
        <f t="shared" si="14"/>
        <v>0</v>
      </c>
      <c r="K500" s="42" t="str">
        <f t="shared" si="15"/>
        <v>OK</v>
      </c>
      <c r="L500" s="31"/>
      <c r="M500" s="31"/>
      <c r="N500" s="31"/>
      <c r="O500" s="64"/>
      <c r="P500" s="64"/>
      <c r="Q500" s="31"/>
      <c r="R500" s="31">
        <v>1</v>
      </c>
      <c r="S500" s="31"/>
      <c r="T500" s="31"/>
      <c r="U500" s="31"/>
      <c r="V500" s="60"/>
      <c r="W500" s="60"/>
      <c r="X500" s="60"/>
      <c r="Y500" s="60"/>
      <c r="Z500" s="60"/>
      <c r="AA500" s="60"/>
    </row>
    <row r="501" spans="1:27" ht="30" customHeight="1" x14ac:dyDescent="0.25">
      <c r="A501" s="172"/>
      <c r="B501" s="76">
        <v>545</v>
      </c>
      <c r="C501" s="175"/>
      <c r="D501" s="80" t="s">
        <v>546</v>
      </c>
      <c r="E501" s="69" t="s">
        <v>824</v>
      </c>
      <c r="F501" s="69" t="s">
        <v>547</v>
      </c>
      <c r="G501" s="69" t="s">
        <v>39</v>
      </c>
      <c r="H501" s="54">
        <v>7.7</v>
      </c>
      <c r="I501" s="32"/>
      <c r="J501" s="41">
        <f t="shared" si="14"/>
        <v>0</v>
      </c>
      <c r="K501" s="42" t="str">
        <f t="shared" si="15"/>
        <v>OK</v>
      </c>
      <c r="L501" s="31"/>
      <c r="M501" s="31"/>
      <c r="N501" s="31"/>
      <c r="O501" s="64"/>
      <c r="P501" s="64"/>
      <c r="Q501" s="31"/>
      <c r="R501" s="31"/>
      <c r="S501" s="31"/>
      <c r="T501" s="31"/>
      <c r="U501" s="31"/>
      <c r="V501" s="60"/>
      <c r="W501" s="60"/>
      <c r="X501" s="60"/>
      <c r="Y501" s="60"/>
      <c r="Z501" s="60"/>
      <c r="AA501" s="60"/>
    </row>
    <row r="502" spans="1:27" ht="30" customHeight="1" x14ac:dyDescent="0.25">
      <c r="A502" s="172"/>
      <c r="B502" s="69">
        <v>546</v>
      </c>
      <c r="C502" s="175"/>
      <c r="D502" s="80" t="s">
        <v>548</v>
      </c>
      <c r="E502" s="69" t="s">
        <v>825</v>
      </c>
      <c r="F502" s="69" t="s">
        <v>123</v>
      </c>
      <c r="G502" s="69" t="s">
        <v>39</v>
      </c>
      <c r="H502" s="54">
        <v>172.66</v>
      </c>
      <c r="I502" s="32"/>
      <c r="J502" s="41">
        <f t="shared" si="14"/>
        <v>0</v>
      </c>
      <c r="K502" s="42" t="str">
        <f t="shared" si="15"/>
        <v>OK</v>
      </c>
      <c r="L502" s="31"/>
      <c r="M502" s="31"/>
      <c r="N502" s="31"/>
      <c r="O502" s="64"/>
      <c r="P502" s="64"/>
      <c r="Q502" s="31"/>
      <c r="R502" s="31"/>
      <c r="S502" s="31"/>
      <c r="T502" s="31"/>
      <c r="U502" s="31"/>
      <c r="V502" s="60"/>
      <c r="W502" s="60"/>
      <c r="X502" s="60"/>
      <c r="Y502" s="60"/>
      <c r="Z502" s="60"/>
      <c r="AA502" s="60"/>
    </row>
    <row r="503" spans="1:27" ht="30" customHeight="1" x14ac:dyDescent="0.25">
      <c r="A503" s="172"/>
      <c r="B503" s="70">
        <v>547</v>
      </c>
      <c r="C503" s="175"/>
      <c r="D503" s="80" t="s">
        <v>635</v>
      </c>
      <c r="E503" s="69" t="s">
        <v>824</v>
      </c>
      <c r="F503" s="69" t="s">
        <v>636</v>
      </c>
      <c r="G503" s="69" t="s">
        <v>44</v>
      </c>
      <c r="H503" s="54">
        <v>9.3000000000000007</v>
      </c>
      <c r="I503" s="32"/>
      <c r="J503" s="41">
        <f t="shared" si="14"/>
        <v>0</v>
      </c>
      <c r="K503" s="42" t="str">
        <f t="shared" si="15"/>
        <v>OK</v>
      </c>
      <c r="L503" s="31"/>
      <c r="M503" s="31"/>
      <c r="N503" s="31"/>
      <c r="O503" s="64"/>
      <c r="P503" s="64"/>
      <c r="Q503" s="31"/>
      <c r="R503" s="31"/>
      <c r="S503" s="31"/>
      <c r="T503" s="31"/>
      <c r="U503" s="31"/>
      <c r="V503" s="60"/>
      <c r="W503" s="60"/>
      <c r="X503" s="60"/>
      <c r="Y503" s="60"/>
      <c r="Z503" s="60"/>
      <c r="AA503" s="60"/>
    </row>
    <row r="504" spans="1:27" ht="30" customHeight="1" x14ac:dyDescent="0.25">
      <c r="A504" s="172"/>
      <c r="B504" s="70">
        <v>548</v>
      </c>
      <c r="C504" s="175"/>
      <c r="D504" s="80" t="s">
        <v>620</v>
      </c>
      <c r="E504" s="69" t="s">
        <v>821</v>
      </c>
      <c r="F504" s="69" t="s">
        <v>38</v>
      </c>
      <c r="G504" s="69" t="s">
        <v>39</v>
      </c>
      <c r="H504" s="54">
        <v>13.5</v>
      </c>
      <c r="I504" s="32"/>
      <c r="J504" s="41">
        <f t="shared" si="14"/>
        <v>0</v>
      </c>
      <c r="K504" s="42" t="str">
        <f t="shared" si="15"/>
        <v>OK</v>
      </c>
      <c r="L504" s="31"/>
      <c r="M504" s="31"/>
      <c r="N504" s="31"/>
      <c r="O504" s="64"/>
      <c r="P504" s="64"/>
      <c r="Q504" s="31"/>
      <c r="R504" s="31"/>
      <c r="S504" s="31"/>
      <c r="T504" s="31"/>
      <c r="U504" s="31"/>
      <c r="V504" s="60"/>
      <c r="W504" s="60"/>
      <c r="X504" s="60"/>
      <c r="Y504" s="60"/>
      <c r="Z504" s="60"/>
      <c r="AA504" s="60"/>
    </row>
    <row r="505" spans="1:27" ht="30" customHeight="1" x14ac:dyDescent="0.25">
      <c r="A505" s="172"/>
      <c r="B505" s="76">
        <v>549</v>
      </c>
      <c r="C505" s="175"/>
      <c r="D505" s="80" t="s">
        <v>549</v>
      </c>
      <c r="E505" s="69" t="s">
        <v>826</v>
      </c>
      <c r="F505" s="69" t="s">
        <v>38</v>
      </c>
      <c r="G505" s="69" t="s">
        <v>39</v>
      </c>
      <c r="H505" s="54">
        <v>8</v>
      </c>
      <c r="I505" s="32">
        <v>2</v>
      </c>
      <c r="J505" s="41">
        <f t="shared" si="14"/>
        <v>0</v>
      </c>
      <c r="K505" s="42" t="str">
        <f t="shared" si="15"/>
        <v>OK</v>
      </c>
      <c r="L505" s="31"/>
      <c r="M505" s="31"/>
      <c r="N505" s="31"/>
      <c r="O505" s="64"/>
      <c r="P505" s="64"/>
      <c r="Q505" s="31"/>
      <c r="R505" s="31">
        <v>2</v>
      </c>
      <c r="S505" s="31"/>
      <c r="T505" s="31"/>
      <c r="U505" s="31"/>
      <c r="V505" s="60"/>
      <c r="W505" s="60"/>
      <c r="X505" s="60"/>
      <c r="Y505" s="60"/>
      <c r="Z505" s="60"/>
      <c r="AA505" s="60"/>
    </row>
    <row r="506" spans="1:27" ht="30" customHeight="1" x14ac:dyDescent="0.25">
      <c r="A506" s="172"/>
      <c r="B506" s="70">
        <v>550</v>
      </c>
      <c r="C506" s="175"/>
      <c r="D506" s="81" t="s">
        <v>550</v>
      </c>
      <c r="E506" s="66" t="s">
        <v>822</v>
      </c>
      <c r="F506" s="69" t="s">
        <v>123</v>
      </c>
      <c r="G506" s="69" t="s">
        <v>39</v>
      </c>
      <c r="H506" s="54">
        <v>10</v>
      </c>
      <c r="I506" s="32"/>
      <c r="J506" s="41">
        <f t="shared" si="14"/>
        <v>0</v>
      </c>
      <c r="K506" s="42" t="str">
        <f t="shared" si="15"/>
        <v>OK</v>
      </c>
      <c r="L506" s="31"/>
      <c r="M506" s="31"/>
      <c r="N506" s="31"/>
      <c r="O506" s="64"/>
      <c r="P506" s="64"/>
      <c r="Q506" s="31"/>
      <c r="R506" s="31"/>
      <c r="S506" s="31"/>
      <c r="T506" s="31"/>
      <c r="U506" s="31"/>
      <c r="V506" s="60"/>
      <c r="W506" s="60"/>
      <c r="X506" s="60"/>
      <c r="Y506" s="60"/>
      <c r="Z506" s="60"/>
      <c r="AA506" s="60"/>
    </row>
    <row r="507" spans="1:27" ht="30" customHeight="1" x14ac:dyDescent="0.25">
      <c r="A507" s="172"/>
      <c r="B507" s="70">
        <v>551</v>
      </c>
      <c r="C507" s="175"/>
      <c r="D507" s="80" t="s">
        <v>551</v>
      </c>
      <c r="E507" s="69" t="s">
        <v>827</v>
      </c>
      <c r="F507" s="69" t="s">
        <v>553</v>
      </c>
      <c r="G507" s="69" t="s">
        <v>39</v>
      </c>
      <c r="H507" s="54">
        <v>34.299999999999997</v>
      </c>
      <c r="I507" s="32"/>
      <c r="J507" s="41">
        <f t="shared" si="14"/>
        <v>0</v>
      </c>
      <c r="K507" s="42" t="str">
        <f t="shared" si="15"/>
        <v>OK</v>
      </c>
      <c r="L507" s="31"/>
      <c r="M507" s="31"/>
      <c r="N507" s="31"/>
      <c r="O507" s="64"/>
      <c r="P507" s="64"/>
      <c r="Q507" s="31"/>
      <c r="R507" s="31"/>
      <c r="S507" s="31"/>
      <c r="T507" s="31"/>
      <c r="U507" s="31"/>
      <c r="V507" s="60"/>
      <c r="W507" s="60"/>
      <c r="X507" s="60"/>
      <c r="Y507" s="60"/>
      <c r="Z507" s="60"/>
      <c r="AA507" s="60"/>
    </row>
    <row r="508" spans="1:27" ht="30" customHeight="1" x14ac:dyDescent="0.25">
      <c r="A508" s="172"/>
      <c r="B508" s="70">
        <v>552</v>
      </c>
      <c r="C508" s="175"/>
      <c r="D508" s="80" t="s">
        <v>554</v>
      </c>
      <c r="E508" s="69" t="s">
        <v>827</v>
      </c>
      <c r="F508" s="69" t="s">
        <v>553</v>
      </c>
      <c r="G508" s="69" t="s">
        <v>39</v>
      </c>
      <c r="H508" s="54">
        <v>34.299999999999997</v>
      </c>
      <c r="I508" s="32"/>
      <c r="J508" s="41">
        <f t="shared" si="14"/>
        <v>0</v>
      </c>
      <c r="K508" s="42" t="str">
        <f t="shared" si="15"/>
        <v>OK</v>
      </c>
      <c r="L508" s="31"/>
      <c r="M508" s="31"/>
      <c r="N508" s="31"/>
      <c r="O508" s="64"/>
      <c r="P508" s="64"/>
      <c r="Q508" s="31"/>
      <c r="R508" s="31"/>
      <c r="S508" s="31"/>
      <c r="T508" s="31"/>
      <c r="U508" s="31"/>
      <c r="V508" s="60"/>
      <c r="W508" s="60"/>
      <c r="X508" s="60"/>
      <c r="Y508" s="60"/>
      <c r="Z508" s="60"/>
      <c r="AA508" s="60"/>
    </row>
    <row r="509" spans="1:27" ht="30" customHeight="1" x14ac:dyDescent="0.25">
      <c r="A509" s="172"/>
      <c r="B509" s="70">
        <v>553</v>
      </c>
      <c r="C509" s="175"/>
      <c r="D509" s="80" t="s">
        <v>555</v>
      </c>
      <c r="E509" s="69" t="s">
        <v>827</v>
      </c>
      <c r="F509" s="69" t="s">
        <v>553</v>
      </c>
      <c r="G509" s="69" t="s">
        <v>39</v>
      </c>
      <c r="H509" s="54">
        <v>34.299999999999997</v>
      </c>
      <c r="I509" s="32"/>
      <c r="J509" s="41">
        <f t="shared" si="14"/>
        <v>0</v>
      </c>
      <c r="K509" s="42" t="str">
        <f t="shared" si="15"/>
        <v>OK</v>
      </c>
      <c r="L509" s="31"/>
      <c r="M509" s="31"/>
      <c r="N509" s="31"/>
      <c r="O509" s="64"/>
      <c r="P509" s="64"/>
      <c r="Q509" s="31"/>
      <c r="R509" s="31"/>
      <c r="S509" s="31"/>
      <c r="T509" s="31"/>
      <c r="U509" s="31"/>
      <c r="V509" s="60"/>
      <c r="W509" s="60"/>
      <c r="X509" s="60"/>
      <c r="Y509" s="60"/>
      <c r="Z509" s="60"/>
      <c r="AA509" s="60"/>
    </row>
    <row r="510" spans="1:27" ht="30" customHeight="1" x14ac:dyDescent="0.25">
      <c r="A510" s="172"/>
      <c r="B510" s="70">
        <v>554</v>
      </c>
      <c r="C510" s="175"/>
      <c r="D510" s="80" t="s">
        <v>556</v>
      </c>
      <c r="E510" s="69" t="s">
        <v>827</v>
      </c>
      <c r="F510" s="69" t="s">
        <v>553</v>
      </c>
      <c r="G510" s="69" t="s">
        <v>39</v>
      </c>
      <c r="H510" s="54">
        <v>33.36</v>
      </c>
      <c r="I510" s="32"/>
      <c r="J510" s="41">
        <f t="shared" si="14"/>
        <v>0</v>
      </c>
      <c r="K510" s="42" t="str">
        <f t="shared" si="15"/>
        <v>OK</v>
      </c>
      <c r="L510" s="31"/>
      <c r="M510" s="31"/>
      <c r="N510" s="31"/>
      <c r="O510" s="64"/>
      <c r="P510" s="64"/>
      <c r="Q510" s="31"/>
      <c r="R510" s="31"/>
      <c r="S510" s="31"/>
      <c r="T510" s="31"/>
      <c r="U510" s="31"/>
      <c r="V510" s="60"/>
      <c r="W510" s="60"/>
      <c r="X510" s="60"/>
      <c r="Y510" s="60"/>
      <c r="Z510" s="60"/>
      <c r="AA510" s="60"/>
    </row>
    <row r="511" spans="1:27" ht="30" customHeight="1" x14ac:dyDescent="0.25">
      <c r="A511" s="172"/>
      <c r="B511" s="70">
        <v>555</v>
      </c>
      <c r="C511" s="175"/>
      <c r="D511" s="80" t="s">
        <v>557</v>
      </c>
      <c r="E511" s="69" t="s">
        <v>827</v>
      </c>
      <c r="F511" s="69" t="s">
        <v>553</v>
      </c>
      <c r="G511" s="69" t="s">
        <v>39</v>
      </c>
      <c r="H511" s="54">
        <v>34.299999999999997</v>
      </c>
      <c r="I511" s="32"/>
      <c r="J511" s="41">
        <f t="shared" si="14"/>
        <v>0</v>
      </c>
      <c r="K511" s="42" t="str">
        <f t="shared" si="15"/>
        <v>OK</v>
      </c>
      <c r="L511" s="31"/>
      <c r="M511" s="31"/>
      <c r="N511" s="31"/>
      <c r="O511" s="64"/>
      <c r="P511" s="64"/>
      <c r="Q511" s="31"/>
      <c r="R511" s="31"/>
      <c r="S511" s="31"/>
      <c r="T511" s="31"/>
      <c r="U511" s="31"/>
      <c r="V511" s="60"/>
      <c r="W511" s="60"/>
      <c r="X511" s="60"/>
      <c r="Y511" s="60"/>
      <c r="Z511" s="60"/>
      <c r="AA511" s="60"/>
    </row>
    <row r="512" spans="1:27" ht="30" customHeight="1" x14ac:dyDescent="0.25">
      <c r="A512" s="172"/>
      <c r="B512" s="70">
        <v>556</v>
      </c>
      <c r="C512" s="175"/>
      <c r="D512" s="80" t="s">
        <v>558</v>
      </c>
      <c r="E512" s="69" t="s">
        <v>827</v>
      </c>
      <c r="F512" s="69" t="s">
        <v>553</v>
      </c>
      <c r="G512" s="69" t="s">
        <v>39</v>
      </c>
      <c r="H512" s="54">
        <v>34.299999999999997</v>
      </c>
      <c r="I512" s="32">
        <v>2</v>
      </c>
      <c r="J512" s="41">
        <f t="shared" si="14"/>
        <v>0</v>
      </c>
      <c r="K512" s="42" t="str">
        <f t="shared" si="15"/>
        <v>OK</v>
      </c>
      <c r="L512" s="31"/>
      <c r="M512" s="31"/>
      <c r="N512" s="31"/>
      <c r="O512" s="64"/>
      <c r="P512" s="64"/>
      <c r="Q512" s="31"/>
      <c r="R512" s="31">
        <v>2</v>
      </c>
      <c r="S512" s="31"/>
      <c r="T512" s="31"/>
      <c r="U512" s="31"/>
      <c r="V512" s="60"/>
      <c r="W512" s="60"/>
      <c r="X512" s="60"/>
      <c r="Y512" s="60"/>
      <c r="Z512" s="60"/>
      <c r="AA512" s="60"/>
    </row>
    <row r="513" spans="1:27" ht="30" customHeight="1" x14ac:dyDescent="0.25">
      <c r="A513" s="172"/>
      <c r="B513" s="70">
        <v>557</v>
      </c>
      <c r="C513" s="175"/>
      <c r="D513" s="80" t="s">
        <v>559</v>
      </c>
      <c r="E513" s="69" t="s">
        <v>828</v>
      </c>
      <c r="F513" s="69" t="s">
        <v>561</v>
      </c>
      <c r="G513" s="69" t="s">
        <v>39</v>
      </c>
      <c r="H513" s="54">
        <v>15</v>
      </c>
      <c r="I513" s="32"/>
      <c r="J513" s="41">
        <f t="shared" si="14"/>
        <v>0</v>
      </c>
      <c r="K513" s="42" t="str">
        <f t="shared" si="15"/>
        <v>OK</v>
      </c>
      <c r="L513" s="31"/>
      <c r="M513" s="31"/>
      <c r="N513" s="31"/>
      <c r="O513" s="64"/>
      <c r="P513" s="64"/>
      <c r="Q513" s="31"/>
      <c r="R513" s="31"/>
      <c r="S513" s="31"/>
      <c r="T513" s="31"/>
      <c r="U513" s="31"/>
      <c r="V513" s="60"/>
      <c r="W513" s="60"/>
      <c r="X513" s="60"/>
      <c r="Y513" s="60"/>
      <c r="Z513" s="60"/>
      <c r="AA513" s="60"/>
    </row>
    <row r="514" spans="1:27" ht="30" customHeight="1" x14ac:dyDescent="0.25">
      <c r="A514" s="172"/>
      <c r="B514" s="70">
        <v>558</v>
      </c>
      <c r="C514" s="175"/>
      <c r="D514" s="80" t="s">
        <v>562</v>
      </c>
      <c r="E514" s="69" t="s">
        <v>829</v>
      </c>
      <c r="F514" s="69" t="s">
        <v>123</v>
      </c>
      <c r="G514" s="69" t="s">
        <v>39</v>
      </c>
      <c r="H514" s="54">
        <v>54.24</v>
      </c>
      <c r="I514" s="32">
        <v>2</v>
      </c>
      <c r="J514" s="41">
        <f t="shared" si="14"/>
        <v>0</v>
      </c>
      <c r="K514" s="42" t="str">
        <f t="shared" si="15"/>
        <v>OK</v>
      </c>
      <c r="L514" s="31"/>
      <c r="M514" s="31"/>
      <c r="N514" s="31"/>
      <c r="O514" s="64"/>
      <c r="P514" s="64"/>
      <c r="Q514" s="31"/>
      <c r="R514" s="31">
        <v>2</v>
      </c>
      <c r="S514" s="31"/>
      <c r="T514" s="31"/>
      <c r="U514" s="31"/>
      <c r="V514" s="60"/>
      <c r="W514" s="60"/>
      <c r="X514" s="60"/>
      <c r="Y514" s="60"/>
      <c r="Z514" s="60"/>
      <c r="AA514" s="60"/>
    </row>
    <row r="515" spans="1:27" ht="30" customHeight="1" x14ac:dyDescent="0.25">
      <c r="A515" s="172"/>
      <c r="B515" s="70">
        <v>559</v>
      </c>
      <c r="C515" s="175"/>
      <c r="D515" s="80" t="s">
        <v>566</v>
      </c>
      <c r="E515" s="69" t="s">
        <v>824</v>
      </c>
      <c r="F515" s="69" t="s">
        <v>123</v>
      </c>
      <c r="G515" s="69" t="s">
        <v>39</v>
      </c>
      <c r="H515" s="54">
        <v>290</v>
      </c>
      <c r="I515" s="32">
        <v>2</v>
      </c>
      <c r="J515" s="41">
        <f t="shared" si="14"/>
        <v>0</v>
      </c>
      <c r="K515" s="42" t="str">
        <f t="shared" si="15"/>
        <v>OK</v>
      </c>
      <c r="L515" s="31"/>
      <c r="M515" s="31"/>
      <c r="N515" s="31"/>
      <c r="O515" s="64"/>
      <c r="P515" s="64"/>
      <c r="Q515" s="31"/>
      <c r="R515" s="31">
        <v>2</v>
      </c>
      <c r="S515" s="31"/>
      <c r="T515" s="31"/>
      <c r="U515" s="31"/>
      <c r="V515" s="60"/>
      <c r="W515" s="60"/>
      <c r="X515" s="60"/>
      <c r="Y515" s="60"/>
      <c r="Z515" s="60"/>
      <c r="AA515" s="60"/>
    </row>
    <row r="516" spans="1:27" ht="30" customHeight="1" x14ac:dyDescent="0.25">
      <c r="A516" s="172"/>
      <c r="B516" s="70">
        <v>560</v>
      </c>
      <c r="C516" s="175"/>
      <c r="D516" s="80" t="s">
        <v>568</v>
      </c>
      <c r="E516" s="69" t="s">
        <v>824</v>
      </c>
      <c r="F516" s="69" t="s">
        <v>553</v>
      </c>
      <c r="G516" s="69" t="s">
        <v>39</v>
      </c>
      <c r="H516" s="54">
        <v>7.5</v>
      </c>
      <c r="I516" s="32"/>
      <c r="J516" s="41">
        <f t="shared" ref="J516:J560" si="16">I516-(SUM(L516:AA516))</f>
        <v>0</v>
      </c>
      <c r="K516" s="42" t="str">
        <f t="shared" si="15"/>
        <v>OK</v>
      </c>
      <c r="L516" s="31"/>
      <c r="M516" s="31"/>
      <c r="N516" s="31"/>
      <c r="O516" s="64"/>
      <c r="P516" s="64"/>
      <c r="Q516" s="31"/>
      <c r="R516" s="31"/>
      <c r="S516" s="31"/>
      <c r="T516" s="31"/>
      <c r="U516" s="31"/>
      <c r="V516" s="60"/>
      <c r="W516" s="60"/>
      <c r="X516" s="60"/>
      <c r="Y516" s="60"/>
      <c r="Z516" s="60"/>
      <c r="AA516" s="60"/>
    </row>
    <row r="517" spans="1:27" ht="30" customHeight="1" x14ac:dyDescent="0.25">
      <c r="A517" s="172"/>
      <c r="B517" s="70">
        <v>561</v>
      </c>
      <c r="C517" s="175"/>
      <c r="D517" s="80" t="s">
        <v>569</v>
      </c>
      <c r="E517" s="69" t="s">
        <v>824</v>
      </c>
      <c r="F517" s="69" t="s">
        <v>553</v>
      </c>
      <c r="G517" s="69" t="s">
        <v>39</v>
      </c>
      <c r="H517" s="54">
        <v>7.5</v>
      </c>
      <c r="I517" s="32"/>
      <c r="J517" s="41">
        <f t="shared" si="16"/>
        <v>0</v>
      </c>
      <c r="K517" s="42" t="str">
        <f t="shared" ref="K517:K560" si="17">IF(J517&lt;0,"ATENÇÃO","OK")</f>
        <v>OK</v>
      </c>
      <c r="L517" s="31"/>
      <c r="M517" s="31"/>
      <c r="N517" s="31"/>
      <c r="O517" s="64"/>
      <c r="P517" s="64"/>
      <c r="Q517" s="31"/>
      <c r="R517" s="31"/>
      <c r="S517" s="31"/>
      <c r="T517" s="31"/>
      <c r="U517" s="31"/>
      <c r="V517" s="60"/>
      <c r="W517" s="60"/>
      <c r="X517" s="60"/>
      <c r="Y517" s="60"/>
      <c r="Z517" s="60"/>
      <c r="AA517" s="60"/>
    </row>
    <row r="518" spans="1:27" ht="30" customHeight="1" x14ac:dyDescent="0.25">
      <c r="A518" s="172"/>
      <c r="B518" s="70">
        <v>562</v>
      </c>
      <c r="C518" s="175"/>
      <c r="D518" s="80" t="s">
        <v>570</v>
      </c>
      <c r="E518" s="69" t="s">
        <v>824</v>
      </c>
      <c r="F518" s="69" t="s">
        <v>553</v>
      </c>
      <c r="G518" s="69" t="s">
        <v>39</v>
      </c>
      <c r="H518" s="54">
        <v>3.68</v>
      </c>
      <c r="I518" s="32"/>
      <c r="J518" s="41">
        <f t="shared" si="16"/>
        <v>0</v>
      </c>
      <c r="K518" s="42" t="str">
        <f t="shared" si="17"/>
        <v>OK</v>
      </c>
      <c r="L518" s="31"/>
      <c r="M518" s="31"/>
      <c r="N518" s="31"/>
      <c r="O518" s="64"/>
      <c r="P518" s="64"/>
      <c r="Q518" s="31"/>
      <c r="R518" s="31"/>
      <c r="S518" s="31"/>
      <c r="T518" s="31"/>
      <c r="U518" s="31"/>
      <c r="V518" s="60"/>
      <c r="W518" s="60"/>
      <c r="X518" s="60"/>
      <c r="Y518" s="60"/>
      <c r="Z518" s="60"/>
      <c r="AA518" s="60"/>
    </row>
    <row r="519" spans="1:27" ht="30" customHeight="1" x14ac:dyDescent="0.25">
      <c r="A519" s="172"/>
      <c r="B519" s="70">
        <v>563</v>
      </c>
      <c r="C519" s="175"/>
      <c r="D519" s="80" t="s">
        <v>571</v>
      </c>
      <c r="E519" s="69" t="s">
        <v>572</v>
      </c>
      <c r="F519" s="69" t="s">
        <v>553</v>
      </c>
      <c r="G519" s="69" t="s">
        <v>39</v>
      </c>
      <c r="H519" s="54">
        <v>345.04</v>
      </c>
      <c r="I519" s="32"/>
      <c r="J519" s="41">
        <f t="shared" si="16"/>
        <v>0</v>
      </c>
      <c r="K519" s="42" t="str">
        <f t="shared" si="17"/>
        <v>OK</v>
      </c>
      <c r="L519" s="31"/>
      <c r="M519" s="31"/>
      <c r="N519" s="31"/>
      <c r="O519" s="64"/>
      <c r="P519" s="64"/>
      <c r="Q519" s="31"/>
      <c r="R519" s="31"/>
      <c r="S519" s="31"/>
      <c r="T519" s="31"/>
      <c r="U519" s="31"/>
      <c r="V519" s="60"/>
      <c r="W519" s="60"/>
      <c r="X519" s="60"/>
      <c r="Y519" s="60"/>
      <c r="Z519" s="60"/>
      <c r="AA519" s="60"/>
    </row>
    <row r="520" spans="1:27" ht="30" customHeight="1" x14ac:dyDescent="0.25">
      <c r="A520" s="172"/>
      <c r="B520" s="70">
        <v>564</v>
      </c>
      <c r="C520" s="175"/>
      <c r="D520" s="81" t="s">
        <v>573</v>
      </c>
      <c r="E520" s="66" t="s">
        <v>824</v>
      </c>
      <c r="F520" s="66" t="s">
        <v>574</v>
      </c>
      <c r="G520" s="69" t="s">
        <v>39</v>
      </c>
      <c r="H520" s="54">
        <v>24.17</v>
      </c>
      <c r="I520" s="32"/>
      <c r="J520" s="41">
        <f t="shared" si="16"/>
        <v>0</v>
      </c>
      <c r="K520" s="42" t="str">
        <f t="shared" si="17"/>
        <v>OK</v>
      </c>
      <c r="L520" s="31"/>
      <c r="M520" s="31"/>
      <c r="N520" s="31"/>
      <c r="O520" s="64"/>
      <c r="P520" s="64"/>
      <c r="Q520" s="31"/>
      <c r="R520" s="31"/>
      <c r="S520" s="31"/>
      <c r="T520" s="31"/>
      <c r="U520" s="31"/>
      <c r="V520" s="60"/>
      <c r="W520" s="60"/>
      <c r="X520" s="60"/>
      <c r="Y520" s="60"/>
      <c r="Z520" s="60"/>
      <c r="AA520" s="60"/>
    </row>
    <row r="521" spans="1:27" ht="30" customHeight="1" x14ac:dyDescent="0.25">
      <c r="A521" s="172"/>
      <c r="B521" s="70">
        <v>565</v>
      </c>
      <c r="C521" s="175"/>
      <c r="D521" s="80" t="s">
        <v>575</v>
      </c>
      <c r="E521" s="69" t="s">
        <v>824</v>
      </c>
      <c r="F521" s="69" t="s">
        <v>123</v>
      </c>
      <c r="G521" s="69" t="s">
        <v>39</v>
      </c>
      <c r="H521" s="54">
        <v>4.95</v>
      </c>
      <c r="I521" s="32"/>
      <c r="J521" s="41">
        <f t="shared" si="16"/>
        <v>0</v>
      </c>
      <c r="K521" s="42" t="str">
        <f t="shared" si="17"/>
        <v>OK</v>
      </c>
      <c r="L521" s="31"/>
      <c r="M521" s="31"/>
      <c r="N521" s="31"/>
      <c r="O521" s="64"/>
      <c r="P521" s="64"/>
      <c r="Q521" s="31"/>
      <c r="R521" s="31"/>
      <c r="S521" s="31"/>
      <c r="T521" s="31"/>
      <c r="U521" s="31"/>
      <c r="V521" s="60"/>
      <c r="W521" s="60"/>
      <c r="X521" s="60"/>
      <c r="Y521" s="60"/>
      <c r="Z521" s="60"/>
      <c r="AA521" s="60"/>
    </row>
    <row r="522" spans="1:27" ht="30" customHeight="1" x14ac:dyDescent="0.25">
      <c r="A522" s="172"/>
      <c r="B522" s="70">
        <v>566</v>
      </c>
      <c r="C522" s="175"/>
      <c r="D522" s="80" t="s">
        <v>576</v>
      </c>
      <c r="E522" s="69" t="s">
        <v>824</v>
      </c>
      <c r="F522" s="69" t="s">
        <v>123</v>
      </c>
      <c r="G522" s="69" t="s">
        <v>39</v>
      </c>
      <c r="H522" s="54">
        <v>4.95</v>
      </c>
      <c r="I522" s="32"/>
      <c r="J522" s="41">
        <f t="shared" si="16"/>
        <v>0</v>
      </c>
      <c r="K522" s="42" t="str">
        <f t="shared" si="17"/>
        <v>OK</v>
      </c>
      <c r="L522" s="31"/>
      <c r="M522" s="31"/>
      <c r="N522" s="31"/>
      <c r="O522" s="64"/>
      <c r="P522" s="64"/>
      <c r="Q522" s="31"/>
      <c r="R522" s="31"/>
      <c r="S522" s="31"/>
      <c r="T522" s="31"/>
      <c r="U522" s="31"/>
      <c r="V522" s="60"/>
      <c r="W522" s="60"/>
      <c r="X522" s="60"/>
      <c r="Y522" s="60"/>
      <c r="Z522" s="60"/>
      <c r="AA522" s="60"/>
    </row>
    <row r="523" spans="1:27" ht="30" customHeight="1" x14ac:dyDescent="0.25">
      <c r="A523" s="172"/>
      <c r="B523" s="70">
        <v>567</v>
      </c>
      <c r="C523" s="175"/>
      <c r="D523" s="80" t="s">
        <v>577</v>
      </c>
      <c r="E523" s="69" t="s">
        <v>824</v>
      </c>
      <c r="F523" s="69" t="s">
        <v>123</v>
      </c>
      <c r="G523" s="69" t="s">
        <v>39</v>
      </c>
      <c r="H523" s="54">
        <v>4.95</v>
      </c>
      <c r="I523" s="32"/>
      <c r="J523" s="41">
        <f t="shared" si="16"/>
        <v>0</v>
      </c>
      <c r="K523" s="42" t="str">
        <f t="shared" si="17"/>
        <v>OK</v>
      </c>
      <c r="L523" s="31"/>
      <c r="M523" s="31"/>
      <c r="N523" s="31"/>
      <c r="O523" s="64"/>
      <c r="P523" s="64"/>
      <c r="Q523" s="31"/>
      <c r="R523" s="31"/>
      <c r="S523" s="31"/>
      <c r="T523" s="31"/>
      <c r="U523" s="31"/>
      <c r="V523" s="60"/>
      <c r="W523" s="60"/>
      <c r="X523" s="60"/>
      <c r="Y523" s="60"/>
      <c r="Z523" s="60"/>
      <c r="AA523" s="60"/>
    </row>
    <row r="524" spans="1:27" ht="30" customHeight="1" x14ac:dyDescent="0.25">
      <c r="A524" s="172"/>
      <c r="B524" s="70">
        <v>568</v>
      </c>
      <c r="C524" s="175"/>
      <c r="D524" s="81" t="s">
        <v>578</v>
      </c>
      <c r="E524" s="66" t="s">
        <v>824</v>
      </c>
      <c r="F524" s="66" t="s">
        <v>574</v>
      </c>
      <c r="G524" s="69" t="s">
        <v>39</v>
      </c>
      <c r="H524" s="54">
        <v>22.5</v>
      </c>
      <c r="I524" s="32">
        <v>10</v>
      </c>
      <c r="J524" s="41">
        <f t="shared" si="16"/>
        <v>10</v>
      </c>
      <c r="K524" s="42" t="str">
        <f t="shared" si="17"/>
        <v>OK</v>
      </c>
      <c r="L524" s="31"/>
      <c r="M524" s="31"/>
      <c r="N524" s="31"/>
      <c r="O524" s="64"/>
      <c r="P524" s="64"/>
      <c r="Q524" s="31"/>
      <c r="R524" s="31"/>
      <c r="S524" s="31"/>
      <c r="T524" s="31"/>
      <c r="U524" s="31"/>
      <c r="V524" s="60"/>
      <c r="W524" s="60"/>
      <c r="X524" s="60"/>
      <c r="Y524" s="60"/>
      <c r="Z524" s="60"/>
      <c r="AA524" s="60"/>
    </row>
    <row r="525" spans="1:27" ht="30" customHeight="1" x14ac:dyDescent="0.25">
      <c r="A525" s="172"/>
      <c r="B525" s="70">
        <v>569</v>
      </c>
      <c r="C525" s="175"/>
      <c r="D525" s="81" t="s">
        <v>580</v>
      </c>
      <c r="E525" s="66" t="s">
        <v>824</v>
      </c>
      <c r="F525" s="66" t="s">
        <v>574</v>
      </c>
      <c r="G525" s="69" t="s">
        <v>39</v>
      </c>
      <c r="H525" s="54">
        <v>22.5</v>
      </c>
      <c r="I525" s="32">
        <v>40</v>
      </c>
      <c r="J525" s="41">
        <f t="shared" si="16"/>
        <v>40</v>
      </c>
      <c r="K525" s="42" t="str">
        <f t="shared" si="17"/>
        <v>OK</v>
      </c>
      <c r="L525" s="31"/>
      <c r="M525" s="31"/>
      <c r="N525" s="31"/>
      <c r="O525" s="64"/>
      <c r="P525" s="64"/>
      <c r="Q525" s="31"/>
      <c r="R525" s="31"/>
      <c r="S525" s="31"/>
      <c r="T525" s="31"/>
      <c r="U525" s="31"/>
      <c r="V525" s="60"/>
      <c r="W525" s="60"/>
      <c r="X525" s="60"/>
      <c r="Y525" s="60"/>
      <c r="Z525" s="60"/>
      <c r="AA525" s="60"/>
    </row>
    <row r="526" spans="1:27" ht="30" customHeight="1" x14ac:dyDescent="0.25">
      <c r="A526" s="172"/>
      <c r="B526" s="70">
        <v>570</v>
      </c>
      <c r="C526" s="175"/>
      <c r="D526" s="81" t="s">
        <v>581</v>
      </c>
      <c r="E526" s="66" t="s">
        <v>824</v>
      </c>
      <c r="F526" s="66" t="s">
        <v>574</v>
      </c>
      <c r="G526" s="69" t="s">
        <v>39</v>
      </c>
      <c r="H526" s="54">
        <v>22.5</v>
      </c>
      <c r="I526" s="32">
        <v>10</v>
      </c>
      <c r="J526" s="41">
        <f t="shared" si="16"/>
        <v>10</v>
      </c>
      <c r="K526" s="42" t="str">
        <f t="shared" si="17"/>
        <v>OK</v>
      </c>
      <c r="L526" s="31"/>
      <c r="M526" s="31"/>
      <c r="N526" s="31"/>
      <c r="O526" s="64"/>
      <c r="P526" s="64"/>
      <c r="Q526" s="31"/>
      <c r="R526" s="31"/>
      <c r="S526" s="31"/>
      <c r="T526" s="31"/>
      <c r="U526" s="31"/>
      <c r="V526" s="60"/>
      <c r="W526" s="60"/>
      <c r="X526" s="60"/>
      <c r="Y526" s="60"/>
      <c r="Z526" s="60"/>
      <c r="AA526" s="60"/>
    </row>
    <row r="527" spans="1:27" ht="30" customHeight="1" x14ac:dyDescent="0.25">
      <c r="A527" s="172"/>
      <c r="B527" s="70">
        <v>571</v>
      </c>
      <c r="C527" s="175"/>
      <c r="D527" s="81" t="s">
        <v>637</v>
      </c>
      <c r="E527" s="66" t="s">
        <v>824</v>
      </c>
      <c r="F527" s="69" t="s">
        <v>638</v>
      </c>
      <c r="G527" s="69" t="s">
        <v>44</v>
      </c>
      <c r="H527" s="54">
        <v>3.5</v>
      </c>
      <c r="I527" s="32">
        <v>100</v>
      </c>
      <c r="J527" s="41">
        <f t="shared" si="16"/>
        <v>90</v>
      </c>
      <c r="K527" s="42" t="str">
        <f t="shared" si="17"/>
        <v>OK</v>
      </c>
      <c r="L527" s="31"/>
      <c r="M527" s="31"/>
      <c r="N527" s="31"/>
      <c r="O527" s="64"/>
      <c r="P527" s="64"/>
      <c r="Q527" s="31"/>
      <c r="R527" s="31">
        <v>10</v>
      </c>
      <c r="S527" s="31"/>
      <c r="T527" s="31"/>
      <c r="U527" s="31"/>
      <c r="V527" s="60"/>
      <c r="W527" s="60"/>
      <c r="X527" s="60"/>
      <c r="Y527" s="60"/>
      <c r="Z527" s="60"/>
      <c r="AA527" s="60"/>
    </row>
    <row r="528" spans="1:27" ht="30" customHeight="1" x14ac:dyDescent="0.25">
      <c r="A528" s="172"/>
      <c r="B528" s="70">
        <v>572</v>
      </c>
      <c r="C528" s="175"/>
      <c r="D528" s="80" t="s">
        <v>582</v>
      </c>
      <c r="E528" s="69" t="s">
        <v>830</v>
      </c>
      <c r="F528" s="69" t="s">
        <v>123</v>
      </c>
      <c r="G528" s="69" t="s">
        <v>39</v>
      </c>
      <c r="H528" s="54">
        <v>561.89</v>
      </c>
      <c r="I528" s="32"/>
      <c r="J528" s="41">
        <f t="shared" si="16"/>
        <v>0</v>
      </c>
      <c r="K528" s="42" t="str">
        <f t="shared" si="17"/>
        <v>OK</v>
      </c>
      <c r="L528" s="31"/>
      <c r="M528" s="31"/>
      <c r="N528" s="31"/>
      <c r="O528" s="64"/>
      <c r="P528" s="64"/>
      <c r="Q528" s="31"/>
      <c r="R528" s="31"/>
      <c r="S528" s="31"/>
      <c r="T528" s="31"/>
      <c r="U528" s="31"/>
      <c r="V528" s="60"/>
      <c r="W528" s="60"/>
      <c r="X528" s="60"/>
      <c r="Y528" s="60"/>
      <c r="Z528" s="60"/>
      <c r="AA528" s="60"/>
    </row>
    <row r="529" spans="1:27" ht="30" customHeight="1" x14ac:dyDescent="0.25">
      <c r="A529" s="172"/>
      <c r="B529" s="70">
        <v>573</v>
      </c>
      <c r="C529" s="175"/>
      <c r="D529" s="81" t="s">
        <v>583</v>
      </c>
      <c r="E529" s="66" t="s">
        <v>824</v>
      </c>
      <c r="F529" s="66" t="s">
        <v>574</v>
      </c>
      <c r="G529" s="69" t="s">
        <v>39</v>
      </c>
      <c r="H529" s="54">
        <v>7.04</v>
      </c>
      <c r="I529" s="32">
        <v>10</v>
      </c>
      <c r="J529" s="41">
        <f t="shared" si="16"/>
        <v>10</v>
      </c>
      <c r="K529" s="42" t="str">
        <f t="shared" si="17"/>
        <v>OK</v>
      </c>
      <c r="L529" s="31"/>
      <c r="M529" s="31"/>
      <c r="N529" s="31"/>
      <c r="O529" s="64"/>
      <c r="P529" s="64"/>
      <c r="Q529" s="31"/>
      <c r="R529" s="31"/>
      <c r="S529" s="31"/>
      <c r="T529" s="31"/>
      <c r="U529" s="31"/>
      <c r="V529" s="60"/>
      <c r="W529" s="60"/>
      <c r="X529" s="60"/>
      <c r="Y529" s="60"/>
      <c r="Z529" s="60"/>
      <c r="AA529" s="60"/>
    </row>
    <row r="530" spans="1:27" ht="30" customHeight="1" x14ac:dyDescent="0.25">
      <c r="A530" s="172"/>
      <c r="B530" s="70">
        <v>574</v>
      </c>
      <c r="C530" s="175"/>
      <c r="D530" s="81" t="s">
        <v>585</v>
      </c>
      <c r="E530" s="66" t="s">
        <v>821</v>
      </c>
      <c r="F530" s="69" t="s">
        <v>123</v>
      </c>
      <c r="G530" s="69" t="s">
        <v>39</v>
      </c>
      <c r="H530" s="54">
        <v>3.52</v>
      </c>
      <c r="I530" s="32"/>
      <c r="J530" s="41">
        <f t="shared" si="16"/>
        <v>0</v>
      </c>
      <c r="K530" s="42" t="str">
        <f t="shared" si="17"/>
        <v>OK</v>
      </c>
      <c r="L530" s="31"/>
      <c r="M530" s="31"/>
      <c r="N530" s="31"/>
      <c r="O530" s="64"/>
      <c r="P530" s="64"/>
      <c r="Q530" s="31"/>
      <c r="R530" s="31"/>
      <c r="S530" s="31"/>
      <c r="T530" s="31"/>
      <c r="U530" s="31"/>
      <c r="V530" s="60"/>
      <c r="W530" s="60"/>
      <c r="X530" s="60"/>
      <c r="Y530" s="60"/>
      <c r="Z530" s="60"/>
      <c r="AA530" s="60"/>
    </row>
    <row r="531" spans="1:27" ht="30" customHeight="1" x14ac:dyDescent="0.25">
      <c r="A531" s="172"/>
      <c r="B531" s="70">
        <v>575</v>
      </c>
      <c r="C531" s="175"/>
      <c r="D531" s="80" t="s">
        <v>831</v>
      </c>
      <c r="E531" s="69" t="s">
        <v>832</v>
      </c>
      <c r="F531" s="69" t="s">
        <v>123</v>
      </c>
      <c r="G531" s="69" t="s">
        <v>39</v>
      </c>
      <c r="H531" s="54">
        <v>4.45</v>
      </c>
      <c r="I531" s="32"/>
      <c r="J531" s="41">
        <f t="shared" si="16"/>
        <v>0</v>
      </c>
      <c r="K531" s="42" t="str">
        <f t="shared" si="17"/>
        <v>OK</v>
      </c>
      <c r="L531" s="31"/>
      <c r="M531" s="31"/>
      <c r="N531" s="31"/>
      <c r="O531" s="64"/>
      <c r="P531" s="64"/>
      <c r="Q531" s="31"/>
      <c r="R531" s="31"/>
      <c r="S531" s="31"/>
      <c r="T531" s="31"/>
      <c r="U531" s="31"/>
      <c r="V531" s="60"/>
      <c r="W531" s="60"/>
      <c r="X531" s="60"/>
      <c r="Y531" s="60"/>
      <c r="Z531" s="60"/>
      <c r="AA531" s="60"/>
    </row>
    <row r="532" spans="1:27" ht="30" customHeight="1" x14ac:dyDescent="0.25">
      <c r="A532" s="172"/>
      <c r="B532" s="70">
        <v>576</v>
      </c>
      <c r="C532" s="175"/>
      <c r="D532" s="81" t="s">
        <v>586</v>
      </c>
      <c r="E532" s="66" t="s">
        <v>821</v>
      </c>
      <c r="F532" s="69" t="s">
        <v>123</v>
      </c>
      <c r="G532" s="69" t="s">
        <v>39</v>
      </c>
      <c r="H532" s="54">
        <v>73.84</v>
      </c>
      <c r="I532" s="32"/>
      <c r="J532" s="41">
        <f t="shared" si="16"/>
        <v>0</v>
      </c>
      <c r="K532" s="42" t="str">
        <f t="shared" si="17"/>
        <v>OK</v>
      </c>
      <c r="L532" s="31"/>
      <c r="M532" s="31"/>
      <c r="N532" s="31"/>
      <c r="O532" s="64"/>
      <c r="P532" s="64"/>
      <c r="Q532" s="31"/>
      <c r="R532" s="31"/>
      <c r="S532" s="31"/>
      <c r="T532" s="31"/>
      <c r="U532" s="31"/>
      <c r="V532" s="60"/>
      <c r="W532" s="60"/>
      <c r="X532" s="60"/>
      <c r="Y532" s="60"/>
      <c r="Z532" s="60"/>
      <c r="AA532" s="60"/>
    </row>
    <row r="533" spans="1:27" ht="30" customHeight="1" x14ac:dyDescent="0.25">
      <c r="A533" s="172"/>
      <c r="B533" s="70">
        <v>577</v>
      </c>
      <c r="C533" s="175"/>
      <c r="D533" s="80" t="s">
        <v>587</v>
      </c>
      <c r="E533" s="69" t="s">
        <v>833</v>
      </c>
      <c r="F533" s="69" t="s">
        <v>123</v>
      </c>
      <c r="G533" s="69" t="s">
        <v>39</v>
      </c>
      <c r="H533" s="54">
        <v>2.2599999999999998</v>
      </c>
      <c r="I533" s="32">
        <v>4</v>
      </c>
      <c r="J533" s="41">
        <f t="shared" si="16"/>
        <v>0</v>
      </c>
      <c r="K533" s="42" t="str">
        <f t="shared" si="17"/>
        <v>OK</v>
      </c>
      <c r="L533" s="31"/>
      <c r="M533" s="31"/>
      <c r="N533" s="31"/>
      <c r="O533" s="64"/>
      <c r="P533" s="64"/>
      <c r="Q533" s="31"/>
      <c r="R533" s="31">
        <v>4</v>
      </c>
      <c r="S533" s="31"/>
      <c r="T533" s="31"/>
      <c r="U533" s="31"/>
      <c r="V533" s="60"/>
      <c r="W533" s="60"/>
      <c r="X533" s="60"/>
      <c r="Y533" s="60"/>
      <c r="Z533" s="60"/>
      <c r="AA533" s="60"/>
    </row>
    <row r="534" spans="1:27" ht="30" customHeight="1" x14ac:dyDescent="0.25">
      <c r="A534" s="173"/>
      <c r="B534" s="70">
        <v>578</v>
      </c>
      <c r="C534" s="176"/>
      <c r="D534" s="80" t="s">
        <v>588</v>
      </c>
      <c r="E534" s="69" t="s">
        <v>824</v>
      </c>
      <c r="F534" s="66" t="s">
        <v>574</v>
      </c>
      <c r="G534" s="69" t="s">
        <v>39</v>
      </c>
      <c r="H534" s="54">
        <v>13.35</v>
      </c>
      <c r="I534" s="32"/>
      <c r="J534" s="41">
        <f t="shared" si="16"/>
        <v>0</v>
      </c>
      <c r="K534" s="42" t="str">
        <f t="shared" si="17"/>
        <v>OK</v>
      </c>
      <c r="L534" s="31"/>
      <c r="M534" s="31"/>
      <c r="N534" s="31"/>
      <c r="O534" s="64"/>
      <c r="P534" s="64"/>
      <c r="Q534" s="31"/>
      <c r="R534" s="31"/>
      <c r="S534" s="31"/>
      <c r="T534" s="31"/>
      <c r="U534" s="31"/>
      <c r="V534" s="60"/>
      <c r="W534" s="60"/>
      <c r="X534" s="60"/>
      <c r="Y534" s="60"/>
      <c r="Z534" s="60"/>
      <c r="AA534" s="60"/>
    </row>
    <row r="535" spans="1:27" ht="30" customHeight="1" x14ac:dyDescent="0.25">
      <c r="A535" s="165">
        <v>11</v>
      </c>
      <c r="B535" s="71">
        <v>579</v>
      </c>
      <c r="C535" s="168" t="s">
        <v>819</v>
      </c>
      <c r="D535" s="75" t="s">
        <v>589</v>
      </c>
      <c r="E535" s="72" t="s">
        <v>834</v>
      </c>
      <c r="F535" s="72" t="s">
        <v>38</v>
      </c>
      <c r="G535" s="72" t="s">
        <v>591</v>
      </c>
      <c r="H535" s="56">
        <v>800.54</v>
      </c>
      <c r="I535" s="32">
        <v>1</v>
      </c>
      <c r="J535" s="41">
        <f t="shared" si="16"/>
        <v>1</v>
      </c>
      <c r="K535" s="42" t="str">
        <f t="shared" si="17"/>
        <v>OK</v>
      </c>
      <c r="L535" s="31"/>
      <c r="M535" s="31"/>
      <c r="N535" s="31"/>
      <c r="O535" s="64"/>
      <c r="P535" s="64"/>
      <c r="Q535" s="31"/>
      <c r="R535" s="31"/>
      <c r="S535" s="31"/>
      <c r="T535" s="31"/>
      <c r="U535" s="31"/>
      <c r="V535" s="60"/>
      <c r="W535" s="60"/>
      <c r="X535" s="60"/>
      <c r="Y535" s="60"/>
      <c r="Z535" s="60"/>
      <c r="AA535" s="60"/>
    </row>
    <row r="536" spans="1:27" ht="30" customHeight="1" x14ac:dyDescent="0.25">
      <c r="A536" s="166"/>
      <c r="B536" s="73">
        <v>580</v>
      </c>
      <c r="C536" s="169"/>
      <c r="D536" s="75" t="s">
        <v>592</v>
      </c>
      <c r="E536" s="72" t="s">
        <v>835</v>
      </c>
      <c r="F536" s="72" t="s">
        <v>4</v>
      </c>
      <c r="G536" s="72" t="s">
        <v>591</v>
      </c>
      <c r="H536" s="56">
        <v>1227.56</v>
      </c>
      <c r="I536" s="32"/>
      <c r="J536" s="41">
        <f t="shared" si="16"/>
        <v>0</v>
      </c>
      <c r="K536" s="42" t="str">
        <f t="shared" si="17"/>
        <v>OK</v>
      </c>
      <c r="L536" s="31"/>
      <c r="M536" s="31"/>
      <c r="N536" s="31"/>
      <c r="O536" s="64"/>
      <c r="P536" s="64"/>
      <c r="Q536" s="31"/>
      <c r="R536" s="31"/>
      <c r="S536" s="31"/>
      <c r="T536" s="31"/>
      <c r="U536" s="31"/>
      <c r="V536" s="60"/>
      <c r="W536" s="60"/>
      <c r="X536" s="60"/>
      <c r="Y536" s="60"/>
      <c r="Z536" s="60"/>
      <c r="AA536" s="60"/>
    </row>
    <row r="537" spans="1:27" ht="30" customHeight="1" x14ac:dyDescent="0.25">
      <c r="A537" s="166"/>
      <c r="B537" s="73">
        <v>581</v>
      </c>
      <c r="C537" s="169"/>
      <c r="D537" s="75" t="s">
        <v>593</v>
      </c>
      <c r="E537" s="72" t="s">
        <v>834</v>
      </c>
      <c r="F537" s="72" t="s">
        <v>4</v>
      </c>
      <c r="G537" s="72" t="s">
        <v>591</v>
      </c>
      <c r="H537" s="56">
        <v>307.14</v>
      </c>
      <c r="I537" s="32">
        <v>1</v>
      </c>
      <c r="J537" s="41">
        <f t="shared" si="16"/>
        <v>1</v>
      </c>
      <c r="K537" s="42" t="str">
        <f t="shared" si="17"/>
        <v>OK</v>
      </c>
      <c r="L537" s="31"/>
      <c r="M537" s="31"/>
      <c r="N537" s="31"/>
      <c r="O537" s="64"/>
      <c r="P537" s="64"/>
      <c r="Q537" s="31"/>
      <c r="R537" s="31"/>
      <c r="S537" s="31"/>
      <c r="T537" s="31"/>
      <c r="U537" s="31"/>
      <c r="V537" s="60"/>
      <c r="W537" s="60"/>
      <c r="X537" s="60"/>
      <c r="Y537" s="60"/>
      <c r="Z537" s="60"/>
      <c r="AA537" s="60"/>
    </row>
    <row r="538" spans="1:27" ht="30" customHeight="1" x14ac:dyDescent="0.25">
      <c r="A538" s="166"/>
      <c r="B538" s="73">
        <v>582</v>
      </c>
      <c r="C538" s="169"/>
      <c r="D538" s="82" t="s">
        <v>594</v>
      </c>
      <c r="E538" s="34" t="s">
        <v>836</v>
      </c>
      <c r="F538" s="72" t="s">
        <v>4</v>
      </c>
      <c r="G538" s="72" t="s">
        <v>591</v>
      </c>
      <c r="H538" s="56">
        <v>187.03</v>
      </c>
      <c r="I538" s="32"/>
      <c r="J538" s="41">
        <f t="shared" si="16"/>
        <v>0</v>
      </c>
      <c r="K538" s="42" t="str">
        <f t="shared" si="17"/>
        <v>OK</v>
      </c>
      <c r="L538" s="31"/>
      <c r="M538" s="31"/>
      <c r="N538" s="31"/>
      <c r="O538" s="64"/>
      <c r="P538" s="64"/>
      <c r="Q538" s="31"/>
      <c r="R538" s="31"/>
      <c r="S538" s="31"/>
      <c r="T538" s="31"/>
      <c r="U538" s="31"/>
      <c r="V538" s="60"/>
      <c r="W538" s="60"/>
      <c r="X538" s="60"/>
      <c r="Y538" s="60"/>
      <c r="Z538" s="60"/>
      <c r="AA538" s="60"/>
    </row>
    <row r="539" spans="1:27" ht="30" customHeight="1" x14ac:dyDescent="0.25">
      <c r="A539" s="166"/>
      <c r="B539" s="72">
        <v>583</v>
      </c>
      <c r="C539" s="169"/>
      <c r="D539" s="75" t="s">
        <v>596</v>
      </c>
      <c r="E539" s="72" t="s">
        <v>837</v>
      </c>
      <c r="F539" s="72" t="s">
        <v>38</v>
      </c>
      <c r="G539" s="72" t="s">
        <v>598</v>
      </c>
      <c r="H539" s="56">
        <v>327</v>
      </c>
      <c r="I539" s="32">
        <v>2</v>
      </c>
      <c r="J539" s="41">
        <f t="shared" si="16"/>
        <v>1</v>
      </c>
      <c r="K539" s="42" t="str">
        <f t="shared" si="17"/>
        <v>OK</v>
      </c>
      <c r="L539" s="31"/>
      <c r="M539" s="31"/>
      <c r="N539" s="31"/>
      <c r="O539" s="64"/>
      <c r="P539" s="64"/>
      <c r="Q539" s="31"/>
      <c r="R539" s="31">
        <v>1</v>
      </c>
      <c r="S539" s="31"/>
      <c r="T539" s="31"/>
      <c r="U539" s="31"/>
      <c r="V539" s="60"/>
      <c r="W539" s="60"/>
      <c r="X539" s="60"/>
      <c r="Y539" s="60"/>
      <c r="Z539" s="60"/>
      <c r="AA539" s="60"/>
    </row>
    <row r="540" spans="1:27" ht="30" customHeight="1" x14ac:dyDescent="0.25">
      <c r="A540" s="166"/>
      <c r="B540" s="72">
        <v>584</v>
      </c>
      <c r="C540" s="169"/>
      <c r="D540" s="75" t="s">
        <v>599</v>
      </c>
      <c r="E540" s="72" t="s">
        <v>837</v>
      </c>
      <c r="F540" s="72" t="s">
        <v>38</v>
      </c>
      <c r="G540" s="72" t="s">
        <v>598</v>
      </c>
      <c r="H540" s="56">
        <v>327</v>
      </c>
      <c r="I540" s="32"/>
      <c r="J540" s="41">
        <f t="shared" si="16"/>
        <v>0</v>
      </c>
      <c r="K540" s="42" t="str">
        <f t="shared" si="17"/>
        <v>OK</v>
      </c>
      <c r="L540" s="31"/>
      <c r="M540" s="31"/>
      <c r="N540" s="31"/>
      <c r="O540" s="64"/>
      <c r="P540" s="64"/>
      <c r="Q540" s="31"/>
      <c r="R540" s="31"/>
      <c r="S540" s="31"/>
      <c r="T540" s="31"/>
      <c r="U540" s="31"/>
      <c r="V540" s="60"/>
      <c r="W540" s="60"/>
      <c r="X540" s="60"/>
      <c r="Y540" s="60"/>
      <c r="Z540" s="60"/>
      <c r="AA540" s="60"/>
    </row>
    <row r="541" spans="1:27" ht="30" customHeight="1" x14ac:dyDescent="0.25">
      <c r="A541" s="166"/>
      <c r="B541" s="71">
        <v>585</v>
      </c>
      <c r="C541" s="169"/>
      <c r="D541" s="74" t="s">
        <v>838</v>
      </c>
      <c r="E541" s="51" t="s">
        <v>288</v>
      </c>
      <c r="F541" s="72" t="s">
        <v>336</v>
      </c>
      <c r="G541" s="73"/>
      <c r="H541" s="56">
        <v>832.76</v>
      </c>
      <c r="I541" s="32"/>
      <c r="J541" s="41">
        <f t="shared" si="16"/>
        <v>0</v>
      </c>
      <c r="K541" s="42" t="str">
        <f t="shared" si="17"/>
        <v>OK</v>
      </c>
      <c r="L541" s="31"/>
      <c r="M541" s="31"/>
      <c r="N541" s="31"/>
      <c r="O541" s="64"/>
      <c r="P541" s="64"/>
      <c r="Q541" s="31"/>
      <c r="R541" s="31"/>
      <c r="S541" s="31"/>
      <c r="T541" s="31"/>
      <c r="U541" s="31"/>
      <c r="V541" s="60"/>
      <c r="W541" s="60"/>
      <c r="X541" s="60"/>
      <c r="Y541" s="60"/>
      <c r="Z541" s="60"/>
      <c r="AA541" s="60"/>
    </row>
    <row r="542" spans="1:27" ht="30" customHeight="1" x14ac:dyDescent="0.25">
      <c r="A542" s="166"/>
      <c r="B542" s="73">
        <v>586</v>
      </c>
      <c r="C542" s="169"/>
      <c r="D542" s="75" t="s">
        <v>663</v>
      </c>
      <c r="E542" s="72" t="s">
        <v>839</v>
      </c>
      <c r="F542" s="72" t="s">
        <v>336</v>
      </c>
      <c r="G542" s="72" t="s">
        <v>664</v>
      </c>
      <c r="H542" s="56">
        <v>358.59</v>
      </c>
      <c r="I542" s="32">
        <v>1</v>
      </c>
      <c r="J542" s="41">
        <f t="shared" si="16"/>
        <v>0</v>
      </c>
      <c r="K542" s="42" t="str">
        <f t="shared" si="17"/>
        <v>OK</v>
      </c>
      <c r="L542" s="31"/>
      <c r="M542" s="31"/>
      <c r="N542" s="31"/>
      <c r="O542" s="64"/>
      <c r="P542" s="64"/>
      <c r="Q542" s="31"/>
      <c r="R542" s="31">
        <v>1</v>
      </c>
      <c r="S542" s="31"/>
      <c r="T542" s="31"/>
      <c r="U542" s="31"/>
      <c r="V542" s="60"/>
      <c r="W542" s="60"/>
      <c r="X542" s="60"/>
      <c r="Y542" s="60"/>
      <c r="Z542" s="60"/>
      <c r="AA542" s="60"/>
    </row>
    <row r="543" spans="1:27" ht="30" customHeight="1" x14ac:dyDescent="0.25">
      <c r="A543" s="166"/>
      <c r="B543" s="71">
        <v>587</v>
      </c>
      <c r="C543" s="169"/>
      <c r="D543" s="74" t="s">
        <v>672</v>
      </c>
      <c r="E543" s="51" t="s">
        <v>288</v>
      </c>
      <c r="F543" s="72" t="s">
        <v>336</v>
      </c>
      <c r="G543" s="72" t="s">
        <v>512</v>
      </c>
      <c r="H543" s="56">
        <v>3554.82</v>
      </c>
      <c r="I543" s="32"/>
      <c r="J543" s="41">
        <f t="shared" si="16"/>
        <v>0</v>
      </c>
      <c r="K543" s="42" t="str">
        <f t="shared" si="17"/>
        <v>OK</v>
      </c>
      <c r="L543" s="31"/>
      <c r="M543" s="31"/>
      <c r="N543" s="31"/>
      <c r="O543" s="64"/>
      <c r="P543" s="64"/>
      <c r="Q543" s="31"/>
      <c r="R543" s="31"/>
      <c r="S543" s="31"/>
      <c r="T543" s="31"/>
      <c r="U543" s="31"/>
      <c r="V543" s="60"/>
      <c r="W543" s="60"/>
      <c r="X543" s="60"/>
      <c r="Y543" s="60"/>
      <c r="Z543" s="60"/>
      <c r="AA543" s="60"/>
    </row>
    <row r="544" spans="1:27" ht="30" customHeight="1" x14ac:dyDescent="0.25">
      <c r="A544" s="166"/>
      <c r="B544" s="71">
        <v>588</v>
      </c>
      <c r="C544" s="169"/>
      <c r="D544" s="74" t="s">
        <v>673</v>
      </c>
      <c r="E544" s="51" t="s">
        <v>840</v>
      </c>
      <c r="F544" s="72" t="s">
        <v>336</v>
      </c>
      <c r="G544" s="72" t="s">
        <v>512</v>
      </c>
      <c r="H544" s="56">
        <v>777</v>
      </c>
      <c r="I544" s="32"/>
      <c r="J544" s="41">
        <f t="shared" si="16"/>
        <v>0</v>
      </c>
      <c r="K544" s="42" t="str">
        <f t="shared" si="17"/>
        <v>OK</v>
      </c>
      <c r="L544" s="31"/>
      <c r="M544" s="31"/>
      <c r="N544" s="31"/>
      <c r="O544" s="64"/>
      <c r="P544" s="64"/>
      <c r="Q544" s="31"/>
      <c r="R544" s="31"/>
      <c r="S544" s="31"/>
      <c r="T544" s="31"/>
      <c r="U544" s="31"/>
      <c r="V544" s="60"/>
      <c r="W544" s="60"/>
      <c r="X544" s="60"/>
      <c r="Y544" s="60"/>
      <c r="Z544" s="60"/>
      <c r="AA544" s="60"/>
    </row>
    <row r="545" spans="1:27" ht="30" customHeight="1" x14ac:dyDescent="0.25">
      <c r="A545" s="166"/>
      <c r="B545" s="73">
        <v>589</v>
      </c>
      <c r="C545" s="169"/>
      <c r="D545" s="75" t="s">
        <v>841</v>
      </c>
      <c r="E545" s="72" t="s">
        <v>842</v>
      </c>
      <c r="F545" s="72" t="s">
        <v>38</v>
      </c>
      <c r="G545" s="72" t="s">
        <v>601</v>
      </c>
      <c r="H545" s="56">
        <v>147.63</v>
      </c>
      <c r="I545" s="32"/>
      <c r="J545" s="41">
        <f t="shared" si="16"/>
        <v>0</v>
      </c>
      <c r="K545" s="42" t="str">
        <f t="shared" si="17"/>
        <v>OK</v>
      </c>
      <c r="L545" s="31"/>
      <c r="M545" s="31"/>
      <c r="N545" s="31"/>
      <c r="O545" s="64"/>
      <c r="P545" s="64"/>
      <c r="Q545" s="31"/>
      <c r="R545" s="31"/>
      <c r="S545" s="31"/>
      <c r="T545" s="31"/>
      <c r="U545" s="31"/>
      <c r="V545" s="60"/>
      <c r="W545" s="60"/>
      <c r="X545" s="60"/>
      <c r="Y545" s="60"/>
      <c r="Z545" s="60"/>
      <c r="AA545" s="60"/>
    </row>
    <row r="546" spans="1:27" ht="30" customHeight="1" x14ac:dyDescent="0.25">
      <c r="A546" s="166"/>
      <c r="B546" s="73">
        <v>590</v>
      </c>
      <c r="C546" s="169"/>
      <c r="D546" s="75" t="s">
        <v>843</v>
      </c>
      <c r="E546" s="72" t="s">
        <v>288</v>
      </c>
      <c r="F546" s="72" t="s">
        <v>38</v>
      </c>
      <c r="G546" s="72" t="s">
        <v>601</v>
      </c>
      <c r="H546" s="56">
        <v>426.21</v>
      </c>
      <c r="I546" s="32"/>
      <c r="J546" s="41">
        <f t="shared" si="16"/>
        <v>0</v>
      </c>
      <c r="K546" s="42" t="str">
        <f t="shared" si="17"/>
        <v>OK</v>
      </c>
      <c r="L546" s="31"/>
      <c r="M546" s="31"/>
      <c r="N546" s="31"/>
      <c r="O546" s="64"/>
      <c r="P546" s="64"/>
      <c r="Q546" s="31"/>
      <c r="R546" s="31"/>
      <c r="S546" s="31"/>
      <c r="T546" s="31"/>
      <c r="U546" s="31"/>
      <c r="V546" s="60"/>
      <c r="W546" s="60"/>
      <c r="X546" s="60"/>
      <c r="Y546" s="60"/>
      <c r="Z546" s="60"/>
      <c r="AA546" s="60"/>
    </row>
    <row r="547" spans="1:27" ht="30" customHeight="1" x14ac:dyDescent="0.25">
      <c r="A547" s="166"/>
      <c r="B547" s="73">
        <v>591</v>
      </c>
      <c r="C547" s="169"/>
      <c r="D547" s="74" t="s">
        <v>844</v>
      </c>
      <c r="E547" s="51" t="s">
        <v>845</v>
      </c>
      <c r="F547" s="72" t="s">
        <v>38</v>
      </c>
      <c r="G547" s="72" t="s">
        <v>601</v>
      </c>
      <c r="H547" s="56">
        <v>27.25</v>
      </c>
      <c r="I547" s="32"/>
      <c r="J547" s="41">
        <f t="shared" si="16"/>
        <v>0</v>
      </c>
      <c r="K547" s="42" t="str">
        <f t="shared" si="17"/>
        <v>OK</v>
      </c>
      <c r="L547" s="31"/>
      <c r="M547" s="31"/>
      <c r="N547" s="31"/>
      <c r="O547" s="64"/>
      <c r="P547" s="64"/>
      <c r="Q547" s="31"/>
      <c r="R547" s="31"/>
      <c r="S547" s="31"/>
      <c r="T547" s="31"/>
      <c r="U547" s="31"/>
      <c r="V547" s="60"/>
      <c r="W547" s="60"/>
      <c r="X547" s="60"/>
      <c r="Y547" s="60"/>
      <c r="Z547" s="60"/>
      <c r="AA547" s="60"/>
    </row>
    <row r="548" spans="1:27" ht="30" customHeight="1" x14ac:dyDescent="0.25">
      <c r="A548" s="166"/>
      <c r="B548" s="73">
        <v>592</v>
      </c>
      <c r="C548" s="169"/>
      <c r="D548" s="75" t="s">
        <v>603</v>
      </c>
      <c r="E548" s="72" t="s">
        <v>231</v>
      </c>
      <c r="F548" s="72" t="s">
        <v>38</v>
      </c>
      <c r="G548" s="72" t="s">
        <v>601</v>
      </c>
      <c r="H548" s="56">
        <v>143.83000000000001</v>
      </c>
      <c r="I548" s="32"/>
      <c r="J548" s="41">
        <f t="shared" si="16"/>
        <v>0</v>
      </c>
      <c r="K548" s="42" t="str">
        <f t="shared" si="17"/>
        <v>OK</v>
      </c>
      <c r="L548" s="31"/>
      <c r="M548" s="31"/>
      <c r="N548" s="31"/>
      <c r="O548" s="64"/>
      <c r="P548" s="64"/>
      <c r="Q548" s="31"/>
      <c r="R548" s="31"/>
      <c r="S548" s="31"/>
      <c r="T548" s="31"/>
      <c r="U548" s="31"/>
      <c r="V548" s="60"/>
      <c r="W548" s="60"/>
      <c r="X548" s="60"/>
      <c r="Y548" s="60"/>
      <c r="Z548" s="60"/>
      <c r="AA548" s="60"/>
    </row>
    <row r="549" spans="1:27" ht="30" customHeight="1" x14ac:dyDescent="0.25">
      <c r="A549" s="166"/>
      <c r="B549" s="73">
        <v>593</v>
      </c>
      <c r="C549" s="169"/>
      <c r="D549" s="74" t="s">
        <v>604</v>
      </c>
      <c r="E549" s="51" t="s">
        <v>231</v>
      </c>
      <c r="F549" s="72" t="s">
        <v>38</v>
      </c>
      <c r="G549" s="72" t="s">
        <v>601</v>
      </c>
      <c r="H549" s="56">
        <v>228.43</v>
      </c>
      <c r="I549" s="32"/>
      <c r="J549" s="41">
        <f t="shared" si="16"/>
        <v>0</v>
      </c>
      <c r="K549" s="42" t="str">
        <f t="shared" si="17"/>
        <v>OK</v>
      </c>
      <c r="L549" s="31"/>
      <c r="M549" s="31"/>
      <c r="N549" s="31"/>
      <c r="O549" s="64"/>
      <c r="P549" s="64"/>
      <c r="Q549" s="31"/>
      <c r="R549" s="31"/>
      <c r="S549" s="31"/>
      <c r="T549" s="31"/>
      <c r="U549" s="31"/>
      <c r="V549" s="60"/>
      <c r="W549" s="60"/>
      <c r="X549" s="60"/>
      <c r="Y549" s="60"/>
      <c r="Z549" s="60"/>
      <c r="AA549" s="60"/>
    </row>
    <row r="550" spans="1:27" ht="30" customHeight="1" x14ac:dyDescent="0.25">
      <c r="A550" s="166"/>
      <c r="B550" s="73">
        <v>594</v>
      </c>
      <c r="C550" s="169"/>
      <c r="D550" s="74" t="s">
        <v>846</v>
      </c>
      <c r="E550" s="51" t="s">
        <v>847</v>
      </c>
      <c r="F550" s="72" t="s">
        <v>38</v>
      </c>
      <c r="G550" s="72" t="s">
        <v>531</v>
      </c>
      <c r="H550" s="56">
        <v>79</v>
      </c>
      <c r="I550" s="32"/>
      <c r="J550" s="41">
        <f t="shared" si="16"/>
        <v>0</v>
      </c>
      <c r="K550" s="42" t="str">
        <f t="shared" si="17"/>
        <v>OK</v>
      </c>
      <c r="L550" s="31"/>
      <c r="M550" s="31"/>
      <c r="N550" s="31"/>
      <c r="O550" s="64"/>
      <c r="P550" s="64"/>
      <c r="Q550" s="31"/>
      <c r="R550" s="31"/>
      <c r="S550" s="31"/>
      <c r="T550" s="31"/>
      <c r="U550" s="31"/>
      <c r="V550" s="60"/>
      <c r="W550" s="60"/>
      <c r="X550" s="60"/>
      <c r="Y550" s="60"/>
      <c r="Z550" s="60"/>
      <c r="AA550" s="60"/>
    </row>
    <row r="551" spans="1:27" ht="30" customHeight="1" x14ac:dyDescent="0.25">
      <c r="A551" s="166"/>
      <c r="B551" s="73">
        <v>595</v>
      </c>
      <c r="C551" s="169"/>
      <c r="D551" s="74" t="s">
        <v>848</v>
      </c>
      <c r="E551" s="51" t="s">
        <v>847</v>
      </c>
      <c r="F551" s="72" t="s">
        <v>38</v>
      </c>
      <c r="G551" s="72" t="s">
        <v>531</v>
      </c>
      <c r="H551" s="56">
        <v>83</v>
      </c>
      <c r="I551" s="32"/>
      <c r="J551" s="41">
        <f t="shared" si="16"/>
        <v>0</v>
      </c>
      <c r="K551" s="42" t="str">
        <f t="shared" si="17"/>
        <v>OK</v>
      </c>
      <c r="L551" s="31"/>
      <c r="M551" s="31"/>
      <c r="N551" s="31"/>
      <c r="O551" s="64"/>
      <c r="P551" s="64"/>
      <c r="Q551" s="31"/>
      <c r="R551" s="31"/>
      <c r="S551" s="31"/>
      <c r="T551" s="31"/>
      <c r="U551" s="31"/>
      <c r="V551" s="60"/>
      <c r="W551" s="60"/>
      <c r="X551" s="60"/>
      <c r="Y551" s="60"/>
      <c r="Z551" s="60"/>
      <c r="AA551" s="60"/>
    </row>
    <row r="552" spans="1:27" ht="30" customHeight="1" x14ac:dyDescent="0.25">
      <c r="A552" s="167"/>
      <c r="B552" s="73">
        <v>596</v>
      </c>
      <c r="C552" s="170"/>
      <c r="D552" s="74" t="s">
        <v>849</v>
      </c>
      <c r="E552" s="51" t="s">
        <v>847</v>
      </c>
      <c r="F552" s="72" t="s">
        <v>38</v>
      </c>
      <c r="G552" s="72" t="s">
        <v>531</v>
      </c>
      <c r="H552" s="56">
        <v>25</v>
      </c>
      <c r="I552" s="32"/>
      <c r="J552" s="41">
        <f t="shared" si="16"/>
        <v>0</v>
      </c>
      <c r="K552" s="42" t="str">
        <f t="shared" si="17"/>
        <v>OK</v>
      </c>
      <c r="L552" s="31"/>
      <c r="M552" s="31"/>
      <c r="N552" s="31"/>
      <c r="O552" s="64"/>
      <c r="P552" s="64"/>
      <c r="Q552" s="31"/>
      <c r="R552" s="31"/>
      <c r="S552" s="31"/>
      <c r="T552" s="31"/>
      <c r="U552" s="31"/>
      <c r="V552" s="60"/>
      <c r="W552" s="60"/>
      <c r="X552" s="60"/>
      <c r="Y552" s="60"/>
      <c r="Z552" s="60"/>
      <c r="AA552" s="60"/>
    </row>
    <row r="553" spans="1:27" ht="30" customHeight="1" x14ac:dyDescent="0.25">
      <c r="A553" s="178">
        <v>13</v>
      </c>
      <c r="B553" s="70">
        <v>609</v>
      </c>
      <c r="C553" s="174" t="s">
        <v>819</v>
      </c>
      <c r="D553" s="80" t="s">
        <v>607</v>
      </c>
      <c r="E553" s="69" t="s">
        <v>850</v>
      </c>
      <c r="F553" s="69" t="s">
        <v>123</v>
      </c>
      <c r="G553" s="69" t="s">
        <v>609</v>
      </c>
      <c r="H553" s="54">
        <v>79.5</v>
      </c>
      <c r="I553" s="32"/>
      <c r="J553" s="41">
        <f t="shared" si="16"/>
        <v>0</v>
      </c>
      <c r="K553" s="42" t="str">
        <f t="shared" si="17"/>
        <v>OK</v>
      </c>
      <c r="L553" s="31"/>
      <c r="M553" s="31"/>
      <c r="N553" s="31"/>
      <c r="O553" s="64"/>
      <c r="P553" s="64"/>
      <c r="Q553" s="31"/>
      <c r="R553" s="31"/>
      <c r="S553" s="31"/>
      <c r="T553" s="31"/>
      <c r="U553" s="31"/>
      <c r="V553" s="60"/>
      <c r="W553" s="60"/>
      <c r="X553" s="60"/>
      <c r="Y553" s="60"/>
      <c r="Z553" s="60"/>
      <c r="AA553" s="60"/>
    </row>
    <row r="554" spans="1:27" ht="30" customHeight="1" x14ac:dyDescent="0.25">
      <c r="A554" s="178"/>
      <c r="B554" s="70">
        <v>610</v>
      </c>
      <c r="C554" s="175"/>
      <c r="D554" s="80" t="s">
        <v>610</v>
      </c>
      <c r="E554" s="69" t="s">
        <v>850</v>
      </c>
      <c r="F554" s="69" t="s">
        <v>123</v>
      </c>
      <c r="G554" s="69" t="s">
        <v>609</v>
      </c>
      <c r="H554" s="54">
        <v>112.81</v>
      </c>
      <c r="I554" s="32"/>
      <c r="J554" s="41">
        <f t="shared" si="16"/>
        <v>0</v>
      </c>
      <c r="K554" s="42" t="str">
        <f t="shared" si="17"/>
        <v>OK</v>
      </c>
      <c r="L554" s="31"/>
      <c r="M554" s="31"/>
      <c r="N554" s="31"/>
      <c r="O554" s="64"/>
      <c r="P554" s="64"/>
      <c r="Q554" s="31"/>
      <c r="R554" s="31"/>
      <c r="S554" s="31"/>
      <c r="T554" s="31"/>
      <c r="U554" s="31"/>
      <c r="V554" s="60"/>
      <c r="W554" s="60"/>
      <c r="X554" s="60"/>
      <c r="Y554" s="60"/>
      <c r="Z554" s="60"/>
      <c r="AA554" s="60"/>
    </row>
    <row r="555" spans="1:27" ht="30" customHeight="1" x14ac:dyDescent="0.25">
      <c r="A555" s="178"/>
      <c r="B555" s="70">
        <v>611</v>
      </c>
      <c r="C555" s="175"/>
      <c r="D555" s="80" t="s">
        <v>611</v>
      </c>
      <c r="E555" s="69" t="s">
        <v>850</v>
      </c>
      <c r="F555" s="69" t="s">
        <v>123</v>
      </c>
      <c r="G555" s="69" t="s">
        <v>609</v>
      </c>
      <c r="H555" s="54">
        <v>78.8</v>
      </c>
      <c r="I555" s="32"/>
      <c r="J555" s="41">
        <f t="shared" si="16"/>
        <v>0</v>
      </c>
      <c r="K555" s="42" t="str">
        <f t="shared" si="17"/>
        <v>OK</v>
      </c>
      <c r="L555" s="31"/>
      <c r="M555" s="31"/>
      <c r="N555" s="31"/>
      <c r="O555" s="64"/>
      <c r="P555" s="64"/>
      <c r="Q555" s="31"/>
      <c r="R555" s="31"/>
      <c r="S555" s="31"/>
      <c r="T555" s="31"/>
      <c r="U555" s="31"/>
      <c r="V555" s="60"/>
      <c r="W555" s="60"/>
      <c r="X555" s="60"/>
      <c r="Y555" s="60"/>
      <c r="Z555" s="60"/>
      <c r="AA555" s="60"/>
    </row>
    <row r="556" spans="1:27" ht="30" customHeight="1" x14ac:dyDescent="0.25">
      <c r="A556" s="178"/>
      <c r="B556" s="70">
        <v>612</v>
      </c>
      <c r="C556" s="175"/>
      <c r="D556" s="80" t="s">
        <v>612</v>
      </c>
      <c r="E556" s="69" t="s">
        <v>616</v>
      </c>
      <c r="F556" s="69" t="s">
        <v>123</v>
      </c>
      <c r="G556" s="69" t="s">
        <v>614</v>
      </c>
      <c r="H556" s="54">
        <v>47.5</v>
      </c>
      <c r="I556" s="32">
        <v>50</v>
      </c>
      <c r="J556" s="41">
        <f t="shared" si="16"/>
        <v>30</v>
      </c>
      <c r="K556" s="42" t="str">
        <f t="shared" si="17"/>
        <v>OK</v>
      </c>
      <c r="L556" s="31"/>
      <c r="M556" s="31"/>
      <c r="N556" s="31"/>
      <c r="O556" s="64"/>
      <c r="P556" s="64"/>
      <c r="Q556" s="31"/>
      <c r="R556" s="31">
        <v>20</v>
      </c>
      <c r="S556" s="31"/>
      <c r="T556" s="31"/>
      <c r="U556" s="31"/>
      <c r="V556" s="60"/>
      <c r="W556" s="60"/>
      <c r="X556" s="60"/>
      <c r="Y556" s="60"/>
      <c r="Z556" s="60"/>
      <c r="AA556" s="60"/>
    </row>
    <row r="557" spans="1:27" ht="30" customHeight="1" x14ac:dyDescent="0.25">
      <c r="A557" s="178"/>
      <c r="B557" s="70">
        <v>613</v>
      </c>
      <c r="C557" s="175"/>
      <c r="D557" s="80" t="s">
        <v>615</v>
      </c>
      <c r="E557" s="69" t="s">
        <v>616</v>
      </c>
      <c r="F557" s="69" t="s">
        <v>123</v>
      </c>
      <c r="G557" s="69" t="s">
        <v>614</v>
      </c>
      <c r="H557" s="54">
        <v>48</v>
      </c>
      <c r="I557" s="32">
        <v>6</v>
      </c>
      <c r="J557" s="41">
        <f t="shared" si="16"/>
        <v>0</v>
      </c>
      <c r="K557" s="42" t="str">
        <f t="shared" si="17"/>
        <v>OK</v>
      </c>
      <c r="L557" s="31"/>
      <c r="M557" s="31"/>
      <c r="N557" s="31"/>
      <c r="O557" s="64"/>
      <c r="P557" s="64"/>
      <c r="Q557" s="31"/>
      <c r="R557" s="31">
        <v>6</v>
      </c>
      <c r="S557" s="31"/>
      <c r="T557" s="31"/>
      <c r="U557" s="31"/>
      <c r="V557" s="60"/>
      <c r="W557" s="60"/>
      <c r="X557" s="60"/>
      <c r="Y557" s="60"/>
      <c r="Z557" s="60"/>
      <c r="AA557" s="60"/>
    </row>
    <row r="558" spans="1:27" ht="30" customHeight="1" x14ac:dyDescent="0.25">
      <c r="A558" s="178"/>
      <c r="B558" s="70">
        <v>614</v>
      </c>
      <c r="C558" s="176"/>
      <c r="D558" s="80" t="s">
        <v>617</v>
      </c>
      <c r="E558" s="69" t="s">
        <v>851</v>
      </c>
      <c r="F558" s="69" t="s">
        <v>123</v>
      </c>
      <c r="G558" s="69" t="s">
        <v>609</v>
      </c>
      <c r="H558" s="54">
        <v>425.99</v>
      </c>
      <c r="I558" s="32"/>
      <c r="J558" s="41">
        <f t="shared" si="16"/>
        <v>0</v>
      </c>
      <c r="K558" s="42" t="str">
        <f t="shared" si="17"/>
        <v>OK</v>
      </c>
      <c r="L558" s="31"/>
      <c r="M558" s="31"/>
      <c r="N558" s="31"/>
      <c r="O558" s="64"/>
      <c r="P558" s="64"/>
      <c r="Q558" s="31"/>
      <c r="R558" s="31"/>
      <c r="S558" s="31"/>
      <c r="T558" s="31"/>
      <c r="U558" s="31"/>
      <c r="V558" s="60"/>
      <c r="W558" s="60"/>
      <c r="X558" s="60"/>
      <c r="Y558" s="60"/>
      <c r="Z558" s="60"/>
      <c r="AA558" s="60"/>
    </row>
    <row r="559" spans="1:27" ht="30" customHeight="1" x14ac:dyDescent="0.25">
      <c r="A559" s="177">
        <v>15</v>
      </c>
      <c r="B559" s="71">
        <v>618</v>
      </c>
      <c r="C559" s="168" t="s">
        <v>852</v>
      </c>
      <c r="D559" s="75" t="s">
        <v>853</v>
      </c>
      <c r="E559" s="72" t="s">
        <v>854</v>
      </c>
      <c r="F559" s="73" t="s">
        <v>38</v>
      </c>
      <c r="G559" s="73" t="s">
        <v>44</v>
      </c>
      <c r="H559" s="56">
        <v>10589</v>
      </c>
      <c r="I559" s="32"/>
      <c r="J559" s="41">
        <f t="shared" si="16"/>
        <v>0</v>
      </c>
      <c r="K559" s="42" t="str">
        <f t="shared" si="17"/>
        <v>OK</v>
      </c>
      <c r="L559" s="31"/>
      <c r="M559" s="31"/>
      <c r="N559" s="31"/>
      <c r="O559" s="64"/>
      <c r="P559" s="64"/>
      <c r="Q559" s="31"/>
      <c r="R559" s="31"/>
      <c r="S559" s="31"/>
      <c r="T559" s="31"/>
      <c r="U559" s="31"/>
      <c r="V559" s="60"/>
      <c r="W559" s="60"/>
      <c r="X559" s="60"/>
      <c r="Y559" s="60"/>
      <c r="Z559" s="60"/>
      <c r="AA559" s="60"/>
    </row>
    <row r="560" spans="1:27" ht="30" customHeight="1" x14ac:dyDescent="0.25">
      <c r="A560" s="177"/>
      <c r="B560" s="71">
        <v>619</v>
      </c>
      <c r="C560" s="170"/>
      <c r="D560" s="101" t="s">
        <v>855</v>
      </c>
      <c r="E560" s="102" t="s">
        <v>856</v>
      </c>
      <c r="F560" s="73" t="s">
        <v>38</v>
      </c>
      <c r="G560" s="73" t="s">
        <v>44</v>
      </c>
      <c r="H560" s="56">
        <v>49.9</v>
      </c>
      <c r="I560" s="32"/>
      <c r="J560" s="41">
        <f t="shared" si="16"/>
        <v>0</v>
      </c>
      <c r="K560" s="42" t="str">
        <f t="shared" si="17"/>
        <v>OK</v>
      </c>
      <c r="L560" s="31"/>
      <c r="M560" s="31"/>
      <c r="N560" s="31"/>
      <c r="O560" s="64"/>
      <c r="P560" s="64"/>
      <c r="Q560" s="31"/>
      <c r="R560" s="31"/>
      <c r="S560" s="31"/>
      <c r="T560" s="31"/>
      <c r="U560" s="31"/>
      <c r="V560" s="60"/>
      <c r="W560" s="60"/>
      <c r="X560" s="60"/>
      <c r="Y560" s="60"/>
      <c r="Z560" s="60"/>
      <c r="AA560" s="60"/>
    </row>
  </sheetData>
  <mergeCells count="44">
    <mergeCell ref="T1:T2"/>
    <mergeCell ref="D1:H1"/>
    <mergeCell ref="A156:A188"/>
    <mergeCell ref="A301:A434"/>
    <mergeCell ref="S1:S2"/>
    <mergeCell ref="M1:M2"/>
    <mergeCell ref="N1:N2"/>
    <mergeCell ref="O1:O2"/>
    <mergeCell ref="P1:P2"/>
    <mergeCell ref="Q1:Q2"/>
    <mergeCell ref="C156:C188"/>
    <mergeCell ref="A189:A257"/>
    <mergeCell ref="C189:C257"/>
    <mergeCell ref="A258:A300"/>
    <mergeCell ref="C258:C300"/>
    <mergeCell ref="AA1:AA2"/>
    <mergeCell ref="A4:A87"/>
    <mergeCell ref="C4:C87"/>
    <mergeCell ref="A88:A155"/>
    <mergeCell ref="C88:C155"/>
    <mergeCell ref="V1:V2"/>
    <mergeCell ref="W1:W2"/>
    <mergeCell ref="X1:X2"/>
    <mergeCell ref="Y1:Y2"/>
    <mergeCell ref="Z1:Z2"/>
    <mergeCell ref="I1:K1"/>
    <mergeCell ref="U1:U2"/>
    <mergeCell ref="A2:K2"/>
    <mergeCell ref="L1:L2"/>
    <mergeCell ref="R1:R2"/>
    <mergeCell ref="A1:C1"/>
    <mergeCell ref="C301:C434"/>
    <mergeCell ref="A435:A484"/>
    <mergeCell ref="C435:C484"/>
    <mergeCell ref="A485:A492"/>
    <mergeCell ref="C485:C492"/>
    <mergeCell ref="C559:C560"/>
    <mergeCell ref="C493:C534"/>
    <mergeCell ref="A535:A552"/>
    <mergeCell ref="C535:C552"/>
    <mergeCell ref="A553:A558"/>
    <mergeCell ref="C553:C558"/>
    <mergeCell ref="A493:A534"/>
    <mergeCell ref="A559:A560"/>
  </mergeCells>
  <conditionalFormatting sqref="L4:T560">
    <cfRule type="cellIs" dxfId="21" priority="10" stopIfTrue="1" operator="greaterThan">
      <formula>0</formula>
    </cfRule>
    <cfRule type="cellIs" dxfId="20" priority="11" stopIfTrue="1" operator="greaterThan">
      <formula>0</formula>
    </cfRule>
    <cfRule type="cellIs" dxfId="19" priority="12" stopIfTrue="1" operator="greaterThan">
      <formula>0</formula>
    </cfRule>
  </conditionalFormatting>
  <conditionalFormatting sqref="U4:U560">
    <cfRule type="cellIs" dxfId="18" priority="1" stopIfTrue="1" operator="greaterThan">
      <formula>0</formula>
    </cfRule>
    <cfRule type="cellIs" dxfId="17" priority="2" stopIfTrue="1" operator="greaterThan">
      <formula>0</formula>
    </cfRule>
    <cfRule type="cellIs" dxfId="16"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0"/>
  <sheetViews>
    <sheetView topLeftCell="F1" zoomScale="80" zoomScaleNormal="80" workbookViewId="0">
      <selection activeCell="L560" sqref="L4:N560"/>
    </sheetView>
  </sheetViews>
  <sheetFormatPr defaultColWidth="9.7109375" defaultRowHeight="26.25" x14ac:dyDescent="0.25"/>
  <cols>
    <col min="1" max="1" width="9.85546875" style="98" customWidth="1"/>
    <col min="2" max="2" width="6.5703125" style="1" customWidth="1"/>
    <col min="3" max="3" width="30.42578125" style="78" customWidth="1"/>
    <col min="4" max="4" width="55.28515625" style="83" customWidth="1"/>
    <col min="5" max="6" width="12.42578125" style="1" customWidth="1"/>
    <col min="7" max="7" width="16.7109375" style="1" customWidth="1"/>
    <col min="8" max="8" width="12.7109375" style="57" bestFit="1" customWidth="1"/>
    <col min="9" max="9" width="13.85546875" style="17" customWidth="1"/>
    <col min="10" max="10" width="13.28515625" style="44" customWidth="1"/>
    <col min="11" max="11" width="12.5703125" style="18" customWidth="1"/>
    <col min="12" max="23" width="13.7109375" style="19" customWidth="1"/>
    <col min="24" max="29" width="13.7109375" style="15" customWidth="1"/>
    <col min="30" max="16384" width="9.7109375" style="15"/>
  </cols>
  <sheetData>
    <row r="1" spans="1:29" ht="30" customHeight="1" x14ac:dyDescent="0.25">
      <c r="A1" s="158" t="s">
        <v>677</v>
      </c>
      <c r="B1" s="158"/>
      <c r="C1" s="158"/>
      <c r="D1" s="158" t="s">
        <v>674</v>
      </c>
      <c r="E1" s="158"/>
      <c r="F1" s="158"/>
      <c r="G1" s="158"/>
      <c r="H1" s="158"/>
      <c r="I1" s="158" t="s">
        <v>679</v>
      </c>
      <c r="J1" s="158"/>
      <c r="K1" s="158"/>
      <c r="L1" s="157" t="s">
        <v>1031</v>
      </c>
      <c r="M1" s="157" t="s">
        <v>1032</v>
      </c>
      <c r="N1" s="157" t="s">
        <v>1033</v>
      </c>
      <c r="O1" s="157" t="s">
        <v>676</v>
      </c>
      <c r="P1" s="157" t="s">
        <v>676</v>
      </c>
      <c r="Q1" s="157" t="s">
        <v>676</v>
      </c>
      <c r="R1" s="157" t="s">
        <v>676</v>
      </c>
      <c r="S1" s="157" t="s">
        <v>676</v>
      </c>
      <c r="T1" s="157" t="s">
        <v>676</v>
      </c>
      <c r="U1" s="157" t="s">
        <v>676</v>
      </c>
      <c r="V1" s="157" t="s">
        <v>676</v>
      </c>
      <c r="W1" s="157" t="s">
        <v>676</v>
      </c>
      <c r="X1" s="157" t="s">
        <v>676</v>
      </c>
      <c r="Y1" s="157" t="s">
        <v>676</v>
      </c>
      <c r="Z1" s="157" t="s">
        <v>676</v>
      </c>
      <c r="AA1" s="157" t="s">
        <v>676</v>
      </c>
      <c r="AB1" s="157" t="s">
        <v>676</v>
      </c>
      <c r="AC1" s="157" t="s">
        <v>676</v>
      </c>
    </row>
    <row r="2" spans="1:29" ht="30" customHeight="1" x14ac:dyDescent="0.25">
      <c r="A2" s="158" t="s">
        <v>678</v>
      </c>
      <c r="B2" s="158"/>
      <c r="C2" s="158"/>
      <c r="D2" s="158"/>
      <c r="E2" s="158"/>
      <c r="F2" s="158"/>
      <c r="G2" s="158"/>
      <c r="H2" s="158"/>
      <c r="I2" s="158"/>
      <c r="J2" s="158"/>
      <c r="K2" s="158"/>
      <c r="L2" s="157"/>
      <c r="M2" s="157"/>
      <c r="N2" s="157"/>
      <c r="O2" s="157"/>
      <c r="P2" s="157"/>
      <c r="Q2" s="157"/>
      <c r="R2" s="157"/>
      <c r="S2" s="157"/>
      <c r="T2" s="157"/>
      <c r="U2" s="157"/>
      <c r="V2" s="157"/>
      <c r="W2" s="157"/>
      <c r="X2" s="157"/>
      <c r="Y2" s="157"/>
      <c r="Z2" s="157"/>
      <c r="AA2" s="157"/>
      <c r="AB2" s="157"/>
      <c r="AC2" s="157"/>
    </row>
    <row r="3" spans="1:29" s="16" customFormat="1" ht="30" x14ac:dyDescent="0.2">
      <c r="A3" s="97" t="s">
        <v>5</v>
      </c>
      <c r="B3" s="90" t="s">
        <v>3</v>
      </c>
      <c r="C3" s="91" t="s">
        <v>680</v>
      </c>
      <c r="D3" s="90" t="s">
        <v>681</v>
      </c>
      <c r="E3" s="90" t="s">
        <v>682</v>
      </c>
      <c r="F3" s="92" t="s">
        <v>4</v>
      </c>
      <c r="G3" s="92" t="s">
        <v>683</v>
      </c>
      <c r="H3" s="93" t="s">
        <v>857</v>
      </c>
      <c r="I3" s="94" t="s">
        <v>24</v>
      </c>
      <c r="J3" s="95" t="s">
        <v>0</v>
      </c>
      <c r="K3" s="96" t="s">
        <v>2</v>
      </c>
      <c r="L3" s="103">
        <v>43629</v>
      </c>
      <c r="M3" s="103">
        <v>43629</v>
      </c>
      <c r="N3" s="103">
        <v>43634</v>
      </c>
      <c r="O3" s="40" t="s">
        <v>1</v>
      </c>
      <c r="P3" s="40" t="s">
        <v>1</v>
      </c>
      <c r="Q3" s="40" t="s">
        <v>1</v>
      </c>
      <c r="R3" s="40" t="s">
        <v>1</v>
      </c>
      <c r="S3" s="40" t="s">
        <v>1</v>
      </c>
      <c r="T3" s="40" t="s">
        <v>1</v>
      </c>
      <c r="U3" s="40" t="s">
        <v>1</v>
      </c>
      <c r="V3" s="40" t="s">
        <v>1</v>
      </c>
      <c r="W3" s="40" t="s">
        <v>1</v>
      </c>
      <c r="X3" s="40" t="s">
        <v>1</v>
      </c>
      <c r="Y3" s="40" t="s">
        <v>1</v>
      </c>
      <c r="Z3" s="40" t="s">
        <v>1</v>
      </c>
      <c r="AA3" s="40" t="s">
        <v>1</v>
      </c>
      <c r="AB3" s="40" t="s">
        <v>1</v>
      </c>
      <c r="AC3" s="40" t="s">
        <v>1</v>
      </c>
    </row>
    <row r="4" spans="1:29" ht="30" customHeight="1" x14ac:dyDescent="0.25">
      <c r="A4" s="159">
        <v>1</v>
      </c>
      <c r="B4" s="67">
        <v>1</v>
      </c>
      <c r="C4" s="162" t="s">
        <v>684</v>
      </c>
      <c r="D4" s="79" t="s">
        <v>36</v>
      </c>
      <c r="E4" s="84" t="s">
        <v>231</v>
      </c>
      <c r="F4" s="68" t="s">
        <v>38</v>
      </c>
      <c r="G4" s="68" t="s">
        <v>39</v>
      </c>
      <c r="H4" s="53">
        <v>14.3</v>
      </c>
      <c r="I4" s="32"/>
      <c r="J4" s="41">
        <f>I4-(SUM(L4:AC4))</f>
        <v>0</v>
      </c>
      <c r="K4" s="42" t="str">
        <f>IF(J4&lt;0,"ATENÇÃO","OK")</f>
        <v>OK</v>
      </c>
      <c r="L4" s="31"/>
      <c r="M4" s="31"/>
      <c r="N4" s="31"/>
      <c r="O4" s="31"/>
      <c r="P4" s="31"/>
      <c r="Q4" s="31"/>
      <c r="R4" s="31"/>
      <c r="S4" s="31"/>
      <c r="T4" s="31"/>
      <c r="U4" s="31"/>
      <c r="V4" s="31"/>
      <c r="W4" s="31"/>
      <c r="X4" s="60"/>
      <c r="Y4" s="60"/>
      <c r="Z4" s="60"/>
      <c r="AA4" s="60"/>
      <c r="AB4" s="60"/>
      <c r="AC4" s="60"/>
    </row>
    <row r="5" spans="1:29" ht="30" customHeight="1" x14ac:dyDescent="0.25">
      <c r="A5" s="160"/>
      <c r="B5" s="67">
        <v>2</v>
      </c>
      <c r="C5" s="163"/>
      <c r="D5" s="79" t="s">
        <v>40</v>
      </c>
      <c r="E5" s="84" t="s">
        <v>231</v>
      </c>
      <c r="F5" s="68" t="s">
        <v>38</v>
      </c>
      <c r="G5" s="68" t="s">
        <v>39</v>
      </c>
      <c r="H5" s="53">
        <v>7.79</v>
      </c>
      <c r="I5" s="32"/>
      <c r="J5" s="41">
        <f t="shared" ref="J5:J68" si="0">I5-(SUM(L5:AC5))</f>
        <v>0</v>
      </c>
      <c r="K5" s="42" t="str">
        <f t="shared" ref="K5:K68" si="1">IF(J5&lt;0,"ATENÇÃO","OK")</f>
        <v>OK</v>
      </c>
      <c r="L5" s="31"/>
      <c r="M5" s="31"/>
      <c r="N5" s="31"/>
      <c r="O5" s="31"/>
      <c r="P5" s="31"/>
      <c r="Q5" s="31"/>
      <c r="R5" s="31"/>
      <c r="S5" s="31"/>
      <c r="T5" s="31"/>
      <c r="U5" s="31"/>
      <c r="V5" s="31"/>
      <c r="W5" s="31"/>
      <c r="X5" s="60"/>
      <c r="Y5" s="60"/>
      <c r="Z5" s="60"/>
      <c r="AA5" s="60"/>
      <c r="AB5" s="60"/>
      <c r="AC5" s="60"/>
    </row>
    <row r="6" spans="1:29" ht="30" customHeight="1" x14ac:dyDescent="0.25">
      <c r="A6" s="160"/>
      <c r="B6" s="67">
        <v>3</v>
      </c>
      <c r="C6" s="163"/>
      <c r="D6" s="79" t="s">
        <v>41</v>
      </c>
      <c r="E6" s="84" t="s">
        <v>231</v>
      </c>
      <c r="F6" s="68" t="s">
        <v>38</v>
      </c>
      <c r="G6" s="68" t="s">
        <v>39</v>
      </c>
      <c r="H6" s="53">
        <v>20.99</v>
      </c>
      <c r="I6" s="32"/>
      <c r="J6" s="41">
        <f t="shared" si="0"/>
        <v>0</v>
      </c>
      <c r="K6" s="42" t="str">
        <f t="shared" si="1"/>
        <v>OK</v>
      </c>
      <c r="L6" s="31"/>
      <c r="M6" s="31"/>
      <c r="N6" s="31"/>
      <c r="O6" s="31"/>
      <c r="P6" s="31"/>
      <c r="Q6" s="31"/>
      <c r="R6" s="31"/>
      <c r="S6" s="31"/>
      <c r="T6" s="31"/>
      <c r="U6" s="31"/>
      <c r="V6" s="31"/>
      <c r="W6" s="31"/>
      <c r="X6" s="60"/>
      <c r="Y6" s="60"/>
      <c r="Z6" s="60"/>
      <c r="AA6" s="60"/>
      <c r="AB6" s="60"/>
      <c r="AC6" s="60"/>
    </row>
    <row r="7" spans="1:29" ht="30" customHeight="1" x14ac:dyDescent="0.25">
      <c r="A7" s="160"/>
      <c r="B7" s="67">
        <v>4</v>
      </c>
      <c r="C7" s="163"/>
      <c r="D7" s="79" t="s">
        <v>42</v>
      </c>
      <c r="E7" s="84" t="s">
        <v>685</v>
      </c>
      <c r="F7" s="68" t="s">
        <v>38</v>
      </c>
      <c r="G7" s="68" t="s">
        <v>44</v>
      </c>
      <c r="H7" s="53">
        <v>0.62</v>
      </c>
      <c r="I7" s="32"/>
      <c r="J7" s="41">
        <f t="shared" si="0"/>
        <v>0</v>
      </c>
      <c r="K7" s="42" t="str">
        <f t="shared" si="1"/>
        <v>OK</v>
      </c>
      <c r="L7" s="31"/>
      <c r="M7" s="31"/>
      <c r="N7" s="31"/>
      <c r="O7" s="31"/>
      <c r="P7" s="31"/>
      <c r="Q7" s="31"/>
      <c r="R7" s="31"/>
      <c r="S7" s="31"/>
      <c r="T7" s="31"/>
      <c r="U7" s="31"/>
      <c r="V7" s="31"/>
      <c r="W7" s="31"/>
      <c r="X7" s="60"/>
      <c r="Y7" s="60"/>
      <c r="Z7" s="60"/>
      <c r="AA7" s="60"/>
      <c r="AB7" s="60"/>
      <c r="AC7" s="60"/>
    </row>
    <row r="8" spans="1:29" ht="30" customHeight="1" x14ac:dyDescent="0.25">
      <c r="A8" s="160"/>
      <c r="B8" s="67">
        <v>5</v>
      </c>
      <c r="C8" s="163"/>
      <c r="D8" s="79" t="s">
        <v>45</v>
      </c>
      <c r="E8" s="84" t="s">
        <v>685</v>
      </c>
      <c r="F8" s="68" t="s">
        <v>38</v>
      </c>
      <c r="G8" s="68" t="s">
        <v>44</v>
      </c>
      <c r="H8" s="53">
        <v>0.43</v>
      </c>
      <c r="I8" s="32"/>
      <c r="J8" s="41">
        <f t="shared" si="0"/>
        <v>0</v>
      </c>
      <c r="K8" s="42" t="str">
        <f t="shared" si="1"/>
        <v>OK</v>
      </c>
      <c r="L8" s="31"/>
      <c r="M8" s="31"/>
      <c r="N8" s="31"/>
      <c r="O8" s="31"/>
      <c r="P8" s="31"/>
      <c r="Q8" s="31"/>
      <c r="R8" s="31"/>
      <c r="S8" s="31"/>
      <c r="T8" s="31"/>
      <c r="U8" s="31"/>
      <c r="V8" s="31"/>
      <c r="W8" s="31"/>
      <c r="X8" s="60"/>
      <c r="Y8" s="60"/>
      <c r="Z8" s="60"/>
      <c r="AA8" s="60"/>
      <c r="AB8" s="60"/>
      <c r="AC8" s="60"/>
    </row>
    <row r="9" spans="1:29" ht="30" customHeight="1" x14ac:dyDescent="0.25">
      <c r="A9" s="160"/>
      <c r="B9" s="67">
        <v>6</v>
      </c>
      <c r="C9" s="163"/>
      <c r="D9" s="79" t="s">
        <v>46</v>
      </c>
      <c r="E9" s="84" t="s">
        <v>47</v>
      </c>
      <c r="F9" s="68" t="s">
        <v>38</v>
      </c>
      <c r="G9" s="68" t="s">
        <v>44</v>
      </c>
      <c r="H9" s="53">
        <v>43.44</v>
      </c>
      <c r="I9" s="32"/>
      <c r="J9" s="41">
        <f t="shared" si="0"/>
        <v>0</v>
      </c>
      <c r="K9" s="42" t="str">
        <f t="shared" si="1"/>
        <v>OK</v>
      </c>
      <c r="L9" s="31"/>
      <c r="M9" s="31"/>
      <c r="N9" s="31"/>
      <c r="O9" s="31"/>
      <c r="P9" s="31"/>
      <c r="Q9" s="31"/>
      <c r="R9" s="31"/>
      <c r="S9" s="31"/>
      <c r="T9" s="31"/>
      <c r="U9" s="31"/>
      <c r="V9" s="31"/>
      <c r="W9" s="31"/>
      <c r="X9" s="60"/>
      <c r="Y9" s="60"/>
      <c r="Z9" s="60"/>
      <c r="AA9" s="60"/>
      <c r="AB9" s="60"/>
      <c r="AC9" s="60"/>
    </row>
    <row r="10" spans="1:29" ht="30" customHeight="1" x14ac:dyDescent="0.25">
      <c r="A10" s="160"/>
      <c r="B10" s="67">
        <v>7</v>
      </c>
      <c r="C10" s="163"/>
      <c r="D10" s="79" t="s">
        <v>48</v>
      </c>
      <c r="E10" s="84" t="s">
        <v>686</v>
      </c>
      <c r="F10" s="68" t="s">
        <v>33</v>
      </c>
      <c r="G10" s="68" t="s">
        <v>44</v>
      </c>
      <c r="H10" s="53">
        <v>266.16000000000003</v>
      </c>
      <c r="I10" s="32"/>
      <c r="J10" s="41">
        <f t="shared" si="0"/>
        <v>0</v>
      </c>
      <c r="K10" s="42" t="str">
        <f t="shared" si="1"/>
        <v>OK</v>
      </c>
      <c r="L10" s="31"/>
      <c r="M10" s="31"/>
      <c r="N10" s="31"/>
      <c r="O10" s="31"/>
      <c r="P10" s="31"/>
      <c r="Q10" s="31"/>
      <c r="R10" s="31"/>
      <c r="S10" s="31"/>
      <c r="T10" s="31"/>
      <c r="U10" s="31"/>
      <c r="V10" s="31"/>
      <c r="W10" s="31"/>
      <c r="X10" s="60"/>
      <c r="Y10" s="60"/>
      <c r="Z10" s="60"/>
      <c r="AA10" s="60"/>
      <c r="AB10" s="60"/>
      <c r="AC10" s="60"/>
    </row>
    <row r="11" spans="1:29" ht="30" customHeight="1" x14ac:dyDescent="0.25">
      <c r="A11" s="160"/>
      <c r="B11" s="67">
        <v>8</v>
      </c>
      <c r="C11" s="163"/>
      <c r="D11" s="79" t="s">
        <v>49</v>
      </c>
      <c r="E11" s="84" t="s">
        <v>47</v>
      </c>
      <c r="F11" s="68" t="s">
        <v>50</v>
      </c>
      <c r="G11" s="68" t="s">
        <v>44</v>
      </c>
      <c r="H11" s="53">
        <v>12.5</v>
      </c>
      <c r="I11" s="32"/>
      <c r="J11" s="41">
        <f t="shared" si="0"/>
        <v>0</v>
      </c>
      <c r="K11" s="42" t="str">
        <f t="shared" si="1"/>
        <v>OK</v>
      </c>
      <c r="L11" s="31"/>
      <c r="M11" s="31"/>
      <c r="N11" s="31"/>
      <c r="O11" s="31"/>
      <c r="P11" s="31"/>
      <c r="Q11" s="31"/>
      <c r="R11" s="31"/>
      <c r="S11" s="31"/>
      <c r="T11" s="31"/>
      <c r="U11" s="31"/>
      <c r="V11" s="31"/>
      <c r="W11" s="31"/>
      <c r="X11" s="60"/>
      <c r="Y11" s="60"/>
      <c r="Z11" s="60"/>
      <c r="AA11" s="60"/>
      <c r="AB11" s="60"/>
      <c r="AC11" s="60"/>
    </row>
    <row r="12" spans="1:29" ht="30" customHeight="1" x14ac:dyDescent="0.25">
      <c r="A12" s="160"/>
      <c r="B12" s="69">
        <v>9</v>
      </c>
      <c r="C12" s="163"/>
      <c r="D12" s="80" t="s">
        <v>51</v>
      </c>
      <c r="E12" s="85" t="s">
        <v>47</v>
      </c>
      <c r="F12" s="69" t="s">
        <v>50</v>
      </c>
      <c r="G12" s="69" t="s">
        <v>44</v>
      </c>
      <c r="H12" s="54">
        <v>14.7</v>
      </c>
      <c r="I12" s="32"/>
      <c r="J12" s="41">
        <f t="shared" si="0"/>
        <v>0</v>
      </c>
      <c r="K12" s="42" t="str">
        <f t="shared" si="1"/>
        <v>OK</v>
      </c>
      <c r="L12" s="31"/>
      <c r="M12" s="31"/>
      <c r="N12" s="31"/>
      <c r="O12" s="31"/>
      <c r="P12" s="31"/>
      <c r="Q12" s="31"/>
      <c r="R12" s="31"/>
      <c r="S12" s="31"/>
      <c r="T12" s="31"/>
      <c r="U12" s="31"/>
      <c r="V12" s="31"/>
      <c r="W12" s="31"/>
      <c r="X12" s="60"/>
      <c r="Y12" s="60"/>
      <c r="Z12" s="60"/>
      <c r="AA12" s="60"/>
      <c r="AB12" s="60"/>
      <c r="AC12" s="60"/>
    </row>
    <row r="13" spans="1:29" ht="30" customHeight="1" x14ac:dyDescent="0.25">
      <c r="A13" s="160"/>
      <c r="B13" s="69">
        <v>10</v>
      </c>
      <c r="C13" s="163"/>
      <c r="D13" s="80" t="s">
        <v>52</v>
      </c>
      <c r="E13" s="85" t="s">
        <v>47</v>
      </c>
      <c r="F13" s="69" t="s">
        <v>50</v>
      </c>
      <c r="G13" s="69" t="s">
        <v>44</v>
      </c>
      <c r="H13" s="54">
        <v>12.41</v>
      </c>
      <c r="I13" s="32"/>
      <c r="J13" s="41">
        <f t="shared" si="0"/>
        <v>0</v>
      </c>
      <c r="K13" s="42" t="str">
        <f t="shared" si="1"/>
        <v>OK</v>
      </c>
      <c r="L13" s="31"/>
      <c r="M13" s="31"/>
      <c r="N13" s="31"/>
      <c r="O13" s="31"/>
      <c r="P13" s="31"/>
      <c r="Q13" s="31"/>
      <c r="R13" s="31"/>
      <c r="S13" s="31"/>
      <c r="T13" s="31"/>
      <c r="U13" s="31"/>
      <c r="V13" s="31"/>
      <c r="W13" s="31"/>
      <c r="X13" s="60"/>
      <c r="Y13" s="60"/>
      <c r="Z13" s="60"/>
      <c r="AA13" s="60"/>
      <c r="AB13" s="60"/>
      <c r="AC13" s="60"/>
    </row>
    <row r="14" spans="1:29" ht="30" customHeight="1" x14ac:dyDescent="0.25">
      <c r="A14" s="160"/>
      <c r="B14" s="67">
        <v>11</v>
      </c>
      <c r="C14" s="163"/>
      <c r="D14" s="79" t="s">
        <v>53</v>
      </c>
      <c r="E14" s="84" t="s">
        <v>54</v>
      </c>
      <c r="F14" s="68" t="s">
        <v>38</v>
      </c>
      <c r="G14" s="68" t="s">
        <v>44</v>
      </c>
      <c r="H14" s="53">
        <v>0.02</v>
      </c>
      <c r="I14" s="32"/>
      <c r="J14" s="41">
        <f t="shared" si="0"/>
        <v>0</v>
      </c>
      <c r="K14" s="42" t="str">
        <f t="shared" si="1"/>
        <v>OK</v>
      </c>
      <c r="L14" s="31"/>
      <c r="M14" s="31"/>
      <c r="N14" s="31"/>
      <c r="O14" s="31"/>
      <c r="P14" s="31"/>
      <c r="Q14" s="31"/>
      <c r="R14" s="31"/>
      <c r="S14" s="31"/>
      <c r="T14" s="31"/>
      <c r="U14" s="31"/>
      <c r="V14" s="31"/>
      <c r="W14" s="31"/>
      <c r="X14" s="60"/>
      <c r="Y14" s="60"/>
      <c r="Z14" s="60"/>
      <c r="AA14" s="60"/>
      <c r="AB14" s="60"/>
      <c r="AC14" s="60"/>
    </row>
    <row r="15" spans="1:29" ht="30" customHeight="1" x14ac:dyDescent="0.25">
      <c r="A15" s="160"/>
      <c r="B15" s="67">
        <v>12</v>
      </c>
      <c r="C15" s="163"/>
      <c r="D15" s="79" t="s">
        <v>55</v>
      </c>
      <c r="E15" s="84" t="s">
        <v>54</v>
      </c>
      <c r="F15" s="68" t="s">
        <v>38</v>
      </c>
      <c r="G15" s="68" t="s">
        <v>44</v>
      </c>
      <c r="H15" s="53">
        <v>0.02</v>
      </c>
      <c r="I15" s="32"/>
      <c r="J15" s="41">
        <f t="shared" si="0"/>
        <v>0</v>
      </c>
      <c r="K15" s="42" t="str">
        <f t="shared" si="1"/>
        <v>OK</v>
      </c>
      <c r="L15" s="31"/>
      <c r="M15" s="31"/>
      <c r="N15" s="31"/>
      <c r="O15" s="31"/>
      <c r="P15" s="31"/>
      <c r="Q15" s="31"/>
      <c r="R15" s="31"/>
      <c r="S15" s="31"/>
      <c r="T15" s="31"/>
      <c r="U15" s="31"/>
      <c r="V15" s="31"/>
      <c r="W15" s="31"/>
      <c r="X15" s="60"/>
      <c r="Y15" s="60"/>
      <c r="Z15" s="60"/>
      <c r="AA15" s="60"/>
      <c r="AB15" s="60"/>
      <c r="AC15" s="60"/>
    </row>
    <row r="16" spans="1:29" ht="30" customHeight="1" x14ac:dyDescent="0.25">
      <c r="A16" s="160"/>
      <c r="B16" s="67">
        <v>13</v>
      </c>
      <c r="C16" s="163"/>
      <c r="D16" s="79" t="s">
        <v>56</v>
      </c>
      <c r="E16" s="84" t="s">
        <v>54</v>
      </c>
      <c r="F16" s="68" t="s">
        <v>38</v>
      </c>
      <c r="G16" s="68" t="s">
        <v>44</v>
      </c>
      <c r="H16" s="53">
        <v>0.06</v>
      </c>
      <c r="I16" s="32"/>
      <c r="J16" s="41">
        <f t="shared" si="0"/>
        <v>0</v>
      </c>
      <c r="K16" s="42" t="str">
        <f t="shared" si="1"/>
        <v>OK</v>
      </c>
      <c r="L16" s="31"/>
      <c r="M16" s="31"/>
      <c r="N16" s="31"/>
      <c r="O16" s="31"/>
      <c r="P16" s="31"/>
      <c r="Q16" s="31"/>
      <c r="R16" s="31"/>
      <c r="S16" s="31"/>
      <c r="T16" s="31"/>
      <c r="U16" s="31"/>
      <c r="V16" s="31"/>
      <c r="W16" s="31"/>
      <c r="X16" s="60"/>
      <c r="Y16" s="60"/>
      <c r="Z16" s="60"/>
      <c r="AA16" s="60"/>
      <c r="AB16" s="60"/>
      <c r="AC16" s="60"/>
    </row>
    <row r="17" spans="1:29" ht="30" customHeight="1" x14ac:dyDescent="0.25">
      <c r="A17" s="160"/>
      <c r="B17" s="67">
        <v>14</v>
      </c>
      <c r="C17" s="163"/>
      <c r="D17" s="79" t="s">
        <v>58</v>
      </c>
      <c r="E17" s="84" t="s">
        <v>54</v>
      </c>
      <c r="F17" s="68" t="s">
        <v>38</v>
      </c>
      <c r="G17" s="68" t="s">
        <v>44</v>
      </c>
      <c r="H17" s="53">
        <v>0.02</v>
      </c>
      <c r="I17" s="32"/>
      <c r="J17" s="41">
        <f t="shared" si="0"/>
        <v>0</v>
      </c>
      <c r="K17" s="42" t="str">
        <f t="shared" si="1"/>
        <v>OK</v>
      </c>
      <c r="L17" s="31"/>
      <c r="M17" s="31"/>
      <c r="N17" s="31"/>
      <c r="O17" s="31"/>
      <c r="P17" s="31"/>
      <c r="Q17" s="31"/>
      <c r="R17" s="31"/>
      <c r="S17" s="31"/>
      <c r="T17" s="31"/>
      <c r="U17" s="31"/>
      <c r="V17" s="31"/>
      <c r="W17" s="31"/>
      <c r="X17" s="60"/>
      <c r="Y17" s="60"/>
      <c r="Z17" s="60"/>
      <c r="AA17" s="60"/>
      <c r="AB17" s="60"/>
      <c r="AC17" s="60"/>
    </row>
    <row r="18" spans="1:29" ht="30" customHeight="1" x14ac:dyDescent="0.25">
      <c r="A18" s="160"/>
      <c r="B18" s="67">
        <v>15</v>
      </c>
      <c r="C18" s="163"/>
      <c r="D18" s="79" t="s">
        <v>687</v>
      </c>
      <c r="E18" s="84" t="s">
        <v>54</v>
      </c>
      <c r="F18" s="68" t="s">
        <v>38</v>
      </c>
      <c r="G18" s="68" t="s">
        <v>44</v>
      </c>
      <c r="H18" s="53">
        <v>0.1</v>
      </c>
      <c r="I18" s="32"/>
      <c r="J18" s="41">
        <f t="shared" si="0"/>
        <v>0</v>
      </c>
      <c r="K18" s="42" t="str">
        <f t="shared" si="1"/>
        <v>OK</v>
      </c>
      <c r="L18" s="31"/>
      <c r="M18" s="31"/>
      <c r="N18" s="31"/>
      <c r="O18" s="31"/>
      <c r="P18" s="31"/>
      <c r="Q18" s="31"/>
      <c r="R18" s="31"/>
      <c r="S18" s="31"/>
      <c r="T18" s="31"/>
      <c r="U18" s="31"/>
      <c r="V18" s="31"/>
      <c r="W18" s="31"/>
      <c r="X18" s="60"/>
      <c r="Y18" s="60"/>
      <c r="Z18" s="60"/>
      <c r="AA18" s="60"/>
      <c r="AB18" s="60"/>
      <c r="AC18" s="60"/>
    </row>
    <row r="19" spans="1:29" ht="30" customHeight="1" x14ac:dyDescent="0.25">
      <c r="A19" s="160"/>
      <c r="B19" s="67">
        <v>16</v>
      </c>
      <c r="C19" s="163"/>
      <c r="D19" s="79" t="s">
        <v>59</v>
      </c>
      <c r="E19" s="84" t="s">
        <v>54</v>
      </c>
      <c r="F19" s="68" t="s">
        <v>38</v>
      </c>
      <c r="G19" s="68" t="s">
        <v>44</v>
      </c>
      <c r="H19" s="53">
        <v>0.13</v>
      </c>
      <c r="I19" s="32"/>
      <c r="J19" s="41">
        <f t="shared" si="0"/>
        <v>0</v>
      </c>
      <c r="K19" s="42" t="str">
        <f t="shared" si="1"/>
        <v>OK</v>
      </c>
      <c r="L19" s="31"/>
      <c r="M19" s="31"/>
      <c r="N19" s="31"/>
      <c r="O19" s="31"/>
      <c r="P19" s="31"/>
      <c r="Q19" s="31"/>
      <c r="R19" s="31"/>
      <c r="S19" s="31"/>
      <c r="T19" s="31"/>
      <c r="U19" s="31"/>
      <c r="V19" s="31"/>
      <c r="W19" s="31"/>
      <c r="X19" s="60"/>
      <c r="Y19" s="60"/>
      <c r="Z19" s="60"/>
      <c r="AA19" s="60"/>
      <c r="AB19" s="60"/>
      <c r="AC19" s="60"/>
    </row>
    <row r="20" spans="1:29" ht="30" customHeight="1" x14ac:dyDescent="0.25">
      <c r="A20" s="160"/>
      <c r="B20" s="67">
        <v>17</v>
      </c>
      <c r="C20" s="163"/>
      <c r="D20" s="79" t="s">
        <v>60</v>
      </c>
      <c r="E20" s="84" t="s">
        <v>54</v>
      </c>
      <c r="F20" s="68" t="s">
        <v>38</v>
      </c>
      <c r="G20" s="68" t="s">
        <v>44</v>
      </c>
      <c r="H20" s="53">
        <v>0.04</v>
      </c>
      <c r="I20" s="32"/>
      <c r="J20" s="41">
        <f t="shared" si="0"/>
        <v>0</v>
      </c>
      <c r="K20" s="42" t="str">
        <f t="shared" si="1"/>
        <v>OK</v>
      </c>
      <c r="L20" s="31"/>
      <c r="M20" s="31"/>
      <c r="N20" s="31"/>
      <c r="O20" s="31"/>
      <c r="P20" s="31"/>
      <c r="Q20" s="31"/>
      <c r="R20" s="31"/>
      <c r="S20" s="31"/>
      <c r="T20" s="31"/>
      <c r="U20" s="31"/>
      <c r="V20" s="31"/>
      <c r="W20" s="31"/>
      <c r="X20" s="60"/>
      <c r="Y20" s="60"/>
      <c r="Z20" s="60"/>
      <c r="AA20" s="60"/>
      <c r="AB20" s="60"/>
      <c r="AC20" s="60"/>
    </row>
    <row r="21" spans="1:29" ht="30" customHeight="1" x14ac:dyDescent="0.25">
      <c r="A21" s="160"/>
      <c r="B21" s="67">
        <v>18</v>
      </c>
      <c r="C21" s="163"/>
      <c r="D21" s="79" t="s">
        <v>61</v>
      </c>
      <c r="E21" s="84" t="s">
        <v>54</v>
      </c>
      <c r="F21" s="68" t="s">
        <v>38</v>
      </c>
      <c r="G21" s="68" t="s">
        <v>44</v>
      </c>
      <c r="H21" s="53">
        <v>7.0000000000000007E-2</v>
      </c>
      <c r="I21" s="32"/>
      <c r="J21" s="41">
        <f t="shared" si="0"/>
        <v>0</v>
      </c>
      <c r="K21" s="42" t="str">
        <f t="shared" si="1"/>
        <v>OK</v>
      </c>
      <c r="L21" s="31"/>
      <c r="M21" s="31"/>
      <c r="N21" s="31"/>
      <c r="O21" s="31"/>
      <c r="P21" s="31"/>
      <c r="Q21" s="31"/>
      <c r="R21" s="31"/>
      <c r="S21" s="31"/>
      <c r="T21" s="31"/>
      <c r="U21" s="31"/>
      <c r="V21" s="31"/>
      <c r="W21" s="31"/>
      <c r="X21" s="60"/>
      <c r="Y21" s="60"/>
      <c r="Z21" s="60"/>
      <c r="AA21" s="60"/>
      <c r="AB21" s="60"/>
      <c r="AC21" s="60"/>
    </row>
    <row r="22" spans="1:29" ht="30" customHeight="1" x14ac:dyDescent="0.25">
      <c r="A22" s="160"/>
      <c r="B22" s="67">
        <v>19</v>
      </c>
      <c r="C22" s="163"/>
      <c r="D22" s="79" t="s">
        <v>62</v>
      </c>
      <c r="E22" s="84" t="s">
        <v>54</v>
      </c>
      <c r="F22" s="68" t="s">
        <v>38</v>
      </c>
      <c r="G22" s="68" t="s">
        <v>44</v>
      </c>
      <c r="H22" s="53">
        <v>0.15</v>
      </c>
      <c r="I22" s="32"/>
      <c r="J22" s="41">
        <f t="shared" si="0"/>
        <v>0</v>
      </c>
      <c r="K22" s="42" t="str">
        <f t="shared" si="1"/>
        <v>OK</v>
      </c>
      <c r="L22" s="31"/>
      <c r="M22" s="31"/>
      <c r="N22" s="31"/>
      <c r="O22" s="31"/>
      <c r="P22" s="31"/>
      <c r="Q22" s="31"/>
      <c r="R22" s="31"/>
      <c r="S22" s="31"/>
      <c r="T22" s="31"/>
      <c r="U22" s="31"/>
      <c r="V22" s="31"/>
      <c r="W22" s="31"/>
      <c r="X22" s="60"/>
      <c r="Y22" s="60"/>
      <c r="Z22" s="60"/>
      <c r="AA22" s="60"/>
      <c r="AB22" s="60"/>
      <c r="AC22" s="60"/>
    </row>
    <row r="23" spans="1:29" ht="30" customHeight="1" x14ac:dyDescent="0.25">
      <c r="A23" s="160"/>
      <c r="B23" s="67">
        <v>20</v>
      </c>
      <c r="C23" s="163"/>
      <c r="D23" s="80" t="s">
        <v>63</v>
      </c>
      <c r="E23" s="85" t="s">
        <v>688</v>
      </c>
      <c r="F23" s="68" t="s">
        <v>38</v>
      </c>
      <c r="G23" s="68" t="s">
        <v>44</v>
      </c>
      <c r="H23" s="53">
        <v>0.5</v>
      </c>
      <c r="I23" s="32"/>
      <c r="J23" s="41">
        <f t="shared" si="0"/>
        <v>0</v>
      </c>
      <c r="K23" s="42" t="str">
        <f t="shared" si="1"/>
        <v>OK</v>
      </c>
      <c r="L23" s="31"/>
      <c r="M23" s="31"/>
      <c r="N23" s="31"/>
      <c r="O23" s="31"/>
      <c r="P23" s="31"/>
      <c r="Q23" s="31"/>
      <c r="R23" s="31"/>
      <c r="S23" s="31"/>
      <c r="T23" s="31"/>
      <c r="U23" s="31"/>
      <c r="V23" s="31"/>
      <c r="W23" s="31"/>
      <c r="X23" s="60"/>
      <c r="Y23" s="60"/>
      <c r="Z23" s="60"/>
      <c r="AA23" s="60"/>
      <c r="AB23" s="60"/>
      <c r="AC23" s="60"/>
    </row>
    <row r="24" spans="1:29" ht="30" customHeight="1" x14ac:dyDescent="0.25">
      <c r="A24" s="160"/>
      <c r="B24" s="67">
        <v>21</v>
      </c>
      <c r="C24" s="163"/>
      <c r="D24" s="80" t="s">
        <v>65</v>
      </c>
      <c r="E24" s="85" t="s">
        <v>688</v>
      </c>
      <c r="F24" s="68" t="s">
        <v>38</v>
      </c>
      <c r="G24" s="68" t="s">
        <v>44</v>
      </c>
      <c r="H24" s="53">
        <v>0.25</v>
      </c>
      <c r="I24" s="32"/>
      <c r="J24" s="41">
        <f t="shared" si="0"/>
        <v>0</v>
      </c>
      <c r="K24" s="42" t="str">
        <f t="shared" si="1"/>
        <v>OK</v>
      </c>
      <c r="L24" s="31"/>
      <c r="M24" s="31"/>
      <c r="N24" s="31"/>
      <c r="O24" s="31"/>
      <c r="P24" s="31"/>
      <c r="Q24" s="31"/>
      <c r="R24" s="31"/>
      <c r="S24" s="31"/>
      <c r="T24" s="31"/>
      <c r="U24" s="31"/>
      <c r="V24" s="31"/>
      <c r="W24" s="31"/>
      <c r="X24" s="60"/>
      <c r="Y24" s="60"/>
      <c r="Z24" s="60"/>
      <c r="AA24" s="60"/>
      <c r="AB24" s="60"/>
      <c r="AC24" s="60"/>
    </row>
    <row r="25" spans="1:29" ht="30" customHeight="1" x14ac:dyDescent="0.25">
      <c r="A25" s="160"/>
      <c r="B25" s="67">
        <v>22</v>
      </c>
      <c r="C25" s="163"/>
      <c r="D25" s="80" t="s">
        <v>66</v>
      </c>
      <c r="E25" s="85" t="s">
        <v>688</v>
      </c>
      <c r="F25" s="68" t="s">
        <v>38</v>
      </c>
      <c r="G25" s="68" t="s">
        <v>44</v>
      </c>
      <c r="H25" s="53">
        <v>0.3</v>
      </c>
      <c r="I25" s="32"/>
      <c r="J25" s="41">
        <f t="shared" si="0"/>
        <v>0</v>
      </c>
      <c r="K25" s="42" t="str">
        <f t="shared" si="1"/>
        <v>OK</v>
      </c>
      <c r="L25" s="31"/>
      <c r="M25" s="31"/>
      <c r="N25" s="31"/>
      <c r="O25" s="31"/>
      <c r="P25" s="31"/>
      <c r="Q25" s="31"/>
      <c r="R25" s="31"/>
      <c r="S25" s="31"/>
      <c r="T25" s="31"/>
      <c r="U25" s="31"/>
      <c r="V25" s="31"/>
      <c r="W25" s="31"/>
      <c r="X25" s="60"/>
      <c r="Y25" s="60"/>
      <c r="Z25" s="60"/>
      <c r="AA25" s="60"/>
      <c r="AB25" s="60"/>
      <c r="AC25" s="60"/>
    </row>
    <row r="26" spans="1:29" ht="30" customHeight="1" x14ac:dyDescent="0.25">
      <c r="A26" s="160"/>
      <c r="B26" s="67">
        <v>23</v>
      </c>
      <c r="C26" s="163"/>
      <c r="D26" s="80" t="s">
        <v>67</v>
      </c>
      <c r="E26" s="85" t="s">
        <v>688</v>
      </c>
      <c r="F26" s="68" t="s">
        <v>38</v>
      </c>
      <c r="G26" s="68" t="s">
        <v>44</v>
      </c>
      <c r="H26" s="53">
        <v>0.45</v>
      </c>
      <c r="I26" s="32"/>
      <c r="J26" s="41">
        <f t="shared" si="0"/>
        <v>0</v>
      </c>
      <c r="K26" s="42" t="str">
        <f t="shared" si="1"/>
        <v>OK</v>
      </c>
      <c r="L26" s="31"/>
      <c r="M26" s="31"/>
      <c r="N26" s="31"/>
      <c r="O26" s="31"/>
      <c r="P26" s="31"/>
      <c r="Q26" s="31"/>
      <c r="R26" s="31"/>
      <c r="S26" s="31"/>
      <c r="T26" s="31"/>
      <c r="U26" s="31"/>
      <c r="V26" s="31"/>
      <c r="W26" s="31"/>
      <c r="X26" s="60"/>
      <c r="Y26" s="60"/>
      <c r="Z26" s="60"/>
      <c r="AA26" s="60"/>
      <c r="AB26" s="60"/>
      <c r="AC26" s="60"/>
    </row>
    <row r="27" spans="1:29" ht="30" customHeight="1" x14ac:dyDescent="0.25">
      <c r="A27" s="160"/>
      <c r="B27" s="67">
        <v>24</v>
      </c>
      <c r="C27" s="163"/>
      <c r="D27" s="80" t="s">
        <v>68</v>
      </c>
      <c r="E27" s="85" t="s">
        <v>688</v>
      </c>
      <c r="F27" s="68" t="s">
        <v>38</v>
      </c>
      <c r="G27" s="68" t="s">
        <v>44</v>
      </c>
      <c r="H27" s="53">
        <v>0.8</v>
      </c>
      <c r="I27" s="32"/>
      <c r="J27" s="41">
        <f t="shared" si="0"/>
        <v>0</v>
      </c>
      <c r="K27" s="42" t="str">
        <f t="shared" si="1"/>
        <v>OK</v>
      </c>
      <c r="L27" s="31"/>
      <c r="M27" s="31"/>
      <c r="N27" s="31"/>
      <c r="O27" s="31"/>
      <c r="P27" s="31"/>
      <c r="Q27" s="31"/>
      <c r="R27" s="31"/>
      <c r="S27" s="31"/>
      <c r="T27" s="31"/>
      <c r="U27" s="31"/>
      <c r="V27" s="31"/>
      <c r="W27" s="31"/>
      <c r="X27" s="60"/>
      <c r="Y27" s="60"/>
      <c r="Z27" s="60"/>
      <c r="AA27" s="60"/>
      <c r="AB27" s="60"/>
      <c r="AC27" s="60"/>
    </row>
    <row r="28" spans="1:29" ht="30" customHeight="1" x14ac:dyDescent="0.25">
      <c r="A28" s="160"/>
      <c r="B28" s="67">
        <v>25</v>
      </c>
      <c r="C28" s="163"/>
      <c r="D28" s="80" t="s">
        <v>69</v>
      </c>
      <c r="E28" s="85" t="s">
        <v>688</v>
      </c>
      <c r="F28" s="68" t="s">
        <v>38</v>
      </c>
      <c r="G28" s="68" t="s">
        <v>44</v>
      </c>
      <c r="H28" s="53">
        <v>0.35</v>
      </c>
      <c r="I28" s="32"/>
      <c r="J28" s="41">
        <f t="shared" si="0"/>
        <v>0</v>
      </c>
      <c r="K28" s="42" t="str">
        <f t="shared" si="1"/>
        <v>OK</v>
      </c>
      <c r="L28" s="31"/>
      <c r="M28" s="31"/>
      <c r="N28" s="31"/>
      <c r="O28" s="31"/>
      <c r="P28" s="31"/>
      <c r="Q28" s="31"/>
      <c r="R28" s="31"/>
      <c r="S28" s="31"/>
      <c r="T28" s="31"/>
      <c r="U28" s="31"/>
      <c r="V28" s="31"/>
      <c r="W28" s="31"/>
      <c r="X28" s="60"/>
      <c r="Y28" s="60"/>
      <c r="Z28" s="60"/>
      <c r="AA28" s="60"/>
      <c r="AB28" s="60"/>
      <c r="AC28" s="60"/>
    </row>
    <row r="29" spans="1:29" ht="30" customHeight="1" x14ac:dyDescent="0.25">
      <c r="A29" s="160"/>
      <c r="B29" s="67">
        <v>26</v>
      </c>
      <c r="C29" s="163"/>
      <c r="D29" s="80" t="s">
        <v>70</v>
      </c>
      <c r="E29" s="85" t="s">
        <v>688</v>
      </c>
      <c r="F29" s="68" t="s">
        <v>38</v>
      </c>
      <c r="G29" s="68" t="s">
        <v>44</v>
      </c>
      <c r="H29" s="53">
        <v>0.2</v>
      </c>
      <c r="I29" s="32"/>
      <c r="J29" s="41">
        <f t="shared" si="0"/>
        <v>0</v>
      </c>
      <c r="K29" s="42" t="str">
        <f t="shared" si="1"/>
        <v>OK</v>
      </c>
      <c r="L29" s="31"/>
      <c r="M29" s="31"/>
      <c r="N29" s="31"/>
      <c r="O29" s="31"/>
      <c r="P29" s="31"/>
      <c r="Q29" s="31"/>
      <c r="R29" s="31"/>
      <c r="S29" s="31"/>
      <c r="T29" s="31"/>
      <c r="U29" s="31"/>
      <c r="V29" s="31"/>
      <c r="W29" s="31"/>
      <c r="X29" s="60"/>
      <c r="Y29" s="60"/>
      <c r="Z29" s="60"/>
      <c r="AA29" s="60"/>
      <c r="AB29" s="60"/>
      <c r="AC29" s="60"/>
    </row>
    <row r="30" spans="1:29" ht="30" customHeight="1" x14ac:dyDescent="0.25">
      <c r="A30" s="160"/>
      <c r="B30" s="67">
        <v>27</v>
      </c>
      <c r="C30" s="163"/>
      <c r="D30" s="80" t="s">
        <v>71</v>
      </c>
      <c r="E30" s="85" t="s">
        <v>688</v>
      </c>
      <c r="F30" s="68" t="s">
        <v>38</v>
      </c>
      <c r="G30" s="68" t="s">
        <v>44</v>
      </c>
      <c r="H30" s="53">
        <v>0.5</v>
      </c>
      <c r="I30" s="32"/>
      <c r="J30" s="41">
        <f t="shared" si="0"/>
        <v>0</v>
      </c>
      <c r="K30" s="42" t="str">
        <f t="shared" si="1"/>
        <v>OK</v>
      </c>
      <c r="L30" s="31"/>
      <c r="M30" s="31"/>
      <c r="N30" s="31"/>
      <c r="O30" s="31"/>
      <c r="P30" s="31"/>
      <c r="Q30" s="31"/>
      <c r="R30" s="31"/>
      <c r="S30" s="31"/>
      <c r="T30" s="31"/>
      <c r="U30" s="31"/>
      <c r="V30" s="31"/>
      <c r="W30" s="31"/>
      <c r="X30" s="60"/>
      <c r="Y30" s="60"/>
      <c r="Z30" s="60"/>
      <c r="AA30" s="60"/>
      <c r="AB30" s="60"/>
      <c r="AC30" s="60"/>
    </row>
    <row r="31" spans="1:29" ht="30" customHeight="1" x14ac:dyDescent="0.25">
      <c r="A31" s="160"/>
      <c r="B31" s="67">
        <v>28</v>
      </c>
      <c r="C31" s="163"/>
      <c r="D31" s="80" t="s">
        <v>72</v>
      </c>
      <c r="E31" s="85" t="s">
        <v>688</v>
      </c>
      <c r="F31" s="68" t="s">
        <v>38</v>
      </c>
      <c r="G31" s="68" t="s">
        <v>44</v>
      </c>
      <c r="H31" s="53">
        <v>0.7</v>
      </c>
      <c r="I31" s="32"/>
      <c r="J31" s="41">
        <f t="shared" si="0"/>
        <v>0</v>
      </c>
      <c r="K31" s="42" t="str">
        <f t="shared" si="1"/>
        <v>OK</v>
      </c>
      <c r="L31" s="31"/>
      <c r="M31" s="31"/>
      <c r="N31" s="31"/>
      <c r="O31" s="31"/>
      <c r="P31" s="31"/>
      <c r="Q31" s="31"/>
      <c r="R31" s="31"/>
      <c r="S31" s="31"/>
      <c r="T31" s="31"/>
      <c r="U31" s="31"/>
      <c r="V31" s="31"/>
      <c r="W31" s="31"/>
      <c r="X31" s="60"/>
      <c r="Y31" s="60"/>
      <c r="Z31" s="60"/>
      <c r="AA31" s="60"/>
      <c r="AB31" s="60"/>
      <c r="AC31" s="60"/>
    </row>
    <row r="32" spans="1:29" ht="30" customHeight="1" x14ac:dyDescent="0.25">
      <c r="A32" s="160"/>
      <c r="B32" s="67">
        <v>29</v>
      </c>
      <c r="C32" s="163"/>
      <c r="D32" s="80" t="s">
        <v>73</v>
      </c>
      <c r="E32" s="85" t="s">
        <v>688</v>
      </c>
      <c r="F32" s="68" t="s">
        <v>38</v>
      </c>
      <c r="G32" s="68" t="s">
        <v>44</v>
      </c>
      <c r="H32" s="53">
        <v>0.5</v>
      </c>
      <c r="I32" s="32"/>
      <c r="J32" s="41">
        <f t="shared" si="0"/>
        <v>0</v>
      </c>
      <c r="K32" s="42" t="str">
        <f t="shared" si="1"/>
        <v>OK</v>
      </c>
      <c r="L32" s="31"/>
      <c r="M32" s="31"/>
      <c r="N32" s="31"/>
      <c r="O32" s="31"/>
      <c r="P32" s="31"/>
      <c r="Q32" s="31"/>
      <c r="R32" s="31"/>
      <c r="S32" s="31"/>
      <c r="T32" s="31"/>
      <c r="U32" s="31"/>
      <c r="V32" s="31"/>
      <c r="W32" s="31"/>
      <c r="X32" s="60"/>
      <c r="Y32" s="60"/>
      <c r="Z32" s="60"/>
      <c r="AA32" s="60"/>
      <c r="AB32" s="60"/>
      <c r="AC32" s="60"/>
    </row>
    <row r="33" spans="1:29" ht="30" customHeight="1" x14ac:dyDescent="0.25">
      <c r="A33" s="160"/>
      <c r="B33" s="67">
        <v>30</v>
      </c>
      <c r="C33" s="163"/>
      <c r="D33" s="80" t="s">
        <v>74</v>
      </c>
      <c r="E33" s="85" t="s">
        <v>688</v>
      </c>
      <c r="F33" s="68" t="s">
        <v>38</v>
      </c>
      <c r="G33" s="68" t="s">
        <v>44</v>
      </c>
      <c r="H33" s="53">
        <v>0.7</v>
      </c>
      <c r="I33" s="32"/>
      <c r="J33" s="41">
        <f t="shared" si="0"/>
        <v>0</v>
      </c>
      <c r="K33" s="42" t="str">
        <f t="shared" si="1"/>
        <v>OK</v>
      </c>
      <c r="L33" s="31"/>
      <c r="M33" s="31"/>
      <c r="N33" s="31"/>
      <c r="O33" s="31"/>
      <c r="P33" s="31"/>
      <c r="Q33" s="31"/>
      <c r="R33" s="31"/>
      <c r="S33" s="31"/>
      <c r="T33" s="31"/>
      <c r="U33" s="31"/>
      <c r="V33" s="31"/>
      <c r="W33" s="31"/>
      <c r="X33" s="60"/>
      <c r="Y33" s="60"/>
      <c r="Z33" s="60"/>
      <c r="AA33" s="60"/>
      <c r="AB33" s="60"/>
      <c r="AC33" s="60"/>
    </row>
    <row r="34" spans="1:29" ht="30" customHeight="1" x14ac:dyDescent="0.25">
      <c r="A34" s="160"/>
      <c r="B34" s="67">
        <v>31</v>
      </c>
      <c r="C34" s="163"/>
      <c r="D34" s="80" t="s">
        <v>75</v>
      </c>
      <c r="E34" s="85" t="s">
        <v>688</v>
      </c>
      <c r="F34" s="68" t="s">
        <v>38</v>
      </c>
      <c r="G34" s="68" t="s">
        <v>44</v>
      </c>
      <c r="H34" s="53">
        <v>1.1000000000000001</v>
      </c>
      <c r="I34" s="32"/>
      <c r="J34" s="41">
        <f t="shared" si="0"/>
        <v>0</v>
      </c>
      <c r="K34" s="42" t="str">
        <f t="shared" si="1"/>
        <v>OK</v>
      </c>
      <c r="L34" s="31"/>
      <c r="M34" s="31"/>
      <c r="N34" s="31"/>
      <c r="O34" s="31"/>
      <c r="P34" s="31"/>
      <c r="Q34" s="31"/>
      <c r="R34" s="31"/>
      <c r="S34" s="31"/>
      <c r="T34" s="31"/>
      <c r="U34" s="31"/>
      <c r="V34" s="31"/>
      <c r="W34" s="31"/>
      <c r="X34" s="60"/>
      <c r="Y34" s="60"/>
      <c r="Z34" s="60"/>
      <c r="AA34" s="60"/>
      <c r="AB34" s="60"/>
      <c r="AC34" s="60"/>
    </row>
    <row r="35" spans="1:29" ht="30" customHeight="1" x14ac:dyDescent="0.25">
      <c r="A35" s="160"/>
      <c r="B35" s="67">
        <v>32</v>
      </c>
      <c r="C35" s="163"/>
      <c r="D35" s="80" t="s">
        <v>76</v>
      </c>
      <c r="E35" s="85" t="s">
        <v>688</v>
      </c>
      <c r="F35" s="68" t="s">
        <v>38</v>
      </c>
      <c r="G35" s="68" t="s">
        <v>44</v>
      </c>
      <c r="H35" s="53">
        <v>0.25</v>
      </c>
      <c r="I35" s="32"/>
      <c r="J35" s="41">
        <f t="shared" si="0"/>
        <v>0</v>
      </c>
      <c r="K35" s="42" t="str">
        <f t="shared" si="1"/>
        <v>OK</v>
      </c>
      <c r="L35" s="31"/>
      <c r="M35" s="31"/>
      <c r="N35" s="31"/>
      <c r="O35" s="31"/>
      <c r="P35" s="31"/>
      <c r="Q35" s="31"/>
      <c r="R35" s="31"/>
      <c r="S35" s="31"/>
      <c r="T35" s="31"/>
      <c r="U35" s="31"/>
      <c r="V35" s="31"/>
      <c r="W35" s="31"/>
      <c r="X35" s="60"/>
      <c r="Y35" s="60"/>
      <c r="Z35" s="60"/>
      <c r="AA35" s="60"/>
      <c r="AB35" s="60"/>
      <c r="AC35" s="60"/>
    </row>
    <row r="36" spans="1:29" ht="30" customHeight="1" x14ac:dyDescent="0.25">
      <c r="A36" s="160"/>
      <c r="B36" s="67">
        <v>33</v>
      </c>
      <c r="C36" s="163"/>
      <c r="D36" s="80" t="s">
        <v>77</v>
      </c>
      <c r="E36" s="85" t="s">
        <v>688</v>
      </c>
      <c r="F36" s="68" t="s">
        <v>38</v>
      </c>
      <c r="G36" s="68" t="s">
        <v>44</v>
      </c>
      <c r="H36" s="53">
        <v>0.45</v>
      </c>
      <c r="I36" s="32"/>
      <c r="J36" s="41">
        <f t="shared" si="0"/>
        <v>0</v>
      </c>
      <c r="K36" s="42" t="str">
        <f t="shared" si="1"/>
        <v>OK</v>
      </c>
      <c r="L36" s="31"/>
      <c r="M36" s="31"/>
      <c r="N36" s="31"/>
      <c r="O36" s="31"/>
      <c r="P36" s="31"/>
      <c r="Q36" s="31"/>
      <c r="R36" s="31"/>
      <c r="S36" s="31"/>
      <c r="T36" s="31"/>
      <c r="U36" s="31"/>
      <c r="V36" s="31"/>
      <c r="W36" s="31"/>
      <c r="X36" s="60"/>
      <c r="Y36" s="60"/>
      <c r="Z36" s="60"/>
      <c r="AA36" s="60"/>
      <c r="AB36" s="60"/>
      <c r="AC36" s="60"/>
    </row>
    <row r="37" spans="1:29" ht="30" customHeight="1" x14ac:dyDescent="0.25">
      <c r="A37" s="160"/>
      <c r="B37" s="67">
        <v>34</v>
      </c>
      <c r="C37" s="163"/>
      <c r="D37" s="80" t="s">
        <v>78</v>
      </c>
      <c r="E37" s="85" t="s">
        <v>688</v>
      </c>
      <c r="F37" s="68" t="s">
        <v>38</v>
      </c>
      <c r="G37" s="68" t="s">
        <v>44</v>
      </c>
      <c r="H37" s="53">
        <v>0.4</v>
      </c>
      <c r="I37" s="32"/>
      <c r="J37" s="41">
        <f t="shared" si="0"/>
        <v>0</v>
      </c>
      <c r="K37" s="42" t="str">
        <f t="shared" si="1"/>
        <v>OK</v>
      </c>
      <c r="L37" s="31"/>
      <c r="M37" s="31"/>
      <c r="N37" s="31"/>
      <c r="O37" s="31"/>
      <c r="P37" s="31"/>
      <c r="Q37" s="31"/>
      <c r="R37" s="31"/>
      <c r="S37" s="31"/>
      <c r="T37" s="31"/>
      <c r="U37" s="31"/>
      <c r="V37" s="31"/>
      <c r="W37" s="31"/>
      <c r="X37" s="60"/>
      <c r="Y37" s="60"/>
      <c r="Z37" s="60"/>
      <c r="AA37" s="60"/>
      <c r="AB37" s="60"/>
      <c r="AC37" s="60"/>
    </row>
    <row r="38" spans="1:29" ht="30" customHeight="1" x14ac:dyDescent="0.25">
      <c r="A38" s="160"/>
      <c r="B38" s="67">
        <v>35</v>
      </c>
      <c r="C38" s="163"/>
      <c r="D38" s="80" t="s">
        <v>79</v>
      </c>
      <c r="E38" s="85" t="s">
        <v>688</v>
      </c>
      <c r="F38" s="68" t="s">
        <v>38</v>
      </c>
      <c r="G38" s="68" t="s">
        <v>44</v>
      </c>
      <c r="H38" s="53">
        <v>0.05</v>
      </c>
      <c r="I38" s="32"/>
      <c r="J38" s="41">
        <f t="shared" si="0"/>
        <v>0</v>
      </c>
      <c r="K38" s="42" t="str">
        <f t="shared" si="1"/>
        <v>OK</v>
      </c>
      <c r="L38" s="31"/>
      <c r="M38" s="31"/>
      <c r="N38" s="31"/>
      <c r="O38" s="31"/>
      <c r="P38" s="31"/>
      <c r="Q38" s="31"/>
      <c r="R38" s="31"/>
      <c r="S38" s="31"/>
      <c r="T38" s="31"/>
      <c r="U38" s="31"/>
      <c r="V38" s="31"/>
      <c r="W38" s="31"/>
      <c r="X38" s="60"/>
      <c r="Y38" s="60"/>
      <c r="Z38" s="60"/>
      <c r="AA38" s="60"/>
      <c r="AB38" s="60"/>
      <c r="AC38" s="60"/>
    </row>
    <row r="39" spans="1:29" ht="30" customHeight="1" x14ac:dyDescent="0.25">
      <c r="A39" s="160"/>
      <c r="B39" s="67">
        <v>36</v>
      </c>
      <c r="C39" s="163"/>
      <c r="D39" s="80" t="s">
        <v>80</v>
      </c>
      <c r="E39" s="85" t="s">
        <v>688</v>
      </c>
      <c r="F39" s="68" t="s">
        <v>38</v>
      </c>
      <c r="G39" s="68" t="s">
        <v>44</v>
      </c>
      <c r="H39" s="53">
        <v>0.6</v>
      </c>
      <c r="I39" s="32"/>
      <c r="J39" s="41">
        <f t="shared" si="0"/>
        <v>0</v>
      </c>
      <c r="K39" s="42" t="str">
        <f t="shared" si="1"/>
        <v>OK</v>
      </c>
      <c r="L39" s="31"/>
      <c r="M39" s="31"/>
      <c r="N39" s="31"/>
      <c r="O39" s="31"/>
      <c r="P39" s="31"/>
      <c r="Q39" s="31"/>
      <c r="R39" s="31"/>
      <c r="S39" s="31"/>
      <c r="T39" s="31"/>
      <c r="U39" s="31"/>
      <c r="V39" s="31"/>
      <c r="W39" s="31"/>
      <c r="X39" s="60"/>
      <c r="Y39" s="60"/>
      <c r="Z39" s="60"/>
      <c r="AA39" s="60"/>
      <c r="AB39" s="60"/>
      <c r="AC39" s="60"/>
    </row>
    <row r="40" spans="1:29" ht="30" customHeight="1" x14ac:dyDescent="0.25">
      <c r="A40" s="160"/>
      <c r="B40" s="67">
        <v>37</v>
      </c>
      <c r="C40" s="163"/>
      <c r="D40" s="80" t="s">
        <v>82</v>
      </c>
      <c r="E40" s="85" t="s">
        <v>688</v>
      </c>
      <c r="F40" s="68" t="s">
        <v>38</v>
      </c>
      <c r="G40" s="68" t="s">
        <v>44</v>
      </c>
      <c r="H40" s="53">
        <v>0.7</v>
      </c>
      <c r="I40" s="32"/>
      <c r="J40" s="41">
        <f t="shared" si="0"/>
        <v>0</v>
      </c>
      <c r="K40" s="42" t="str">
        <f t="shared" si="1"/>
        <v>OK</v>
      </c>
      <c r="L40" s="31"/>
      <c r="M40" s="31"/>
      <c r="N40" s="31"/>
      <c r="O40" s="31"/>
      <c r="P40" s="31"/>
      <c r="Q40" s="31"/>
      <c r="R40" s="31"/>
      <c r="S40" s="31"/>
      <c r="T40" s="31"/>
      <c r="U40" s="31"/>
      <c r="V40" s="31"/>
      <c r="W40" s="31"/>
      <c r="X40" s="60"/>
      <c r="Y40" s="60"/>
      <c r="Z40" s="60"/>
      <c r="AA40" s="60"/>
      <c r="AB40" s="60"/>
      <c r="AC40" s="60"/>
    </row>
    <row r="41" spans="1:29" ht="30" customHeight="1" x14ac:dyDescent="0.25">
      <c r="A41" s="160"/>
      <c r="B41" s="67">
        <v>38</v>
      </c>
      <c r="C41" s="163"/>
      <c r="D41" s="80" t="s">
        <v>83</v>
      </c>
      <c r="E41" s="85" t="s">
        <v>688</v>
      </c>
      <c r="F41" s="68" t="s">
        <v>38</v>
      </c>
      <c r="G41" s="68" t="s">
        <v>44</v>
      </c>
      <c r="H41" s="53">
        <v>0.7</v>
      </c>
      <c r="I41" s="32"/>
      <c r="J41" s="41">
        <f t="shared" si="0"/>
        <v>0</v>
      </c>
      <c r="K41" s="42" t="str">
        <f t="shared" si="1"/>
        <v>OK</v>
      </c>
      <c r="L41" s="31"/>
      <c r="M41" s="31"/>
      <c r="N41" s="31"/>
      <c r="O41" s="31"/>
      <c r="P41" s="31"/>
      <c r="Q41" s="31"/>
      <c r="R41" s="31"/>
      <c r="S41" s="31"/>
      <c r="T41" s="31"/>
      <c r="U41" s="31"/>
      <c r="V41" s="31"/>
      <c r="W41" s="31"/>
      <c r="X41" s="60"/>
      <c r="Y41" s="60"/>
      <c r="Z41" s="60"/>
      <c r="AA41" s="60"/>
      <c r="AB41" s="60"/>
      <c r="AC41" s="60"/>
    </row>
    <row r="42" spans="1:29" ht="30" customHeight="1" x14ac:dyDescent="0.25">
      <c r="A42" s="160"/>
      <c r="B42" s="67">
        <v>39</v>
      </c>
      <c r="C42" s="163"/>
      <c r="D42" s="80" t="s">
        <v>84</v>
      </c>
      <c r="E42" s="85" t="s">
        <v>688</v>
      </c>
      <c r="F42" s="68" t="s">
        <v>38</v>
      </c>
      <c r="G42" s="68" t="s">
        <v>44</v>
      </c>
      <c r="H42" s="53">
        <v>0.74</v>
      </c>
      <c r="I42" s="32"/>
      <c r="J42" s="41">
        <f t="shared" si="0"/>
        <v>0</v>
      </c>
      <c r="K42" s="42" t="str">
        <f t="shared" si="1"/>
        <v>OK</v>
      </c>
      <c r="L42" s="31"/>
      <c r="M42" s="31"/>
      <c r="N42" s="31"/>
      <c r="O42" s="31"/>
      <c r="P42" s="31"/>
      <c r="Q42" s="31"/>
      <c r="R42" s="31"/>
      <c r="S42" s="31"/>
      <c r="T42" s="31"/>
      <c r="U42" s="31"/>
      <c r="V42" s="31"/>
      <c r="W42" s="31"/>
      <c r="X42" s="60"/>
      <c r="Y42" s="60"/>
      <c r="Z42" s="60"/>
      <c r="AA42" s="60"/>
      <c r="AB42" s="60"/>
      <c r="AC42" s="60"/>
    </row>
    <row r="43" spans="1:29" ht="30" customHeight="1" x14ac:dyDescent="0.25">
      <c r="A43" s="160"/>
      <c r="B43" s="67">
        <v>40</v>
      </c>
      <c r="C43" s="163"/>
      <c r="D43" s="80" t="s">
        <v>85</v>
      </c>
      <c r="E43" s="85" t="s">
        <v>688</v>
      </c>
      <c r="F43" s="68" t="s">
        <v>38</v>
      </c>
      <c r="G43" s="68" t="s">
        <v>44</v>
      </c>
      <c r="H43" s="53">
        <v>0.05</v>
      </c>
      <c r="I43" s="32"/>
      <c r="J43" s="41">
        <f t="shared" si="0"/>
        <v>0</v>
      </c>
      <c r="K43" s="42" t="str">
        <f t="shared" si="1"/>
        <v>OK</v>
      </c>
      <c r="L43" s="31"/>
      <c r="M43" s="31"/>
      <c r="N43" s="31"/>
      <c r="O43" s="31"/>
      <c r="P43" s="31"/>
      <c r="Q43" s="31"/>
      <c r="R43" s="31"/>
      <c r="S43" s="31"/>
      <c r="T43" s="31"/>
      <c r="U43" s="31"/>
      <c r="V43" s="31"/>
      <c r="W43" s="31"/>
      <c r="X43" s="60"/>
      <c r="Y43" s="60"/>
      <c r="Z43" s="60"/>
      <c r="AA43" s="60"/>
      <c r="AB43" s="60"/>
      <c r="AC43" s="60"/>
    </row>
    <row r="44" spans="1:29" ht="30" customHeight="1" x14ac:dyDescent="0.25">
      <c r="A44" s="160"/>
      <c r="B44" s="67">
        <v>41</v>
      </c>
      <c r="C44" s="163"/>
      <c r="D44" s="80" t="s">
        <v>86</v>
      </c>
      <c r="E44" s="85" t="s">
        <v>688</v>
      </c>
      <c r="F44" s="68" t="s">
        <v>38</v>
      </c>
      <c r="G44" s="68" t="s">
        <v>44</v>
      </c>
      <c r="H44" s="53">
        <v>0.06</v>
      </c>
      <c r="I44" s="32"/>
      <c r="J44" s="41">
        <f t="shared" si="0"/>
        <v>0</v>
      </c>
      <c r="K44" s="42" t="str">
        <f t="shared" si="1"/>
        <v>OK</v>
      </c>
      <c r="L44" s="31"/>
      <c r="M44" s="31"/>
      <c r="N44" s="31"/>
      <c r="O44" s="31"/>
      <c r="P44" s="31"/>
      <c r="Q44" s="31"/>
      <c r="R44" s="31"/>
      <c r="S44" s="31"/>
      <c r="T44" s="31"/>
      <c r="U44" s="31"/>
      <c r="V44" s="31"/>
      <c r="W44" s="31"/>
      <c r="X44" s="60"/>
      <c r="Y44" s="60"/>
      <c r="Z44" s="60"/>
      <c r="AA44" s="60"/>
      <c r="AB44" s="60"/>
      <c r="AC44" s="60"/>
    </row>
    <row r="45" spans="1:29" ht="30" customHeight="1" x14ac:dyDescent="0.25">
      <c r="A45" s="160"/>
      <c r="B45" s="67">
        <v>42</v>
      </c>
      <c r="C45" s="163"/>
      <c r="D45" s="80" t="s">
        <v>87</v>
      </c>
      <c r="E45" s="85" t="s">
        <v>688</v>
      </c>
      <c r="F45" s="68" t="s">
        <v>38</v>
      </c>
      <c r="G45" s="68" t="s">
        <v>44</v>
      </c>
      <c r="H45" s="53">
        <v>0.06</v>
      </c>
      <c r="I45" s="32"/>
      <c r="J45" s="41">
        <f t="shared" si="0"/>
        <v>0</v>
      </c>
      <c r="K45" s="42" t="str">
        <f t="shared" si="1"/>
        <v>OK</v>
      </c>
      <c r="L45" s="31"/>
      <c r="M45" s="31"/>
      <c r="N45" s="31"/>
      <c r="O45" s="31"/>
      <c r="P45" s="31"/>
      <c r="Q45" s="31"/>
      <c r="R45" s="31"/>
      <c r="S45" s="31"/>
      <c r="T45" s="31"/>
      <c r="U45" s="31"/>
      <c r="V45" s="31"/>
      <c r="W45" s="31"/>
      <c r="X45" s="60"/>
      <c r="Y45" s="60"/>
      <c r="Z45" s="60"/>
      <c r="AA45" s="60"/>
      <c r="AB45" s="60"/>
      <c r="AC45" s="60"/>
    </row>
    <row r="46" spans="1:29" ht="30" customHeight="1" x14ac:dyDescent="0.25">
      <c r="A46" s="160"/>
      <c r="B46" s="67">
        <v>43</v>
      </c>
      <c r="C46" s="163"/>
      <c r="D46" s="80" t="s">
        <v>88</v>
      </c>
      <c r="E46" s="85" t="s">
        <v>688</v>
      </c>
      <c r="F46" s="68" t="s">
        <v>38</v>
      </c>
      <c r="G46" s="68" t="s">
        <v>44</v>
      </c>
      <c r="H46" s="53">
        <v>0.65</v>
      </c>
      <c r="I46" s="32"/>
      <c r="J46" s="41">
        <f t="shared" si="0"/>
        <v>0</v>
      </c>
      <c r="K46" s="42" t="str">
        <f t="shared" si="1"/>
        <v>OK</v>
      </c>
      <c r="L46" s="31"/>
      <c r="M46" s="31"/>
      <c r="N46" s="31"/>
      <c r="O46" s="31"/>
      <c r="P46" s="31"/>
      <c r="Q46" s="31"/>
      <c r="R46" s="31"/>
      <c r="S46" s="31"/>
      <c r="T46" s="31"/>
      <c r="U46" s="31"/>
      <c r="V46" s="31"/>
      <c r="W46" s="31"/>
      <c r="X46" s="60"/>
      <c r="Y46" s="60"/>
      <c r="Z46" s="60"/>
      <c r="AA46" s="60"/>
      <c r="AB46" s="60"/>
      <c r="AC46" s="60"/>
    </row>
    <row r="47" spans="1:29" ht="30" customHeight="1" x14ac:dyDescent="0.25">
      <c r="A47" s="160"/>
      <c r="B47" s="67">
        <v>44</v>
      </c>
      <c r="C47" s="163"/>
      <c r="D47" s="80" t="s">
        <v>89</v>
      </c>
      <c r="E47" s="85" t="s">
        <v>688</v>
      </c>
      <c r="F47" s="68" t="s">
        <v>38</v>
      </c>
      <c r="G47" s="68" t="s">
        <v>44</v>
      </c>
      <c r="H47" s="53">
        <v>0.3</v>
      </c>
      <c r="I47" s="32"/>
      <c r="J47" s="41">
        <f t="shared" si="0"/>
        <v>0</v>
      </c>
      <c r="K47" s="42" t="str">
        <f t="shared" si="1"/>
        <v>OK</v>
      </c>
      <c r="L47" s="31"/>
      <c r="M47" s="31"/>
      <c r="N47" s="31"/>
      <c r="O47" s="31"/>
      <c r="P47" s="31"/>
      <c r="Q47" s="31"/>
      <c r="R47" s="31"/>
      <c r="S47" s="31"/>
      <c r="T47" s="31"/>
      <c r="U47" s="31"/>
      <c r="V47" s="31"/>
      <c r="W47" s="31"/>
      <c r="X47" s="60"/>
      <c r="Y47" s="60"/>
      <c r="Z47" s="60"/>
      <c r="AA47" s="60"/>
      <c r="AB47" s="60"/>
      <c r="AC47" s="60"/>
    </row>
    <row r="48" spans="1:29" ht="30" customHeight="1" x14ac:dyDescent="0.25">
      <c r="A48" s="160"/>
      <c r="B48" s="67">
        <v>45</v>
      </c>
      <c r="C48" s="163"/>
      <c r="D48" s="80" t="s">
        <v>90</v>
      </c>
      <c r="E48" s="85" t="s">
        <v>688</v>
      </c>
      <c r="F48" s="68" t="s">
        <v>38</v>
      </c>
      <c r="G48" s="68" t="s">
        <v>44</v>
      </c>
      <c r="H48" s="53">
        <v>0.7</v>
      </c>
      <c r="I48" s="32"/>
      <c r="J48" s="41">
        <f t="shared" si="0"/>
        <v>0</v>
      </c>
      <c r="K48" s="42" t="str">
        <f t="shared" si="1"/>
        <v>OK</v>
      </c>
      <c r="L48" s="31"/>
      <c r="M48" s="31"/>
      <c r="N48" s="31"/>
      <c r="O48" s="31"/>
      <c r="P48" s="31"/>
      <c r="Q48" s="31"/>
      <c r="R48" s="31"/>
      <c r="S48" s="31"/>
      <c r="T48" s="31"/>
      <c r="U48" s="31"/>
      <c r="V48" s="31"/>
      <c r="W48" s="31"/>
      <c r="X48" s="60"/>
      <c r="Y48" s="60"/>
      <c r="Z48" s="60"/>
      <c r="AA48" s="60"/>
      <c r="AB48" s="60"/>
      <c r="AC48" s="60"/>
    </row>
    <row r="49" spans="1:29" ht="30" customHeight="1" x14ac:dyDescent="0.25">
      <c r="A49" s="160"/>
      <c r="B49" s="67">
        <v>46</v>
      </c>
      <c r="C49" s="163"/>
      <c r="D49" s="80" t="s">
        <v>91</v>
      </c>
      <c r="E49" s="85" t="s">
        <v>688</v>
      </c>
      <c r="F49" s="68" t="s">
        <v>38</v>
      </c>
      <c r="G49" s="68" t="s">
        <v>44</v>
      </c>
      <c r="H49" s="53">
        <v>0.05</v>
      </c>
      <c r="I49" s="32"/>
      <c r="J49" s="41">
        <f t="shared" si="0"/>
        <v>0</v>
      </c>
      <c r="K49" s="42" t="str">
        <f t="shared" si="1"/>
        <v>OK</v>
      </c>
      <c r="L49" s="31"/>
      <c r="M49" s="31"/>
      <c r="N49" s="31"/>
      <c r="O49" s="31"/>
      <c r="P49" s="31"/>
      <c r="Q49" s="31"/>
      <c r="R49" s="31"/>
      <c r="S49" s="31"/>
      <c r="T49" s="31"/>
      <c r="U49" s="31"/>
      <c r="V49" s="31"/>
      <c r="W49" s="31"/>
      <c r="X49" s="60"/>
      <c r="Y49" s="60"/>
      <c r="Z49" s="60"/>
      <c r="AA49" s="60"/>
      <c r="AB49" s="60"/>
      <c r="AC49" s="60"/>
    </row>
    <row r="50" spans="1:29" ht="30" customHeight="1" x14ac:dyDescent="0.25">
      <c r="A50" s="160"/>
      <c r="B50" s="67">
        <v>47</v>
      </c>
      <c r="C50" s="163"/>
      <c r="D50" s="80" t="s">
        <v>92</v>
      </c>
      <c r="E50" s="85" t="s">
        <v>688</v>
      </c>
      <c r="F50" s="68" t="s">
        <v>38</v>
      </c>
      <c r="G50" s="68" t="s">
        <v>44</v>
      </c>
      <c r="H50" s="53">
        <v>0.05</v>
      </c>
      <c r="I50" s="32"/>
      <c r="J50" s="41">
        <f t="shared" si="0"/>
        <v>0</v>
      </c>
      <c r="K50" s="42" t="str">
        <f t="shared" si="1"/>
        <v>OK</v>
      </c>
      <c r="L50" s="31"/>
      <c r="M50" s="31"/>
      <c r="N50" s="31"/>
      <c r="O50" s="31"/>
      <c r="P50" s="31"/>
      <c r="Q50" s="31"/>
      <c r="R50" s="31"/>
      <c r="S50" s="31"/>
      <c r="T50" s="31"/>
      <c r="U50" s="31"/>
      <c r="V50" s="31"/>
      <c r="W50" s="31"/>
      <c r="X50" s="60"/>
      <c r="Y50" s="60"/>
      <c r="Z50" s="60"/>
      <c r="AA50" s="60"/>
      <c r="AB50" s="60"/>
      <c r="AC50" s="60"/>
    </row>
    <row r="51" spans="1:29" ht="30" customHeight="1" x14ac:dyDescent="0.25">
      <c r="A51" s="160"/>
      <c r="B51" s="67">
        <v>48</v>
      </c>
      <c r="C51" s="163"/>
      <c r="D51" s="80" t="s">
        <v>93</v>
      </c>
      <c r="E51" s="85" t="s">
        <v>688</v>
      </c>
      <c r="F51" s="68" t="s">
        <v>38</v>
      </c>
      <c r="G51" s="68" t="s">
        <v>44</v>
      </c>
      <c r="H51" s="53">
        <v>0.05</v>
      </c>
      <c r="I51" s="32"/>
      <c r="J51" s="41">
        <f t="shared" si="0"/>
        <v>0</v>
      </c>
      <c r="K51" s="42" t="str">
        <f t="shared" si="1"/>
        <v>OK</v>
      </c>
      <c r="L51" s="31"/>
      <c r="M51" s="31"/>
      <c r="N51" s="31"/>
      <c r="O51" s="31"/>
      <c r="P51" s="31"/>
      <c r="Q51" s="31"/>
      <c r="R51" s="31"/>
      <c r="S51" s="31"/>
      <c r="T51" s="31"/>
      <c r="U51" s="31"/>
      <c r="V51" s="31"/>
      <c r="W51" s="31"/>
      <c r="X51" s="60"/>
      <c r="Y51" s="60"/>
      <c r="Z51" s="60"/>
      <c r="AA51" s="60"/>
      <c r="AB51" s="60"/>
      <c r="AC51" s="60"/>
    </row>
    <row r="52" spans="1:29" ht="30" customHeight="1" x14ac:dyDescent="0.25">
      <c r="A52" s="160"/>
      <c r="B52" s="67">
        <v>49</v>
      </c>
      <c r="C52" s="163"/>
      <c r="D52" s="80" t="s">
        <v>94</v>
      </c>
      <c r="E52" s="85" t="s">
        <v>688</v>
      </c>
      <c r="F52" s="68" t="s">
        <v>38</v>
      </c>
      <c r="G52" s="68" t="s">
        <v>44</v>
      </c>
      <c r="H52" s="53">
        <v>0.05</v>
      </c>
      <c r="I52" s="32"/>
      <c r="J52" s="41">
        <f t="shared" si="0"/>
        <v>0</v>
      </c>
      <c r="K52" s="42" t="str">
        <f t="shared" si="1"/>
        <v>OK</v>
      </c>
      <c r="L52" s="31"/>
      <c r="M52" s="31"/>
      <c r="N52" s="31"/>
      <c r="O52" s="31"/>
      <c r="P52" s="31"/>
      <c r="Q52" s="31"/>
      <c r="R52" s="31"/>
      <c r="S52" s="31"/>
      <c r="T52" s="31"/>
      <c r="U52" s="31"/>
      <c r="V52" s="31"/>
      <c r="W52" s="31"/>
      <c r="X52" s="60"/>
      <c r="Y52" s="60"/>
      <c r="Z52" s="60"/>
      <c r="AA52" s="60"/>
      <c r="AB52" s="60"/>
      <c r="AC52" s="60"/>
    </row>
    <row r="53" spans="1:29" ht="30" customHeight="1" x14ac:dyDescent="0.25">
      <c r="A53" s="160"/>
      <c r="B53" s="67">
        <v>50</v>
      </c>
      <c r="C53" s="163"/>
      <c r="D53" s="80" t="s">
        <v>95</v>
      </c>
      <c r="E53" s="85" t="s">
        <v>688</v>
      </c>
      <c r="F53" s="68" t="s">
        <v>38</v>
      </c>
      <c r="G53" s="68" t="s">
        <v>44</v>
      </c>
      <c r="H53" s="53">
        <v>0.05</v>
      </c>
      <c r="I53" s="32"/>
      <c r="J53" s="41">
        <f t="shared" si="0"/>
        <v>0</v>
      </c>
      <c r="K53" s="42" t="str">
        <f t="shared" si="1"/>
        <v>OK</v>
      </c>
      <c r="L53" s="31"/>
      <c r="M53" s="31"/>
      <c r="N53" s="31"/>
      <c r="O53" s="31"/>
      <c r="P53" s="31"/>
      <c r="Q53" s="31"/>
      <c r="R53" s="31"/>
      <c r="S53" s="31"/>
      <c r="T53" s="31"/>
      <c r="U53" s="31"/>
      <c r="V53" s="31"/>
      <c r="W53" s="31"/>
      <c r="X53" s="60"/>
      <c r="Y53" s="60"/>
      <c r="Z53" s="60"/>
      <c r="AA53" s="60"/>
      <c r="AB53" s="60"/>
      <c r="AC53" s="60"/>
    </row>
    <row r="54" spans="1:29" ht="30" customHeight="1" x14ac:dyDescent="0.25">
      <c r="A54" s="160"/>
      <c r="B54" s="67">
        <v>51</v>
      </c>
      <c r="C54" s="163"/>
      <c r="D54" s="80" t="s">
        <v>96</v>
      </c>
      <c r="E54" s="85" t="s">
        <v>688</v>
      </c>
      <c r="F54" s="68" t="s">
        <v>38</v>
      </c>
      <c r="G54" s="68" t="s">
        <v>44</v>
      </c>
      <c r="H54" s="53">
        <v>0.05</v>
      </c>
      <c r="I54" s="32"/>
      <c r="J54" s="41">
        <f t="shared" si="0"/>
        <v>0</v>
      </c>
      <c r="K54" s="42" t="str">
        <f t="shared" si="1"/>
        <v>OK</v>
      </c>
      <c r="L54" s="31"/>
      <c r="M54" s="31"/>
      <c r="N54" s="31"/>
      <c r="O54" s="31"/>
      <c r="P54" s="31"/>
      <c r="Q54" s="31"/>
      <c r="R54" s="31"/>
      <c r="S54" s="31"/>
      <c r="T54" s="31"/>
      <c r="U54" s="31"/>
      <c r="V54" s="31"/>
      <c r="W54" s="31"/>
      <c r="X54" s="60"/>
      <c r="Y54" s="60"/>
      <c r="Z54" s="60"/>
      <c r="AA54" s="60"/>
      <c r="AB54" s="60"/>
      <c r="AC54" s="60"/>
    </row>
    <row r="55" spans="1:29" ht="30" customHeight="1" x14ac:dyDescent="0.25">
      <c r="A55" s="160"/>
      <c r="B55" s="67">
        <v>52</v>
      </c>
      <c r="C55" s="163"/>
      <c r="D55" s="80" t="s">
        <v>97</v>
      </c>
      <c r="E55" s="85" t="s">
        <v>688</v>
      </c>
      <c r="F55" s="68" t="s">
        <v>38</v>
      </c>
      <c r="G55" s="68" t="s">
        <v>44</v>
      </c>
      <c r="H55" s="53">
        <v>0.1</v>
      </c>
      <c r="I55" s="32"/>
      <c r="J55" s="41">
        <f t="shared" si="0"/>
        <v>0</v>
      </c>
      <c r="K55" s="42" t="str">
        <f t="shared" si="1"/>
        <v>OK</v>
      </c>
      <c r="L55" s="31"/>
      <c r="M55" s="31"/>
      <c r="N55" s="31"/>
      <c r="O55" s="31"/>
      <c r="P55" s="31"/>
      <c r="Q55" s="31"/>
      <c r="R55" s="31"/>
      <c r="S55" s="31"/>
      <c r="T55" s="31"/>
      <c r="U55" s="31"/>
      <c r="V55" s="31"/>
      <c r="W55" s="31"/>
      <c r="X55" s="60"/>
      <c r="Y55" s="60"/>
      <c r="Z55" s="60"/>
      <c r="AA55" s="60"/>
      <c r="AB55" s="60"/>
      <c r="AC55" s="60"/>
    </row>
    <row r="56" spans="1:29" ht="30" customHeight="1" x14ac:dyDescent="0.25">
      <c r="A56" s="160"/>
      <c r="B56" s="67">
        <v>53</v>
      </c>
      <c r="C56" s="163"/>
      <c r="D56" s="80" t="s">
        <v>98</v>
      </c>
      <c r="E56" s="85" t="s">
        <v>688</v>
      </c>
      <c r="F56" s="68" t="s">
        <v>38</v>
      </c>
      <c r="G56" s="68" t="s">
        <v>44</v>
      </c>
      <c r="H56" s="53">
        <v>0.1</v>
      </c>
      <c r="I56" s="32"/>
      <c r="J56" s="41">
        <f t="shared" si="0"/>
        <v>0</v>
      </c>
      <c r="K56" s="42" t="str">
        <f t="shared" si="1"/>
        <v>OK</v>
      </c>
      <c r="L56" s="31"/>
      <c r="M56" s="31"/>
      <c r="N56" s="31"/>
      <c r="O56" s="31"/>
      <c r="P56" s="31"/>
      <c r="Q56" s="31"/>
      <c r="R56" s="31"/>
      <c r="S56" s="31"/>
      <c r="T56" s="31"/>
      <c r="U56" s="31"/>
      <c r="V56" s="31"/>
      <c r="W56" s="31"/>
      <c r="X56" s="60"/>
      <c r="Y56" s="60"/>
      <c r="Z56" s="60"/>
      <c r="AA56" s="60"/>
      <c r="AB56" s="60"/>
      <c r="AC56" s="60"/>
    </row>
    <row r="57" spans="1:29" ht="30" customHeight="1" x14ac:dyDescent="0.25">
      <c r="A57" s="160"/>
      <c r="B57" s="67">
        <v>54</v>
      </c>
      <c r="C57" s="163"/>
      <c r="D57" s="80" t="s">
        <v>99</v>
      </c>
      <c r="E57" s="85" t="s">
        <v>688</v>
      </c>
      <c r="F57" s="68" t="s">
        <v>38</v>
      </c>
      <c r="G57" s="68" t="s">
        <v>44</v>
      </c>
      <c r="H57" s="53">
        <v>0.15</v>
      </c>
      <c r="I57" s="32">
        <v>200</v>
      </c>
      <c r="J57" s="41">
        <f t="shared" si="0"/>
        <v>150</v>
      </c>
      <c r="K57" s="42" t="str">
        <f t="shared" si="1"/>
        <v>OK</v>
      </c>
      <c r="L57" s="31"/>
      <c r="M57" s="31">
        <v>50</v>
      </c>
      <c r="N57" s="31"/>
      <c r="O57" s="31"/>
      <c r="P57" s="31"/>
      <c r="Q57" s="31"/>
      <c r="R57" s="31"/>
      <c r="S57" s="31"/>
      <c r="T57" s="31"/>
      <c r="U57" s="31"/>
      <c r="V57" s="31"/>
      <c r="W57" s="31"/>
      <c r="X57" s="60"/>
      <c r="Y57" s="60"/>
      <c r="Z57" s="60"/>
      <c r="AA57" s="60"/>
      <c r="AB57" s="60"/>
      <c r="AC57" s="60"/>
    </row>
    <row r="58" spans="1:29" ht="30" customHeight="1" x14ac:dyDescent="0.25">
      <c r="A58" s="160"/>
      <c r="B58" s="67">
        <v>55</v>
      </c>
      <c r="C58" s="163"/>
      <c r="D58" s="80" t="s">
        <v>100</v>
      </c>
      <c r="E58" s="85" t="s">
        <v>688</v>
      </c>
      <c r="F58" s="68" t="s">
        <v>38</v>
      </c>
      <c r="G58" s="68" t="s">
        <v>44</v>
      </c>
      <c r="H58" s="53">
        <v>0.05</v>
      </c>
      <c r="I58" s="32"/>
      <c r="J58" s="41">
        <f t="shared" si="0"/>
        <v>0</v>
      </c>
      <c r="K58" s="42" t="str">
        <f t="shared" si="1"/>
        <v>OK</v>
      </c>
      <c r="L58" s="31"/>
      <c r="M58" s="31"/>
      <c r="N58" s="31"/>
      <c r="O58" s="31"/>
      <c r="P58" s="31"/>
      <c r="Q58" s="31"/>
      <c r="R58" s="31"/>
      <c r="S58" s="31"/>
      <c r="T58" s="31"/>
      <c r="U58" s="31"/>
      <c r="V58" s="31"/>
      <c r="W58" s="31"/>
      <c r="X58" s="60"/>
      <c r="Y58" s="60"/>
      <c r="Z58" s="60"/>
      <c r="AA58" s="60"/>
      <c r="AB58" s="60"/>
      <c r="AC58" s="60"/>
    </row>
    <row r="59" spans="1:29" ht="30" customHeight="1" x14ac:dyDescent="0.25">
      <c r="A59" s="160"/>
      <c r="B59" s="67">
        <v>56</v>
      </c>
      <c r="C59" s="163"/>
      <c r="D59" s="80" t="s">
        <v>101</v>
      </c>
      <c r="E59" s="85" t="s">
        <v>688</v>
      </c>
      <c r="F59" s="68" t="s">
        <v>38</v>
      </c>
      <c r="G59" s="68" t="s">
        <v>44</v>
      </c>
      <c r="H59" s="53">
        <v>0.05</v>
      </c>
      <c r="I59" s="32">
        <v>200</v>
      </c>
      <c r="J59" s="41">
        <f t="shared" si="0"/>
        <v>200</v>
      </c>
      <c r="K59" s="42" t="str">
        <f t="shared" si="1"/>
        <v>OK</v>
      </c>
      <c r="L59" s="31"/>
      <c r="M59" s="31"/>
      <c r="N59" s="31"/>
      <c r="O59" s="31"/>
      <c r="P59" s="31"/>
      <c r="Q59" s="31"/>
      <c r="R59" s="31"/>
      <c r="S59" s="31"/>
      <c r="T59" s="31"/>
      <c r="U59" s="31"/>
      <c r="V59" s="31"/>
      <c r="W59" s="31"/>
      <c r="X59" s="60"/>
      <c r="Y59" s="60"/>
      <c r="Z59" s="60"/>
      <c r="AA59" s="60"/>
      <c r="AB59" s="60"/>
      <c r="AC59" s="60"/>
    </row>
    <row r="60" spans="1:29" ht="30" customHeight="1" x14ac:dyDescent="0.25">
      <c r="A60" s="160"/>
      <c r="B60" s="67">
        <v>57</v>
      </c>
      <c r="C60" s="163"/>
      <c r="D60" s="80" t="s">
        <v>102</v>
      </c>
      <c r="E60" s="85" t="s">
        <v>688</v>
      </c>
      <c r="F60" s="68" t="s">
        <v>38</v>
      </c>
      <c r="G60" s="68" t="s">
        <v>44</v>
      </c>
      <c r="H60" s="53">
        <v>0.05</v>
      </c>
      <c r="I60" s="32"/>
      <c r="J60" s="41">
        <f t="shared" si="0"/>
        <v>0</v>
      </c>
      <c r="K60" s="42" t="str">
        <f t="shared" si="1"/>
        <v>OK</v>
      </c>
      <c r="L60" s="31"/>
      <c r="M60" s="31"/>
      <c r="N60" s="31"/>
      <c r="O60" s="31"/>
      <c r="P60" s="31"/>
      <c r="Q60" s="31"/>
      <c r="R60" s="31"/>
      <c r="S60" s="31"/>
      <c r="T60" s="31"/>
      <c r="U60" s="31"/>
      <c r="V60" s="31"/>
      <c r="W60" s="31"/>
      <c r="X60" s="60"/>
      <c r="Y60" s="60"/>
      <c r="Z60" s="60"/>
      <c r="AA60" s="60"/>
      <c r="AB60" s="60"/>
      <c r="AC60" s="60"/>
    </row>
    <row r="61" spans="1:29" ht="30" customHeight="1" x14ac:dyDescent="0.25">
      <c r="A61" s="160"/>
      <c r="B61" s="67">
        <v>58</v>
      </c>
      <c r="C61" s="163"/>
      <c r="D61" s="81" t="s">
        <v>689</v>
      </c>
      <c r="E61" s="85" t="s">
        <v>37</v>
      </c>
      <c r="F61" s="68" t="s">
        <v>38</v>
      </c>
      <c r="G61" s="68" t="s">
        <v>44</v>
      </c>
      <c r="H61" s="55">
        <v>0.8</v>
      </c>
      <c r="I61" s="32"/>
      <c r="J61" s="41">
        <f t="shared" si="0"/>
        <v>0</v>
      </c>
      <c r="K61" s="42" t="str">
        <f t="shared" si="1"/>
        <v>OK</v>
      </c>
      <c r="L61" s="31"/>
      <c r="M61" s="31"/>
      <c r="N61" s="31"/>
      <c r="O61" s="31"/>
      <c r="P61" s="31"/>
      <c r="Q61" s="31"/>
      <c r="R61" s="31"/>
      <c r="S61" s="31"/>
      <c r="T61" s="31"/>
      <c r="U61" s="31"/>
      <c r="V61" s="31"/>
      <c r="W61" s="31"/>
      <c r="X61" s="60"/>
      <c r="Y61" s="60"/>
      <c r="Z61" s="60"/>
      <c r="AA61" s="60"/>
      <c r="AB61" s="60"/>
      <c r="AC61" s="60"/>
    </row>
    <row r="62" spans="1:29" ht="30" customHeight="1" x14ac:dyDescent="0.25">
      <c r="A62" s="160"/>
      <c r="B62" s="67">
        <v>59</v>
      </c>
      <c r="C62" s="163"/>
      <c r="D62" s="80" t="s">
        <v>103</v>
      </c>
      <c r="E62" s="85" t="s">
        <v>47</v>
      </c>
      <c r="F62" s="68" t="s">
        <v>50</v>
      </c>
      <c r="G62" s="68" t="s">
        <v>44</v>
      </c>
      <c r="H62" s="53">
        <v>16.64</v>
      </c>
      <c r="I62" s="32"/>
      <c r="J62" s="41">
        <f t="shared" si="0"/>
        <v>0</v>
      </c>
      <c r="K62" s="42" t="str">
        <f t="shared" si="1"/>
        <v>OK</v>
      </c>
      <c r="L62" s="31"/>
      <c r="M62" s="31"/>
      <c r="N62" s="31"/>
      <c r="O62" s="31"/>
      <c r="P62" s="31"/>
      <c r="Q62" s="31"/>
      <c r="R62" s="31"/>
      <c r="S62" s="31"/>
      <c r="T62" s="31"/>
      <c r="U62" s="31"/>
      <c r="V62" s="31"/>
      <c r="W62" s="31"/>
      <c r="X62" s="60"/>
      <c r="Y62" s="60"/>
      <c r="Z62" s="60"/>
      <c r="AA62" s="60"/>
      <c r="AB62" s="60"/>
      <c r="AC62" s="60"/>
    </row>
    <row r="63" spans="1:29" ht="30" customHeight="1" x14ac:dyDescent="0.25">
      <c r="A63" s="160"/>
      <c r="B63" s="67">
        <v>60</v>
      </c>
      <c r="C63" s="163"/>
      <c r="D63" s="80" t="s">
        <v>104</v>
      </c>
      <c r="E63" s="85" t="s">
        <v>47</v>
      </c>
      <c r="F63" s="68" t="s">
        <v>50</v>
      </c>
      <c r="G63" s="68" t="s">
        <v>44</v>
      </c>
      <c r="H63" s="53">
        <v>17.41</v>
      </c>
      <c r="I63" s="32"/>
      <c r="J63" s="41">
        <f t="shared" si="0"/>
        <v>0</v>
      </c>
      <c r="K63" s="42" t="str">
        <f t="shared" si="1"/>
        <v>OK</v>
      </c>
      <c r="L63" s="31"/>
      <c r="M63" s="31"/>
      <c r="N63" s="31"/>
      <c r="O63" s="31"/>
      <c r="P63" s="31"/>
      <c r="Q63" s="31"/>
      <c r="R63" s="31"/>
      <c r="S63" s="31"/>
      <c r="T63" s="31"/>
      <c r="U63" s="31"/>
      <c r="V63" s="31"/>
      <c r="W63" s="31"/>
      <c r="X63" s="60"/>
      <c r="Y63" s="60"/>
      <c r="Z63" s="60"/>
      <c r="AA63" s="60"/>
      <c r="AB63" s="60"/>
      <c r="AC63" s="60"/>
    </row>
    <row r="64" spans="1:29" ht="30" customHeight="1" x14ac:dyDescent="0.25">
      <c r="A64" s="160"/>
      <c r="B64" s="67">
        <v>61</v>
      </c>
      <c r="C64" s="163"/>
      <c r="D64" s="80" t="s">
        <v>105</v>
      </c>
      <c r="E64" s="85" t="s">
        <v>47</v>
      </c>
      <c r="F64" s="68" t="s">
        <v>50</v>
      </c>
      <c r="G64" s="68" t="s">
        <v>44</v>
      </c>
      <c r="H64" s="53">
        <v>15.05</v>
      </c>
      <c r="I64" s="32"/>
      <c r="J64" s="41">
        <f t="shared" si="0"/>
        <v>0</v>
      </c>
      <c r="K64" s="42" t="str">
        <f t="shared" si="1"/>
        <v>OK</v>
      </c>
      <c r="L64" s="31"/>
      <c r="M64" s="31"/>
      <c r="N64" s="31"/>
      <c r="O64" s="31"/>
      <c r="P64" s="31"/>
      <c r="Q64" s="31"/>
      <c r="R64" s="31"/>
      <c r="S64" s="31"/>
      <c r="T64" s="31"/>
      <c r="U64" s="31"/>
      <c r="V64" s="31"/>
      <c r="W64" s="31"/>
      <c r="X64" s="60"/>
      <c r="Y64" s="60"/>
      <c r="Z64" s="60"/>
      <c r="AA64" s="60"/>
      <c r="AB64" s="60"/>
      <c r="AC64" s="60"/>
    </row>
    <row r="65" spans="1:29" ht="30" customHeight="1" x14ac:dyDescent="0.25">
      <c r="A65" s="160"/>
      <c r="B65" s="67">
        <v>62</v>
      </c>
      <c r="C65" s="163"/>
      <c r="D65" s="80" t="s">
        <v>106</v>
      </c>
      <c r="E65" s="85" t="s">
        <v>47</v>
      </c>
      <c r="F65" s="68" t="s">
        <v>50</v>
      </c>
      <c r="G65" s="68" t="s">
        <v>44</v>
      </c>
      <c r="H65" s="53">
        <v>11.58</v>
      </c>
      <c r="I65" s="32"/>
      <c r="J65" s="41">
        <f t="shared" si="0"/>
        <v>0</v>
      </c>
      <c r="K65" s="42" t="str">
        <f t="shared" si="1"/>
        <v>OK</v>
      </c>
      <c r="L65" s="31"/>
      <c r="M65" s="31"/>
      <c r="N65" s="31"/>
      <c r="O65" s="31"/>
      <c r="P65" s="31"/>
      <c r="Q65" s="31"/>
      <c r="R65" s="31"/>
      <c r="S65" s="31"/>
      <c r="T65" s="31"/>
      <c r="U65" s="31"/>
      <c r="V65" s="31"/>
      <c r="W65" s="31"/>
      <c r="X65" s="60"/>
      <c r="Y65" s="60"/>
      <c r="Z65" s="60"/>
      <c r="AA65" s="60"/>
      <c r="AB65" s="60"/>
      <c r="AC65" s="60"/>
    </row>
    <row r="66" spans="1:29" ht="30" customHeight="1" x14ac:dyDescent="0.25">
      <c r="A66" s="160"/>
      <c r="B66" s="67">
        <v>63</v>
      </c>
      <c r="C66" s="163"/>
      <c r="D66" s="80" t="s">
        <v>107</v>
      </c>
      <c r="E66" s="85" t="s">
        <v>47</v>
      </c>
      <c r="F66" s="68" t="s">
        <v>50</v>
      </c>
      <c r="G66" s="68" t="s">
        <v>44</v>
      </c>
      <c r="H66" s="53">
        <v>12.28</v>
      </c>
      <c r="I66" s="32"/>
      <c r="J66" s="41">
        <f t="shared" si="0"/>
        <v>0</v>
      </c>
      <c r="K66" s="42" t="str">
        <f t="shared" si="1"/>
        <v>OK</v>
      </c>
      <c r="L66" s="31"/>
      <c r="M66" s="31"/>
      <c r="N66" s="31"/>
      <c r="O66" s="31"/>
      <c r="P66" s="31"/>
      <c r="Q66" s="31"/>
      <c r="R66" s="31"/>
      <c r="S66" s="31"/>
      <c r="T66" s="31"/>
      <c r="U66" s="31"/>
      <c r="V66" s="31"/>
      <c r="W66" s="31"/>
      <c r="X66" s="60"/>
      <c r="Y66" s="60"/>
      <c r="Z66" s="60"/>
      <c r="AA66" s="60"/>
      <c r="AB66" s="60"/>
      <c r="AC66" s="60"/>
    </row>
    <row r="67" spans="1:29" ht="30" customHeight="1" x14ac:dyDescent="0.25">
      <c r="A67" s="160"/>
      <c r="B67" s="67">
        <v>64</v>
      </c>
      <c r="C67" s="163"/>
      <c r="D67" s="80" t="s">
        <v>108</v>
      </c>
      <c r="E67" s="85" t="s">
        <v>47</v>
      </c>
      <c r="F67" s="68" t="s">
        <v>50</v>
      </c>
      <c r="G67" s="68" t="s">
        <v>44</v>
      </c>
      <c r="H67" s="53">
        <v>14.86</v>
      </c>
      <c r="I67" s="32"/>
      <c r="J67" s="41">
        <f t="shared" si="0"/>
        <v>0</v>
      </c>
      <c r="K67" s="42" t="str">
        <f t="shared" si="1"/>
        <v>OK</v>
      </c>
      <c r="L67" s="31"/>
      <c r="M67" s="31"/>
      <c r="N67" s="31"/>
      <c r="O67" s="31"/>
      <c r="P67" s="31"/>
      <c r="Q67" s="31"/>
      <c r="R67" s="31"/>
      <c r="S67" s="31"/>
      <c r="T67" s="31"/>
      <c r="U67" s="31"/>
      <c r="V67" s="31"/>
      <c r="W67" s="31"/>
      <c r="X67" s="60"/>
      <c r="Y67" s="60"/>
      <c r="Z67" s="60"/>
      <c r="AA67" s="60"/>
      <c r="AB67" s="60"/>
      <c r="AC67" s="60"/>
    </row>
    <row r="68" spans="1:29" ht="30" customHeight="1" x14ac:dyDescent="0.25">
      <c r="A68" s="160"/>
      <c r="B68" s="67">
        <v>65</v>
      </c>
      <c r="C68" s="163"/>
      <c r="D68" s="80" t="s">
        <v>109</v>
      </c>
      <c r="E68" s="85" t="s">
        <v>47</v>
      </c>
      <c r="F68" s="68" t="s">
        <v>50</v>
      </c>
      <c r="G68" s="68" t="s">
        <v>44</v>
      </c>
      <c r="H68" s="53">
        <v>11.93</v>
      </c>
      <c r="I68" s="32">
        <v>1</v>
      </c>
      <c r="J68" s="41">
        <f t="shared" si="0"/>
        <v>0</v>
      </c>
      <c r="K68" s="42" t="str">
        <f t="shared" si="1"/>
        <v>OK</v>
      </c>
      <c r="L68" s="31"/>
      <c r="M68" s="31">
        <v>1</v>
      </c>
      <c r="N68" s="31"/>
      <c r="O68" s="31"/>
      <c r="P68" s="31"/>
      <c r="Q68" s="31"/>
      <c r="R68" s="31"/>
      <c r="S68" s="31"/>
      <c r="T68" s="31"/>
      <c r="U68" s="31"/>
      <c r="V68" s="31"/>
      <c r="W68" s="31"/>
      <c r="X68" s="60"/>
      <c r="Y68" s="60"/>
      <c r="Z68" s="60"/>
      <c r="AA68" s="60"/>
      <c r="AB68" s="60"/>
      <c r="AC68" s="60"/>
    </row>
    <row r="69" spans="1:29" ht="30" customHeight="1" x14ac:dyDescent="0.25">
      <c r="A69" s="160"/>
      <c r="B69" s="67">
        <v>66</v>
      </c>
      <c r="C69" s="163"/>
      <c r="D69" s="81" t="s">
        <v>110</v>
      </c>
      <c r="E69" s="85" t="s">
        <v>47</v>
      </c>
      <c r="F69" s="68" t="s">
        <v>50</v>
      </c>
      <c r="G69" s="68" t="s">
        <v>44</v>
      </c>
      <c r="H69" s="53">
        <v>12.52</v>
      </c>
      <c r="I69" s="32"/>
      <c r="J69" s="41">
        <f t="shared" ref="J69:J132" si="2">I69-(SUM(L69:AC69))</f>
        <v>0</v>
      </c>
      <c r="K69" s="42" t="str">
        <f t="shared" ref="K69:K132" si="3">IF(J69&lt;0,"ATENÇÃO","OK")</f>
        <v>OK</v>
      </c>
      <c r="L69" s="31"/>
      <c r="M69" s="31"/>
      <c r="N69" s="31"/>
      <c r="O69" s="31"/>
      <c r="P69" s="31"/>
      <c r="Q69" s="31"/>
      <c r="R69" s="31"/>
      <c r="S69" s="31"/>
      <c r="T69" s="31"/>
      <c r="U69" s="31"/>
      <c r="V69" s="31"/>
      <c r="W69" s="31"/>
      <c r="X69" s="60"/>
      <c r="Y69" s="60"/>
      <c r="Z69" s="60"/>
      <c r="AA69" s="60"/>
      <c r="AB69" s="60"/>
      <c r="AC69" s="60"/>
    </row>
    <row r="70" spans="1:29" ht="30" customHeight="1" x14ac:dyDescent="0.25">
      <c r="A70" s="160"/>
      <c r="B70" s="67">
        <v>67</v>
      </c>
      <c r="C70" s="163"/>
      <c r="D70" s="80" t="s">
        <v>111</v>
      </c>
      <c r="E70" s="85" t="s">
        <v>47</v>
      </c>
      <c r="F70" s="68" t="s">
        <v>50</v>
      </c>
      <c r="G70" s="68" t="s">
        <v>44</v>
      </c>
      <c r="H70" s="53">
        <v>11.51</v>
      </c>
      <c r="I70" s="32"/>
      <c r="J70" s="41">
        <f t="shared" si="2"/>
        <v>0</v>
      </c>
      <c r="K70" s="42" t="str">
        <f t="shared" si="3"/>
        <v>OK</v>
      </c>
      <c r="L70" s="31"/>
      <c r="M70" s="31"/>
      <c r="N70" s="31"/>
      <c r="O70" s="31"/>
      <c r="P70" s="31"/>
      <c r="Q70" s="31"/>
      <c r="R70" s="31"/>
      <c r="S70" s="31"/>
      <c r="T70" s="31"/>
      <c r="U70" s="31"/>
      <c r="V70" s="31"/>
      <c r="W70" s="31"/>
      <c r="X70" s="60"/>
      <c r="Y70" s="60"/>
      <c r="Z70" s="60"/>
      <c r="AA70" s="60"/>
      <c r="AB70" s="60"/>
      <c r="AC70" s="60"/>
    </row>
    <row r="71" spans="1:29" ht="30" customHeight="1" x14ac:dyDescent="0.25">
      <c r="A71" s="160"/>
      <c r="B71" s="67">
        <v>68</v>
      </c>
      <c r="C71" s="163"/>
      <c r="D71" s="80" t="s">
        <v>112</v>
      </c>
      <c r="E71" s="85" t="s">
        <v>47</v>
      </c>
      <c r="F71" s="68" t="s">
        <v>50</v>
      </c>
      <c r="G71" s="68" t="s">
        <v>44</v>
      </c>
      <c r="H71" s="53">
        <v>12.97</v>
      </c>
      <c r="I71" s="32"/>
      <c r="J71" s="41">
        <f t="shared" si="2"/>
        <v>0</v>
      </c>
      <c r="K71" s="42" t="str">
        <f t="shared" si="3"/>
        <v>OK</v>
      </c>
      <c r="L71" s="31"/>
      <c r="M71" s="31"/>
      <c r="N71" s="31"/>
      <c r="O71" s="31"/>
      <c r="P71" s="31"/>
      <c r="Q71" s="31"/>
      <c r="R71" s="31"/>
      <c r="S71" s="31"/>
      <c r="T71" s="31"/>
      <c r="U71" s="31"/>
      <c r="V71" s="31"/>
      <c r="W71" s="31"/>
      <c r="X71" s="60"/>
      <c r="Y71" s="60"/>
      <c r="Z71" s="60"/>
      <c r="AA71" s="60"/>
      <c r="AB71" s="60"/>
      <c r="AC71" s="60"/>
    </row>
    <row r="72" spans="1:29" ht="30" customHeight="1" x14ac:dyDescent="0.25">
      <c r="A72" s="160"/>
      <c r="B72" s="67">
        <v>69</v>
      </c>
      <c r="C72" s="163"/>
      <c r="D72" s="79" t="s">
        <v>113</v>
      </c>
      <c r="E72" s="85" t="s">
        <v>47</v>
      </c>
      <c r="F72" s="68" t="s">
        <v>50</v>
      </c>
      <c r="G72" s="68" t="s">
        <v>44</v>
      </c>
      <c r="H72" s="53">
        <v>16.37</v>
      </c>
      <c r="I72" s="32"/>
      <c r="J72" s="41">
        <f t="shared" si="2"/>
        <v>0</v>
      </c>
      <c r="K72" s="42" t="str">
        <f t="shared" si="3"/>
        <v>OK</v>
      </c>
      <c r="L72" s="31"/>
      <c r="M72" s="31"/>
      <c r="N72" s="31"/>
      <c r="O72" s="31"/>
      <c r="P72" s="31"/>
      <c r="Q72" s="31"/>
      <c r="R72" s="31"/>
      <c r="S72" s="31"/>
      <c r="T72" s="31"/>
      <c r="U72" s="31"/>
      <c r="V72" s="31"/>
      <c r="W72" s="31"/>
      <c r="X72" s="60"/>
      <c r="Y72" s="60"/>
      <c r="Z72" s="60"/>
      <c r="AA72" s="60"/>
      <c r="AB72" s="60"/>
      <c r="AC72" s="60"/>
    </row>
    <row r="73" spans="1:29" ht="30" customHeight="1" x14ac:dyDescent="0.25">
      <c r="A73" s="160"/>
      <c r="B73" s="67">
        <v>70</v>
      </c>
      <c r="C73" s="163"/>
      <c r="D73" s="79" t="s">
        <v>690</v>
      </c>
      <c r="E73" s="85" t="s">
        <v>47</v>
      </c>
      <c r="F73" s="68" t="s">
        <v>50</v>
      </c>
      <c r="G73" s="68" t="s">
        <v>44</v>
      </c>
      <c r="H73" s="54">
        <v>19.2</v>
      </c>
      <c r="I73" s="32"/>
      <c r="J73" s="41">
        <f t="shared" si="2"/>
        <v>0</v>
      </c>
      <c r="K73" s="42" t="str">
        <f t="shared" si="3"/>
        <v>OK</v>
      </c>
      <c r="L73" s="31"/>
      <c r="M73" s="31"/>
      <c r="N73" s="31"/>
      <c r="O73" s="31"/>
      <c r="P73" s="31"/>
      <c r="Q73" s="31"/>
      <c r="R73" s="31"/>
      <c r="S73" s="31"/>
      <c r="T73" s="31"/>
      <c r="U73" s="31"/>
      <c r="V73" s="31"/>
      <c r="W73" s="31"/>
      <c r="X73" s="60"/>
      <c r="Y73" s="60"/>
      <c r="Z73" s="60"/>
      <c r="AA73" s="60"/>
      <c r="AB73" s="60"/>
      <c r="AC73" s="60"/>
    </row>
    <row r="74" spans="1:29" ht="30" customHeight="1" x14ac:dyDescent="0.25">
      <c r="A74" s="160"/>
      <c r="B74" s="67">
        <v>71</v>
      </c>
      <c r="C74" s="163"/>
      <c r="D74" s="79" t="s">
        <v>691</v>
      </c>
      <c r="E74" s="85" t="s">
        <v>47</v>
      </c>
      <c r="F74" s="68" t="s">
        <v>50</v>
      </c>
      <c r="G74" s="68" t="s">
        <v>44</v>
      </c>
      <c r="H74" s="54">
        <v>19.170000000000002</v>
      </c>
      <c r="I74" s="32"/>
      <c r="J74" s="41">
        <f t="shared" si="2"/>
        <v>0</v>
      </c>
      <c r="K74" s="42" t="str">
        <f t="shared" si="3"/>
        <v>OK</v>
      </c>
      <c r="L74" s="31"/>
      <c r="M74" s="31"/>
      <c r="N74" s="31"/>
      <c r="O74" s="31"/>
      <c r="P74" s="31"/>
      <c r="Q74" s="31"/>
      <c r="R74" s="31"/>
      <c r="S74" s="31"/>
      <c r="T74" s="31"/>
      <c r="U74" s="31"/>
      <c r="V74" s="31"/>
      <c r="W74" s="31"/>
      <c r="X74" s="60"/>
      <c r="Y74" s="60"/>
      <c r="Z74" s="60"/>
      <c r="AA74" s="60"/>
      <c r="AB74" s="60"/>
      <c r="AC74" s="60"/>
    </row>
    <row r="75" spans="1:29" ht="30" customHeight="1" x14ac:dyDescent="0.25">
      <c r="A75" s="160"/>
      <c r="B75" s="70">
        <v>72</v>
      </c>
      <c r="C75" s="163"/>
      <c r="D75" s="80" t="s">
        <v>626</v>
      </c>
      <c r="E75" s="85" t="s">
        <v>47</v>
      </c>
      <c r="F75" s="69" t="s">
        <v>627</v>
      </c>
      <c r="G75" s="69" t="s">
        <v>44</v>
      </c>
      <c r="H75" s="54">
        <v>10.27</v>
      </c>
      <c r="I75" s="32"/>
      <c r="J75" s="41">
        <f t="shared" si="2"/>
        <v>0</v>
      </c>
      <c r="K75" s="42" t="str">
        <f t="shared" si="3"/>
        <v>OK</v>
      </c>
      <c r="L75" s="31"/>
      <c r="M75" s="31"/>
      <c r="N75" s="31"/>
      <c r="O75" s="31"/>
      <c r="P75" s="31"/>
      <c r="Q75" s="31"/>
      <c r="R75" s="31"/>
      <c r="S75" s="31"/>
      <c r="T75" s="31"/>
      <c r="U75" s="31"/>
      <c r="V75" s="31"/>
      <c r="W75" s="31"/>
      <c r="X75" s="60"/>
      <c r="Y75" s="60"/>
      <c r="Z75" s="60"/>
      <c r="AA75" s="60"/>
      <c r="AB75" s="60"/>
      <c r="AC75" s="60"/>
    </row>
    <row r="76" spans="1:29" ht="30" customHeight="1" x14ac:dyDescent="0.25">
      <c r="A76" s="160"/>
      <c r="B76" s="70">
        <v>73</v>
      </c>
      <c r="C76" s="163"/>
      <c r="D76" s="80" t="s">
        <v>657</v>
      </c>
      <c r="E76" s="85" t="s">
        <v>47</v>
      </c>
      <c r="F76" s="69" t="s">
        <v>627</v>
      </c>
      <c r="G76" s="69" t="s">
        <v>44</v>
      </c>
      <c r="H76" s="54">
        <v>19.5</v>
      </c>
      <c r="I76" s="32"/>
      <c r="J76" s="41">
        <f t="shared" si="2"/>
        <v>0</v>
      </c>
      <c r="K76" s="42" t="str">
        <f t="shared" si="3"/>
        <v>OK</v>
      </c>
      <c r="L76" s="31"/>
      <c r="M76" s="31"/>
      <c r="N76" s="31"/>
      <c r="O76" s="31"/>
      <c r="P76" s="31"/>
      <c r="Q76" s="31"/>
      <c r="R76" s="31"/>
      <c r="S76" s="31"/>
      <c r="T76" s="31"/>
      <c r="U76" s="31"/>
      <c r="V76" s="31"/>
      <c r="W76" s="31"/>
      <c r="X76" s="60"/>
      <c r="Y76" s="60"/>
      <c r="Z76" s="60"/>
      <c r="AA76" s="60"/>
      <c r="AB76" s="60"/>
      <c r="AC76" s="60"/>
    </row>
    <row r="77" spans="1:29" ht="30" customHeight="1" x14ac:dyDescent="0.25">
      <c r="A77" s="160"/>
      <c r="B77" s="70">
        <v>74</v>
      </c>
      <c r="C77" s="163"/>
      <c r="D77" s="80" t="s">
        <v>665</v>
      </c>
      <c r="E77" s="85" t="s">
        <v>692</v>
      </c>
      <c r="F77" s="69" t="s">
        <v>636</v>
      </c>
      <c r="G77" s="69" t="s">
        <v>44</v>
      </c>
      <c r="H77" s="53">
        <v>7.44</v>
      </c>
      <c r="I77" s="32"/>
      <c r="J77" s="41">
        <f t="shared" si="2"/>
        <v>0</v>
      </c>
      <c r="K77" s="42" t="str">
        <f t="shared" si="3"/>
        <v>OK</v>
      </c>
      <c r="L77" s="31"/>
      <c r="M77" s="31"/>
      <c r="N77" s="31"/>
      <c r="O77" s="31"/>
      <c r="P77" s="31"/>
      <c r="Q77" s="31"/>
      <c r="R77" s="31"/>
      <c r="S77" s="31"/>
      <c r="T77" s="31"/>
      <c r="U77" s="31"/>
      <c r="V77" s="31"/>
      <c r="W77" s="31"/>
      <c r="X77" s="60"/>
      <c r="Y77" s="60"/>
      <c r="Z77" s="60"/>
      <c r="AA77" s="60"/>
      <c r="AB77" s="60"/>
      <c r="AC77" s="60"/>
    </row>
    <row r="78" spans="1:29" ht="30" customHeight="1" x14ac:dyDescent="0.25">
      <c r="A78" s="160"/>
      <c r="B78" s="67">
        <v>75</v>
      </c>
      <c r="C78" s="163"/>
      <c r="D78" s="79" t="s">
        <v>115</v>
      </c>
      <c r="E78" s="84" t="s">
        <v>693</v>
      </c>
      <c r="F78" s="68" t="s">
        <v>116</v>
      </c>
      <c r="G78" s="68" t="s">
        <v>44</v>
      </c>
      <c r="H78" s="53">
        <v>34.200000000000003</v>
      </c>
      <c r="I78" s="32"/>
      <c r="J78" s="41">
        <f t="shared" si="2"/>
        <v>0</v>
      </c>
      <c r="K78" s="42" t="str">
        <f t="shared" si="3"/>
        <v>OK</v>
      </c>
      <c r="L78" s="31"/>
      <c r="M78" s="31"/>
      <c r="N78" s="31"/>
      <c r="O78" s="31"/>
      <c r="P78" s="31"/>
      <c r="Q78" s="31"/>
      <c r="R78" s="31"/>
      <c r="S78" s="31"/>
      <c r="T78" s="31"/>
      <c r="U78" s="31"/>
      <c r="V78" s="31"/>
      <c r="W78" s="31"/>
      <c r="X78" s="60"/>
      <c r="Y78" s="60"/>
      <c r="Z78" s="60"/>
      <c r="AA78" s="60"/>
      <c r="AB78" s="60"/>
      <c r="AC78" s="60"/>
    </row>
    <row r="79" spans="1:29" ht="30" customHeight="1" x14ac:dyDescent="0.25">
      <c r="A79" s="160"/>
      <c r="B79" s="67">
        <v>76</v>
      </c>
      <c r="C79" s="163"/>
      <c r="D79" s="79" t="s">
        <v>694</v>
      </c>
      <c r="E79" s="84" t="s">
        <v>693</v>
      </c>
      <c r="F79" s="68" t="s">
        <v>116</v>
      </c>
      <c r="G79" s="68" t="s">
        <v>44</v>
      </c>
      <c r="H79" s="53">
        <v>99.06</v>
      </c>
      <c r="I79" s="32"/>
      <c r="J79" s="41">
        <f t="shared" si="2"/>
        <v>0</v>
      </c>
      <c r="K79" s="42" t="str">
        <f t="shared" si="3"/>
        <v>OK</v>
      </c>
      <c r="L79" s="31"/>
      <c r="M79" s="31"/>
      <c r="N79" s="31"/>
      <c r="O79" s="31"/>
      <c r="P79" s="31"/>
      <c r="Q79" s="31"/>
      <c r="R79" s="31"/>
      <c r="S79" s="31"/>
      <c r="T79" s="31"/>
      <c r="U79" s="31"/>
      <c r="V79" s="31"/>
      <c r="W79" s="31"/>
      <c r="X79" s="60"/>
      <c r="Y79" s="60"/>
      <c r="Z79" s="60"/>
      <c r="AA79" s="60"/>
      <c r="AB79" s="60"/>
      <c r="AC79" s="60"/>
    </row>
    <row r="80" spans="1:29" ht="30" customHeight="1" x14ac:dyDescent="0.25">
      <c r="A80" s="160"/>
      <c r="B80" s="67">
        <v>77</v>
      </c>
      <c r="C80" s="163"/>
      <c r="D80" s="79" t="s">
        <v>117</v>
      </c>
      <c r="E80" s="84" t="s">
        <v>693</v>
      </c>
      <c r="F80" s="68" t="s">
        <v>116</v>
      </c>
      <c r="G80" s="68" t="s">
        <v>44</v>
      </c>
      <c r="H80" s="53">
        <v>33</v>
      </c>
      <c r="I80" s="32"/>
      <c r="J80" s="41">
        <f t="shared" si="2"/>
        <v>0</v>
      </c>
      <c r="K80" s="42" t="str">
        <f t="shared" si="3"/>
        <v>OK</v>
      </c>
      <c r="L80" s="31"/>
      <c r="M80" s="31"/>
      <c r="N80" s="31"/>
      <c r="O80" s="31"/>
      <c r="P80" s="31"/>
      <c r="Q80" s="31"/>
      <c r="R80" s="31"/>
      <c r="S80" s="31"/>
      <c r="T80" s="31"/>
      <c r="U80" s="31"/>
      <c r="V80" s="31"/>
      <c r="W80" s="31"/>
      <c r="X80" s="60"/>
      <c r="Y80" s="60"/>
      <c r="Z80" s="60"/>
      <c r="AA80" s="60"/>
      <c r="AB80" s="60"/>
      <c r="AC80" s="60"/>
    </row>
    <row r="81" spans="1:29" ht="30" customHeight="1" x14ac:dyDescent="0.25">
      <c r="A81" s="160"/>
      <c r="B81" s="67">
        <v>78</v>
      </c>
      <c r="C81" s="163"/>
      <c r="D81" s="79" t="s">
        <v>118</v>
      </c>
      <c r="E81" s="84" t="s">
        <v>693</v>
      </c>
      <c r="F81" s="68" t="s">
        <v>116</v>
      </c>
      <c r="G81" s="68" t="s">
        <v>44</v>
      </c>
      <c r="H81" s="53">
        <v>24</v>
      </c>
      <c r="I81" s="32">
        <v>2</v>
      </c>
      <c r="J81" s="41">
        <f t="shared" si="2"/>
        <v>1</v>
      </c>
      <c r="K81" s="42" t="str">
        <f t="shared" si="3"/>
        <v>OK</v>
      </c>
      <c r="L81" s="31"/>
      <c r="M81" s="31">
        <v>1</v>
      </c>
      <c r="N81" s="31"/>
      <c r="O81" s="31"/>
      <c r="P81" s="31"/>
      <c r="Q81" s="31"/>
      <c r="R81" s="31"/>
      <c r="S81" s="31"/>
      <c r="T81" s="31"/>
      <c r="U81" s="31"/>
      <c r="V81" s="31"/>
      <c r="W81" s="31"/>
      <c r="X81" s="60"/>
      <c r="Y81" s="60"/>
      <c r="Z81" s="60"/>
      <c r="AA81" s="60"/>
      <c r="AB81" s="60"/>
      <c r="AC81" s="60"/>
    </row>
    <row r="82" spans="1:29" ht="30" customHeight="1" x14ac:dyDescent="0.25">
      <c r="A82" s="160"/>
      <c r="B82" s="67">
        <v>79</v>
      </c>
      <c r="C82" s="163"/>
      <c r="D82" s="79" t="s">
        <v>119</v>
      </c>
      <c r="E82" s="84" t="s">
        <v>693</v>
      </c>
      <c r="F82" s="68" t="s">
        <v>116</v>
      </c>
      <c r="G82" s="68" t="s">
        <v>44</v>
      </c>
      <c r="H82" s="54">
        <v>25</v>
      </c>
      <c r="I82" s="32"/>
      <c r="J82" s="41">
        <f t="shared" si="2"/>
        <v>0</v>
      </c>
      <c r="K82" s="42" t="str">
        <f t="shared" si="3"/>
        <v>OK</v>
      </c>
      <c r="L82" s="31"/>
      <c r="M82" s="31"/>
      <c r="N82" s="31"/>
      <c r="O82" s="31"/>
      <c r="P82" s="31"/>
      <c r="Q82" s="31"/>
      <c r="R82" s="31"/>
      <c r="S82" s="31"/>
      <c r="T82" s="31"/>
      <c r="U82" s="31"/>
      <c r="V82" s="31"/>
      <c r="W82" s="31"/>
      <c r="X82" s="60"/>
      <c r="Y82" s="60"/>
      <c r="Z82" s="60"/>
      <c r="AA82" s="60"/>
      <c r="AB82" s="60"/>
      <c r="AC82" s="60"/>
    </row>
    <row r="83" spans="1:29" ht="30" customHeight="1" x14ac:dyDescent="0.25">
      <c r="A83" s="160"/>
      <c r="B83" s="67">
        <v>80</v>
      </c>
      <c r="C83" s="163"/>
      <c r="D83" s="79" t="s">
        <v>120</v>
      </c>
      <c r="E83" s="84" t="s">
        <v>693</v>
      </c>
      <c r="F83" s="68" t="s">
        <v>116</v>
      </c>
      <c r="G83" s="68" t="s">
        <v>44</v>
      </c>
      <c r="H83" s="54">
        <v>39</v>
      </c>
      <c r="I83" s="32"/>
      <c r="J83" s="41">
        <f t="shared" si="2"/>
        <v>0</v>
      </c>
      <c r="K83" s="42" t="str">
        <f t="shared" si="3"/>
        <v>OK</v>
      </c>
      <c r="L83" s="31"/>
      <c r="M83" s="31"/>
      <c r="N83" s="31"/>
      <c r="O83" s="31"/>
      <c r="P83" s="31"/>
      <c r="Q83" s="31"/>
      <c r="R83" s="31"/>
      <c r="S83" s="31"/>
      <c r="T83" s="31"/>
      <c r="U83" s="31"/>
      <c r="V83" s="31"/>
      <c r="W83" s="31"/>
      <c r="X83" s="60"/>
      <c r="Y83" s="60"/>
      <c r="Z83" s="60"/>
      <c r="AA83" s="60"/>
      <c r="AB83" s="60"/>
      <c r="AC83" s="60"/>
    </row>
    <row r="84" spans="1:29" ht="30" customHeight="1" x14ac:dyDescent="0.25">
      <c r="A84" s="160"/>
      <c r="B84" s="67">
        <v>81</v>
      </c>
      <c r="C84" s="163"/>
      <c r="D84" s="79" t="s">
        <v>121</v>
      </c>
      <c r="E84" s="84" t="s">
        <v>693</v>
      </c>
      <c r="F84" s="68" t="s">
        <v>116</v>
      </c>
      <c r="G84" s="68" t="s">
        <v>44</v>
      </c>
      <c r="H84" s="54">
        <v>57</v>
      </c>
      <c r="I84" s="32"/>
      <c r="J84" s="41">
        <f t="shared" si="2"/>
        <v>0</v>
      </c>
      <c r="K84" s="42" t="str">
        <f t="shared" si="3"/>
        <v>OK</v>
      </c>
      <c r="L84" s="31"/>
      <c r="M84" s="31"/>
      <c r="N84" s="31"/>
      <c r="O84" s="31"/>
      <c r="P84" s="31"/>
      <c r="Q84" s="31"/>
      <c r="R84" s="31"/>
      <c r="S84" s="31"/>
      <c r="T84" s="31"/>
      <c r="U84" s="31"/>
      <c r="V84" s="31"/>
      <c r="W84" s="31"/>
      <c r="X84" s="60"/>
      <c r="Y84" s="60"/>
      <c r="Z84" s="60"/>
      <c r="AA84" s="60"/>
      <c r="AB84" s="60"/>
      <c r="AC84" s="60"/>
    </row>
    <row r="85" spans="1:29" ht="30" customHeight="1" x14ac:dyDescent="0.25">
      <c r="A85" s="160"/>
      <c r="B85" s="69">
        <v>82</v>
      </c>
      <c r="C85" s="163"/>
      <c r="D85" s="80" t="s">
        <v>122</v>
      </c>
      <c r="E85" s="84" t="s">
        <v>688</v>
      </c>
      <c r="F85" s="69" t="s">
        <v>123</v>
      </c>
      <c r="G85" s="69" t="s">
        <v>44</v>
      </c>
      <c r="H85" s="54">
        <v>4.12</v>
      </c>
      <c r="I85" s="32"/>
      <c r="J85" s="41">
        <f t="shared" si="2"/>
        <v>0</v>
      </c>
      <c r="K85" s="42" t="str">
        <f t="shared" si="3"/>
        <v>OK</v>
      </c>
      <c r="L85" s="31"/>
      <c r="M85" s="31"/>
      <c r="N85" s="31"/>
      <c r="O85" s="31"/>
      <c r="P85" s="31"/>
      <c r="Q85" s="31"/>
      <c r="R85" s="31"/>
      <c r="S85" s="31"/>
      <c r="T85" s="31"/>
      <c r="U85" s="31"/>
      <c r="V85" s="31"/>
      <c r="W85" s="31"/>
      <c r="X85" s="60"/>
      <c r="Y85" s="60"/>
      <c r="Z85" s="60"/>
      <c r="AA85" s="60"/>
      <c r="AB85" s="60"/>
      <c r="AC85" s="60"/>
    </row>
    <row r="86" spans="1:29" ht="30" customHeight="1" x14ac:dyDescent="0.25">
      <c r="A86" s="160"/>
      <c r="B86" s="69">
        <v>83</v>
      </c>
      <c r="C86" s="163"/>
      <c r="D86" s="80" t="s">
        <v>124</v>
      </c>
      <c r="E86" s="85" t="s">
        <v>688</v>
      </c>
      <c r="F86" s="69" t="s">
        <v>123</v>
      </c>
      <c r="G86" s="69" t="s">
        <v>44</v>
      </c>
      <c r="H86" s="54">
        <v>0.09</v>
      </c>
      <c r="I86" s="32"/>
      <c r="J86" s="41">
        <f t="shared" si="2"/>
        <v>0</v>
      </c>
      <c r="K86" s="42" t="str">
        <f t="shared" si="3"/>
        <v>OK</v>
      </c>
      <c r="L86" s="31"/>
      <c r="M86" s="31"/>
      <c r="N86" s="31"/>
      <c r="O86" s="31"/>
      <c r="P86" s="31"/>
      <c r="Q86" s="31"/>
      <c r="R86" s="31"/>
      <c r="S86" s="31"/>
      <c r="T86" s="31"/>
      <c r="U86" s="31"/>
      <c r="V86" s="31"/>
      <c r="W86" s="31"/>
      <c r="X86" s="60"/>
      <c r="Y86" s="60"/>
      <c r="Z86" s="60"/>
      <c r="AA86" s="60"/>
      <c r="AB86" s="60"/>
      <c r="AC86" s="60"/>
    </row>
    <row r="87" spans="1:29" ht="30" customHeight="1" x14ac:dyDescent="0.25">
      <c r="A87" s="161"/>
      <c r="B87" s="69">
        <v>84</v>
      </c>
      <c r="C87" s="164"/>
      <c r="D87" s="80" t="s">
        <v>125</v>
      </c>
      <c r="E87" s="85" t="s">
        <v>688</v>
      </c>
      <c r="F87" s="69" t="s">
        <v>123</v>
      </c>
      <c r="G87" s="69" t="s">
        <v>44</v>
      </c>
      <c r="H87" s="54">
        <v>0.05</v>
      </c>
      <c r="I87" s="32"/>
      <c r="J87" s="41">
        <f t="shared" si="2"/>
        <v>0</v>
      </c>
      <c r="K87" s="42" t="str">
        <f t="shared" si="3"/>
        <v>OK</v>
      </c>
      <c r="L87" s="31"/>
      <c r="M87" s="31"/>
      <c r="N87" s="31"/>
      <c r="O87" s="31"/>
      <c r="P87" s="31"/>
      <c r="Q87" s="31"/>
      <c r="R87" s="31"/>
      <c r="S87" s="31"/>
      <c r="T87" s="31"/>
      <c r="U87" s="31"/>
      <c r="V87" s="31"/>
      <c r="W87" s="31"/>
      <c r="X87" s="60"/>
      <c r="Y87" s="60"/>
      <c r="Z87" s="60"/>
      <c r="AA87" s="60"/>
      <c r="AB87" s="60"/>
      <c r="AC87" s="60"/>
    </row>
    <row r="88" spans="1:29" ht="30" customHeight="1" x14ac:dyDescent="0.25">
      <c r="A88" s="165">
        <v>2</v>
      </c>
      <c r="B88" s="71">
        <v>85</v>
      </c>
      <c r="C88" s="168" t="s">
        <v>695</v>
      </c>
      <c r="D88" s="75" t="s">
        <v>126</v>
      </c>
      <c r="E88" s="72" t="s">
        <v>37</v>
      </c>
      <c r="F88" s="72" t="s">
        <v>38</v>
      </c>
      <c r="G88" s="72" t="s">
        <v>44</v>
      </c>
      <c r="H88" s="56">
        <v>0.85</v>
      </c>
      <c r="I88" s="32"/>
      <c r="J88" s="41">
        <f t="shared" si="2"/>
        <v>0</v>
      </c>
      <c r="K88" s="42" t="str">
        <f t="shared" si="3"/>
        <v>OK</v>
      </c>
      <c r="L88" s="31"/>
      <c r="M88" s="31"/>
      <c r="N88" s="31"/>
      <c r="O88" s="31"/>
      <c r="P88" s="31"/>
      <c r="Q88" s="31"/>
      <c r="R88" s="31"/>
      <c r="S88" s="31"/>
      <c r="T88" s="31"/>
      <c r="U88" s="31"/>
      <c r="V88" s="31"/>
      <c r="W88" s="31"/>
      <c r="X88" s="60"/>
      <c r="Y88" s="60"/>
      <c r="Z88" s="60"/>
      <c r="AA88" s="60"/>
      <c r="AB88" s="60"/>
      <c r="AC88" s="60"/>
    </row>
    <row r="89" spans="1:29" ht="30" customHeight="1" x14ac:dyDescent="0.25">
      <c r="A89" s="166"/>
      <c r="B89" s="71">
        <v>86</v>
      </c>
      <c r="C89" s="169"/>
      <c r="D89" s="75" t="s">
        <v>127</v>
      </c>
      <c r="E89" s="72" t="s">
        <v>37</v>
      </c>
      <c r="F89" s="72" t="s">
        <v>38</v>
      </c>
      <c r="G89" s="72" t="s">
        <v>44</v>
      </c>
      <c r="H89" s="56">
        <v>1.4</v>
      </c>
      <c r="I89" s="32"/>
      <c r="J89" s="41">
        <f t="shared" si="2"/>
        <v>0</v>
      </c>
      <c r="K89" s="42" t="str">
        <f t="shared" si="3"/>
        <v>OK</v>
      </c>
      <c r="L89" s="31"/>
      <c r="M89" s="31"/>
      <c r="N89" s="31"/>
      <c r="O89" s="31"/>
      <c r="P89" s="31"/>
      <c r="Q89" s="31"/>
      <c r="R89" s="31"/>
      <c r="S89" s="31"/>
      <c r="T89" s="31"/>
      <c r="U89" s="31"/>
      <c r="V89" s="31"/>
      <c r="W89" s="31"/>
      <c r="X89" s="60"/>
      <c r="Y89" s="60"/>
      <c r="Z89" s="60"/>
      <c r="AA89" s="60"/>
      <c r="AB89" s="60"/>
      <c r="AC89" s="60"/>
    </row>
    <row r="90" spans="1:29" ht="30" customHeight="1" x14ac:dyDescent="0.25">
      <c r="A90" s="166"/>
      <c r="B90" s="71">
        <v>87</v>
      </c>
      <c r="C90" s="169"/>
      <c r="D90" s="75" t="s">
        <v>128</v>
      </c>
      <c r="E90" s="72" t="s">
        <v>37</v>
      </c>
      <c r="F90" s="72" t="s">
        <v>38</v>
      </c>
      <c r="G90" s="72" t="s">
        <v>44</v>
      </c>
      <c r="H90" s="56">
        <v>1.4</v>
      </c>
      <c r="I90" s="32"/>
      <c r="J90" s="41">
        <f t="shared" si="2"/>
        <v>0</v>
      </c>
      <c r="K90" s="42" t="str">
        <f t="shared" si="3"/>
        <v>OK</v>
      </c>
      <c r="L90" s="31"/>
      <c r="M90" s="31"/>
      <c r="N90" s="31"/>
      <c r="O90" s="31"/>
      <c r="P90" s="31"/>
      <c r="Q90" s="31"/>
      <c r="R90" s="31"/>
      <c r="S90" s="31"/>
      <c r="T90" s="31"/>
      <c r="U90" s="31"/>
      <c r="V90" s="31"/>
      <c r="W90" s="31"/>
      <c r="X90" s="60"/>
      <c r="Y90" s="60"/>
      <c r="Z90" s="60"/>
      <c r="AA90" s="60"/>
      <c r="AB90" s="60"/>
      <c r="AC90" s="60"/>
    </row>
    <row r="91" spans="1:29" ht="30" customHeight="1" x14ac:dyDescent="0.25">
      <c r="A91" s="166"/>
      <c r="B91" s="71">
        <v>88</v>
      </c>
      <c r="C91" s="169"/>
      <c r="D91" s="75" t="s">
        <v>129</v>
      </c>
      <c r="E91" s="72" t="s">
        <v>37</v>
      </c>
      <c r="F91" s="72" t="s">
        <v>38</v>
      </c>
      <c r="G91" s="72" t="s">
        <v>44</v>
      </c>
      <c r="H91" s="56">
        <v>1.4</v>
      </c>
      <c r="I91" s="32"/>
      <c r="J91" s="41">
        <f t="shared" si="2"/>
        <v>0</v>
      </c>
      <c r="K91" s="42" t="str">
        <f t="shared" si="3"/>
        <v>OK</v>
      </c>
      <c r="L91" s="31"/>
      <c r="M91" s="31"/>
      <c r="N91" s="31"/>
      <c r="O91" s="31"/>
      <c r="P91" s="31"/>
      <c r="Q91" s="31"/>
      <c r="R91" s="31"/>
      <c r="S91" s="31"/>
      <c r="T91" s="31"/>
      <c r="U91" s="31"/>
      <c r="V91" s="31"/>
      <c r="W91" s="31"/>
      <c r="X91" s="60"/>
      <c r="Y91" s="60"/>
      <c r="Z91" s="60"/>
      <c r="AA91" s="60"/>
      <c r="AB91" s="60"/>
      <c r="AC91" s="60"/>
    </row>
    <row r="92" spans="1:29" ht="30" customHeight="1" x14ac:dyDescent="0.25">
      <c r="A92" s="166"/>
      <c r="B92" s="71">
        <v>89</v>
      </c>
      <c r="C92" s="169"/>
      <c r="D92" s="75" t="s">
        <v>130</v>
      </c>
      <c r="E92" s="72" t="s">
        <v>37</v>
      </c>
      <c r="F92" s="72" t="s">
        <v>38</v>
      </c>
      <c r="G92" s="72" t="s">
        <v>44</v>
      </c>
      <c r="H92" s="56">
        <v>1.4</v>
      </c>
      <c r="I92" s="32"/>
      <c r="J92" s="41">
        <f t="shared" si="2"/>
        <v>0</v>
      </c>
      <c r="K92" s="42" t="str">
        <f t="shared" si="3"/>
        <v>OK</v>
      </c>
      <c r="L92" s="31"/>
      <c r="M92" s="31"/>
      <c r="N92" s="31"/>
      <c r="O92" s="31"/>
      <c r="P92" s="31"/>
      <c r="Q92" s="31"/>
      <c r="R92" s="31"/>
      <c r="S92" s="31"/>
      <c r="T92" s="31"/>
      <c r="U92" s="31"/>
      <c r="V92" s="31"/>
      <c r="W92" s="31"/>
      <c r="X92" s="60"/>
      <c r="Y92" s="60"/>
      <c r="Z92" s="60"/>
      <c r="AA92" s="60"/>
      <c r="AB92" s="60"/>
      <c r="AC92" s="60"/>
    </row>
    <row r="93" spans="1:29" ht="30" customHeight="1" x14ac:dyDescent="0.25">
      <c r="A93" s="166"/>
      <c r="B93" s="71">
        <v>90</v>
      </c>
      <c r="C93" s="169"/>
      <c r="D93" s="75" t="s">
        <v>131</v>
      </c>
      <c r="E93" s="72" t="s">
        <v>37</v>
      </c>
      <c r="F93" s="72" t="s">
        <v>38</v>
      </c>
      <c r="G93" s="72" t="s">
        <v>44</v>
      </c>
      <c r="H93" s="56">
        <v>0.85</v>
      </c>
      <c r="I93" s="32"/>
      <c r="J93" s="41">
        <f t="shared" si="2"/>
        <v>0</v>
      </c>
      <c r="K93" s="42" t="str">
        <f t="shared" si="3"/>
        <v>OK</v>
      </c>
      <c r="L93" s="31"/>
      <c r="M93" s="31"/>
      <c r="N93" s="31"/>
      <c r="O93" s="31"/>
      <c r="P93" s="31"/>
      <c r="Q93" s="31"/>
      <c r="R93" s="31"/>
      <c r="S93" s="31"/>
      <c r="T93" s="31"/>
      <c r="U93" s="31"/>
      <c r="V93" s="31"/>
      <c r="W93" s="31"/>
      <c r="X93" s="60"/>
      <c r="Y93" s="60"/>
      <c r="Z93" s="60"/>
      <c r="AA93" s="60"/>
      <c r="AB93" s="60"/>
      <c r="AC93" s="60"/>
    </row>
    <row r="94" spans="1:29" ht="30" customHeight="1" x14ac:dyDescent="0.25">
      <c r="A94" s="166"/>
      <c r="B94" s="71">
        <v>91</v>
      </c>
      <c r="C94" s="169"/>
      <c r="D94" s="75" t="s">
        <v>132</v>
      </c>
      <c r="E94" s="72" t="s">
        <v>37</v>
      </c>
      <c r="F94" s="72" t="s">
        <v>38</v>
      </c>
      <c r="G94" s="72" t="s">
        <v>44</v>
      </c>
      <c r="H94" s="56">
        <v>0.85</v>
      </c>
      <c r="I94" s="32"/>
      <c r="J94" s="41">
        <f t="shared" si="2"/>
        <v>0</v>
      </c>
      <c r="K94" s="42" t="str">
        <f t="shared" si="3"/>
        <v>OK</v>
      </c>
      <c r="L94" s="31"/>
      <c r="M94" s="31"/>
      <c r="N94" s="31"/>
      <c r="O94" s="31"/>
      <c r="P94" s="31"/>
      <c r="Q94" s="31"/>
      <c r="R94" s="31"/>
      <c r="S94" s="31"/>
      <c r="T94" s="31"/>
      <c r="U94" s="31"/>
      <c r="V94" s="31"/>
      <c r="W94" s="31"/>
      <c r="X94" s="60"/>
      <c r="Y94" s="60"/>
      <c r="Z94" s="60"/>
      <c r="AA94" s="60"/>
      <c r="AB94" s="60"/>
      <c r="AC94" s="60"/>
    </row>
    <row r="95" spans="1:29" ht="30" customHeight="1" x14ac:dyDescent="0.25">
      <c r="A95" s="166"/>
      <c r="B95" s="71">
        <v>92</v>
      </c>
      <c r="C95" s="169"/>
      <c r="D95" s="75" t="s">
        <v>133</v>
      </c>
      <c r="E95" s="72" t="s">
        <v>37</v>
      </c>
      <c r="F95" s="72" t="s">
        <v>38</v>
      </c>
      <c r="G95" s="72" t="s">
        <v>44</v>
      </c>
      <c r="H95" s="56">
        <v>0.74</v>
      </c>
      <c r="I95" s="32"/>
      <c r="J95" s="41">
        <f t="shared" si="2"/>
        <v>0</v>
      </c>
      <c r="K95" s="42" t="str">
        <f t="shared" si="3"/>
        <v>OK</v>
      </c>
      <c r="L95" s="31"/>
      <c r="M95" s="31"/>
      <c r="N95" s="31"/>
      <c r="O95" s="31"/>
      <c r="P95" s="31"/>
      <c r="Q95" s="31"/>
      <c r="R95" s="31"/>
      <c r="S95" s="31"/>
      <c r="T95" s="31"/>
      <c r="U95" s="31"/>
      <c r="V95" s="31"/>
      <c r="W95" s="31"/>
      <c r="X95" s="60"/>
      <c r="Y95" s="60"/>
      <c r="Z95" s="60"/>
      <c r="AA95" s="60"/>
      <c r="AB95" s="60"/>
      <c r="AC95" s="60"/>
    </row>
    <row r="96" spans="1:29" ht="30" customHeight="1" x14ac:dyDescent="0.25">
      <c r="A96" s="166"/>
      <c r="B96" s="71">
        <v>93</v>
      </c>
      <c r="C96" s="169"/>
      <c r="D96" s="75" t="s">
        <v>134</v>
      </c>
      <c r="E96" s="72" t="s">
        <v>37</v>
      </c>
      <c r="F96" s="72" t="s">
        <v>38</v>
      </c>
      <c r="G96" s="72" t="s">
        <v>44</v>
      </c>
      <c r="H96" s="56">
        <v>0.85</v>
      </c>
      <c r="I96" s="32"/>
      <c r="J96" s="41">
        <f t="shared" si="2"/>
        <v>0</v>
      </c>
      <c r="K96" s="42" t="str">
        <f t="shared" si="3"/>
        <v>OK</v>
      </c>
      <c r="L96" s="31"/>
      <c r="M96" s="31"/>
      <c r="N96" s="31"/>
      <c r="O96" s="31"/>
      <c r="P96" s="31"/>
      <c r="Q96" s="31"/>
      <c r="R96" s="31"/>
      <c r="S96" s="31"/>
      <c r="T96" s="31"/>
      <c r="U96" s="31"/>
      <c r="V96" s="31"/>
      <c r="W96" s="31"/>
      <c r="X96" s="60"/>
      <c r="Y96" s="60"/>
      <c r="Z96" s="60"/>
      <c r="AA96" s="60"/>
      <c r="AB96" s="60"/>
      <c r="AC96" s="60"/>
    </row>
    <row r="97" spans="1:29" ht="30" customHeight="1" x14ac:dyDescent="0.25">
      <c r="A97" s="166"/>
      <c r="B97" s="71">
        <v>94</v>
      </c>
      <c r="C97" s="169"/>
      <c r="D97" s="75" t="s">
        <v>135</v>
      </c>
      <c r="E97" s="72" t="s">
        <v>37</v>
      </c>
      <c r="F97" s="72" t="s">
        <v>38</v>
      </c>
      <c r="G97" s="72" t="s">
        <v>44</v>
      </c>
      <c r="H97" s="56">
        <v>0.85</v>
      </c>
      <c r="I97" s="32"/>
      <c r="J97" s="41">
        <f t="shared" si="2"/>
        <v>0</v>
      </c>
      <c r="K97" s="42" t="str">
        <f t="shared" si="3"/>
        <v>OK</v>
      </c>
      <c r="L97" s="31"/>
      <c r="M97" s="31"/>
      <c r="N97" s="31"/>
      <c r="O97" s="31"/>
      <c r="P97" s="31"/>
      <c r="Q97" s="31"/>
      <c r="R97" s="31"/>
      <c r="S97" s="31"/>
      <c r="T97" s="31"/>
      <c r="U97" s="31"/>
      <c r="V97" s="31"/>
      <c r="W97" s="31"/>
      <c r="X97" s="60"/>
      <c r="Y97" s="60"/>
      <c r="Z97" s="60"/>
      <c r="AA97" s="60"/>
      <c r="AB97" s="60"/>
      <c r="AC97" s="60"/>
    </row>
    <row r="98" spans="1:29" ht="30" customHeight="1" x14ac:dyDescent="0.25">
      <c r="A98" s="166"/>
      <c r="B98" s="71">
        <v>95</v>
      </c>
      <c r="C98" s="169"/>
      <c r="D98" s="75" t="s">
        <v>136</v>
      </c>
      <c r="E98" s="72" t="s">
        <v>37</v>
      </c>
      <c r="F98" s="72" t="s">
        <v>38</v>
      </c>
      <c r="G98" s="72" t="s">
        <v>44</v>
      </c>
      <c r="H98" s="56">
        <v>1.4</v>
      </c>
      <c r="I98" s="32"/>
      <c r="J98" s="41">
        <f t="shared" si="2"/>
        <v>0</v>
      </c>
      <c r="K98" s="42" t="str">
        <f t="shared" si="3"/>
        <v>OK</v>
      </c>
      <c r="L98" s="31"/>
      <c r="M98" s="31"/>
      <c r="N98" s="31"/>
      <c r="O98" s="31"/>
      <c r="P98" s="31"/>
      <c r="Q98" s="31"/>
      <c r="R98" s="31"/>
      <c r="S98" s="31"/>
      <c r="T98" s="31"/>
      <c r="U98" s="31"/>
      <c r="V98" s="31"/>
      <c r="W98" s="31"/>
      <c r="X98" s="60"/>
      <c r="Y98" s="60"/>
      <c r="Z98" s="60"/>
      <c r="AA98" s="60"/>
      <c r="AB98" s="60"/>
      <c r="AC98" s="60"/>
    </row>
    <row r="99" spans="1:29" ht="30" customHeight="1" x14ac:dyDescent="0.25">
      <c r="A99" s="166"/>
      <c r="B99" s="71">
        <v>96</v>
      </c>
      <c r="C99" s="169"/>
      <c r="D99" s="75" t="s">
        <v>137</v>
      </c>
      <c r="E99" s="72" t="s">
        <v>37</v>
      </c>
      <c r="F99" s="72" t="s">
        <v>38</v>
      </c>
      <c r="G99" s="72" t="s">
        <v>44</v>
      </c>
      <c r="H99" s="56">
        <v>0.65</v>
      </c>
      <c r="I99" s="32"/>
      <c r="J99" s="41">
        <f t="shared" si="2"/>
        <v>0</v>
      </c>
      <c r="K99" s="42" t="str">
        <f t="shared" si="3"/>
        <v>OK</v>
      </c>
      <c r="L99" s="31"/>
      <c r="M99" s="31"/>
      <c r="N99" s="31"/>
      <c r="O99" s="31"/>
      <c r="P99" s="31"/>
      <c r="Q99" s="31"/>
      <c r="R99" s="31"/>
      <c r="S99" s="31"/>
      <c r="T99" s="31"/>
      <c r="U99" s="31"/>
      <c r="V99" s="31"/>
      <c r="W99" s="31"/>
      <c r="X99" s="60"/>
      <c r="Y99" s="60"/>
      <c r="Z99" s="60"/>
      <c r="AA99" s="60"/>
      <c r="AB99" s="60"/>
      <c r="AC99" s="60"/>
    </row>
    <row r="100" spans="1:29" ht="30" customHeight="1" x14ac:dyDescent="0.25">
      <c r="A100" s="166"/>
      <c r="B100" s="71">
        <v>97</v>
      </c>
      <c r="C100" s="169"/>
      <c r="D100" s="75" t="s">
        <v>138</v>
      </c>
      <c r="E100" s="72" t="s">
        <v>37</v>
      </c>
      <c r="F100" s="72" t="s">
        <v>38</v>
      </c>
      <c r="G100" s="72" t="s">
        <v>44</v>
      </c>
      <c r="H100" s="56">
        <v>0.65</v>
      </c>
      <c r="I100" s="32"/>
      <c r="J100" s="41">
        <f t="shared" si="2"/>
        <v>0</v>
      </c>
      <c r="K100" s="42" t="str">
        <f t="shared" si="3"/>
        <v>OK</v>
      </c>
      <c r="L100" s="31"/>
      <c r="M100" s="31"/>
      <c r="N100" s="31"/>
      <c r="O100" s="31"/>
      <c r="P100" s="31"/>
      <c r="Q100" s="31"/>
      <c r="R100" s="31"/>
      <c r="S100" s="31"/>
      <c r="T100" s="31"/>
      <c r="U100" s="31"/>
      <c r="V100" s="31"/>
      <c r="W100" s="31"/>
      <c r="X100" s="60"/>
      <c r="Y100" s="60"/>
      <c r="Z100" s="60"/>
      <c r="AA100" s="60"/>
      <c r="AB100" s="60"/>
      <c r="AC100" s="60"/>
    </row>
    <row r="101" spans="1:29" ht="30" customHeight="1" x14ac:dyDescent="0.25">
      <c r="A101" s="166"/>
      <c r="B101" s="71">
        <v>98</v>
      </c>
      <c r="C101" s="169"/>
      <c r="D101" s="75" t="s">
        <v>139</v>
      </c>
      <c r="E101" s="72" t="s">
        <v>194</v>
      </c>
      <c r="F101" s="72" t="s">
        <v>38</v>
      </c>
      <c r="G101" s="72" t="s">
        <v>44</v>
      </c>
      <c r="H101" s="56">
        <v>3.14</v>
      </c>
      <c r="I101" s="32">
        <v>2</v>
      </c>
      <c r="J101" s="41">
        <f t="shared" si="2"/>
        <v>0</v>
      </c>
      <c r="K101" s="42" t="str">
        <f t="shared" si="3"/>
        <v>OK</v>
      </c>
      <c r="L101" s="31">
        <v>2</v>
      </c>
      <c r="M101" s="31"/>
      <c r="N101" s="31"/>
      <c r="O101" s="31"/>
      <c r="P101" s="31"/>
      <c r="Q101" s="31"/>
      <c r="R101" s="31"/>
      <c r="S101" s="31"/>
      <c r="T101" s="31"/>
      <c r="U101" s="31"/>
      <c r="V101" s="31"/>
      <c r="W101" s="31"/>
      <c r="X101" s="60"/>
      <c r="Y101" s="60"/>
      <c r="Z101" s="60"/>
      <c r="AA101" s="60"/>
      <c r="AB101" s="60"/>
      <c r="AC101" s="60"/>
    </row>
    <row r="102" spans="1:29" ht="30" customHeight="1" x14ac:dyDescent="0.25">
      <c r="A102" s="166"/>
      <c r="B102" s="71">
        <v>99</v>
      </c>
      <c r="C102" s="169"/>
      <c r="D102" s="75" t="s">
        <v>141</v>
      </c>
      <c r="E102" s="72" t="s">
        <v>194</v>
      </c>
      <c r="F102" s="72" t="s">
        <v>38</v>
      </c>
      <c r="G102" s="72" t="s">
        <v>44</v>
      </c>
      <c r="H102" s="56">
        <v>5</v>
      </c>
      <c r="I102" s="32">
        <v>2</v>
      </c>
      <c r="J102" s="41">
        <f t="shared" si="2"/>
        <v>0</v>
      </c>
      <c r="K102" s="42" t="str">
        <f t="shared" si="3"/>
        <v>OK</v>
      </c>
      <c r="L102" s="31">
        <v>2</v>
      </c>
      <c r="M102" s="31"/>
      <c r="N102" s="31"/>
      <c r="O102" s="31"/>
      <c r="P102" s="31"/>
      <c r="Q102" s="31"/>
      <c r="R102" s="31"/>
      <c r="S102" s="31"/>
      <c r="T102" s="31"/>
      <c r="U102" s="31"/>
      <c r="V102" s="31"/>
      <c r="W102" s="31"/>
      <c r="X102" s="60"/>
      <c r="Y102" s="60"/>
      <c r="Z102" s="60"/>
      <c r="AA102" s="60"/>
      <c r="AB102" s="60"/>
      <c r="AC102" s="60"/>
    </row>
    <row r="103" spans="1:29" ht="30" customHeight="1" x14ac:dyDescent="0.25">
      <c r="A103" s="166"/>
      <c r="B103" s="71">
        <v>100</v>
      </c>
      <c r="C103" s="169"/>
      <c r="D103" s="75" t="s">
        <v>142</v>
      </c>
      <c r="E103" s="72" t="s">
        <v>143</v>
      </c>
      <c r="F103" s="72" t="s">
        <v>144</v>
      </c>
      <c r="G103" s="72" t="s">
        <v>44</v>
      </c>
      <c r="H103" s="56">
        <v>20</v>
      </c>
      <c r="I103" s="32"/>
      <c r="J103" s="41">
        <f t="shared" si="2"/>
        <v>0</v>
      </c>
      <c r="K103" s="42" t="str">
        <f t="shared" si="3"/>
        <v>OK</v>
      </c>
      <c r="L103" s="31"/>
      <c r="M103" s="31"/>
      <c r="N103" s="31"/>
      <c r="O103" s="31"/>
      <c r="P103" s="31"/>
      <c r="Q103" s="31"/>
      <c r="R103" s="31"/>
      <c r="S103" s="31"/>
      <c r="T103" s="31"/>
      <c r="U103" s="31"/>
      <c r="V103" s="31"/>
      <c r="W103" s="31"/>
      <c r="X103" s="60"/>
      <c r="Y103" s="60"/>
      <c r="Z103" s="60"/>
      <c r="AA103" s="60"/>
      <c r="AB103" s="60"/>
      <c r="AC103" s="60"/>
    </row>
    <row r="104" spans="1:29" ht="30" customHeight="1" x14ac:dyDescent="0.25">
      <c r="A104" s="166"/>
      <c r="B104" s="71">
        <v>101</v>
      </c>
      <c r="C104" s="169"/>
      <c r="D104" s="75" t="s">
        <v>145</v>
      </c>
      <c r="E104" s="72" t="s">
        <v>143</v>
      </c>
      <c r="F104" s="72" t="s">
        <v>38</v>
      </c>
      <c r="G104" s="72" t="s">
        <v>44</v>
      </c>
      <c r="H104" s="56">
        <v>60</v>
      </c>
      <c r="I104" s="32"/>
      <c r="J104" s="41">
        <f t="shared" si="2"/>
        <v>0</v>
      </c>
      <c r="K104" s="42" t="str">
        <f t="shared" si="3"/>
        <v>OK</v>
      </c>
      <c r="L104" s="31"/>
      <c r="M104" s="31"/>
      <c r="N104" s="31"/>
      <c r="O104" s="31"/>
      <c r="P104" s="31"/>
      <c r="Q104" s="31"/>
      <c r="R104" s="31"/>
      <c r="S104" s="31"/>
      <c r="T104" s="31"/>
      <c r="U104" s="31"/>
      <c r="V104" s="31"/>
      <c r="W104" s="31"/>
      <c r="X104" s="60"/>
      <c r="Y104" s="60"/>
      <c r="Z104" s="60"/>
      <c r="AA104" s="60"/>
      <c r="AB104" s="60"/>
      <c r="AC104" s="60"/>
    </row>
    <row r="105" spans="1:29" ht="30" customHeight="1" x14ac:dyDescent="0.25">
      <c r="A105" s="166"/>
      <c r="B105" s="71">
        <v>102</v>
      </c>
      <c r="C105" s="169"/>
      <c r="D105" s="75" t="s">
        <v>146</v>
      </c>
      <c r="E105" s="72" t="s">
        <v>237</v>
      </c>
      <c r="F105" s="72" t="s">
        <v>38</v>
      </c>
      <c r="G105" s="72" t="s">
        <v>44</v>
      </c>
      <c r="H105" s="56">
        <v>6</v>
      </c>
      <c r="I105" s="32"/>
      <c r="J105" s="41">
        <f t="shared" si="2"/>
        <v>0</v>
      </c>
      <c r="K105" s="42" t="str">
        <f t="shared" si="3"/>
        <v>OK</v>
      </c>
      <c r="L105" s="31"/>
      <c r="M105" s="31"/>
      <c r="N105" s="31"/>
      <c r="O105" s="31"/>
      <c r="P105" s="31"/>
      <c r="Q105" s="31"/>
      <c r="R105" s="31"/>
      <c r="S105" s="31"/>
      <c r="T105" s="31"/>
      <c r="U105" s="31"/>
      <c r="V105" s="31"/>
      <c r="W105" s="31"/>
      <c r="X105" s="60"/>
      <c r="Y105" s="60"/>
      <c r="Z105" s="60"/>
      <c r="AA105" s="60"/>
      <c r="AB105" s="60"/>
      <c r="AC105" s="60"/>
    </row>
    <row r="106" spans="1:29" ht="30" customHeight="1" x14ac:dyDescent="0.25">
      <c r="A106" s="166"/>
      <c r="B106" s="71">
        <v>103</v>
      </c>
      <c r="C106" s="169"/>
      <c r="D106" s="75" t="s">
        <v>147</v>
      </c>
      <c r="E106" s="72" t="s">
        <v>194</v>
      </c>
      <c r="F106" s="72" t="s">
        <v>38</v>
      </c>
      <c r="G106" s="72" t="s">
        <v>44</v>
      </c>
      <c r="H106" s="56">
        <v>1.7</v>
      </c>
      <c r="I106" s="32">
        <v>2</v>
      </c>
      <c r="J106" s="41">
        <f t="shared" si="2"/>
        <v>0</v>
      </c>
      <c r="K106" s="42" t="str">
        <f t="shared" si="3"/>
        <v>OK</v>
      </c>
      <c r="L106" s="31">
        <v>2</v>
      </c>
      <c r="M106" s="31"/>
      <c r="N106" s="31"/>
      <c r="O106" s="31"/>
      <c r="P106" s="31"/>
      <c r="Q106" s="31"/>
      <c r="R106" s="31"/>
      <c r="S106" s="31"/>
      <c r="T106" s="31"/>
      <c r="U106" s="31"/>
      <c r="V106" s="31"/>
      <c r="W106" s="31"/>
      <c r="X106" s="60"/>
      <c r="Y106" s="60"/>
      <c r="Z106" s="60"/>
      <c r="AA106" s="60"/>
      <c r="AB106" s="60"/>
      <c r="AC106" s="60"/>
    </row>
    <row r="107" spans="1:29" ht="30" customHeight="1" x14ac:dyDescent="0.25">
      <c r="A107" s="166"/>
      <c r="B107" s="71">
        <v>104</v>
      </c>
      <c r="C107" s="169"/>
      <c r="D107" s="75" t="s">
        <v>148</v>
      </c>
      <c r="E107" s="72" t="s">
        <v>194</v>
      </c>
      <c r="F107" s="72" t="s">
        <v>38</v>
      </c>
      <c r="G107" s="72" t="s">
        <v>44</v>
      </c>
      <c r="H107" s="56">
        <v>3.5</v>
      </c>
      <c r="I107" s="32">
        <v>2</v>
      </c>
      <c r="J107" s="41">
        <f t="shared" si="2"/>
        <v>0</v>
      </c>
      <c r="K107" s="42" t="str">
        <f t="shared" si="3"/>
        <v>OK</v>
      </c>
      <c r="L107" s="31">
        <v>2</v>
      </c>
      <c r="M107" s="31"/>
      <c r="N107" s="31"/>
      <c r="O107" s="31"/>
      <c r="P107" s="31"/>
      <c r="Q107" s="31"/>
      <c r="R107" s="31"/>
      <c r="S107" s="31"/>
      <c r="T107" s="31"/>
      <c r="U107" s="31"/>
      <c r="V107" s="31"/>
      <c r="W107" s="31"/>
      <c r="X107" s="60"/>
      <c r="Y107" s="60"/>
      <c r="Z107" s="60"/>
      <c r="AA107" s="60"/>
      <c r="AB107" s="60"/>
      <c r="AC107" s="60"/>
    </row>
    <row r="108" spans="1:29" ht="30" customHeight="1" x14ac:dyDescent="0.25">
      <c r="A108" s="166"/>
      <c r="B108" s="71">
        <v>105</v>
      </c>
      <c r="C108" s="169"/>
      <c r="D108" s="75" t="s">
        <v>149</v>
      </c>
      <c r="E108" s="72" t="s">
        <v>194</v>
      </c>
      <c r="F108" s="72" t="s">
        <v>38</v>
      </c>
      <c r="G108" s="72" t="s">
        <v>44</v>
      </c>
      <c r="H108" s="56">
        <v>5.8</v>
      </c>
      <c r="I108" s="32">
        <v>2</v>
      </c>
      <c r="J108" s="41">
        <f t="shared" si="2"/>
        <v>0</v>
      </c>
      <c r="K108" s="42" t="str">
        <f t="shared" si="3"/>
        <v>OK</v>
      </c>
      <c r="L108" s="31">
        <v>2</v>
      </c>
      <c r="M108" s="31"/>
      <c r="N108" s="31"/>
      <c r="O108" s="31"/>
      <c r="P108" s="31"/>
      <c r="Q108" s="31"/>
      <c r="R108" s="31"/>
      <c r="S108" s="31"/>
      <c r="T108" s="31"/>
      <c r="U108" s="31"/>
      <c r="V108" s="31"/>
      <c r="W108" s="31"/>
      <c r="X108" s="60"/>
      <c r="Y108" s="60"/>
      <c r="Z108" s="60"/>
      <c r="AA108" s="60"/>
      <c r="AB108" s="60"/>
      <c r="AC108" s="60"/>
    </row>
    <row r="109" spans="1:29" ht="30" customHeight="1" x14ac:dyDescent="0.25">
      <c r="A109" s="166"/>
      <c r="B109" s="71">
        <v>106</v>
      </c>
      <c r="C109" s="169"/>
      <c r="D109" s="75" t="s">
        <v>150</v>
      </c>
      <c r="E109" s="72" t="s">
        <v>194</v>
      </c>
      <c r="F109" s="72" t="s">
        <v>38</v>
      </c>
      <c r="G109" s="72" t="s">
        <v>44</v>
      </c>
      <c r="H109" s="56">
        <v>2.5</v>
      </c>
      <c r="I109" s="32">
        <v>3</v>
      </c>
      <c r="J109" s="41">
        <f t="shared" si="2"/>
        <v>0</v>
      </c>
      <c r="K109" s="42" t="str">
        <f t="shared" si="3"/>
        <v>OK</v>
      </c>
      <c r="L109" s="31">
        <v>3</v>
      </c>
      <c r="M109" s="31"/>
      <c r="N109" s="31"/>
      <c r="O109" s="31"/>
      <c r="P109" s="31"/>
      <c r="Q109" s="31"/>
      <c r="R109" s="31"/>
      <c r="S109" s="31"/>
      <c r="T109" s="31"/>
      <c r="U109" s="31"/>
      <c r="V109" s="31"/>
      <c r="W109" s="31"/>
      <c r="X109" s="60"/>
      <c r="Y109" s="60"/>
      <c r="Z109" s="60"/>
      <c r="AA109" s="60"/>
      <c r="AB109" s="60"/>
      <c r="AC109" s="60"/>
    </row>
    <row r="110" spans="1:29" ht="30" customHeight="1" x14ac:dyDescent="0.25">
      <c r="A110" s="166"/>
      <c r="B110" s="71">
        <v>107</v>
      </c>
      <c r="C110" s="169"/>
      <c r="D110" s="75" t="s">
        <v>151</v>
      </c>
      <c r="E110" s="72" t="s">
        <v>194</v>
      </c>
      <c r="F110" s="72" t="s">
        <v>38</v>
      </c>
      <c r="G110" s="72" t="s">
        <v>44</v>
      </c>
      <c r="H110" s="56">
        <v>2.34</v>
      </c>
      <c r="I110" s="32">
        <v>3</v>
      </c>
      <c r="J110" s="41">
        <f t="shared" si="2"/>
        <v>0</v>
      </c>
      <c r="K110" s="42" t="str">
        <f t="shared" si="3"/>
        <v>OK</v>
      </c>
      <c r="L110" s="31">
        <v>3</v>
      </c>
      <c r="M110" s="31"/>
      <c r="N110" s="31"/>
      <c r="O110" s="31"/>
      <c r="P110" s="31"/>
      <c r="Q110" s="31"/>
      <c r="R110" s="31"/>
      <c r="S110" s="31"/>
      <c r="T110" s="31"/>
      <c r="U110" s="31"/>
      <c r="V110" s="31"/>
      <c r="W110" s="31"/>
      <c r="X110" s="60"/>
      <c r="Y110" s="60"/>
      <c r="Z110" s="60"/>
      <c r="AA110" s="60"/>
      <c r="AB110" s="60"/>
      <c r="AC110" s="60"/>
    </row>
    <row r="111" spans="1:29" ht="30" customHeight="1" x14ac:dyDescent="0.25">
      <c r="A111" s="166"/>
      <c r="B111" s="71">
        <v>108</v>
      </c>
      <c r="C111" s="169"/>
      <c r="D111" s="75" t="s">
        <v>152</v>
      </c>
      <c r="E111" s="72" t="s">
        <v>194</v>
      </c>
      <c r="F111" s="72" t="s">
        <v>38</v>
      </c>
      <c r="G111" s="72" t="s">
        <v>44</v>
      </c>
      <c r="H111" s="56">
        <v>6.98</v>
      </c>
      <c r="I111" s="32"/>
      <c r="J111" s="41">
        <f t="shared" si="2"/>
        <v>0</v>
      </c>
      <c r="K111" s="42" t="str">
        <f t="shared" si="3"/>
        <v>OK</v>
      </c>
      <c r="L111" s="31"/>
      <c r="M111" s="31"/>
      <c r="N111" s="31"/>
      <c r="O111" s="31"/>
      <c r="P111" s="31"/>
      <c r="Q111" s="31"/>
      <c r="R111" s="31"/>
      <c r="S111" s="31"/>
      <c r="T111" s="31"/>
      <c r="U111" s="31"/>
      <c r="V111" s="31"/>
      <c r="W111" s="31"/>
      <c r="X111" s="60"/>
      <c r="Y111" s="60"/>
      <c r="Z111" s="60"/>
      <c r="AA111" s="60"/>
      <c r="AB111" s="60"/>
      <c r="AC111" s="60"/>
    </row>
    <row r="112" spans="1:29" ht="30" customHeight="1" x14ac:dyDescent="0.25">
      <c r="A112" s="166"/>
      <c r="B112" s="71">
        <v>109</v>
      </c>
      <c r="C112" s="169"/>
      <c r="D112" s="75" t="s">
        <v>153</v>
      </c>
      <c r="E112" s="72" t="s">
        <v>194</v>
      </c>
      <c r="F112" s="72" t="s">
        <v>38</v>
      </c>
      <c r="G112" s="72" t="s">
        <v>44</v>
      </c>
      <c r="H112" s="56">
        <v>7.74</v>
      </c>
      <c r="I112" s="32">
        <v>3</v>
      </c>
      <c r="J112" s="41">
        <f t="shared" si="2"/>
        <v>3</v>
      </c>
      <c r="K112" s="42" t="str">
        <f t="shared" si="3"/>
        <v>OK</v>
      </c>
      <c r="L112" s="31"/>
      <c r="M112" s="31"/>
      <c r="N112" s="31"/>
      <c r="O112" s="31"/>
      <c r="P112" s="31"/>
      <c r="Q112" s="31"/>
      <c r="R112" s="31"/>
      <c r="S112" s="31"/>
      <c r="T112" s="31"/>
      <c r="U112" s="31"/>
      <c r="V112" s="31"/>
      <c r="W112" s="31"/>
      <c r="X112" s="60"/>
      <c r="Y112" s="60"/>
      <c r="Z112" s="60"/>
      <c r="AA112" s="60"/>
      <c r="AB112" s="60"/>
      <c r="AC112" s="60"/>
    </row>
    <row r="113" spans="1:29" ht="30" customHeight="1" x14ac:dyDescent="0.25">
      <c r="A113" s="166"/>
      <c r="B113" s="71">
        <v>110</v>
      </c>
      <c r="C113" s="169"/>
      <c r="D113" s="75" t="s">
        <v>696</v>
      </c>
      <c r="E113" s="72" t="s">
        <v>194</v>
      </c>
      <c r="F113" s="72" t="s">
        <v>38</v>
      </c>
      <c r="G113" s="72" t="s">
        <v>44</v>
      </c>
      <c r="H113" s="56">
        <v>2.65</v>
      </c>
      <c r="I113" s="32"/>
      <c r="J113" s="41">
        <f t="shared" si="2"/>
        <v>0</v>
      </c>
      <c r="K113" s="42" t="str">
        <f t="shared" si="3"/>
        <v>OK</v>
      </c>
      <c r="L113" s="31"/>
      <c r="M113" s="31"/>
      <c r="N113" s="31"/>
      <c r="O113" s="31"/>
      <c r="P113" s="31"/>
      <c r="Q113" s="31"/>
      <c r="R113" s="31"/>
      <c r="S113" s="31"/>
      <c r="T113" s="31"/>
      <c r="U113" s="31"/>
      <c r="V113" s="31"/>
      <c r="W113" s="31"/>
      <c r="X113" s="60"/>
      <c r="Y113" s="60"/>
      <c r="Z113" s="60"/>
      <c r="AA113" s="60"/>
      <c r="AB113" s="60"/>
      <c r="AC113" s="60"/>
    </row>
    <row r="114" spans="1:29" ht="30" customHeight="1" x14ac:dyDescent="0.25">
      <c r="A114" s="166"/>
      <c r="B114" s="71">
        <v>111</v>
      </c>
      <c r="C114" s="169"/>
      <c r="D114" s="75" t="s">
        <v>154</v>
      </c>
      <c r="E114" s="72" t="s">
        <v>143</v>
      </c>
      <c r="F114" s="72" t="s">
        <v>155</v>
      </c>
      <c r="G114" s="72" t="s">
        <v>44</v>
      </c>
      <c r="H114" s="56">
        <v>9.5</v>
      </c>
      <c r="I114" s="32">
        <v>3</v>
      </c>
      <c r="J114" s="41">
        <f t="shared" si="2"/>
        <v>0</v>
      </c>
      <c r="K114" s="42" t="str">
        <f t="shared" si="3"/>
        <v>OK</v>
      </c>
      <c r="L114" s="31">
        <v>3</v>
      </c>
      <c r="M114" s="31"/>
      <c r="N114" s="31"/>
      <c r="O114" s="31"/>
      <c r="P114" s="31"/>
      <c r="Q114" s="31"/>
      <c r="R114" s="31"/>
      <c r="S114" s="31"/>
      <c r="T114" s="31"/>
      <c r="U114" s="31"/>
      <c r="V114" s="31"/>
      <c r="W114" s="31"/>
      <c r="X114" s="60"/>
      <c r="Y114" s="60"/>
      <c r="Z114" s="60"/>
      <c r="AA114" s="60"/>
      <c r="AB114" s="60"/>
      <c r="AC114" s="60"/>
    </row>
    <row r="115" spans="1:29" ht="30" customHeight="1" x14ac:dyDescent="0.25">
      <c r="A115" s="166"/>
      <c r="B115" s="71">
        <v>112</v>
      </c>
      <c r="C115" s="169"/>
      <c r="D115" s="75" t="s">
        <v>156</v>
      </c>
      <c r="E115" s="72" t="s">
        <v>143</v>
      </c>
      <c r="F115" s="72" t="s">
        <v>38</v>
      </c>
      <c r="G115" s="72" t="s">
        <v>44</v>
      </c>
      <c r="H115" s="56">
        <v>9.5</v>
      </c>
      <c r="I115" s="32"/>
      <c r="J115" s="41">
        <f t="shared" si="2"/>
        <v>0</v>
      </c>
      <c r="K115" s="42" t="str">
        <f t="shared" si="3"/>
        <v>OK</v>
      </c>
      <c r="L115" s="31"/>
      <c r="M115" s="31"/>
      <c r="N115" s="31"/>
      <c r="O115" s="31"/>
      <c r="P115" s="31"/>
      <c r="Q115" s="31"/>
      <c r="R115" s="31"/>
      <c r="S115" s="31"/>
      <c r="T115" s="31"/>
      <c r="U115" s="31"/>
      <c r="V115" s="31"/>
      <c r="W115" s="31"/>
      <c r="X115" s="60"/>
      <c r="Y115" s="60"/>
      <c r="Z115" s="60"/>
      <c r="AA115" s="60"/>
      <c r="AB115" s="60"/>
      <c r="AC115" s="60"/>
    </row>
    <row r="116" spans="1:29" ht="30" customHeight="1" x14ac:dyDescent="0.25">
      <c r="A116" s="166"/>
      <c r="B116" s="71">
        <v>113</v>
      </c>
      <c r="C116" s="169"/>
      <c r="D116" s="75" t="s">
        <v>157</v>
      </c>
      <c r="E116" s="72" t="s">
        <v>188</v>
      </c>
      <c r="F116" s="72" t="s">
        <v>38</v>
      </c>
      <c r="G116" s="72" t="s">
        <v>44</v>
      </c>
      <c r="H116" s="56">
        <v>49</v>
      </c>
      <c r="I116" s="32"/>
      <c r="J116" s="41">
        <f t="shared" si="2"/>
        <v>0</v>
      </c>
      <c r="K116" s="42" t="str">
        <f t="shared" si="3"/>
        <v>OK</v>
      </c>
      <c r="L116" s="31"/>
      <c r="M116" s="31"/>
      <c r="N116" s="31"/>
      <c r="O116" s="31"/>
      <c r="P116" s="31"/>
      <c r="Q116" s="31"/>
      <c r="R116" s="31"/>
      <c r="S116" s="31"/>
      <c r="T116" s="31"/>
      <c r="U116" s="31"/>
      <c r="V116" s="31"/>
      <c r="W116" s="31"/>
      <c r="X116" s="60"/>
      <c r="Y116" s="60"/>
      <c r="Z116" s="60"/>
      <c r="AA116" s="60"/>
      <c r="AB116" s="60"/>
      <c r="AC116" s="60"/>
    </row>
    <row r="117" spans="1:29" ht="30" customHeight="1" x14ac:dyDescent="0.25">
      <c r="A117" s="166"/>
      <c r="B117" s="71">
        <v>114</v>
      </c>
      <c r="C117" s="169"/>
      <c r="D117" s="75" t="s">
        <v>159</v>
      </c>
      <c r="E117" s="72" t="s">
        <v>188</v>
      </c>
      <c r="F117" s="72" t="s">
        <v>38</v>
      </c>
      <c r="G117" s="72" t="s">
        <v>44</v>
      </c>
      <c r="H117" s="56">
        <v>10</v>
      </c>
      <c r="I117" s="32"/>
      <c r="J117" s="41">
        <f t="shared" si="2"/>
        <v>0</v>
      </c>
      <c r="K117" s="42" t="str">
        <f t="shared" si="3"/>
        <v>OK</v>
      </c>
      <c r="L117" s="31"/>
      <c r="M117" s="31"/>
      <c r="N117" s="31"/>
      <c r="O117" s="31"/>
      <c r="P117" s="31"/>
      <c r="Q117" s="31"/>
      <c r="R117" s="31"/>
      <c r="S117" s="31"/>
      <c r="T117" s="31"/>
      <c r="U117" s="31"/>
      <c r="V117" s="31"/>
      <c r="W117" s="31"/>
      <c r="X117" s="60"/>
      <c r="Y117" s="60"/>
      <c r="Z117" s="60"/>
      <c r="AA117" s="60"/>
      <c r="AB117" s="60"/>
      <c r="AC117" s="60"/>
    </row>
    <row r="118" spans="1:29" ht="30" customHeight="1" x14ac:dyDescent="0.25">
      <c r="A118" s="166"/>
      <c r="B118" s="73">
        <v>115</v>
      </c>
      <c r="C118" s="169"/>
      <c r="D118" s="75" t="s">
        <v>622</v>
      </c>
      <c r="E118" s="72" t="s">
        <v>697</v>
      </c>
      <c r="F118" s="72" t="s">
        <v>623</v>
      </c>
      <c r="G118" s="72" t="s">
        <v>44</v>
      </c>
      <c r="H118" s="56">
        <v>4</v>
      </c>
      <c r="I118" s="32"/>
      <c r="J118" s="41">
        <f t="shared" si="2"/>
        <v>0</v>
      </c>
      <c r="K118" s="42" t="str">
        <f t="shared" si="3"/>
        <v>OK</v>
      </c>
      <c r="L118" s="31"/>
      <c r="M118" s="31"/>
      <c r="N118" s="31"/>
      <c r="O118" s="31"/>
      <c r="P118" s="31"/>
      <c r="Q118" s="31"/>
      <c r="R118" s="31"/>
      <c r="S118" s="31"/>
      <c r="T118" s="31"/>
      <c r="U118" s="31"/>
      <c r="V118" s="31"/>
      <c r="W118" s="31"/>
      <c r="X118" s="60"/>
      <c r="Y118" s="60"/>
      <c r="Z118" s="60"/>
      <c r="AA118" s="60"/>
      <c r="AB118" s="60"/>
      <c r="AC118" s="60"/>
    </row>
    <row r="119" spans="1:29" ht="30" customHeight="1" x14ac:dyDescent="0.25">
      <c r="A119" s="166"/>
      <c r="B119" s="71">
        <v>116</v>
      </c>
      <c r="C119" s="169"/>
      <c r="D119" s="75" t="s">
        <v>160</v>
      </c>
      <c r="E119" s="72" t="s">
        <v>143</v>
      </c>
      <c r="F119" s="72" t="s">
        <v>144</v>
      </c>
      <c r="G119" s="72" t="s">
        <v>44</v>
      </c>
      <c r="H119" s="56">
        <v>39.9</v>
      </c>
      <c r="I119" s="32"/>
      <c r="J119" s="41">
        <f t="shared" si="2"/>
        <v>0</v>
      </c>
      <c r="K119" s="42" t="str">
        <f t="shared" si="3"/>
        <v>OK</v>
      </c>
      <c r="L119" s="31"/>
      <c r="M119" s="31"/>
      <c r="N119" s="31"/>
      <c r="O119" s="31"/>
      <c r="P119" s="31"/>
      <c r="Q119" s="31"/>
      <c r="R119" s="31"/>
      <c r="S119" s="31"/>
      <c r="T119" s="31"/>
      <c r="U119" s="31"/>
      <c r="V119" s="31"/>
      <c r="W119" s="31"/>
      <c r="X119" s="60"/>
      <c r="Y119" s="60"/>
      <c r="Z119" s="60"/>
      <c r="AA119" s="60"/>
      <c r="AB119" s="60"/>
      <c r="AC119" s="60"/>
    </row>
    <row r="120" spans="1:29" ht="30" customHeight="1" x14ac:dyDescent="0.25">
      <c r="A120" s="166"/>
      <c r="B120" s="71">
        <v>117</v>
      </c>
      <c r="C120" s="169"/>
      <c r="D120" s="75" t="s">
        <v>162</v>
      </c>
      <c r="E120" s="72" t="s">
        <v>166</v>
      </c>
      <c r="F120" s="72" t="s">
        <v>164</v>
      </c>
      <c r="G120" s="72" t="s">
        <v>44</v>
      </c>
      <c r="H120" s="56">
        <v>260</v>
      </c>
      <c r="I120" s="32"/>
      <c r="J120" s="41">
        <f t="shared" si="2"/>
        <v>0</v>
      </c>
      <c r="K120" s="42" t="str">
        <f t="shared" si="3"/>
        <v>OK</v>
      </c>
      <c r="L120" s="31"/>
      <c r="M120" s="31"/>
      <c r="N120" s="31"/>
      <c r="O120" s="31"/>
      <c r="P120" s="31"/>
      <c r="Q120" s="31"/>
      <c r="R120" s="31"/>
      <c r="S120" s="31"/>
      <c r="T120" s="31"/>
      <c r="U120" s="31"/>
      <c r="V120" s="31"/>
      <c r="W120" s="31"/>
      <c r="X120" s="60"/>
      <c r="Y120" s="60"/>
      <c r="Z120" s="60"/>
      <c r="AA120" s="60"/>
      <c r="AB120" s="60"/>
      <c r="AC120" s="60"/>
    </row>
    <row r="121" spans="1:29" ht="30" customHeight="1" x14ac:dyDescent="0.25">
      <c r="A121" s="166"/>
      <c r="B121" s="71">
        <v>118</v>
      </c>
      <c r="C121" s="169"/>
      <c r="D121" s="75" t="s">
        <v>165</v>
      </c>
      <c r="E121" s="72" t="s">
        <v>166</v>
      </c>
      <c r="F121" s="72" t="s">
        <v>164</v>
      </c>
      <c r="G121" s="72" t="s">
        <v>44</v>
      </c>
      <c r="H121" s="56">
        <v>236</v>
      </c>
      <c r="I121" s="32"/>
      <c r="J121" s="41">
        <f t="shared" si="2"/>
        <v>0</v>
      </c>
      <c r="K121" s="42" t="str">
        <f t="shared" si="3"/>
        <v>OK</v>
      </c>
      <c r="L121" s="31"/>
      <c r="M121" s="31"/>
      <c r="N121" s="31"/>
      <c r="O121" s="31"/>
      <c r="P121" s="31"/>
      <c r="Q121" s="31"/>
      <c r="R121" s="31"/>
      <c r="S121" s="31"/>
      <c r="T121" s="31"/>
      <c r="U121" s="31"/>
      <c r="V121" s="31"/>
      <c r="W121" s="31"/>
      <c r="X121" s="60"/>
      <c r="Y121" s="60"/>
      <c r="Z121" s="60"/>
      <c r="AA121" s="60"/>
      <c r="AB121" s="60"/>
      <c r="AC121" s="60"/>
    </row>
    <row r="122" spans="1:29" ht="30" customHeight="1" x14ac:dyDescent="0.25">
      <c r="A122" s="166"/>
      <c r="B122" s="71">
        <v>119</v>
      </c>
      <c r="C122" s="169"/>
      <c r="D122" s="75" t="s">
        <v>167</v>
      </c>
      <c r="E122" s="72" t="s">
        <v>166</v>
      </c>
      <c r="F122" s="72" t="s">
        <v>164</v>
      </c>
      <c r="G122" s="72" t="s">
        <v>44</v>
      </c>
      <c r="H122" s="56">
        <v>253</v>
      </c>
      <c r="I122" s="32"/>
      <c r="J122" s="41">
        <f t="shared" si="2"/>
        <v>0</v>
      </c>
      <c r="K122" s="42" t="str">
        <f t="shared" si="3"/>
        <v>OK</v>
      </c>
      <c r="L122" s="31"/>
      <c r="M122" s="31"/>
      <c r="N122" s="31"/>
      <c r="O122" s="31"/>
      <c r="P122" s="31"/>
      <c r="Q122" s="31"/>
      <c r="R122" s="31"/>
      <c r="S122" s="31"/>
      <c r="T122" s="31"/>
      <c r="U122" s="31"/>
      <c r="V122" s="31"/>
      <c r="W122" s="31"/>
      <c r="X122" s="60"/>
      <c r="Y122" s="60"/>
      <c r="Z122" s="60"/>
      <c r="AA122" s="60"/>
      <c r="AB122" s="60"/>
      <c r="AC122" s="60"/>
    </row>
    <row r="123" spans="1:29" ht="30" customHeight="1" x14ac:dyDescent="0.25">
      <c r="A123" s="166"/>
      <c r="B123" s="71">
        <v>120</v>
      </c>
      <c r="C123" s="169"/>
      <c r="D123" s="75" t="s">
        <v>168</v>
      </c>
      <c r="E123" s="72" t="s">
        <v>698</v>
      </c>
      <c r="F123" s="72" t="s">
        <v>164</v>
      </c>
      <c r="G123" s="72" t="s">
        <v>44</v>
      </c>
      <c r="H123" s="56">
        <v>265</v>
      </c>
      <c r="I123" s="32"/>
      <c r="J123" s="41">
        <f t="shared" si="2"/>
        <v>0</v>
      </c>
      <c r="K123" s="42" t="str">
        <f t="shared" si="3"/>
        <v>OK</v>
      </c>
      <c r="L123" s="31"/>
      <c r="M123" s="31"/>
      <c r="N123" s="31"/>
      <c r="O123" s="31"/>
      <c r="P123" s="31"/>
      <c r="Q123" s="31"/>
      <c r="R123" s="31"/>
      <c r="S123" s="31"/>
      <c r="T123" s="31"/>
      <c r="U123" s="31"/>
      <c r="V123" s="31"/>
      <c r="W123" s="31"/>
      <c r="X123" s="60"/>
      <c r="Y123" s="60"/>
      <c r="Z123" s="60"/>
      <c r="AA123" s="60"/>
      <c r="AB123" s="60"/>
      <c r="AC123" s="60"/>
    </row>
    <row r="124" spans="1:29" ht="30" customHeight="1" x14ac:dyDescent="0.25">
      <c r="A124" s="166"/>
      <c r="B124" s="71">
        <v>121</v>
      </c>
      <c r="C124" s="169"/>
      <c r="D124" s="75" t="s">
        <v>170</v>
      </c>
      <c r="E124" s="72" t="s">
        <v>143</v>
      </c>
      <c r="F124" s="72" t="s">
        <v>164</v>
      </c>
      <c r="G124" s="72" t="s">
        <v>44</v>
      </c>
      <c r="H124" s="56">
        <v>49</v>
      </c>
      <c r="I124" s="32"/>
      <c r="J124" s="41">
        <f t="shared" si="2"/>
        <v>0</v>
      </c>
      <c r="K124" s="42" t="str">
        <f t="shared" si="3"/>
        <v>OK</v>
      </c>
      <c r="L124" s="31"/>
      <c r="M124" s="31"/>
      <c r="N124" s="31"/>
      <c r="O124" s="31"/>
      <c r="P124" s="31"/>
      <c r="Q124" s="31"/>
      <c r="R124" s="31"/>
      <c r="S124" s="31"/>
      <c r="T124" s="31"/>
      <c r="U124" s="31"/>
      <c r="V124" s="31"/>
      <c r="W124" s="31"/>
      <c r="X124" s="60"/>
      <c r="Y124" s="60"/>
      <c r="Z124" s="60"/>
      <c r="AA124" s="60"/>
      <c r="AB124" s="60"/>
      <c r="AC124" s="60"/>
    </row>
    <row r="125" spans="1:29" ht="30" customHeight="1" x14ac:dyDescent="0.25">
      <c r="A125" s="166"/>
      <c r="B125" s="71">
        <v>122</v>
      </c>
      <c r="C125" s="169"/>
      <c r="D125" s="75" t="s">
        <v>171</v>
      </c>
      <c r="E125" s="72" t="s">
        <v>699</v>
      </c>
      <c r="F125" s="72" t="s">
        <v>164</v>
      </c>
      <c r="G125" s="72" t="s">
        <v>44</v>
      </c>
      <c r="H125" s="56">
        <v>195</v>
      </c>
      <c r="I125" s="32"/>
      <c r="J125" s="41">
        <f t="shared" si="2"/>
        <v>0</v>
      </c>
      <c r="K125" s="42" t="str">
        <f t="shared" si="3"/>
        <v>OK</v>
      </c>
      <c r="L125" s="31"/>
      <c r="M125" s="31"/>
      <c r="N125" s="31"/>
      <c r="O125" s="31"/>
      <c r="P125" s="31"/>
      <c r="Q125" s="31"/>
      <c r="R125" s="31"/>
      <c r="S125" s="31"/>
      <c r="T125" s="31"/>
      <c r="U125" s="31"/>
      <c r="V125" s="31"/>
      <c r="W125" s="31"/>
      <c r="X125" s="60"/>
      <c r="Y125" s="60"/>
      <c r="Z125" s="60"/>
      <c r="AA125" s="60"/>
      <c r="AB125" s="60"/>
      <c r="AC125" s="60"/>
    </row>
    <row r="126" spans="1:29" ht="30" customHeight="1" x14ac:dyDescent="0.25">
      <c r="A126" s="166"/>
      <c r="B126" s="71">
        <v>123</v>
      </c>
      <c r="C126" s="169"/>
      <c r="D126" s="75" t="s">
        <v>173</v>
      </c>
      <c r="E126" s="72" t="s">
        <v>699</v>
      </c>
      <c r="F126" s="72" t="s">
        <v>164</v>
      </c>
      <c r="G126" s="72" t="s">
        <v>44</v>
      </c>
      <c r="H126" s="56">
        <v>250</v>
      </c>
      <c r="I126" s="32"/>
      <c r="J126" s="41">
        <f t="shared" si="2"/>
        <v>0</v>
      </c>
      <c r="K126" s="42" t="str">
        <f t="shared" si="3"/>
        <v>OK</v>
      </c>
      <c r="L126" s="31"/>
      <c r="M126" s="31"/>
      <c r="N126" s="31"/>
      <c r="O126" s="31"/>
      <c r="P126" s="31"/>
      <c r="Q126" s="31"/>
      <c r="R126" s="31"/>
      <c r="S126" s="31"/>
      <c r="T126" s="31"/>
      <c r="U126" s="31"/>
      <c r="V126" s="31"/>
      <c r="W126" s="31"/>
      <c r="X126" s="60"/>
      <c r="Y126" s="60"/>
      <c r="Z126" s="60"/>
      <c r="AA126" s="60"/>
      <c r="AB126" s="60"/>
      <c r="AC126" s="60"/>
    </row>
    <row r="127" spans="1:29" ht="30" customHeight="1" x14ac:dyDescent="0.25">
      <c r="A127" s="166"/>
      <c r="B127" s="71">
        <v>124</v>
      </c>
      <c r="C127" s="169"/>
      <c r="D127" s="75" t="s">
        <v>174</v>
      </c>
      <c r="E127" s="72" t="s">
        <v>143</v>
      </c>
      <c r="F127" s="72" t="s">
        <v>176</v>
      </c>
      <c r="G127" s="72" t="s">
        <v>44</v>
      </c>
      <c r="H127" s="56">
        <v>15</v>
      </c>
      <c r="I127" s="32"/>
      <c r="J127" s="41">
        <f t="shared" si="2"/>
        <v>0</v>
      </c>
      <c r="K127" s="42" t="str">
        <f t="shared" si="3"/>
        <v>OK</v>
      </c>
      <c r="L127" s="31"/>
      <c r="M127" s="31"/>
      <c r="N127" s="31"/>
      <c r="O127" s="31"/>
      <c r="P127" s="31"/>
      <c r="Q127" s="31"/>
      <c r="R127" s="31"/>
      <c r="S127" s="31"/>
      <c r="T127" s="31"/>
      <c r="U127" s="31"/>
      <c r="V127" s="31"/>
      <c r="W127" s="31"/>
      <c r="X127" s="60"/>
      <c r="Y127" s="60"/>
      <c r="Z127" s="60"/>
      <c r="AA127" s="60"/>
      <c r="AB127" s="60"/>
      <c r="AC127" s="60"/>
    </row>
    <row r="128" spans="1:29" ht="30" customHeight="1" x14ac:dyDescent="0.25">
      <c r="A128" s="166"/>
      <c r="B128" s="71">
        <v>125</v>
      </c>
      <c r="C128" s="169"/>
      <c r="D128" s="75" t="s">
        <v>177</v>
      </c>
      <c r="E128" s="72" t="s">
        <v>699</v>
      </c>
      <c r="F128" s="72" t="s">
        <v>164</v>
      </c>
      <c r="G128" s="72" t="s">
        <v>44</v>
      </c>
      <c r="H128" s="56">
        <v>220</v>
      </c>
      <c r="I128" s="32"/>
      <c r="J128" s="41">
        <f t="shared" si="2"/>
        <v>0</v>
      </c>
      <c r="K128" s="42" t="str">
        <f t="shared" si="3"/>
        <v>OK</v>
      </c>
      <c r="L128" s="31"/>
      <c r="M128" s="31"/>
      <c r="N128" s="31"/>
      <c r="O128" s="31"/>
      <c r="P128" s="31"/>
      <c r="Q128" s="31"/>
      <c r="R128" s="31"/>
      <c r="S128" s="31"/>
      <c r="T128" s="31"/>
      <c r="U128" s="31"/>
      <c r="V128" s="31"/>
      <c r="W128" s="31"/>
      <c r="X128" s="60"/>
      <c r="Y128" s="60"/>
      <c r="Z128" s="60"/>
      <c r="AA128" s="60"/>
      <c r="AB128" s="60"/>
      <c r="AC128" s="60"/>
    </row>
    <row r="129" spans="1:29" ht="30" customHeight="1" x14ac:dyDescent="0.25">
      <c r="A129" s="166"/>
      <c r="B129" s="71">
        <v>126</v>
      </c>
      <c r="C129" s="169"/>
      <c r="D129" s="75" t="s">
        <v>178</v>
      </c>
      <c r="E129" s="72" t="s">
        <v>699</v>
      </c>
      <c r="F129" s="72" t="s">
        <v>164</v>
      </c>
      <c r="G129" s="72" t="s">
        <v>44</v>
      </c>
      <c r="H129" s="56">
        <v>195</v>
      </c>
      <c r="I129" s="32"/>
      <c r="J129" s="41">
        <f t="shared" si="2"/>
        <v>0</v>
      </c>
      <c r="K129" s="42" t="str">
        <f t="shared" si="3"/>
        <v>OK</v>
      </c>
      <c r="L129" s="31"/>
      <c r="M129" s="31"/>
      <c r="N129" s="31"/>
      <c r="O129" s="31"/>
      <c r="P129" s="31"/>
      <c r="Q129" s="31"/>
      <c r="R129" s="31"/>
      <c r="S129" s="31"/>
      <c r="T129" s="31"/>
      <c r="U129" s="31"/>
      <c r="V129" s="31"/>
      <c r="W129" s="31"/>
      <c r="X129" s="60"/>
      <c r="Y129" s="60"/>
      <c r="Z129" s="60"/>
      <c r="AA129" s="60"/>
      <c r="AB129" s="60"/>
      <c r="AC129" s="60"/>
    </row>
    <row r="130" spans="1:29" ht="30" customHeight="1" x14ac:dyDescent="0.25">
      <c r="A130" s="166"/>
      <c r="B130" s="71">
        <v>127</v>
      </c>
      <c r="C130" s="169"/>
      <c r="D130" s="75" t="s">
        <v>179</v>
      </c>
      <c r="E130" s="72" t="s">
        <v>143</v>
      </c>
      <c r="F130" s="72" t="s">
        <v>164</v>
      </c>
      <c r="G130" s="72" t="s">
        <v>44</v>
      </c>
      <c r="H130" s="56">
        <v>170</v>
      </c>
      <c r="I130" s="32"/>
      <c r="J130" s="41">
        <f t="shared" si="2"/>
        <v>0</v>
      </c>
      <c r="K130" s="42" t="str">
        <f t="shared" si="3"/>
        <v>OK</v>
      </c>
      <c r="L130" s="31"/>
      <c r="M130" s="31"/>
      <c r="N130" s="31"/>
      <c r="O130" s="31"/>
      <c r="P130" s="31"/>
      <c r="Q130" s="31"/>
      <c r="R130" s="31"/>
      <c r="S130" s="31"/>
      <c r="T130" s="31"/>
      <c r="U130" s="31"/>
      <c r="V130" s="31"/>
      <c r="W130" s="31"/>
      <c r="X130" s="60"/>
      <c r="Y130" s="60"/>
      <c r="Z130" s="60"/>
      <c r="AA130" s="60"/>
      <c r="AB130" s="60"/>
      <c r="AC130" s="60"/>
    </row>
    <row r="131" spans="1:29" ht="30" customHeight="1" x14ac:dyDescent="0.25">
      <c r="A131" s="166"/>
      <c r="B131" s="71">
        <v>128</v>
      </c>
      <c r="C131" s="169"/>
      <c r="D131" s="75" t="s">
        <v>180</v>
      </c>
      <c r="E131" s="72" t="s">
        <v>143</v>
      </c>
      <c r="F131" s="72" t="s">
        <v>144</v>
      </c>
      <c r="G131" s="72" t="s">
        <v>44</v>
      </c>
      <c r="H131" s="56">
        <v>35</v>
      </c>
      <c r="I131" s="32"/>
      <c r="J131" s="41">
        <f t="shared" si="2"/>
        <v>0</v>
      </c>
      <c r="K131" s="42" t="str">
        <f t="shared" si="3"/>
        <v>OK</v>
      </c>
      <c r="L131" s="31"/>
      <c r="M131" s="31"/>
      <c r="N131" s="31"/>
      <c r="O131" s="31"/>
      <c r="P131" s="31"/>
      <c r="Q131" s="31"/>
      <c r="R131" s="31"/>
      <c r="S131" s="31"/>
      <c r="T131" s="31"/>
      <c r="U131" s="31"/>
      <c r="V131" s="31"/>
      <c r="W131" s="31"/>
      <c r="X131" s="60"/>
      <c r="Y131" s="60"/>
      <c r="Z131" s="60"/>
      <c r="AA131" s="60"/>
      <c r="AB131" s="60"/>
      <c r="AC131" s="60"/>
    </row>
    <row r="132" spans="1:29" ht="30" customHeight="1" x14ac:dyDescent="0.25">
      <c r="A132" s="166"/>
      <c r="B132" s="71">
        <v>129</v>
      </c>
      <c r="C132" s="169"/>
      <c r="D132" s="75" t="s">
        <v>181</v>
      </c>
      <c r="E132" s="72" t="s">
        <v>699</v>
      </c>
      <c r="F132" s="72" t="s">
        <v>144</v>
      </c>
      <c r="G132" s="72" t="s">
        <v>44</v>
      </c>
      <c r="H132" s="56">
        <v>58</v>
      </c>
      <c r="I132" s="32"/>
      <c r="J132" s="41">
        <f t="shared" si="2"/>
        <v>0</v>
      </c>
      <c r="K132" s="42" t="str">
        <f t="shared" si="3"/>
        <v>OK</v>
      </c>
      <c r="L132" s="31"/>
      <c r="M132" s="31"/>
      <c r="N132" s="31"/>
      <c r="O132" s="31"/>
      <c r="P132" s="31"/>
      <c r="Q132" s="31"/>
      <c r="R132" s="31"/>
      <c r="S132" s="31"/>
      <c r="T132" s="31"/>
      <c r="U132" s="31"/>
      <c r="V132" s="31"/>
      <c r="W132" s="31"/>
      <c r="X132" s="60"/>
      <c r="Y132" s="60"/>
      <c r="Z132" s="60"/>
      <c r="AA132" s="60"/>
      <c r="AB132" s="60"/>
      <c r="AC132" s="60"/>
    </row>
    <row r="133" spans="1:29" ht="30" customHeight="1" x14ac:dyDescent="0.25">
      <c r="A133" s="166"/>
      <c r="B133" s="71">
        <v>130</v>
      </c>
      <c r="C133" s="169"/>
      <c r="D133" s="75" t="s">
        <v>182</v>
      </c>
      <c r="E133" s="72" t="s">
        <v>172</v>
      </c>
      <c r="F133" s="72" t="s">
        <v>144</v>
      </c>
      <c r="G133" s="72" t="s">
        <v>44</v>
      </c>
      <c r="H133" s="56">
        <v>49.9</v>
      </c>
      <c r="I133" s="32"/>
      <c r="J133" s="41">
        <f t="shared" ref="J133:J196" si="4">I133-(SUM(L133:AC133))</f>
        <v>0</v>
      </c>
      <c r="K133" s="42" t="str">
        <f t="shared" ref="K133:K196" si="5">IF(J133&lt;0,"ATENÇÃO","OK")</f>
        <v>OK</v>
      </c>
      <c r="L133" s="31"/>
      <c r="M133" s="31"/>
      <c r="N133" s="31"/>
      <c r="O133" s="31"/>
      <c r="P133" s="31"/>
      <c r="Q133" s="31"/>
      <c r="R133" s="31"/>
      <c r="S133" s="31"/>
      <c r="T133" s="31"/>
      <c r="U133" s="31"/>
      <c r="V133" s="31"/>
      <c r="W133" s="31"/>
      <c r="X133" s="60"/>
      <c r="Y133" s="60"/>
      <c r="Z133" s="60"/>
      <c r="AA133" s="60"/>
      <c r="AB133" s="60"/>
      <c r="AC133" s="60"/>
    </row>
    <row r="134" spans="1:29" ht="30" customHeight="1" x14ac:dyDescent="0.25">
      <c r="A134" s="166"/>
      <c r="B134" s="71">
        <v>131</v>
      </c>
      <c r="C134" s="169"/>
      <c r="D134" s="75" t="s">
        <v>183</v>
      </c>
      <c r="E134" s="72" t="s">
        <v>143</v>
      </c>
      <c r="F134" s="72" t="s">
        <v>144</v>
      </c>
      <c r="G134" s="72" t="s">
        <v>44</v>
      </c>
      <c r="H134" s="56">
        <v>59</v>
      </c>
      <c r="I134" s="32"/>
      <c r="J134" s="41">
        <f t="shared" si="4"/>
        <v>0</v>
      </c>
      <c r="K134" s="42" t="str">
        <f t="shared" si="5"/>
        <v>OK</v>
      </c>
      <c r="L134" s="31"/>
      <c r="M134" s="31"/>
      <c r="N134" s="31"/>
      <c r="O134" s="31"/>
      <c r="P134" s="31"/>
      <c r="Q134" s="31"/>
      <c r="R134" s="31"/>
      <c r="S134" s="31"/>
      <c r="T134" s="31"/>
      <c r="U134" s="31"/>
      <c r="V134" s="31"/>
      <c r="W134" s="31"/>
      <c r="X134" s="60"/>
      <c r="Y134" s="60"/>
      <c r="Z134" s="60"/>
      <c r="AA134" s="60"/>
      <c r="AB134" s="60"/>
      <c r="AC134" s="60"/>
    </row>
    <row r="135" spans="1:29" ht="30" customHeight="1" x14ac:dyDescent="0.25">
      <c r="A135" s="166"/>
      <c r="B135" s="71">
        <v>132</v>
      </c>
      <c r="C135" s="169"/>
      <c r="D135" s="75" t="s">
        <v>184</v>
      </c>
      <c r="E135" s="72" t="s">
        <v>172</v>
      </c>
      <c r="F135" s="72" t="s">
        <v>144</v>
      </c>
      <c r="G135" s="72" t="s">
        <v>44</v>
      </c>
      <c r="H135" s="56">
        <v>49.9</v>
      </c>
      <c r="I135" s="32"/>
      <c r="J135" s="41">
        <f t="shared" si="4"/>
        <v>0</v>
      </c>
      <c r="K135" s="42" t="str">
        <f t="shared" si="5"/>
        <v>OK</v>
      </c>
      <c r="L135" s="31"/>
      <c r="M135" s="31"/>
      <c r="N135" s="31"/>
      <c r="O135" s="31"/>
      <c r="P135" s="31"/>
      <c r="Q135" s="31"/>
      <c r="R135" s="31"/>
      <c r="S135" s="31"/>
      <c r="T135" s="31"/>
      <c r="U135" s="31"/>
      <c r="V135" s="31"/>
      <c r="W135" s="31"/>
      <c r="X135" s="60"/>
      <c r="Y135" s="60"/>
      <c r="Z135" s="60"/>
      <c r="AA135" s="60"/>
      <c r="AB135" s="60"/>
      <c r="AC135" s="60"/>
    </row>
    <row r="136" spans="1:29" ht="30" customHeight="1" x14ac:dyDescent="0.25">
      <c r="A136" s="166"/>
      <c r="B136" s="71">
        <v>133</v>
      </c>
      <c r="C136" s="169"/>
      <c r="D136" s="75" t="s">
        <v>185</v>
      </c>
      <c r="E136" s="72" t="s">
        <v>172</v>
      </c>
      <c r="F136" s="72" t="s">
        <v>176</v>
      </c>
      <c r="G136" s="72" t="s">
        <v>44</v>
      </c>
      <c r="H136" s="56">
        <v>199</v>
      </c>
      <c r="I136" s="32"/>
      <c r="J136" s="41">
        <f t="shared" si="4"/>
        <v>0</v>
      </c>
      <c r="K136" s="42" t="str">
        <f t="shared" si="5"/>
        <v>OK</v>
      </c>
      <c r="L136" s="31"/>
      <c r="M136" s="31"/>
      <c r="N136" s="31"/>
      <c r="O136" s="31"/>
      <c r="P136" s="31"/>
      <c r="Q136" s="31"/>
      <c r="R136" s="31"/>
      <c r="S136" s="31"/>
      <c r="T136" s="31"/>
      <c r="U136" s="31"/>
      <c r="V136" s="31"/>
      <c r="W136" s="31"/>
      <c r="X136" s="60"/>
      <c r="Y136" s="60"/>
      <c r="Z136" s="60"/>
      <c r="AA136" s="60"/>
      <c r="AB136" s="60"/>
      <c r="AC136" s="60"/>
    </row>
    <row r="137" spans="1:29" ht="30" customHeight="1" x14ac:dyDescent="0.25">
      <c r="A137" s="166"/>
      <c r="B137" s="71">
        <v>134</v>
      </c>
      <c r="C137" s="169"/>
      <c r="D137" s="75" t="s">
        <v>186</v>
      </c>
      <c r="E137" s="72" t="s">
        <v>143</v>
      </c>
      <c r="F137" s="72" t="s">
        <v>38</v>
      </c>
      <c r="G137" s="72" t="s">
        <v>44</v>
      </c>
      <c r="H137" s="56">
        <v>12</v>
      </c>
      <c r="I137" s="32"/>
      <c r="J137" s="41">
        <f t="shared" si="4"/>
        <v>0</v>
      </c>
      <c r="K137" s="42" t="str">
        <f t="shared" si="5"/>
        <v>OK</v>
      </c>
      <c r="L137" s="31"/>
      <c r="M137" s="31"/>
      <c r="N137" s="31"/>
      <c r="O137" s="31"/>
      <c r="P137" s="31"/>
      <c r="Q137" s="31"/>
      <c r="R137" s="31"/>
      <c r="S137" s="31"/>
      <c r="T137" s="31"/>
      <c r="U137" s="31"/>
      <c r="V137" s="31"/>
      <c r="W137" s="31"/>
      <c r="X137" s="60"/>
      <c r="Y137" s="60"/>
      <c r="Z137" s="60"/>
      <c r="AA137" s="60"/>
      <c r="AB137" s="60"/>
      <c r="AC137" s="60"/>
    </row>
    <row r="138" spans="1:29" ht="30" customHeight="1" x14ac:dyDescent="0.25">
      <c r="A138" s="166"/>
      <c r="B138" s="73">
        <v>135</v>
      </c>
      <c r="C138" s="169"/>
      <c r="D138" s="75" t="s">
        <v>187</v>
      </c>
      <c r="E138" s="72" t="s">
        <v>239</v>
      </c>
      <c r="F138" s="72" t="s">
        <v>38</v>
      </c>
      <c r="G138" s="72" t="s">
        <v>44</v>
      </c>
      <c r="H138" s="56">
        <v>15</v>
      </c>
      <c r="I138" s="32"/>
      <c r="J138" s="41">
        <f t="shared" si="4"/>
        <v>0</v>
      </c>
      <c r="K138" s="42" t="str">
        <f t="shared" si="5"/>
        <v>OK</v>
      </c>
      <c r="L138" s="31"/>
      <c r="M138" s="31"/>
      <c r="N138" s="31"/>
      <c r="O138" s="31"/>
      <c r="P138" s="31"/>
      <c r="Q138" s="31"/>
      <c r="R138" s="31"/>
      <c r="S138" s="31"/>
      <c r="T138" s="31"/>
      <c r="U138" s="31"/>
      <c r="V138" s="31"/>
      <c r="W138" s="31"/>
      <c r="X138" s="60"/>
      <c r="Y138" s="60"/>
      <c r="Z138" s="60"/>
      <c r="AA138" s="60"/>
      <c r="AB138" s="60"/>
      <c r="AC138" s="60"/>
    </row>
    <row r="139" spans="1:29" ht="30" customHeight="1" x14ac:dyDescent="0.25">
      <c r="A139" s="166"/>
      <c r="B139" s="71">
        <v>136</v>
      </c>
      <c r="C139" s="169"/>
      <c r="D139" s="74" t="s">
        <v>700</v>
      </c>
      <c r="E139" s="86" t="s">
        <v>188</v>
      </c>
      <c r="F139" s="72" t="s">
        <v>123</v>
      </c>
      <c r="G139" s="73"/>
      <c r="H139" s="56">
        <v>220</v>
      </c>
      <c r="I139" s="32"/>
      <c r="J139" s="41">
        <f t="shared" si="4"/>
        <v>0</v>
      </c>
      <c r="K139" s="42" t="str">
        <f t="shared" si="5"/>
        <v>OK</v>
      </c>
      <c r="L139" s="31"/>
      <c r="M139" s="31"/>
      <c r="N139" s="31"/>
      <c r="O139" s="31"/>
      <c r="P139" s="31"/>
      <c r="Q139" s="31"/>
      <c r="R139" s="31"/>
      <c r="S139" s="31"/>
      <c r="T139" s="31"/>
      <c r="U139" s="31"/>
      <c r="V139" s="31"/>
      <c r="W139" s="31"/>
      <c r="X139" s="60"/>
      <c r="Y139" s="60"/>
      <c r="Z139" s="60"/>
      <c r="AA139" s="60"/>
      <c r="AB139" s="60"/>
      <c r="AC139" s="60"/>
    </row>
    <row r="140" spans="1:29" ht="30" customHeight="1" x14ac:dyDescent="0.25">
      <c r="A140" s="166"/>
      <c r="B140" s="71">
        <v>137</v>
      </c>
      <c r="C140" s="169"/>
      <c r="D140" s="75" t="s">
        <v>701</v>
      </c>
      <c r="E140" s="86" t="s">
        <v>188</v>
      </c>
      <c r="F140" s="72" t="s">
        <v>123</v>
      </c>
      <c r="G140" s="73"/>
      <c r="H140" s="56">
        <v>220</v>
      </c>
      <c r="I140" s="32"/>
      <c r="J140" s="41">
        <f t="shared" si="4"/>
        <v>0</v>
      </c>
      <c r="K140" s="42" t="str">
        <f t="shared" si="5"/>
        <v>OK</v>
      </c>
      <c r="L140" s="31"/>
      <c r="M140" s="31"/>
      <c r="N140" s="31"/>
      <c r="O140" s="31"/>
      <c r="P140" s="31"/>
      <c r="Q140" s="31"/>
      <c r="R140" s="31"/>
      <c r="S140" s="31"/>
      <c r="T140" s="31"/>
      <c r="U140" s="31"/>
      <c r="V140" s="31"/>
      <c r="W140" s="31"/>
      <c r="X140" s="60"/>
      <c r="Y140" s="60"/>
      <c r="Z140" s="60"/>
      <c r="AA140" s="60"/>
      <c r="AB140" s="60"/>
      <c r="AC140" s="60"/>
    </row>
    <row r="141" spans="1:29" ht="30" customHeight="1" x14ac:dyDescent="0.25">
      <c r="A141" s="166"/>
      <c r="B141" s="71">
        <v>138</v>
      </c>
      <c r="C141" s="169"/>
      <c r="D141" s="75" t="s">
        <v>702</v>
      </c>
      <c r="E141" s="86" t="s">
        <v>188</v>
      </c>
      <c r="F141" s="72" t="s">
        <v>123</v>
      </c>
      <c r="G141" s="73"/>
      <c r="H141" s="56">
        <v>220</v>
      </c>
      <c r="I141" s="32"/>
      <c r="J141" s="41">
        <f t="shared" si="4"/>
        <v>0</v>
      </c>
      <c r="K141" s="42" t="str">
        <f t="shared" si="5"/>
        <v>OK</v>
      </c>
      <c r="L141" s="31"/>
      <c r="M141" s="31"/>
      <c r="N141" s="31"/>
      <c r="O141" s="31"/>
      <c r="P141" s="31"/>
      <c r="Q141" s="31"/>
      <c r="R141" s="31"/>
      <c r="S141" s="31"/>
      <c r="T141" s="31"/>
      <c r="U141" s="31"/>
      <c r="V141" s="31"/>
      <c r="W141" s="31"/>
      <c r="X141" s="60"/>
      <c r="Y141" s="60"/>
      <c r="Z141" s="60"/>
      <c r="AA141" s="60"/>
      <c r="AB141" s="60"/>
      <c r="AC141" s="60"/>
    </row>
    <row r="142" spans="1:29" ht="30" customHeight="1" x14ac:dyDescent="0.25">
      <c r="A142" s="166"/>
      <c r="B142" s="71">
        <v>139</v>
      </c>
      <c r="C142" s="169"/>
      <c r="D142" s="75" t="s">
        <v>703</v>
      </c>
      <c r="E142" s="86" t="s">
        <v>188</v>
      </c>
      <c r="F142" s="72" t="s">
        <v>123</v>
      </c>
      <c r="G142" s="73"/>
      <c r="H142" s="56">
        <v>210</v>
      </c>
      <c r="I142" s="32"/>
      <c r="J142" s="41">
        <f t="shared" si="4"/>
        <v>0</v>
      </c>
      <c r="K142" s="42" t="str">
        <f t="shared" si="5"/>
        <v>OK</v>
      </c>
      <c r="L142" s="31"/>
      <c r="M142" s="31"/>
      <c r="N142" s="31"/>
      <c r="O142" s="31"/>
      <c r="P142" s="31"/>
      <c r="Q142" s="31"/>
      <c r="R142" s="31"/>
      <c r="S142" s="31"/>
      <c r="T142" s="31"/>
      <c r="U142" s="31"/>
      <c r="V142" s="31"/>
      <c r="W142" s="31"/>
      <c r="X142" s="60"/>
      <c r="Y142" s="60"/>
      <c r="Z142" s="60"/>
      <c r="AA142" s="60"/>
      <c r="AB142" s="60"/>
      <c r="AC142" s="60"/>
    </row>
    <row r="143" spans="1:29" ht="30" customHeight="1" x14ac:dyDescent="0.25">
      <c r="A143" s="166"/>
      <c r="B143" s="71">
        <v>140</v>
      </c>
      <c r="C143" s="169"/>
      <c r="D143" s="75" t="s">
        <v>704</v>
      </c>
      <c r="E143" s="86" t="s">
        <v>188</v>
      </c>
      <c r="F143" s="72" t="s">
        <v>123</v>
      </c>
      <c r="G143" s="73"/>
      <c r="H143" s="56">
        <v>180</v>
      </c>
      <c r="I143" s="32"/>
      <c r="J143" s="41">
        <f t="shared" si="4"/>
        <v>0</v>
      </c>
      <c r="K143" s="42" t="str">
        <f t="shared" si="5"/>
        <v>OK</v>
      </c>
      <c r="L143" s="31"/>
      <c r="M143" s="31"/>
      <c r="N143" s="31"/>
      <c r="O143" s="31"/>
      <c r="P143" s="31"/>
      <c r="Q143" s="31"/>
      <c r="R143" s="31"/>
      <c r="S143" s="31"/>
      <c r="T143" s="31"/>
      <c r="U143" s="31"/>
      <c r="V143" s="31"/>
      <c r="W143" s="31"/>
      <c r="X143" s="60"/>
      <c r="Y143" s="60"/>
      <c r="Z143" s="60"/>
      <c r="AA143" s="60"/>
      <c r="AB143" s="60"/>
      <c r="AC143" s="60"/>
    </row>
    <row r="144" spans="1:29" ht="30" customHeight="1" x14ac:dyDescent="0.25">
      <c r="A144" s="166"/>
      <c r="B144" s="71">
        <v>141</v>
      </c>
      <c r="C144" s="169"/>
      <c r="D144" s="75" t="s">
        <v>705</v>
      </c>
      <c r="E144" s="86" t="s">
        <v>188</v>
      </c>
      <c r="F144" s="72" t="s">
        <v>123</v>
      </c>
      <c r="G144" s="73"/>
      <c r="H144" s="56">
        <v>250</v>
      </c>
      <c r="I144" s="32"/>
      <c r="J144" s="41">
        <f t="shared" si="4"/>
        <v>0</v>
      </c>
      <c r="K144" s="42" t="str">
        <f t="shared" si="5"/>
        <v>OK</v>
      </c>
      <c r="L144" s="31"/>
      <c r="M144" s="31"/>
      <c r="N144" s="31"/>
      <c r="O144" s="31"/>
      <c r="P144" s="31"/>
      <c r="Q144" s="31"/>
      <c r="R144" s="31"/>
      <c r="S144" s="31"/>
      <c r="T144" s="31"/>
      <c r="U144" s="31"/>
      <c r="V144" s="31"/>
      <c r="W144" s="31"/>
      <c r="X144" s="60"/>
      <c r="Y144" s="60"/>
      <c r="Z144" s="60"/>
      <c r="AA144" s="60"/>
      <c r="AB144" s="60"/>
      <c r="AC144" s="60"/>
    </row>
    <row r="145" spans="1:29" ht="30" customHeight="1" x14ac:dyDescent="0.25">
      <c r="A145" s="166"/>
      <c r="B145" s="73">
        <v>142</v>
      </c>
      <c r="C145" s="169"/>
      <c r="D145" s="75" t="s">
        <v>628</v>
      </c>
      <c r="E145" s="72" t="s">
        <v>172</v>
      </c>
      <c r="F145" s="72" t="s">
        <v>629</v>
      </c>
      <c r="G145" s="72" t="s">
        <v>44</v>
      </c>
      <c r="H145" s="56">
        <v>120</v>
      </c>
      <c r="I145" s="32"/>
      <c r="J145" s="41">
        <f t="shared" si="4"/>
        <v>0</v>
      </c>
      <c r="K145" s="42" t="str">
        <f t="shared" si="5"/>
        <v>OK</v>
      </c>
      <c r="L145" s="31"/>
      <c r="M145" s="31"/>
      <c r="N145" s="31"/>
      <c r="O145" s="31"/>
      <c r="P145" s="31"/>
      <c r="Q145" s="31"/>
      <c r="R145" s="31"/>
      <c r="S145" s="31"/>
      <c r="T145" s="31"/>
      <c r="U145" s="31"/>
      <c r="V145" s="31"/>
      <c r="W145" s="31"/>
      <c r="X145" s="60"/>
      <c r="Y145" s="60"/>
      <c r="Z145" s="60"/>
      <c r="AA145" s="60"/>
      <c r="AB145" s="60"/>
      <c r="AC145" s="60"/>
    </row>
    <row r="146" spans="1:29" ht="30" customHeight="1" x14ac:dyDescent="0.25">
      <c r="A146" s="166"/>
      <c r="B146" s="73">
        <v>143</v>
      </c>
      <c r="C146" s="169"/>
      <c r="D146" s="75" t="s">
        <v>630</v>
      </c>
      <c r="E146" s="72" t="s">
        <v>143</v>
      </c>
      <c r="F146" s="72" t="s">
        <v>631</v>
      </c>
      <c r="G146" s="72" t="s">
        <v>44</v>
      </c>
      <c r="H146" s="56">
        <v>12</v>
      </c>
      <c r="I146" s="32"/>
      <c r="J146" s="41">
        <f t="shared" si="4"/>
        <v>0</v>
      </c>
      <c r="K146" s="42" t="str">
        <f t="shared" si="5"/>
        <v>OK</v>
      </c>
      <c r="L146" s="31"/>
      <c r="M146" s="31"/>
      <c r="N146" s="31"/>
      <c r="O146" s="31"/>
      <c r="P146" s="31"/>
      <c r="Q146" s="31"/>
      <c r="R146" s="31"/>
      <c r="S146" s="31"/>
      <c r="T146" s="31"/>
      <c r="U146" s="31"/>
      <c r="V146" s="31"/>
      <c r="W146" s="31"/>
      <c r="X146" s="60"/>
      <c r="Y146" s="60"/>
      <c r="Z146" s="60"/>
      <c r="AA146" s="60"/>
      <c r="AB146" s="60"/>
      <c r="AC146" s="60"/>
    </row>
    <row r="147" spans="1:29" ht="30" customHeight="1" x14ac:dyDescent="0.25">
      <c r="A147" s="166"/>
      <c r="B147" s="73">
        <v>144</v>
      </c>
      <c r="C147" s="169"/>
      <c r="D147" s="75" t="s">
        <v>632</v>
      </c>
      <c r="E147" s="72" t="s">
        <v>143</v>
      </c>
      <c r="F147" s="72" t="s">
        <v>629</v>
      </c>
      <c r="G147" s="72" t="s">
        <v>44</v>
      </c>
      <c r="H147" s="56">
        <v>49</v>
      </c>
      <c r="I147" s="32"/>
      <c r="J147" s="41">
        <f t="shared" si="4"/>
        <v>0</v>
      </c>
      <c r="K147" s="42" t="str">
        <f t="shared" si="5"/>
        <v>OK</v>
      </c>
      <c r="L147" s="31"/>
      <c r="M147" s="31"/>
      <c r="N147" s="31"/>
      <c r="O147" s="31"/>
      <c r="P147" s="31"/>
      <c r="Q147" s="31"/>
      <c r="R147" s="31"/>
      <c r="S147" s="31"/>
      <c r="T147" s="31"/>
      <c r="U147" s="31"/>
      <c r="V147" s="31"/>
      <c r="W147" s="31"/>
      <c r="X147" s="60"/>
      <c r="Y147" s="60"/>
      <c r="Z147" s="60"/>
      <c r="AA147" s="60"/>
      <c r="AB147" s="60"/>
      <c r="AC147" s="60"/>
    </row>
    <row r="148" spans="1:29" ht="30" customHeight="1" x14ac:dyDescent="0.25">
      <c r="A148" s="166"/>
      <c r="B148" s="73">
        <v>145</v>
      </c>
      <c r="C148" s="169"/>
      <c r="D148" s="75" t="s">
        <v>633</v>
      </c>
      <c r="E148" s="72" t="s">
        <v>194</v>
      </c>
      <c r="F148" s="72" t="s">
        <v>336</v>
      </c>
      <c r="G148" s="72" t="s">
        <v>44</v>
      </c>
      <c r="H148" s="56">
        <v>4.1900000000000004</v>
      </c>
      <c r="I148" s="32"/>
      <c r="J148" s="41">
        <f t="shared" si="4"/>
        <v>0</v>
      </c>
      <c r="K148" s="42" t="str">
        <f t="shared" si="5"/>
        <v>OK</v>
      </c>
      <c r="L148" s="31"/>
      <c r="M148" s="31"/>
      <c r="N148" s="31"/>
      <c r="O148" s="31"/>
      <c r="P148" s="31"/>
      <c r="Q148" s="31"/>
      <c r="R148" s="31"/>
      <c r="S148" s="31"/>
      <c r="T148" s="31"/>
      <c r="U148" s="31"/>
      <c r="V148" s="31"/>
      <c r="W148" s="31"/>
      <c r="X148" s="60"/>
      <c r="Y148" s="60"/>
      <c r="Z148" s="60"/>
      <c r="AA148" s="60"/>
      <c r="AB148" s="60"/>
      <c r="AC148" s="60"/>
    </row>
    <row r="149" spans="1:29" ht="30" customHeight="1" x14ac:dyDescent="0.25">
      <c r="A149" s="166"/>
      <c r="B149" s="73">
        <v>146</v>
      </c>
      <c r="C149" s="169"/>
      <c r="D149" s="75" t="s">
        <v>189</v>
      </c>
      <c r="E149" s="72" t="s">
        <v>706</v>
      </c>
      <c r="F149" s="72" t="s">
        <v>38</v>
      </c>
      <c r="G149" s="72" t="s">
        <v>44</v>
      </c>
      <c r="H149" s="56">
        <v>11</v>
      </c>
      <c r="I149" s="32"/>
      <c r="J149" s="41">
        <f t="shared" si="4"/>
        <v>0</v>
      </c>
      <c r="K149" s="42" t="str">
        <f t="shared" si="5"/>
        <v>OK</v>
      </c>
      <c r="L149" s="31"/>
      <c r="M149" s="31"/>
      <c r="N149" s="31"/>
      <c r="O149" s="31"/>
      <c r="P149" s="31"/>
      <c r="Q149" s="31"/>
      <c r="R149" s="31"/>
      <c r="S149" s="31"/>
      <c r="T149" s="31"/>
      <c r="U149" s="31"/>
      <c r="V149" s="31"/>
      <c r="W149" s="31"/>
      <c r="X149" s="60"/>
      <c r="Y149" s="60"/>
      <c r="Z149" s="60"/>
      <c r="AA149" s="60"/>
      <c r="AB149" s="60"/>
      <c r="AC149" s="60"/>
    </row>
    <row r="150" spans="1:29" ht="30" customHeight="1" x14ac:dyDescent="0.25">
      <c r="A150" s="166"/>
      <c r="B150" s="73">
        <v>147</v>
      </c>
      <c r="C150" s="169"/>
      <c r="D150" s="75" t="s">
        <v>191</v>
      </c>
      <c r="E150" s="72" t="s">
        <v>707</v>
      </c>
      <c r="F150" s="72" t="s">
        <v>38</v>
      </c>
      <c r="G150" s="72" t="s">
        <v>44</v>
      </c>
      <c r="H150" s="56">
        <v>430.92</v>
      </c>
      <c r="I150" s="32"/>
      <c r="J150" s="41">
        <f t="shared" si="4"/>
        <v>0</v>
      </c>
      <c r="K150" s="42" t="str">
        <f t="shared" si="5"/>
        <v>OK</v>
      </c>
      <c r="L150" s="31"/>
      <c r="M150" s="31"/>
      <c r="N150" s="31"/>
      <c r="O150" s="31"/>
      <c r="P150" s="31"/>
      <c r="Q150" s="31"/>
      <c r="R150" s="31"/>
      <c r="S150" s="31"/>
      <c r="T150" s="31"/>
      <c r="U150" s="31"/>
      <c r="V150" s="31"/>
      <c r="W150" s="31"/>
      <c r="X150" s="60"/>
      <c r="Y150" s="60"/>
      <c r="Z150" s="60"/>
      <c r="AA150" s="60"/>
      <c r="AB150" s="60"/>
      <c r="AC150" s="60"/>
    </row>
    <row r="151" spans="1:29" ht="30" customHeight="1" x14ac:dyDescent="0.25">
      <c r="A151" s="166"/>
      <c r="B151" s="71">
        <v>148</v>
      </c>
      <c r="C151" s="169"/>
      <c r="D151" s="75" t="s">
        <v>193</v>
      </c>
      <c r="E151" s="72" t="s">
        <v>194</v>
      </c>
      <c r="F151" s="72" t="s">
        <v>38</v>
      </c>
      <c r="G151" s="72" t="s">
        <v>44</v>
      </c>
      <c r="H151" s="56">
        <v>0.84</v>
      </c>
      <c r="I151" s="32"/>
      <c r="J151" s="41">
        <f t="shared" si="4"/>
        <v>0</v>
      </c>
      <c r="K151" s="42" t="str">
        <f t="shared" si="5"/>
        <v>OK</v>
      </c>
      <c r="L151" s="31"/>
      <c r="M151" s="31"/>
      <c r="N151" s="31"/>
      <c r="O151" s="31"/>
      <c r="P151" s="31"/>
      <c r="Q151" s="31"/>
      <c r="R151" s="31"/>
      <c r="S151" s="31"/>
      <c r="T151" s="31"/>
      <c r="U151" s="31"/>
      <c r="V151" s="31"/>
      <c r="W151" s="31"/>
      <c r="X151" s="60"/>
      <c r="Y151" s="60"/>
      <c r="Z151" s="60"/>
      <c r="AA151" s="60"/>
      <c r="AB151" s="60"/>
      <c r="AC151" s="60"/>
    </row>
    <row r="152" spans="1:29" ht="30" customHeight="1" x14ac:dyDescent="0.25">
      <c r="A152" s="166"/>
      <c r="B152" s="71">
        <v>149</v>
      </c>
      <c r="C152" s="169"/>
      <c r="D152" s="75" t="s">
        <v>195</v>
      </c>
      <c r="E152" s="72" t="s">
        <v>194</v>
      </c>
      <c r="F152" s="72" t="s">
        <v>38</v>
      </c>
      <c r="G152" s="72" t="s">
        <v>44</v>
      </c>
      <c r="H152" s="56">
        <v>1.8</v>
      </c>
      <c r="I152" s="32"/>
      <c r="J152" s="41">
        <f t="shared" si="4"/>
        <v>0</v>
      </c>
      <c r="K152" s="42" t="str">
        <f t="shared" si="5"/>
        <v>OK</v>
      </c>
      <c r="L152" s="31"/>
      <c r="M152" s="31"/>
      <c r="N152" s="31"/>
      <c r="O152" s="31"/>
      <c r="P152" s="31"/>
      <c r="Q152" s="31"/>
      <c r="R152" s="31"/>
      <c r="S152" s="31"/>
      <c r="T152" s="31"/>
      <c r="U152" s="31"/>
      <c r="V152" s="31"/>
      <c r="W152" s="31"/>
      <c r="X152" s="60"/>
      <c r="Y152" s="60"/>
      <c r="Z152" s="60"/>
      <c r="AA152" s="60"/>
      <c r="AB152" s="60"/>
      <c r="AC152" s="60"/>
    </row>
    <row r="153" spans="1:29" ht="30" customHeight="1" x14ac:dyDescent="0.25">
      <c r="A153" s="166"/>
      <c r="B153" s="71">
        <v>150</v>
      </c>
      <c r="C153" s="169"/>
      <c r="D153" s="75" t="s">
        <v>196</v>
      </c>
      <c r="E153" s="72" t="s">
        <v>194</v>
      </c>
      <c r="F153" s="72" t="s">
        <v>38</v>
      </c>
      <c r="G153" s="72" t="s">
        <v>44</v>
      </c>
      <c r="H153" s="56">
        <v>3.38</v>
      </c>
      <c r="I153" s="32"/>
      <c r="J153" s="41">
        <f t="shared" si="4"/>
        <v>0</v>
      </c>
      <c r="K153" s="42" t="str">
        <f t="shared" si="5"/>
        <v>OK</v>
      </c>
      <c r="L153" s="31"/>
      <c r="M153" s="31"/>
      <c r="N153" s="31"/>
      <c r="O153" s="31"/>
      <c r="P153" s="31"/>
      <c r="Q153" s="31"/>
      <c r="R153" s="31"/>
      <c r="S153" s="31"/>
      <c r="T153" s="31"/>
      <c r="U153" s="31"/>
      <c r="V153" s="31"/>
      <c r="W153" s="31"/>
      <c r="X153" s="60"/>
      <c r="Y153" s="60"/>
      <c r="Z153" s="60"/>
      <c r="AA153" s="60"/>
      <c r="AB153" s="60"/>
      <c r="AC153" s="60"/>
    </row>
    <row r="154" spans="1:29" ht="30" customHeight="1" x14ac:dyDescent="0.25">
      <c r="A154" s="166"/>
      <c r="B154" s="71">
        <v>151</v>
      </c>
      <c r="C154" s="169"/>
      <c r="D154" s="75" t="s">
        <v>197</v>
      </c>
      <c r="E154" s="72" t="s">
        <v>143</v>
      </c>
      <c r="F154" s="72" t="s">
        <v>176</v>
      </c>
      <c r="G154" s="72" t="s">
        <v>44</v>
      </c>
      <c r="H154" s="56">
        <v>11</v>
      </c>
      <c r="I154" s="32"/>
      <c r="J154" s="41">
        <f t="shared" si="4"/>
        <v>0</v>
      </c>
      <c r="K154" s="42" t="str">
        <f t="shared" si="5"/>
        <v>OK</v>
      </c>
      <c r="L154" s="31"/>
      <c r="M154" s="31"/>
      <c r="N154" s="31"/>
      <c r="O154" s="31"/>
      <c r="P154" s="31"/>
      <c r="Q154" s="31"/>
      <c r="R154" s="31"/>
      <c r="S154" s="31"/>
      <c r="T154" s="31"/>
      <c r="U154" s="31"/>
      <c r="V154" s="31"/>
      <c r="W154" s="31"/>
      <c r="X154" s="60"/>
      <c r="Y154" s="60"/>
      <c r="Z154" s="60"/>
      <c r="AA154" s="60"/>
      <c r="AB154" s="60"/>
      <c r="AC154" s="60"/>
    </row>
    <row r="155" spans="1:29" ht="30" customHeight="1" x14ac:dyDescent="0.25">
      <c r="A155" s="167"/>
      <c r="B155" s="71">
        <v>152</v>
      </c>
      <c r="C155" s="170"/>
      <c r="D155" s="82" t="s">
        <v>199</v>
      </c>
      <c r="E155" s="34" t="s">
        <v>143</v>
      </c>
      <c r="F155" s="72" t="s">
        <v>155</v>
      </c>
      <c r="G155" s="72" t="s">
        <v>44</v>
      </c>
      <c r="H155" s="56">
        <v>15.99</v>
      </c>
      <c r="I155" s="32"/>
      <c r="J155" s="41">
        <f t="shared" si="4"/>
        <v>0</v>
      </c>
      <c r="K155" s="42" t="str">
        <f t="shared" si="5"/>
        <v>OK</v>
      </c>
      <c r="L155" s="31"/>
      <c r="M155" s="31"/>
      <c r="N155" s="31"/>
      <c r="O155" s="31"/>
      <c r="P155" s="31"/>
      <c r="Q155" s="31"/>
      <c r="R155" s="31"/>
      <c r="S155" s="31"/>
      <c r="T155" s="31"/>
      <c r="U155" s="31"/>
      <c r="V155" s="31"/>
      <c r="W155" s="31"/>
      <c r="X155" s="60"/>
      <c r="Y155" s="60"/>
      <c r="Z155" s="60"/>
      <c r="AA155" s="60"/>
      <c r="AB155" s="60"/>
      <c r="AC155" s="60"/>
    </row>
    <row r="156" spans="1:29" ht="30" customHeight="1" x14ac:dyDescent="0.25">
      <c r="A156" s="171">
        <v>3</v>
      </c>
      <c r="B156" s="76">
        <v>153</v>
      </c>
      <c r="C156" s="174" t="s">
        <v>684</v>
      </c>
      <c r="D156" s="80" t="s">
        <v>200</v>
      </c>
      <c r="E156" s="87" t="s">
        <v>37</v>
      </c>
      <c r="F156" s="69" t="s">
        <v>201</v>
      </c>
      <c r="G156" s="69" t="s">
        <v>44</v>
      </c>
      <c r="H156" s="54">
        <v>15.98</v>
      </c>
      <c r="I156" s="32"/>
      <c r="J156" s="41">
        <f t="shared" si="4"/>
        <v>0</v>
      </c>
      <c r="K156" s="42" t="str">
        <f t="shared" si="5"/>
        <v>OK</v>
      </c>
      <c r="L156" s="31"/>
      <c r="M156" s="31"/>
      <c r="N156" s="31"/>
      <c r="O156" s="31"/>
      <c r="P156" s="31"/>
      <c r="Q156" s="31"/>
      <c r="R156" s="31"/>
      <c r="S156" s="31"/>
      <c r="T156" s="31"/>
      <c r="U156" s="31"/>
      <c r="V156" s="31"/>
      <c r="W156" s="31"/>
      <c r="X156" s="60"/>
      <c r="Y156" s="60"/>
      <c r="Z156" s="60"/>
      <c r="AA156" s="60"/>
      <c r="AB156" s="60"/>
      <c r="AC156" s="60"/>
    </row>
    <row r="157" spans="1:29" ht="30" customHeight="1" x14ac:dyDescent="0.25">
      <c r="A157" s="172"/>
      <c r="B157" s="70">
        <v>154</v>
      </c>
      <c r="C157" s="175"/>
      <c r="D157" s="80" t="s">
        <v>662</v>
      </c>
      <c r="E157" s="87" t="s">
        <v>37</v>
      </c>
      <c r="F157" s="69" t="s">
        <v>627</v>
      </c>
      <c r="G157" s="69" t="s">
        <v>44</v>
      </c>
      <c r="H157" s="54">
        <v>17.559999999999999</v>
      </c>
      <c r="I157" s="32"/>
      <c r="J157" s="41">
        <f t="shared" si="4"/>
        <v>0</v>
      </c>
      <c r="K157" s="42" t="str">
        <f t="shared" si="5"/>
        <v>OK</v>
      </c>
      <c r="L157" s="31"/>
      <c r="M157" s="31"/>
      <c r="N157" s="31"/>
      <c r="O157" s="31"/>
      <c r="P157" s="31"/>
      <c r="Q157" s="31"/>
      <c r="R157" s="31"/>
      <c r="S157" s="31"/>
      <c r="T157" s="31"/>
      <c r="U157" s="31"/>
      <c r="V157" s="31"/>
      <c r="W157" s="31"/>
      <c r="X157" s="60"/>
      <c r="Y157" s="60"/>
      <c r="Z157" s="60"/>
      <c r="AA157" s="60"/>
      <c r="AB157" s="60"/>
      <c r="AC157" s="60"/>
    </row>
    <row r="158" spans="1:29" ht="30" customHeight="1" x14ac:dyDescent="0.25">
      <c r="A158" s="172"/>
      <c r="B158" s="70">
        <v>155</v>
      </c>
      <c r="C158" s="175"/>
      <c r="D158" s="80" t="s">
        <v>666</v>
      </c>
      <c r="E158" s="87" t="s">
        <v>37</v>
      </c>
      <c r="F158" s="69" t="s">
        <v>336</v>
      </c>
      <c r="G158" s="69" t="s">
        <v>44</v>
      </c>
      <c r="H158" s="54">
        <v>5.84</v>
      </c>
      <c r="I158" s="32"/>
      <c r="J158" s="41">
        <f t="shared" si="4"/>
        <v>0</v>
      </c>
      <c r="K158" s="42" t="str">
        <f t="shared" si="5"/>
        <v>OK</v>
      </c>
      <c r="L158" s="31"/>
      <c r="M158" s="31"/>
      <c r="N158" s="31"/>
      <c r="O158" s="31"/>
      <c r="P158" s="31"/>
      <c r="Q158" s="31"/>
      <c r="R158" s="31"/>
      <c r="S158" s="31"/>
      <c r="T158" s="31"/>
      <c r="U158" s="31"/>
      <c r="V158" s="31"/>
      <c r="W158" s="31"/>
      <c r="X158" s="60"/>
      <c r="Y158" s="60"/>
      <c r="Z158" s="60"/>
      <c r="AA158" s="60"/>
      <c r="AB158" s="60"/>
      <c r="AC158" s="60"/>
    </row>
    <row r="159" spans="1:29" ht="30" customHeight="1" x14ac:dyDescent="0.25">
      <c r="A159" s="172"/>
      <c r="B159" s="70">
        <v>156</v>
      </c>
      <c r="C159" s="175"/>
      <c r="D159" s="80" t="s">
        <v>659</v>
      </c>
      <c r="E159" s="87" t="s">
        <v>37</v>
      </c>
      <c r="F159" s="69" t="s">
        <v>623</v>
      </c>
      <c r="G159" s="69" t="s">
        <v>44</v>
      </c>
      <c r="H159" s="54">
        <v>12.08</v>
      </c>
      <c r="I159" s="32"/>
      <c r="J159" s="41">
        <f t="shared" si="4"/>
        <v>0</v>
      </c>
      <c r="K159" s="42" t="str">
        <f t="shared" si="5"/>
        <v>OK</v>
      </c>
      <c r="L159" s="31"/>
      <c r="M159" s="31"/>
      <c r="N159" s="31"/>
      <c r="O159" s="31"/>
      <c r="P159" s="31"/>
      <c r="Q159" s="31"/>
      <c r="R159" s="31"/>
      <c r="S159" s="31"/>
      <c r="T159" s="31"/>
      <c r="U159" s="31"/>
      <c r="V159" s="31"/>
      <c r="W159" s="31"/>
      <c r="X159" s="60"/>
      <c r="Y159" s="60"/>
      <c r="Z159" s="60"/>
      <c r="AA159" s="60"/>
      <c r="AB159" s="60"/>
      <c r="AC159" s="60"/>
    </row>
    <row r="160" spans="1:29" ht="30" customHeight="1" x14ac:dyDescent="0.25">
      <c r="A160" s="172"/>
      <c r="B160" s="76">
        <v>157</v>
      </c>
      <c r="C160" s="175"/>
      <c r="D160" s="80" t="s">
        <v>202</v>
      </c>
      <c r="E160" s="87" t="s">
        <v>37</v>
      </c>
      <c r="F160" s="69" t="s">
        <v>38</v>
      </c>
      <c r="G160" s="69" t="s">
        <v>44</v>
      </c>
      <c r="H160" s="54">
        <v>17.63</v>
      </c>
      <c r="I160" s="32"/>
      <c r="J160" s="41">
        <f t="shared" si="4"/>
        <v>0</v>
      </c>
      <c r="K160" s="42" t="str">
        <f t="shared" si="5"/>
        <v>OK</v>
      </c>
      <c r="L160" s="31"/>
      <c r="M160" s="31"/>
      <c r="N160" s="31"/>
      <c r="O160" s="31"/>
      <c r="P160" s="31"/>
      <c r="Q160" s="31"/>
      <c r="R160" s="31"/>
      <c r="S160" s="31"/>
      <c r="T160" s="31"/>
      <c r="U160" s="31"/>
      <c r="V160" s="31"/>
      <c r="W160" s="31"/>
      <c r="X160" s="60"/>
      <c r="Y160" s="60"/>
      <c r="Z160" s="60"/>
      <c r="AA160" s="60"/>
      <c r="AB160" s="60"/>
      <c r="AC160" s="60"/>
    </row>
    <row r="161" spans="1:29" ht="30" customHeight="1" x14ac:dyDescent="0.25">
      <c r="A161" s="172"/>
      <c r="B161" s="76">
        <v>158</v>
      </c>
      <c r="C161" s="175"/>
      <c r="D161" s="80" t="s">
        <v>204</v>
      </c>
      <c r="E161" s="87" t="s">
        <v>114</v>
      </c>
      <c r="F161" s="69" t="s">
        <v>38</v>
      </c>
      <c r="G161" s="69" t="s">
        <v>44</v>
      </c>
      <c r="H161" s="54">
        <v>71.14</v>
      </c>
      <c r="I161" s="32">
        <v>5</v>
      </c>
      <c r="J161" s="41">
        <f t="shared" si="4"/>
        <v>0</v>
      </c>
      <c r="K161" s="42" t="str">
        <f t="shared" si="5"/>
        <v>OK</v>
      </c>
      <c r="L161" s="31"/>
      <c r="M161" s="31">
        <v>5</v>
      </c>
      <c r="N161" s="31"/>
      <c r="O161" s="31"/>
      <c r="P161" s="31"/>
      <c r="Q161" s="31"/>
      <c r="R161" s="31"/>
      <c r="S161" s="31"/>
      <c r="T161" s="31"/>
      <c r="U161" s="31"/>
      <c r="V161" s="31"/>
      <c r="W161" s="31"/>
      <c r="X161" s="60"/>
      <c r="Y161" s="60"/>
      <c r="Z161" s="60"/>
      <c r="AA161" s="60"/>
      <c r="AB161" s="60"/>
      <c r="AC161" s="60"/>
    </row>
    <row r="162" spans="1:29" ht="30" customHeight="1" x14ac:dyDescent="0.25">
      <c r="A162" s="172"/>
      <c r="B162" s="76">
        <v>159</v>
      </c>
      <c r="C162" s="175"/>
      <c r="D162" s="80" t="s">
        <v>205</v>
      </c>
      <c r="E162" s="87" t="s">
        <v>37</v>
      </c>
      <c r="F162" s="69" t="s">
        <v>33</v>
      </c>
      <c r="G162" s="69" t="s">
        <v>44</v>
      </c>
      <c r="H162" s="54">
        <v>11.14</v>
      </c>
      <c r="I162" s="32">
        <v>5</v>
      </c>
      <c r="J162" s="41">
        <f t="shared" si="4"/>
        <v>0</v>
      </c>
      <c r="K162" s="42" t="str">
        <f t="shared" si="5"/>
        <v>OK</v>
      </c>
      <c r="L162" s="31"/>
      <c r="M162" s="31">
        <v>5</v>
      </c>
      <c r="N162" s="31"/>
      <c r="O162" s="31"/>
      <c r="P162" s="31"/>
      <c r="Q162" s="31"/>
      <c r="R162" s="31"/>
      <c r="S162" s="31"/>
      <c r="T162" s="31"/>
      <c r="U162" s="31"/>
      <c r="V162" s="31"/>
      <c r="W162" s="31"/>
      <c r="X162" s="60"/>
      <c r="Y162" s="60"/>
      <c r="Z162" s="60"/>
      <c r="AA162" s="60"/>
      <c r="AB162" s="60"/>
      <c r="AC162" s="60"/>
    </row>
    <row r="163" spans="1:29" ht="30" customHeight="1" x14ac:dyDescent="0.25">
      <c r="A163" s="172"/>
      <c r="B163" s="70">
        <v>160</v>
      </c>
      <c r="C163" s="175"/>
      <c r="D163" s="80" t="s">
        <v>634</v>
      </c>
      <c r="E163" s="87" t="s">
        <v>708</v>
      </c>
      <c r="F163" s="69" t="s">
        <v>336</v>
      </c>
      <c r="G163" s="69" t="s">
        <v>44</v>
      </c>
      <c r="H163" s="54">
        <v>3.78</v>
      </c>
      <c r="I163" s="32"/>
      <c r="J163" s="41">
        <f t="shared" si="4"/>
        <v>0</v>
      </c>
      <c r="K163" s="42" t="str">
        <f t="shared" si="5"/>
        <v>OK</v>
      </c>
      <c r="L163" s="31"/>
      <c r="M163" s="31"/>
      <c r="N163" s="31"/>
      <c r="O163" s="31"/>
      <c r="P163" s="31"/>
      <c r="Q163" s="31"/>
      <c r="R163" s="31"/>
      <c r="S163" s="31"/>
      <c r="T163" s="31"/>
      <c r="U163" s="31"/>
      <c r="V163" s="31"/>
      <c r="W163" s="31"/>
      <c r="X163" s="60"/>
      <c r="Y163" s="60"/>
      <c r="Z163" s="60"/>
      <c r="AA163" s="60"/>
      <c r="AB163" s="60"/>
      <c r="AC163" s="60"/>
    </row>
    <row r="164" spans="1:29" ht="30" customHeight="1" x14ac:dyDescent="0.25">
      <c r="A164" s="172"/>
      <c r="B164" s="76">
        <v>161</v>
      </c>
      <c r="C164" s="175"/>
      <c r="D164" s="80" t="s">
        <v>206</v>
      </c>
      <c r="E164" s="87" t="s">
        <v>37</v>
      </c>
      <c r="F164" s="69" t="s">
        <v>38</v>
      </c>
      <c r="G164" s="69" t="s">
        <v>44</v>
      </c>
      <c r="H164" s="54">
        <v>1.35</v>
      </c>
      <c r="I164" s="32">
        <v>40</v>
      </c>
      <c r="J164" s="41">
        <f t="shared" si="4"/>
        <v>20</v>
      </c>
      <c r="K164" s="42" t="str">
        <f t="shared" si="5"/>
        <v>OK</v>
      </c>
      <c r="L164" s="31"/>
      <c r="M164" s="31">
        <v>20</v>
      </c>
      <c r="N164" s="31"/>
      <c r="O164" s="31"/>
      <c r="P164" s="31"/>
      <c r="Q164" s="31"/>
      <c r="R164" s="31"/>
      <c r="S164" s="31"/>
      <c r="T164" s="31"/>
      <c r="U164" s="31"/>
      <c r="V164" s="31"/>
      <c r="W164" s="31"/>
      <c r="X164" s="60"/>
      <c r="Y164" s="60"/>
      <c r="Z164" s="60"/>
      <c r="AA164" s="60"/>
      <c r="AB164" s="60"/>
      <c r="AC164" s="60"/>
    </row>
    <row r="165" spans="1:29" ht="30" customHeight="1" x14ac:dyDescent="0.25">
      <c r="A165" s="172"/>
      <c r="B165" s="76">
        <v>162</v>
      </c>
      <c r="C165" s="175"/>
      <c r="D165" s="80" t="s">
        <v>207</v>
      </c>
      <c r="E165" s="87" t="s">
        <v>37</v>
      </c>
      <c r="F165" s="69" t="s">
        <v>208</v>
      </c>
      <c r="G165" s="69" t="s">
        <v>44</v>
      </c>
      <c r="H165" s="54">
        <v>2.63</v>
      </c>
      <c r="I165" s="32"/>
      <c r="J165" s="41">
        <f t="shared" si="4"/>
        <v>0</v>
      </c>
      <c r="K165" s="42" t="str">
        <f t="shared" si="5"/>
        <v>OK</v>
      </c>
      <c r="L165" s="31"/>
      <c r="M165" s="31"/>
      <c r="N165" s="31"/>
      <c r="O165" s="31"/>
      <c r="P165" s="31"/>
      <c r="Q165" s="31"/>
      <c r="R165" s="31"/>
      <c r="S165" s="31"/>
      <c r="T165" s="31"/>
      <c r="U165" s="31"/>
      <c r="V165" s="31"/>
      <c r="W165" s="31"/>
      <c r="X165" s="60"/>
      <c r="Y165" s="60"/>
      <c r="Z165" s="60"/>
      <c r="AA165" s="60"/>
      <c r="AB165" s="60"/>
      <c r="AC165" s="60"/>
    </row>
    <row r="166" spans="1:29" ht="30" customHeight="1" x14ac:dyDescent="0.25">
      <c r="A166" s="172"/>
      <c r="B166" s="76">
        <v>163</v>
      </c>
      <c r="C166" s="175"/>
      <c r="D166" s="80" t="s">
        <v>209</v>
      </c>
      <c r="E166" s="87" t="s">
        <v>210</v>
      </c>
      <c r="F166" s="69" t="s">
        <v>38</v>
      </c>
      <c r="G166" s="69" t="s">
        <v>44</v>
      </c>
      <c r="H166" s="54">
        <v>12.08</v>
      </c>
      <c r="I166" s="32"/>
      <c r="J166" s="41">
        <f t="shared" si="4"/>
        <v>0</v>
      </c>
      <c r="K166" s="42" t="str">
        <f t="shared" si="5"/>
        <v>OK</v>
      </c>
      <c r="L166" s="31"/>
      <c r="M166" s="31"/>
      <c r="N166" s="31"/>
      <c r="O166" s="31"/>
      <c r="P166" s="31"/>
      <c r="Q166" s="31"/>
      <c r="R166" s="31"/>
      <c r="S166" s="31"/>
      <c r="T166" s="31"/>
      <c r="U166" s="31"/>
      <c r="V166" s="31"/>
      <c r="W166" s="31"/>
      <c r="X166" s="60"/>
      <c r="Y166" s="60"/>
      <c r="Z166" s="60"/>
      <c r="AA166" s="60"/>
      <c r="AB166" s="60"/>
      <c r="AC166" s="60"/>
    </row>
    <row r="167" spans="1:29" ht="30" customHeight="1" x14ac:dyDescent="0.25">
      <c r="A167" s="172"/>
      <c r="B167" s="76">
        <v>164</v>
      </c>
      <c r="C167" s="175"/>
      <c r="D167" s="80" t="s">
        <v>709</v>
      </c>
      <c r="E167" s="87">
        <v>954</v>
      </c>
      <c r="F167" s="69" t="s">
        <v>38</v>
      </c>
      <c r="G167" s="69" t="s">
        <v>44</v>
      </c>
      <c r="H167" s="54">
        <v>59.58</v>
      </c>
      <c r="I167" s="32">
        <v>1</v>
      </c>
      <c r="J167" s="41">
        <f t="shared" si="4"/>
        <v>0</v>
      </c>
      <c r="K167" s="42" t="str">
        <f t="shared" si="5"/>
        <v>OK</v>
      </c>
      <c r="L167" s="31"/>
      <c r="M167" s="31">
        <v>1</v>
      </c>
      <c r="N167" s="31"/>
      <c r="O167" s="31"/>
      <c r="P167" s="31"/>
      <c r="Q167" s="31"/>
      <c r="R167" s="31"/>
      <c r="S167" s="31"/>
      <c r="T167" s="31"/>
      <c r="U167" s="31"/>
      <c r="V167" s="31"/>
      <c r="W167" s="31"/>
      <c r="X167" s="60"/>
      <c r="Y167" s="60"/>
      <c r="Z167" s="60"/>
      <c r="AA167" s="60"/>
      <c r="AB167" s="60"/>
      <c r="AC167" s="60"/>
    </row>
    <row r="168" spans="1:29" ht="30" customHeight="1" x14ac:dyDescent="0.25">
      <c r="A168" s="172"/>
      <c r="B168" s="76">
        <v>165</v>
      </c>
      <c r="C168" s="175"/>
      <c r="D168" s="80" t="s">
        <v>211</v>
      </c>
      <c r="E168" s="87" t="s">
        <v>710</v>
      </c>
      <c r="F168" s="69" t="s">
        <v>38</v>
      </c>
      <c r="G168" s="69" t="s">
        <v>44</v>
      </c>
      <c r="H168" s="54">
        <v>23.94</v>
      </c>
      <c r="I168" s="32"/>
      <c r="J168" s="41">
        <f t="shared" si="4"/>
        <v>0</v>
      </c>
      <c r="K168" s="42" t="str">
        <f t="shared" si="5"/>
        <v>OK</v>
      </c>
      <c r="L168" s="31"/>
      <c r="M168" s="31"/>
      <c r="N168" s="31"/>
      <c r="O168" s="31"/>
      <c r="P168" s="31"/>
      <c r="Q168" s="31"/>
      <c r="R168" s="31"/>
      <c r="S168" s="31"/>
      <c r="T168" s="31"/>
      <c r="U168" s="31"/>
      <c r="V168" s="31"/>
      <c r="W168" s="31"/>
      <c r="X168" s="60"/>
      <c r="Y168" s="60"/>
      <c r="Z168" s="60"/>
      <c r="AA168" s="60"/>
      <c r="AB168" s="60"/>
      <c r="AC168" s="60"/>
    </row>
    <row r="169" spans="1:29" ht="30" customHeight="1" x14ac:dyDescent="0.25">
      <c r="A169" s="172"/>
      <c r="B169" s="76">
        <v>166</v>
      </c>
      <c r="C169" s="175"/>
      <c r="D169" s="80" t="s">
        <v>212</v>
      </c>
      <c r="E169" s="87" t="s">
        <v>711</v>
      </c>
      <c r="F169" s="69" t="s">
        <v>214</v>
      </c>
      <c r="G169" s="69" t="s">
        <v>44</v>
      </c>
      <c r="H169" s="54">
        <v>4.0199999999999996</v>
      </c>
      <c r="I169" s="32"/>
      <c r="J169" s="41">
        <f t="shared" si="4"/>
        <v>0</v>
      </c>
      <c r="K169" s="42" t="str">
        <f t="shared" si="5"/>
        <v>OK</v>
      </c>
      <c r="L169" s="31"/>
      <c r="M169" s="31"/>
      <c r="N169" s="31"/>
      <c r="O169" s="31"/>
      <c r="P169" s="31"/>
      <c r="Q169" s="31"/>
      <c r="R169" s="31"/>
      <c r="S169" s="31"/>
      <c r="T169" s="31"/>
      <c r="U169" s="31"/>
      <c r="V169" s="31"/>
      <c r="W169" s="31"/>
      <c r="X169" s="60"/>
      <c r="Y169" s="60"/>
      <c r="Z169" s="60"/>
      <c r="AA169" s="60"/>
      <c r="AB169" s="60"/>
      <c r="AC169" s="60"/>
    </row>
    <row r="170" spans="1:29" ht="30" customHeight="1" x14ac:dyDescent="0.25">
      <c r="A170" s="172"/>
      <c r="B170" s="76">
        <v>167</v>
      </c>
      <c r="C170" s="175"/>
      <c r="D170" s="80" t="s">
        <v>215</v>
      </c>
      <c r="E170" s="87" t="s">
        <v>712</v>
      </c>
      <c r="F170" s="69" t="s">
        <v>38</v>
      </c>
      <c r="G170" s="69" t="s">
        <v>44</v>
      </c>
      <c r="H170" s="54">
        <v>7.38</v>
      </c>
      <c r="I170" s="32"/>
      <c r="J170" s="41">
        <f t="shared" si="4"/>
        <v>0</v>
      </c>
      <c r="K170" s="42" t="str">
        <f t="shared" si="5"/>
        <v>OK</v>
      </c>
      <c r="L170" s="31"/>
      <c r="M170" s="31"/>
      <c r="N170" s="31"/>
      <c r="O170" s="31"/>
      <c r="P170" s="31"/>
      <c r="Q170" s="31"/>
      <c r="R170" s="31"/>
      <c r="S170" s="31"/>
      <c r="T170" s="31"/>
      <c r="U170" s="31"/>
      <c r="V170" s="31"/>
      <c r="W170" s="31"/>
      <c r="X170" s="60"/>
      <c r="Y170" s="60"/>
      <c r="Z170" s="60"/>
      <c r="AA170" s="60"/>
      <c r="AB170" s="60"/>
      <c r="AC170" s="60"/>
    </row>
    <row r="171" spans="1:29" ht="30" customHeight="1" x14ac:dyDescent="0.25">
      <c r="A171" s="172"/>
      <c r="B171" s="76">
        <v>168</v>
      </c>
      <c r="C171" s="175"/>
      <c r="D171" s="77" t="s">
        <v>713</v>
      </c>
      <c r="E171" s="88" t="s">
        <v>37</v>
      </c>
      <c r="F171" s="69" t="s">
        <v>638</v>
      </c>
      <c r="G171" s="70"/>
      <c r="H171" s="54">
        <v>6.2</v>
      </c>
      <c r="I171" s="32"/>
      <c r="J171" s="41">
        <f t="shared" si="4"/>
        <v>0</v>
      </c>
      <c r="K171" s="42" t="str">
        <f t="shared" si="5"/>
        <v>OK</v>
      </c>
      <c r="L171" s="31"/>
      <c r="M171" s="31"/>
      <c r="N171" s="31"/>
      <c r="O171" s="31"/>
      <c r="P171" s="31"/>
      <c r="Q171" s="31"/>
      <c r="R171" s="31"/>
      <c r="S171" s="31"/>
      <c r="T171" s="31"/>
      <c r="U171" s="31"/>
      <c r="V171" s="31"/>
      <c r="W171" s="31"/>
      <c r="X171" s="60"/>
      <c r="Y171" s="60"/>
      <c r="Z171" s="60"/>
      <c r="AA171" s="60"/>
      <c r="AB171" s="60"/>
      <c r="AC171" s="60"/>
    </row>
    <row r="172" spans="1:29" ht="30" customHeight="1" x14ac:dyDescent="0.25">
      <c r="A172" s="172"/>
      <c r="B172" s="76">
        <v>169</v>
      </c>
      <c r="C172" s="175"/>
      <c r="D172" s="77" t="s">
        <v>714</v>
      </c>
      <c r="E172" s="87" t="s">
        <v>715</v>
      </c>
      <c r="F172" s="69" t="s">
        <v>336</v>
      </c>
      <c r="G172" s="70"/>
      <c r="H172" s="54">
        <v>17.72</v>
      </c>
      <c r="I172" s="32"/>
      <c r="J172" s="41">
        <f t="shared" si="4"/>
        <v>0</v>
      </c>
      <c r="K172" s="42" t="str">
        <f t="shared" si="5"/>
        <v>OK</v>
      </c>
      <c r="L172" s="31"/>
      <c r="M172" s="31"/>
      <c r="N172" s="31"/>
      <c r="O172" s="31"/>
      <c r="P172" s="31"/>
      <c r="Q172" s="31"/>
      <c r="R172" s="31"/>
      <c r="S172" s="31"/>
      <c r="T172" s="31"/>
      <c r="U172" s="31"/>
      <c r="V172" s="31"/>
      <c r="W172" s="31"/>
      <c r="X172" s="60"/>
      <c r="Y172" s="60"/>
      <c r="Z172" s="60"/>
      <c r="AA172" s="60"/>
      <c r="AB172" s="60"/>
      <c r="AC172" s="60"/>
    </row>
    <row r="173" spans="1:29" ht="30" customHeight="1" x14ac:dyDescent="0.25">
      <c r="A173" s="172"/>
      <c r="B173" s="76">
        <v>170</v>
      </c>
      <c r="C173" s="175"/>
      <c r="D173" s="77" t="s">
        <v>716</v>
      </c>
      <c r="E173" s="87" t="s">
        <v>210</v>
      </c>
      <c r="F173" s="69" t="s">
        <v>717</v>
      </c>
      <c r="G173" s="70"/>
      <c r="H173" s="54">
        <v>26.66</v>
      </c>
      <c r="I173" s="32"/>
      <c r="J173" s="41">
        <f t="shared" si="4"/>
        <v>0</v>
      </c>
      <c r="K173" s="42" t="str">
        <f t="shared" si="5"/>
        <v>OK</v>
      </c>
      <c r="L173" s="31"/>
      <c r="M173" s="31"/>
      <c r="N173" s="31"/>
      <c r="O173" s="31"/>
      <c r="P173" s="31"/>
      <c r="Q173" s="31"/>
      <c r="R173" s="31"/>
      <c r="S173" s="31"/>
      <c r="T173" s="31"/>
      <c r="U173" s="31"/>
      <c r="V173" s="31"/>
      <c r="W173" s="31"/>
      <c r="X173" s="60"/>
      <c r="Y173" s="60"/>
      <c r="Z173" s="60"/>
      <c r="AA173" s="60"/>
      <c r="AB173" s="60"/>
      <c r="AC173" s="60"/>
    </row>
    <row r="174" spans="1:29" ht="30" customHeight="1" x14ac:dyDescent="0.25">
      <c r="A174" s="172"/>
      <c r="B174" s="76">
        <v>171</v>
      </c>
      <c r="C174" s="175"/>
      <c r="D174" s="80" t="s">
        <v>216</v>
      </c>
      <c r="E174" s="87" t="s">
        <v>217</v>
      </c>
      <c r="F174" s="69" t="s">
        <v>38</v>
      </c>
      <c r="G174" s="69" t="s">
        <v>44</v>
      </c>
      <c r="H174" s="54">
        <v>6.23</v>
      </c>
      <c r="I174" s="32"/>
      <c r="J174" s="41">
        <f t="shared" si="4"/>
        <v>0</v>
      </c>
      <c r="K174" s="42" t="str">
        <f t="shared" si="5"/>
        <v>OK</v>
      </c>
      <c r="L174" s="31"/>
      <c r="M174" s="31"/>
      <c r="N174" s="31"/>
      <c r="O174" s="31"/>
      <c r="P174" s="31"/>
      <c r="Q174" s="31"/>
      <c r="R174" s="31"/>
      <c r="S174" s="31"/>
      <c r="T174" s="31"/>
      <c r="U174" s="31"/>
      <c r="V174" s="31"/>
      <c r="W174" s="31"/>
      <c r="X174" s="60"/>
      <c r="Y174" s="60"/>
      <c r="Z174" s="60"/>
      <c r="AA174" s="60"/>
      <c r="AB174" s="60"/>
      <c r="AC174" s="60"/>
    </row>
    <row r="175" spans="1:29" ht="30" customHeight="1" x14ac:dyDescent="0.25">
      <c r="A175" s="172"/>
      <c r="B175" s="76">
        <v>172</v>
      </c>
      <c r="C175" s="175"/>
      <c r="D175" s="80" t="s">
        <v>218</v>
      </c>
      <c r="E175" s="87" t="s">
        <v>37</v>
      </c>
      <c r="F175" s="69" t="s">
        <v>50</v>
      </c>
      <c r="G175" s="69" t="s">
        <v>44</v>
      </c>
      <c r="H175" s="54">
        <v>17.93</v>
      </c>
      <c r="I175" s="32"/>
      <c r="J175" s="41">
        <f t="shared" si="4"/>
        <v>0</v>
      </c>
      <c r="K175" s="42" t="str">
        <f t="shared" si="5"/>
        <v>OK</v>
      </c>
      <c r="L175" s="31"/>
      <c r="M175" s="31"/>
      <c r="N175" s="31"/>
      <c r="O175" s="31"/>
      <c r="P175" s="31"/>
      <c r="Q175" s="31"/>
      <c r="R175" s="31"/>
      <c r="S175" s="31"/>
      <c r="T175" s="31"/>
      <c r="U175" s="31"/>
      <c r="V175" s="31"/>
      <c r="W175" s="31"/>
      <c r="X175" s="60"/>
      <c r="Y175" s="60"/>
      <c r="Z175" s="60"/>
      <c r="AA175" s="60"/>
      <c r="AB175" s="60"/>
      <c r="AC175" s="60"/>
    </row>
    <row r="176" spans="1:29" ht="30" customHeight="1" x14ac:dyDescent="0.25">
      <c r="A176" s="172"/>
      <c r="B176" s="76">
        <v>173</v>
      </c>
      <c r="C176" s="175"/>
      <c r="D176" s="80" t="s">
        <v>219</v>
      </c>
      <c r="E176" s="87" t="s">
        <v>220</v>
      </c>
      <c r="F176" s="69" t="s">
        <v>38</v>
      </c>
      <c r="G176" s="69" t="s">
        <v>44</v>
      </c>
      <c r="H176" s="54">
        <v>11.05</v>
      </c>
      <c r="I176" s="32">
        <v>3</v>
      </c>
      <c r="J176" s="41">
        <f t="shared" si="4"/>
        <v>2</v>
      </c>
      <c r="K176" s="42" t="str">
        <f t="shared" si="5"/>
        <v>OK</v>
      </c>
      <c r="L176" s="31"/>
      <c r="M176" s="31">
        <v>1</v>
      </c>
      <c r="N176" s="31"/>
      <c r="O176" s="31"/>
      <c r="P176" s="31"/>
      <c r="Q176" s="31"/>
      <c r="R176" s="31"/>
      <c r="S176" s="31"/>
      <c r="T176" s="31"/>
      <c r="U176" s="31"/>
      <c r="V176" s="31"/>
      <c r="W176" s="31"/>
      <c r="X176" s="60"/>
      <c r="Y176" s="60"/>
      <c r="Z176" s="60"/>
      <c r="AA176" s="60"/>
      <c r="AB176" s="60"/>
      <c r="AC176" s="60"/>
    </row>
    <row r="177" spans="1:29" ht="30" customHeight="1" x14ac:dyDescent="0.25">
      <c r="A177" s="172"/>
      <c r="B177" s="76">
        <v>174</v>
      </c>
      <c r="C177" s="175"/>
      <c r="D177" s="80" t="s">
        <v>221</v>
      </c>
      <c r="E177" s="87" t="s">
        <v>210</v>
      </c>
      <c r="F177" s="69" t="s">
        <v>38</v>
      </c>
      <c r="G177" s="69" t="s">
        <v>44</v>
      </c>
      <c r="H177" s="54">
        <v>7.55</v>
      </c>
      <c r="I177" s="32">
        <v>10</v>
      </c>
      <c r="J177" s="41">
        <f t="shared" si="4"/>
        <v>5</v>
      </c>
      <c r="K177" s="42" t="str">
        <f t="shared" si="5"/>
        <v>OK</v>
      </c>
      <c r="L177" s="31"/>
      <c r="M177" s="31">
        <v>5</v>
      </c>
      <c r="N177" s="31"/>
      <c r="O177" s="31"/>
      <c r="P177" s="31"/>
      <c r="Q177" s="31"/>
      <c r="R177" s="31"/>
      <c r="S177" s="31"/>
      <c r="T177" s="31"/>
      <c r="U177" s="31"/>
      <c r="V177" s="31"/>
      <c r="W177" s="31"/>
      <c r="X177" s="60"/>
      <c r="Y177" s="60"/>
      <c r="Z177" s="60"/>
      <c r="AA177" s="60"/>
      <c r="AB177" s="60"/>
      <c r="AC177" s="60"/>
    </row>
    <row r="178" spans="1:29" ht="30" customHeight="1" x14ac:dyDescent="0.25">
      <c r="A178" s="172"/>
      <c r="B178" s="76">
        <v>175</v>
      </c>
      <c r="C178" s="175"/>
      <c r="D178" s="80" t="s">
        <v>718</v>
      </c>
      <c r="E178" s="87" t="s">
        <v>210</v>
      </c>
      <c r="F178" s="69" t="s">
        <v>38</v>
      </c>
      <c r="G178" s="69" t="s">
        <v>44</v>
      </c>
      <c r="H178" s="54">
        <v>5.65</v>
      </c>
      <c r="I178" s="32"/>
      <c r="J178" s="41">
        <f t="shared" si="4"/>
        <v>0</v>
      </c>
      <c r="K178" s="42" t="str">
        <f t="shared" si="5"/>
        <v>OK</v>
      </c>
      <c r="L178" s="31"/>
      <c r="M178" s="31"/>
      <c r="N178" s="31"/>
      <c r="O178" s="31"/>
      <c r="P178" s="31"/>
      <c r="Q178" s="31"/>
      <c r="R178" s="31"/>
      <c r="S178" s="31"/>
      <c r="T178" s="31"/>
      <c r="U178" s="31"/>
      <c r="V178" s="31"/>
      <c r="W178" s="31"/>
      <c r="X178" s="60"/>
      <c r="Y178" s="60"/>
      <c r="Z178" s="60"/>
      <c r="AA178" s="60"/>
      <c r="AB178" s="60"/>
      <c r="AC178" s="60"/>
    </row>
    <row r="179" spans="1:29" ht="30" customHeight="1" x14ac:dyDescent="0.25">
      <c r="A179" s="172"/>
      <c r="B179" s="76">
        <v>176</v>
      </c>
      <c r="C179" s="175"/>
      <c r="D179" s="80" t="s">
        <v>222</v>
      </c>
      <c r="E179" s="87" t="s">
        <v>223</v>
      </c>
      <c r="F179" s="69" t="s">
        <v>38</v>
      </c>
      <c r="G179" s="69" t="s">
        <v>44</v>
      </c>
      <c r="H179" s="54">
        <v>2.2200000000000002</v>
      </c>
      <c r="I179" s="32">
        <v>10</v>
      </c>
      <c r="J179" s="41">
        <f t="shared" si="4"/>
        <v>5</v>
      </c>
      <c r="K179" s="42" t="str">
        <f t="shared" si="5"/>
        <v>OK</v>
      </c>
      <c r="L179" s="31"/>
      <c r="M179" s="31">
        <v>5</v>
      </c>
      <c r="N179" s="31"/>
      <c r="O179" s="31"/>
      <c r="P179" s="31"/>
      <c r="Q179" s="31"/>
      <c r="R179" s="31"/>
      <c r="S179" s="31"/>
      <c r="T179" s="31"/>
      <c r="U179" s="31"/>
      <c r="V179" s="31"/>
      <c r="W179" s="31"/>
      <c r="X179" s="60"/>
      <c r="Y179" s="60"/>
      <c r="Z179" s="60"/>
      <c r="AA179" s="60"/>
      <c r="AB179" s="60"/>
      <c r="AC179" s="60"/>
    </row>
    <row r="180" spans="1:29" ht="30" customHeight="1" x14ac:dyDescent="0.25">
      <c r="A180" s="172"/>
      <c r="B180" s="76">
        <v>177</v>
      </c>
      <c r="C180" s="175"/>
      <c r="D180" s="80" t="s">
        <v>224</v>
      </c>
      <c r="E180" s="87" t="s">
        <v>719</v>
      </c>
      <c r="F180" s="69" t="s">
        <v>38</v>
      </c>
      <c r="G180" s="69" t="s">
        <v>44</v>
      </c>
      <c r="H180" s="54">
        <v>35.25</v>
      </c>
      <c r="I180" s="32"/>
      <c r="J180" s="41">
        <f t="shared" si="4"/>
        <v>0</v>
      </c>
      <c r="K180" s="42" t="str">
        <f t="shared" si="5"/>
        <v>OK</v>
      </c>
      <c r="L180" s="31"/>
      <c r="M180" s="31"/>
      <c r="N180" s="31"/>
      <c r="O180" s="31"/>
      <c r="P180" s="31"/>
      <c r="Q180" s="31"/>
      <c r="R180" s="31"/>
      <c r="S180" s="31"/>
      <c r="T180" s="31"/>
      <c r="U180" s="31"/>
      <c r="V180" s="31"/>
      <c r="W180" s="31"/>
      <c r="X180" s="60"/>
      <c r="Y180" s="60"/>
      <c r="Z180" s="60"/>
      <c r="AA180" s="60"/>
      <c r="AB180" s="60"/>
      <c r="AC180" s="60"/>
    </row>
    <row r="181" spans="1:29" ht="30" customHeight="1" x14ac:dyDescent="0.25">
      <c r="A181" s="172"/>
      <c r="B181" s="76">
        <v>178</v>
      </c>
      <c r="C181" s="175"/>
      <c r="D181" s="80" t="s">
        <v>225</v>
      </c>
      <c r="E181" s="87" t="s">
        <v>37</v>
      </c>
      <c r="F181" s="69" t="s">
        <v>33</v>
      </c>
      <c r="G181" s="69" t="s">
        <v>44</v>
      </c>
      <c r="H181" s="54">
        <v>14.29</v>
      </c>
      <c r="I181" s="32">
        <v>2</v>
      </c>
      <c r="J181" s="41">
        <f t="shared" si="4"/>
        <v>1</v>
      </c>
      <c r="K181" s="42" t="str">
        <f t="shared" si="5"/>
        <v>OK</v>
      </c>
      <c r="L181" s="31"/>
      <c r="M181" s="31">
        <v>1</v>
      </c>
      <c r="N181" s="31"/>
      <c r="O181" s="31"/>
      <c r="P181" s="31"/>
      <c r="Q181" s="31"/>
      <c r="R181" s="31"/>
      <c r="S181" s="31"/>
      <c r="T181" s="31"/>
      <c r="U181" s="31"/>
      <c r="V181" s="31"/>
      <c r="W181" s="31"/>
      <c r="X181" s="60"/>
      <c r="Y181" s="60"/>
      <c r="Z181" s="60"/>
      <c r="AA181" s="60"/>
      <c r="AB181" s="60"/>
      <c r="AC181" s="60"/>
    </row>
    <row r="182" spans="1:29" ht="30" customHeight="1" x14ac:dyDescent="0.25">
      <c r="A182" s="172"/>
      <c r="B182" s="76">
        <v>179</v>
      </c>
      <c r="C182" s="175"/>
      <c r="D182" s="80" t="s">
        <v>226</v>
      </c>
      <c r="E182" s="87" t="s">
        <v>227</v>
      </c>
      <c r="F182" s="69" t="s">
        <v>34</v>
      </c>
      <c r="G182" s="69" t="s">
        <v>44</v>
      </c>
      <c r="H182" s="54">
        <v>8.7100000000000009</v>
      </c>
      <c r="I182" s="32"/>
      <c r="J182" s="41">
        <f t="shared" si="4"/>
        <v>0</v>
      </c>
      <c r="K182" s="42" t="str">
        <f t="shared" si="5"/>
        <v>OK</v>
      </c>
      <c r="L182" s="31"/>
      <c r="M182" s="31"/>
      <c r="N182" s="31"/>
      <c r="O182" s="31"/>
      <c r="P182" s="31"/>
      <c r="Q182" s="31"/>
      <c r="R182" s="31"/>
      <c r="S182" s="31"/>
      <c r="T182" s="31"/>
      <c r="U182" s="31"/>
      <c r="V182" s="31"/>
      <c r="W182" s="31"/>
      <c r="X182" s="60"/>
      <c r="Y182" s="60"/>
      <c r="Z182" s="60"/>
      <c r="AA182" s="60"/>
      <c r="AB182" s="60"/>
      <c r="AC182" s="60"/>
    </row>
    <row r="183" spans="1:29" ht="30" customHeight="1" x14ac:dyDescent="0.25">
      <c r="A183" s="172"/>
      <c r="B183" s="76">
        <v>180</v>
      </c>
      <c r="C183" s="175"/>
      <c r="D183" s="80" t="s">
        <v>228</v>
      </c>
      <c r="E183" s="87" t="s">
        <v>227</v>
      </c>
      <c r="F183" s="69" t="s">
        <v>34</v>
      </c>
      <c r="G183" s="69" t="s">
        <v>44</v>
      </c>
      <c r="H183" s="54">
        <v>18.36</v>
      </c>
      <c r="I183" s="32">
        <v>2</v>
      </c>
      <c r="J183" s="41">
        <f t="shared" si="4"/>
        <v>0</v>
      </c>
      <c r="K183" s="42" t="str">
        <f t="shared" si="5"/>
        <v>OK</v>
      </c>
      <c r="L183" s="31"/>
      <c r="M183" s="31">
        <v>2</v>
      </c>
      <c r="N183" s="31"/>
      <c r="O183" s="31"/>
      <c r="P183" s="31"/>
      <c r="Q183" s="31"/>
      <c r="R183" s="31"/>
      <c r="S183" s="31"/>
      <c r="T183" s="31"/>
      <c r="U183" s="31"/>
      <c r="V183" s="31"/>
      <c r="W183" s="31"/>
      <c r="X183" s="60"/>
      <c r="Y183" s="60"/>
      <c r="Z183" s="60"/>
      <c r="AA183" s="60"/>
      <c r="AB183" s="60"/>
      <c r="AC183" s="60"/>
    </row>
    <row r="184" spans="1:29" ht="30" customHeight="1" x14ac:dyDescent="0.25">
      <c r="A184" s="172"/>
      <c r="B184" s="69">
        <v>181</v>
      </c>
      <c r="C184" s="175"/>
      <c r="D184" s="80" t="s">
        <v>720</v>
      </c>
      <c r="E184" s="87" t="s">
        <v>227</v>
      </c>
      <c r="F184" s="69" t="s">
        <v>34</v>
      </c>
      <c r="G184" s="69" t="s">
        <v>44</v>
      </c>
      <c r="H184" s="54">
        <v>13.23</v>
      </c>
      <c r="I184" s="32"/>
      <c r="J184" s="41">
        <f t="shared" si="4"/>
        <v>0</v>
      </c>
      <c r="K184" s="42" t="str">
        <f t="shared" si="5"/>
        <v>OK</v>
      </c>
      <c r="L184" s="31"/>
      <c r="M184" s="31"/>
      <c r="N184" s="31"/>
      <c r="O184" s="31"/>
      <c r="P184" s="31"/>
      <c r="Q184" s="31"/>
      <c r="R184" s="31"/>
      <c r="S184" s="31"/>
      <c r="T184" s="31"/>
      <c r="U184" s="31"/>
      <c r="V184" s="31"/>
      <c r="W184" s="31"/>
      <c r="X184" s="60"/>
      <c r="Y184" s="60"/>
      <c r="Z184" s="60"/>
      <c r="AA184" s="60"/>
      <c r="AB184" s="60"/>
      <c r="AC184" s="60"/>
    </row>
    <row r="185" spans="1:29" ht="30" customHeight="1" x14ac:dyDescent="0.25">
      <c r="A185" s="172"/>
      <c r="B185" s="70">
        <v>182</v>
      </c>
      <c r="C185" s="175"/>
      <c r="D185" s="80" t="s">
        <v>639</v>
      </c>
      <c r="E185" s="87" t="s">
        <v>721</v>
      </c>
      <c r="F185" s="69" t="s">
        <v>640</v>
      </c>
      <c r="G185" s="69" t="s">
        <v>44</v>
      </c>
      <c r="H185" s="54">
        <v>16.100000000000001</v>
      </c>
      <c r="I185" s="32"/>
      <c r="J185" s="41">
        <f t="shared" si="4"/>
        <v>0</v>
      </c>
      <c r="K185" s="42" t="str">
        <f t="shared" si="5"/>
        <v>OK</v>
      </c>
      <c r="L185" s="31"/>
      <c r="M185" s="31"/>
      <c r="N185" s="31"/>
      <c r="O185" s="31"/>
      <c r="P185" s="31"/>
      <c r="Q185" s="31"/>
      <c r="R185" s="31"/>
      <c r="S185" s="31"/>
      <c r="T185" s="31"/>
      <c r="U185" s="31"/>
      <c r="V185" s="31"/>
      <c r="W185" s="31"/>
      <c r="X185" s="60"/>
      <c r="Y185" s="60"/>
      <c r="Z185" s="60"/>
      <c r="AA185" s="60"/>
      <c r="AB185" s="60"/>
      <c r="AC185" s="60"/>
    </row>
    <row r="186" spans="1:29" ht="30" customHeight="1" x14ac:dyDescent="0.25">
      <c r="A186" s="172"/>
      <c r="B186" s="70">
        <v>183</v>
      </c>
      <c r="C186" s="175"/>
      <c r="D186" s="80" t="s">
        <v>652</v>
      </c>
      <c r="E186" s="87" t="s">
        <v>722</v>
      </c>
      <c r="F186" s="69" t="s">
        <v>336</v>
      </c>
      <c r="G186" s="69" t="s">
        <v>44</v>
      </c>
      <c r="H186" s="54">
        <v>193.38</v>
      </c>
      <c r="I186" s="32"/>
      <c r="J186" s="41">
        <f t="shared" si="4"/>
        <v>0</v>
      </c>
      <c r="K186" s="42" t="str">
        <f t="shared" si="5"/>
        <v>OK</v>
      </c>
      <c r="L186" s="31"/>
      <c r="M186" s="31"/>
      <c r="N186" s="31"/>
      <c r="O186" s="31"/>
      <c r="P186" s="31"/>
      <c r="Q186" s="31"/>
      <c r="R186" s="31"/>
      <c r="S186" s="31"/>
      <c r="T186" s="31"/>
      <c r="U186" s="31"/>
      <c r="V186" s="31"/>
      <c r="W186" s="31"/>
      <c r="X186" s="60"/>
      <c r="Y186" s="60"/>
      <c r="Z186" s="60"/>
      <c r="AA186" s="60"/>
      <c r="AB186" s="60"/>
      <c r="AC186" s="60"/>
    </row>
    <row r="187" spans="1:29" ht="30" customHeight="1" x14ac:dyDescent="0.25">
      <c r="A187" s="172"/>
      <c r="B187" s="76">
        <v>184</v>
      </c>
      <c r="C187" s="175"/>
      <c r="D187" s="77" t="s">
        <v>723</v>
      </c>
      <c r="E187" s="87" t="s">
        <v>722</v>
      </c>
      <c r="F187" s="69" t="s">
        <v>724</v>
      </c>
      <c r="G187" s="69" t="s">
        <v>44</v>
      </c>
      <c r="H187" s="54">
        <v>2060</v>
      </c>
      <c r="I187" s="32"/>
      <c r="J187" s="41">
        <f t="shared" si="4"/>
        <v>0</v>
      </c>
      <c r="K187" s="42" t="str">
        <f t="shared" si="5"/>
        <v>OK</v>
      </c>
      <c r="L187" s="31"/>
      <c r="M187" s="31"/>
      <c r="N187" s="31"/>
      <c r="O187" s="31"/>
      <c r="P187" s="31"/>
      <c r="Q187" s="31"/>
      <c r="R187" s="31"/>
      <c r="S187" s="31"/>
      <c r="T187" s="31"/>
      <c r="U187" s="31"/>
      <c r="V187" s="31"/>
      <c r="W187" s="31"/>
      <c r="X187" s="60"/>
      <c r="Y187" s="60"/>
      <c r="Z187" s="60"/>
      <c r="AA187" s="60"/>
      <c r="AB187" s="60"/>
      <c r="AC187" s="60"/>
    </row>
    <row r="188" spans="1:29" ht="30" customHeight="1" x14ac:dyDescent="0.25">
      <c r="A188" s="173"/>
      <c r="B188" s="76">
        <v>185</v>
      </c>
      <c r="C188" s="176"/>
      <c r="D188" s="77" t="s">
        <v>725</v>
      </c>
      <c r="E188" s="88" t="s">
        <v>726</v>
      </c>
      <c r="F188" s="69" t="s">
        <v>727</v>
      </c>
      <c r="G188" s="69" t="s">
        <v>39</v>
      </c>
      <c r="H188" s="54">
        <v>699.95</v>
      </c>
      <c r="I188" s="32"/>
      <c r="J188" s="41">
        <f t="shared" si="4"/>
        <v>0</v>
      </c>
      <c r="K188" s="42" t="str">
        <f t="shared" si="5"/>
        <v>OK</v>
      </c>
      <c r="L188" s="31"/>
      <c r="M188" s="31"/>
      <c r="N188" s="31"/>
      <c r="O188" s="31"/>
      <c r="P188" s="31"/>
      <c r="Q188" s="31"/>
      <c r="R188" s="31"/>
      <c r="S188" s="31"/>
      <c r="T188" s="31"/>
      <c r="U188" s="31"/>
      <c r="V188" s="31"/>
      <c r="W188" s="31"/>
      <c r="X188" s="60"/>
      <c r="Y188" s="60"/>
      <c r="Z188" s="60"/>
      <c r="AA188" s="60"/>
      <c r="AB188" s="60"/>
      <c r="AC188" s="60"/>
    </row>
    <row r="189" spans="1:29" ht="30" customHeight="1" x14ac:dyDescent="0.25">
      <c r="A189" s="165">
        <v>4</v>
      </c>
      <c r="B189" s="71">
        <v>186</v>
      </c>
      <c r="C189" s="168" t="s">
        <v>684</v>
      </c>
      <c r="D189" s="75" t="s">
        <v>230</v>
      </c>
      <c r="E189" s="72" t="s">
        <v>710</v>
      </c>
      <c r="F189" s="72" t="s">
        <v>38</v>
      </c>
      <c r="G189" s="72" t="s">
        <v>232</v>
      </c>
      <c r="H189" s="56">
        <v>9.7899999999999991</v>
      </c>
      <c r="I189" s="32">
        <v>20</v>
      </c>
      <c r="J189" s="41">
        <f t="shared" si="4"/>
        <v>20</v>
      </c>
      <c r="K189" s="42" t="str">
        <f t="shared" si="5"/>
        <v>OK</v>
      </c>
      <c r="L189" s="31"/>
      <c r="M189" s="31"/>
      <c r="N189" s="31"/>
      <c r="O189" s="31"/>
      <c r="P189" s="31"/>
      <c r="Q189" s="31"/>
      <c r="R189" s="31"/>
      <c r="S189" s="31"/>
      <c r="T189" s="31"/>
      <c r="U189" s="31"/>
      <c r="V189" s="31"/>
      <c r="W189" s="31"/>
      <c r="X189" s="60"/>
      <c r="Y189" s="60"/>
      <c r="Z189" s="60"/>
      <c r="AA189" s="60"/>
      <c r="AB189" s="60"/>
      <c r="AC189" s="60"/>
    </row>
    <row r="190" spans="1:29" ht="30" customHeight="1" x14ac:dyDescent="0.25">
      <c r="A190" s="166"/>
      <c r="B190" s="71">
        <v>187</v>
      </c>
      <c r="C190" s="169"/>
      <c r="D190" s="75" t="s">
        <v>233</v>
      </c>
      <c r="E190" s="72" t="s">
        <v>728</v>
      </c>
      <c r="F190" s="72" t="s">
        <v>38</v>
      </c>
      <c r="G190" s="72" t="s">
        <v>232</v>
      </c>
      <c r="H190" s="56">
        <v>1.2</v>
      </c>
      <c r="I190" s="32">
        <v>2</v>
      </c>
      <c r="J190" s="41">
        <f t="shared" si="4"/>
        <v>0</v>
      </c>
      <c r="K190" s="42" t="str">
        <f t="shared" si="5"/>
        <v>OK</v>
      </c>
      <c r="L190" s="31"/>
      <c r="M190" s="31">
        <v>2</v>
      </c>
      <c r="N190" s="31"/>
      <c r="O190" s="31"/>
      <c r="P190" s="31"/>
      <c r="Q190" s="31"/>
      <c r="R190" s="31"/>
      <c r="S190" s="31"/>
      <c r="T190" s="31"/>
      <c r="U190" s="31"/>
      <c r="V190" s="31"/>
      <c r="W190" s="31"/>
      <c r="X190" s="60"/>
      <c r="Y190" s="60"/>
      <c r="Z190" s="60"/>
      <c r="AA190" s="60"/>
      <c r="AB190" s="60"/>
      <c r="AC190" s="60"/>
    </row>
    <row r="191" spans="1:29" ht="30" customHeight="1" x14ac:dyDescent="0.25">
      <c r="A191" s="166"/>
      <c r="B191" s="71">
        <v>188</v>
      </c>
      <c r="C191" s="169"/>
      <c r="D191" s="75" t="s">
        <v>234</v>
      </c>
      <c r="E191" s="72" t="s">
        <v>729</v>
      </c>
      <c r="F191" s="72" t="s">
        <v>38</v>
      </c>
      <c r="G191" s="72" t="s">
        <v>232</v>
      </c>
      <c r="H191" s="56">
        <v>29.03</v>
      </c>
      <c r="I191" s="32">
        <v>1</v>
      </c>
      <c r="J191" s="41">
        <f t="shared" si="4"/>
        <v>0</v>
      </c>
      <c r="K191" s="42" t="str">
        <f t="shared" si="5"/>
        <v>OK</v>
      </c>
      <c r="L191" s="31"/>
      <c r="M191" s="31">
        <v>1</v>
      </c>
      <c r="N191" s="31"/>
      <c r="O191" s="31"/>
      <c r="P191" s="31"/>
      <c r="Q191" s="31"/>
      <c r="R191" s="31"/>
      <c r="S191" s="31"/>
      <c r="T191" s="31"/>
      <c r="U191" s="31"/>
      <c r="V191" s="31"/>
      <c r="W191" s="31"/>
      <c r="X191" s="60"/>
      <c r="Y191" s="60"/>
      <c r="Z191" s="60"/>
      <c r="AA191" s="60"/>
      <c r="AB191" s="60"/>
      <c r="AC191" s="60"/>
    </row>
    <row r="192" spans="1:29" ht="30" customHeight="1" x14ac:dyDescent="0.25">
      <c r="A192" s="166"/>
      <c r="B192" s="71">
        <v>189</v>
      </c>
      <c r="C192" s="169"/>
      <c r="D192" s="75" t="s">
        <v>236</v>
      </c>
      <c r="E192" s="72" t="s">
        <v>729</v>
      </c>
      <c r="F192" s="72" t="s">
        <v>38</v>
      </c>
      <c r="G192" s="72" t="s">
        <v>232</v>
      </c>
      <c r="H192" s="56">
        <v>11.71</v>
      </c>
      <c r="I192" s="32"/>
      <c r="J192" s="41">
        <f t="shared" si="4"/>
        <v>0</v>
      </c>
      <c r="K192" s="42" t="str">
        <f t="shared" si="5"/>
        <v>OK</v>
      </c>
      <c r="L192" s="31"/>
      <c r="M192" s="31"/>
      <c r="N192" s="31"/>
      <c r="O192" s="31"/>
      <c r="P192" s="31"/>
      <c r="Q192" s="31"/>
      <c r="R192" s="31"/>
      <c r="S192" s="31"/>
      <c r="T192" s="31"/>
      <c r="U192" s="31"/>
      <c r="V192" s="31"/>
      <c r="W192" s="31"/>
      <c r="X192" s="60"/>
      <c r="Y192" s="60"/>
      <c r="Z192" s="60"/>
      <c r="AA192" s="60"/>
      <c r="AB192" s="60"/>
      <c r="AC192" s="60"/>
    </row>
    <row r="193" spans="1:29" ht="30" customHeight="1" x14ac:dyDescent="0.25">
      <c r="A193" s="166"/>
      <c r="B193" s="71">
        <v>190</v>
      </c>
      <c r="C193" s="169"/>
      <c r="D193" s="75" t="s">
        <v>238</v>
      </c>
      <c r="E193" s="72" t="s">
        <v>730</v>
      </c>
      <c r="F193" s="72" t="s">
        <v>38</v>
      </c>
      <c r="G193" s="72" t="s">
        <v>232</v>
      </c>
      <c r="H193" s="56">
        <v>9.23</v>
      </c>
      <c r="I193" s="32">
        <v>1</v>
      </c>
      <c r="J193" s="41">
        <f t="shared" si="4"/>
        <v>0</v>
      </c>
      <c r="K193" s="42" t="str">
        <f t="shared" si="5"/>
        <v>OK</v>
      </c>
      <c r="L193" s="31"/>
      <c r="M193" s="31">
        <v>1</v>
      </c>
      <c r="N193" s="31"/>
      <c r="O193" s="31"/>
      <c r="P193" s="31"/>
      <c r="Q193" s="31"/>
      <c r="R193" s="31"/>
      <c r="S193" s="31"/>
      <c r="T193" s="31"/>
      <c r="U193" s="31"/>
      <c r="V193" s="31"/>
      <c r="W193" s="31"/>
      <c r="X193" s="60"/>
      <c r="Y193" s="60"/>
      <c r="Z193" s="60"/>
      <c r="AA193" s="60"/>
      <c r="AB193" s="60"/>
      <c r="AC193" s="60"/>
    </row>
    <row r="194" spans="1:29" ht="30" customHeight="1" x14ac:dyDescent="0.25">
      <c r="A194" s="166"/>
      <c r="B194" s="71">
        <v>191</v>
      </c>
      <c r="C194" s="169"/>
      <c r="D194" s="75" t="s">
        <v>240</v>
      </c>
      <c r="E194" s="72" t="s">
        <v>730</v>
      </c>
      <c r="F194" s="72" t="s">
        <v>38</v>
      </c>
      <c r="G194" s="72" t="s">
        <v>232</v>
      </c>
      <c r="H194" s="56">
        <v>13.29</v>
      </c>
      <c r="I194" s="32"/>
      <c r="J194" s="41">
        <f t="shared" si="4"/>
        <v>0</v>
      </c>
      <c r="K194" s="42" t="str">
        <f t="shared" si="5"/>
        <v>OK</v>
      </c>
      <c r="L194" s="31"/>
      <c r="M194" s="31"/>
      <c r="N194" s="31"/>
      <c r="O194" s="31"/>
      <c r="P194" s="31"/>
      <c r="Q194" s="31"/>
      <c r="R194" s="31"/>
      <c r="S194" s="31"/>
      <c r="T194" s="31"/>
      <c r="U194" s="31"/>
      <c r="V194" s="31"/>
      <c r="W194" s="31"/>
      <c r="X194" s="60"/>
      <c r="Y194" s="60"/>
      <c r="Z194" s="60"/>
      <c r="AA194" s="60"/>
      <c r="AB194" s="60"/>
      <c r="AC194" s="60"/>
    </row>
    <row r="195" spans="1:29" ht="30" customHeight="1" x14ac:dyDescent="0.25">
      <c r="A195" s="166"/>
      <c r="B195" s="71">
        <v>192</v>
      </c>
      <c r="C195" s="169"/>
      <c r="D195" s="75" t="s">
        <v>241</v>
      </c>
      <c r="E195" s="72" t="s">
        <v>730</v>
      </c>
      <c r="F195" s="72" t="s">
        <v>38</v>
      </c>
      <c r="G195" s="72" t="s">
        <v>232</v>
      </c>
      <c r="H195" s="56">
        <v>7.37</v>
      </c>
      <c r="I195" s="32"/>
      <c r="J195" s="41">
        <f t="shared" si="4"/>
        <v>0</v>
      </c>
      <c r="K195" s="42" t="str">
        <f t="shared" si="5"/>
        <v>OK</v>
      </c>
      <c r="L195" s="31"/>
      <c r="M195" s="31"/>
      <c r="N195" s="31"/>
      <c r="O195" s="31"/>
      <c r="P195" s="31"/>
      <c r="Q195" s="31"/>
      <c r="R195" s="31"/>
      <c r="S195" s="31"/>
      <c r="T195" s="31"/>
      <c r="U195" s="31"/>
      <c r="V195" s="31"/>
      <c r="W195" s="31"/>
      <c r="X195" s="60"/>
      <c r="Y195" s="60"/>
      <c r="Z195" s="60"/>
      <c r="AA195" s="60"/>
      <c r="AB195" s="60"/>
      <c r="AC195" s="60"/>
    </row>
    <row r="196" spans="1:29" ht="30" customHeight="1" x14ac:dyDescent="0.25">
      <c r="A196" s="166"/>
      <c r="B196" s="71">
        <v>193</v>
      </c>
      <c r="C196" s="169"/>
      <c r="D196" s="75" t="s">
        <v>242</v>
      </c>
      <c r="E196" s="72" t="s">
        <v>730</v>
      </c>
      <c r="F196" s="72" t="s">
        <v>38</v>
      </c>
      <c r="G196" s="72" t="s">
        <v>232</v>
      </c>
      <c r="H196" s="56">
        <v>6.83</v>
      </c>
      <c r="I196" s="32"/>
      <c r="J196" s="41">
        <f t="shared" si="4"/>
        <v>0</v>
      </c>
      <c r="K196" s="42" t="str">
        <f t="shared" si="5"/>
        <v>OK</v>
      </c>
      <c r="L196" s="31"/>
      <c r="M196" s="31"/>
      <c r="N196" s="31"/>
      <c r="O196" s="31"/>
      <c r="P196" s="31"/>
      <c r="Q196" s="31"/>
      <c r="R196" s="31"/>
      <c r="S196" s="31"/>
      <c r="T196" s="31"/>
      <c r="U196" s="31"/>
      <c r="V196" s="31"/>
      <c r="W196" s="31"/>
      <c r="X196" s="60"/>
      <c r="Y196" s="60"/>
      <c r="Z196" s="60"/>
      <c r="AA196" s="60"/>
      <c r="AB196" s="60"/>
      <c r="AC196" s="60"/>
    </row>
    <row r="197" spans="1:29" ht="30" customHeight="1" x14ac:dyDescent="0.25">
      <c r="A197" s="166"/>
      <c r="B197" s="71">
        <v>194</v>
      </c>
      <c r="C197" s="169"/>
      <c r="D197" s="75" t="s">
        <v>243</v>
      </c>
      <c r="E197" s="72" t="s">
        <v>726</v>
      </c>
      <c r="F197" s="72" t="s">
        <v>38</v>
      </c>
      <c r="G197" s="72" t="s">
        <v>232</v>
      </c>
      <c r="H197" s="56">
        <v>21.86</v>
      </c>
      <c r="I197" s="32"/>
      <c r="J197" s="41">
        <f t="shared" ref="J197:J260" si="6">I197-(SUM(L197:AC197))</f>
        <v>0</v>
      </c>
      <c r="K197" s="42" t="str">
        <f t="shared" ref="K197:K260" si="7">IF(J197&lt;0,"ATENÇÃO","OK")</f>
        <v>OK</v>
      </c>
      <c r="L197" s="31"/>
      <c r="M197" s="31"/>
      <c r="N197" s="31"/>
      <c r="O197" s="31"/>
      <c r="P197" s="31"/>
      <c r="Q197" s="31"/>
      <c r="R197" s="31"/>
      <c r="S197" s="31"/>
      <c r="T197" s="31"/>
      <c r="U197" s="31"/>
      <c r="V197" s="31"/>
      <c r="W197" s="31"/>
      <c r="X197" s="60"/>
      <c r="Y197" s="60"/>
      <c r="Z197" s="60"/>
      <c r="AA197" s="60"/>
      <c r="AB197" s="60"/>
      <c r="AC197" s="60"/>
    </row>
    <row r="198" spans="1:29" ht="30" customHeight="1" x14ac:dyDescent="0.25">
      <c r="A198" s="166"/>
      <c r="B198" s="71">
        <v>195</v>
      </c>
      <c r="C198" s="169"/>
      <c r="D198" s="75" t="s">
        <v>245</v>
      </c>
      <c r="E198" s="72" t="s">
        <v>726</v>
      </c>
      <c r="F198" s="72" t="s">
        <v>38</v>
      </c>
      <c r="G198" s="72" t="s">
        <v>232</v>
      </c>
      <c r="H198" s="56">
        <v>26.83</v>
      </c>
      <c r="I198" s="32"/>
      <c r="J198" s="41">
        <f t="shared" si="6"/>
        <v>0</v>
      </c>
      <c r="K198" s="42" t="str">
        <f t="shared" si="7"/>
        <v>OK</v>
      </c>
      <c r="L198" s="31"/>
      <c r="M198" s="31"/>
      <c r="N198" s="31"/>
      <c r="O198" s="31"/>
      <c r="P198" s="31"/>
      <c r="Q198" s="31"/>
      <c r="R198" s="31"/>
      <c r="S198" s="31"/>
      <c r="T198" s="31"/>
      <c r="U198" s="31"/>
      <c r="V198" s="31"/>
      <c r="W198" s="31"/>
      <c r="X198" s="60"/>
      <c r="Y198" s="60"/>
      <c r="Z198" s="60"/>
      <c r="AA198" s="60"/>
      <c r="AB198" s="60"/>
      <c r="AC198" s="60"/>
    </row>
    <row r="199" spans="1:29" ht="30" customHeight="1" x14ac:dyDescent="0.25">
      <c r="A199" s="166"/>
      <c r="B199" s="71">
        <v>196</v>
      </c>
      <c r="C199" s="169"/>
      <c r="D199" s="75" t="s">
        <v>246</v>
      </c>
      <c r="E199" s="72" t="s">
        <v>726</v>
      </c>
      <c r="F199" s="72" t="s">
        <v>38</v>
      </c>
      <c r="G199" s="72" t="s">
        <v>232</v>
      </c>
      <c r="H199" s="56">
        <v>23.48</v>
      </c>
      <c r="I199" s="32"/>
      <c r="J199" s="41">
        <f t="shared" si="6"/>
        <v>0</v>
      </c>
      <c r="K199" s="42" t="str">
        <f t="shared" si="7"/>
        <v>OK</v>
      </c>
      <c r="L199" s="31"/>
      <c r="M199" s="31"/>
      <c r="N199" s="31"/>
      <c r="O199" s="31"/>
      <c r="P199" s="31"/>
      <c r="Q199" s="31"/>
      <c r="R199" s="31"/>
      <c r="S199" s="31"/>
      <c r="T199" s="31"/>
      <c r="U199" s="31"/>
      <c r="V199" s="31"/>
      <c r="W199" s="31"/>
      <c r="X199" s="60"/>
      <c r="Y199" s="60"/>
      <c r="Z199" s="60"/>
      <c r="AA199" s="60"/>
      <c r="AB199" s="60"/>
      <c r="AC199" s="60"/>
    </row>
    <row r="200" spans="1:29" ht="30" customHeight="1" x14ac:dyDescent="0.25">
      <c r="A200" s="166"/>
      <c r="B200" s="71">
        <v>197</v>
      </c>
      <c r="C200" s="169"/>
      <c r="D200" s="75" t="s">
        <v>247</v>
      </c>
      <c r="E200" s="72" t="s">
        <v>114</v>
      </c>
      <c r="F200" s="72" t="s">
        <v>38</v>
      </c>
      <c r="G200" s="72" t="s">
        <v>232</v>
      </c>
      <c r="H200" s="56">
        <v>6.83</v>
      </c>
      <c r="I200" s="32"/>
      <c r="J200" s="41">
        <f t="shared" si="6"/>
        <v>0</v>
      </c>
      <c r="K200" s="42" t="str">
        <f t="shared" si="7"/>
        <v>OK</v>
      </c>
      <c r="L200" s="31"/>
      <c r="M200" s="31"/>
      <c r="N200" s="31"/>
      <c r="O200" s="31"/>
      <c r="P200" s="31"/>
      <c r="Q200" s="31"/>
      <c r="R200" s="31"/>
      <c r="S200" s="31"/>
      <c r="T200" s="31"/>
      <c r="U200" s="31"/>
      <c r="V200" s="31"/>
      <c r="W200" s="31"/>
      <c r="X200" s="60"/>
      <c r="Y200" s="60"/>
      <c r="Z200" s="60"/>
      <c r="AA200" s="60"/>
      <c r="AB200" s="60"/>
      <c r="AC200" s="60"/>
    </row>
    <row r="201" spans="1:29" ht="30" customHeight="1" x14ac:dyDescent="0.25">
      <c r="A201" s="166"/>
      <c r="B201" s="71">
        <v>198</v>
      </c>
      <c r="C201" s="169"/>
      <c r="D201" s="75" t="s">
        <v>248</v>
      </c>
      <c r="E201" s="72" t="s">
        <v>729</v>
      </c>
      <c r="F201" s="72" t="s">
        <v>38</v>
      </c>
      <c r="G201" s="72" t="s">
        <v>232</v>
      </c>
      <c r="H201" s="56">
        <v>14.58</v>
      </c>
      <c r="I201" s="32">
        <v>1</v>
      </c>
      <c r="J201" s="41">
        <f t="shared" si="6"/>
        <v>0</v>
      </c>
      <c r="K201" s="42" t="str">
        <f t="shared" si="7"/>
        <v>OK</v>
      </c>
      <c r="L201" s="31"/>
      <c r="M201" s="31">
        <v>1</v>
      </c>
      <c r="N201" s="31"/>
      <c r="O201" s="31"/>
      <c r="P201" s="31"/>
      <c r="Q201" s="31"/>
      <c r="R201" s="31"/>
      <c r="S201" s="31"/>
      <c r="T201" s="31"/>
      <c r="U201" s="31"/>
      <c r="V201" s="31"/>
      <c r="W201" s="31"/>
      <c r="X201" s="60"/>
      <c r="Y201" s="60"/>
      <c r="Z201" s="60"/>
      <c r="AA201" s="60"/>
      <c r="AB201" s="60"/>
      <c r="AC201" s="60"/>
    </row>
    <row r="202" spans="1:29" ht="30" customHeight="1" x14ac:dyDescent="0.25">
      <c r="A202" s="166"/>
      <c r="B202" s="71">
        <v>199</v>
      </c>
      <c r="C202" s="169"/>
      <c r="D202" s="82" t="s">
        <v>249</v>
      </c>
      <c r="E202" s="34" t="s">
        <v>729</v>
      </c>
      <c r="F202" s="72" t="s">
        <v>38</v>
      </c>
      <c r="G202" s="72" t="s">
        <v>232</v>
      </c>
      <c r="H202" s="56">
        <v>12.36</v>
      </c>
      <c r="I202" s="32"/>
      <c r="J202" s="41">
        <f t="shared" si="6"/>
        <v>0</v>
      </c>
      <c r="K202" s="42" t="str">
        <f t="shared" si="7"/>
        <v>OK</v>
      </c>
      <c r="L202" s="31"/>
      <c r="M202" s="31"/>
      <c r="N202" s="31"/>
      <c r="O202" s="31"/>
      <c r="P202" s="31"/>
      <c r="Q202" s="31"/>
      <c r="R202" s="31"/>
      <c r="S202" s="31"/>
      <c r="T202" s="31"/>
      <c r="U202" s="31"/>
      <c r="V202" s="31"/>
      <c r="W202" s="31"/>
      <c r="X202" s="60"/>
      <c r="Y202" s="60"/>
      <c r="Z202" s="60"/>
      <c r="AA202" s="60"/>
      <c r="AB202" s="60"/>
      <c r="AC202" s="60"/>
    </row>
    <row r="203" spans="1:29" ht="30" customHeight="1" x14ac:dyDescent="0.25">
      <c r="A203" s="166"/>
      <c r="B203" s="71">
        <v>200</v>
      </c>
      <c r="C203" s="169"/>
      <c r="D203" s="75" t="s">
        <v>250</v>
      </c>
      <c r="E203" s="72" t="s">
        <v>729</v>
      </c>
      <c r="F203" s="72" t="s">
        <v>38</v>
      </c>
      <c r="G203" s="72" t="s">
        <v>232</v>
      </c>
      <c r="H203" s="56">
        <v>17.559999999999999</v>
      </c>
      <c r="I203" s="32"/>
      <c r="J203" s="41">
        <f t="shared" si="6"/>
        <v>0</v>
      </c>
      <c r="K203" s="42" t="str">
        <f t="shared" si="7"/>
        <v>OK</v>
      </c>
      <c r="L203" s="31"/>
      <c r="M203" s="31"/>
      <c r="N203" s="31"/>
      <c r="O203" s="31"/>
      <c r="P203" s="31"/>
      <c r="Q203" s="31"/>
      <c r="R203" s="31"/>
      <c r="S203" s="31"/>
      <c r="T203" s="31"/>
      <c r="U203" s="31"/>
      <c r="V203" s="31"/>
      <c r="W203" s="31"/>
      <c r="X203" s="60"/>
      <c r="Y203" s="60"/>
      <c r="Z203" s="60"/>
      <c r="AA203" s="60"/>
      <c r="AB203" s="60"/>
      <c r="AC203" s="60"/>
    </row>
    <row r="204" spans="1:29" ht="30" customHeight="1" x14ac:dyDescent="0.25">
      <c r="A204" s="166"/>
      <c r="B204" s="71">
        <v>201</v>
      </c>
      <c r="C204" s="169"/>
      <c r="D204" s="75" t="s">
        <v>252</v>
      </c>
      <c r="E204" s="72" t="s">
        <v>729</v>
      </c>
      <c r="F204" s="72" t="s">
        <v>38</v>
      </c>
      <c r="G204" s="72" t="s">
        <v>232</v>
      </c>
      <c r="H204" s="56">
        <v>9.59</v>
      </c>
      <c r="I204" s="32"/>
      <c r="J204" s="41">
        <f t="shared" si="6"/>
        <v>0</v>
      </c>
      <c r="K204" s="42" t="str">
        <f t="shared" si="7"/>
        <v>OK</v>
      </c>
      <c r="L204" s="31"/>
      <c r="M204" s="31"/>
      <c r="N204" s="31"/>
      <c r="O204" s="31"/>
      <c r="P204" s="31"/>
      <c r="Q204" s="31"/>
      <c r="R204" s="31"/>
      <c r="S204" s="31"/>
      <c r="T204" s="31"/>
      <c r="U204" s="31"/>
      <c r="V204" s="31"/>
      <c r="W204" s="31"/>
      <c r="X204" s="60"/>
      <c r="Y204" s="60"/>
      <c r="Z204" s="60"/>
      <c r="AA204" s="60"/>
      <c r="AB204" s="60"/>
      <c r="AC204" s="60"/>
    </row>
    <row r="205" spans="1:29" ht="30" customHeight="1" x14ac:dyDescent="0.25">
      <c r="A205" s="166"/>
      <c r="B205" s="71">
        <v>202</v>
      </c>
      <c r="C205" s="169"/>
      <c r="D205" s="75" t="s">
        <v>253</v>
      </c>
      <c r="E205" s="72" t="s">
        <v>729</v>
      </c>
      <c r="F205" s="72" t="s">
        <v>38</v>
      </c>
      <c r="G205" s="72" t="s">
        <v>232</v>
      </c>
      <c r="H205" s="56">
        <v>21.26</v>
      </c>
      <c r="I205" s="32"/>
      <c r="J205" s="41">
        <f t="shared" si="6"/>
        <v>0</v>
      </c>
      <c r="K205" s="42" t="str">
        <f t="shared" si="7"/>
        <v>OK</v>
      </c>
      <c r="L205" s="31"/>
      <c r="M205" s="31"/>
      <c r="N205" s="31"/>
      <c r="O205" s="31"/>
      <c r="P205" s="31"/>
      <c r="Q205" s="31"/>
      <c r="R205" s="31"/>
      <c r="S205" s="31"/>
      <c r="T205" s="31"/>
      <c r="U205" s="31"/>
      <c r="V205" s="31"/>
      <c r="W205" s="31"/>
      <c r="X205" s="60"/>
      <c r="Y205" s="60"/>
      <c r="Z205" s="60"/>
      <c r="AA205" s="60"/>
      <c r="AB205" s="60"/>
      <c r="AC205" s="60"/>
    </row>
    <row r="206" spans="1:29" ht="30" customHeight="1" x14ac:dyDescent="0.25">
      <c r="A206" s="166"/>
      <c r="B206" s="71">
        <v>203</v>
      </c>
      <c r="C206" s="169"/>
      <c r="D206" s="75" t="s">
        <v>254</v>
      </c>
      <c r="E206" s="72" t="s">
        <v>729</v>
      </c>
      <c r="F206" s="72" t="s">
        <v>38</v>
      </c>
      <c r="G206" s="72" t="s">
        <v>232</v>
      </c>
      <c r="H206" s="56">
        <v>13.5</v>
      </c>
      <c r="I206" s="32"/>
      <c r="J206" s="41">
        <f t="shared" si="6"/>
        <v>0</v>
      </c>
      <c r="K206" s="42" t="str">
        <f t="shared" si="7"/>
        <v>OK</v>
      </c>
      <c r="L206" s="31"/>
      <c r="M206" s="31"/>
      <c r="N206" s="31"/>
      <c r="O206" s="31"/>
      <c r="P206" s="31"/>
      <c r="Q206" s="31"/>
      <c r="R206" s="31"/>
      <c r="S206" s="31"/>
      <c r="T206" s="31"/>
      <c r="U206" s="31"/>
      <c r="V206" s="31"/>
      <c r="W206" s="31"/>
      <c r="X206" s="60"/>
      <c r="Y206" s="60"/>
      <c r="Z206" s="60"/>
      <c r="AA206" s="60"/>
      <c r="AB206" s="60"/>
      <c r="AC206" s="60"/>
    </row>
    <row r="207" spans="1:29" ht="30" customHeight="1" x14ac:dyDescent="0.25">
      <c r="A207" s="166"/>
      <c r="B207" s="71">
        <v>204</v>
      </c>
      <c r="C207" s="169"/>
      <c r="D207" s="75" t="s">
        <v>255</v>
      </c>
      <c r="E207" s="72" t="s">
        <v>729</v>
      </c>
      <c r="F207" s="72" t="s">
        <v>38</v>
      </c>
      <c r="G207" s="72" t="s">
        <v>232</v>
      </c>
      <c r="H207" s="56">
        <v>21.26</v>
      </c>
      <c r="I207" s="32"/>
      <c r="J207" s="41">
        <f t="shared" si="6"/>
        <v>0</v>
      </c>
      <c r="K207" s="42" t="str">
        <f t="shared" si="7"/>
        <v>OK</v>
      </c>
      <c r="L207" s="31"/>
      <c r="M207" s="31"/>
      <c r="N207" s="31"/>
      <c r="O207" s="31"/>
      <c r="P207" s="31"/>
      <c r="Q207" s="31"/>
      <c r="R207" s="31"/>
      <c r="S207" s="31"/>
      <c r="T207" s="31"/>
      <c r="U207" s="31"/>
      <c r="V207" s="31"/>
      <c r="W207" s="31"/>
      <c r="X207" s="60"/>
      <c r="Y207" s="60"/>
      <c r="Z207" s="60"/>
      <c r="AA207" s="60"/>
      <c r="AB207" s="60"/>
      <c r="AC207" s="60"/>
    </row>
    <row r="208" spans="1:29" ht="30" customHeight="1" x14ac:dyDescent="0.25">
      <c r="A208" s="166"/>
      <c r="B208" s="71">
        <v>205</v>
      </c>
      <c r="C208" s="169"/>
      <c r="D208" s="75" t="s">
        <v>256</v>
      </c>
      <c r="E208" s="72" t="s">
        <v>729</v>
      </c>
      <c r="F208" s="72" t="s">
        <v>38</v>
      </c>
      <c r="G208" s="72" t="s">
        <v>232</v>
      </c>
      <c r="H208" s="56">
        <v>19.64</v>
      </c>
      <c r="I208" s="32"/>
      <c r="J208" s="41">
        <f t="shared" si="6"/>
        <v>0</v>
      </c>
      <c r="K208" s="42" t="str">
        <f t="shared" si="7"/>
        <v>OK</v>
      </c>
      <c r="L208" s="31"/>
      <c r="M208" s="31"/>
      <c r="N208" s="31"/>
      <c r="O208" s="31"/>
      <c r="P208" s="31"/>
      <c r="Q208" s="31"/>
      <c r="R208" s="31"/>
      <c r="S208" s="31"/>
      <c r="T208" s="31"/>
      <c r="U208" s="31"/>
      <c r="V208" s="31"/>
      <c r="W208" s="31"/>
      <c r="X208" s="60"/>
      <c r="Y208" s="60"/>
      <c r="Z208" s="60"/>
      <c r="AA208" s="60"/>
      <c r="AB208" s="60"/>
      <c r="AC208" s="60"/>
    </row>
    <row r="209" spans="1:29" ht="30" customHeight="1" x14ac:dyDescent="0.25">
      <c r="A209" s="166"/>
      <c r="B209" s="71">
        <v>206</v>
      </c>
      <c r="C209" s="169"/>
      <c r="D209" s="75" t="s">
        <v>257</v>
      </c>
      <c r="E209" s="72" t="s">
        <v>726</v>
      </c>
      <c r="F209" s="72" t="s">
        <v>38</v>
      </c>
      <c r="G209" s="72" t="s">
        <v>232</v>
      </c>
      <c r="H209" s="56">
        <v>46.54</v>
      </c>
      <c r="I209" s="32"/>
      <c r="J209" s="41">
        <f t="shared" si="6"/>
        <v>0</v>
      </c>
      <c r="K209" s="42" t="str">
        <f t="shared" si="7"/>
        <v>OK</v>
      </c>
      <c r="L209" s="31"/>
      <c r="M209" s="31"/>
      <c r="N209" s="31"/>
      <c r="O209" s="31"/>
      <c r="P209" s="31"/>
      <c r="Q209" s="31"/>
      <c r="R209" s="31"/>
      <c r="S209" s="31"/>
      <c r="T209" s="31"/>
      <c r="U209" s="31"/>
      <c r="V209" s="31"/>
      <c r="W209" s="31"/>
      <c r="X209" s="60"/>
      <c r="Y209" s="60"/>
      <c r="Z209" s="60"/>
      <c r="AA209" s="60"/>
      <c r="AB209" s="60"/>
      <c r="AC209" s="60"/>
    </row>
    <row r="210" spans="1:29" ht="30" customHeight="1" x14ac:dyDescent="0.25">
      <c r="A210" s="166"/>
      <c r="B210" s="71">
        <v>207</v>
      </c>
      <c r="C210" s="169"/>
      <c r="D210" s="75" t="s">
        <v>258</v>
      </c>
      <c r="E210" s="72" t="s">
        <v>726</v>
      </c>
      <c r="F210" s="72" t="s">
        <v>38</v>
      </c>
      <c r="G210" s="72" t="s">
        <v>232</v>
      </c>
      <c r="H210" s="56">
        <v>33.75</v>
      </c>
      <c r="I210" s="32"/>
      <c r="J210" s="41">
        <f t="shared" si="6"/>
        <v>0</v>
      </c>
      <c r="K210" s="42" t="str">
        <f t="shared" si="7"/>
        <v>OK</v>
      </c>
      <c r="L210" s="31"/>
      <c r="M210" s="31"/>
      <c r="N210" s="31"/>
      <c r="O210" s="31"/>
      <c r="P210" s="31"/>
      <c r="Q210" s="31"/>
      <c r="R210" s="31"/>
      <c r="S210" s="31"/>
      <c r="T210" s="31"/>
      <c r="U210" s="31"/>
      <c r="V210" s="31"/>
      <c r="W210" s="31"/>
      <c r="X210" s="60"/>
      <c r="Y210" s="60"/>
      <c r="Z210" s="60"/>
      <c r="AA210" s="60"/>
      <c r="AB210" s="60"/>
      <c r="AC210" s="60"/>
    </row>
    <row r="211" spans="1:29" ht="30" customHeight="1" x14ac:dyDescent="0.25">
      <c r="A211" s="166"/>
      <c r="B211" s="71">
        <v>208</v>
      </c>
      <c r="C211" s="169"/>
      <c r="D211" s="75" t="s">
        <v>259</v>
      </c>
      <c r="E211" s="72" t="s">
        <v>726</v>
      </c>
      <c r="F211" s="72" t="s">
        <v>38</v>
      </c>
      <c r="G211" s="72" t="s">
        <v>232</v>
      </c>
      <c r="H211" s="56">
        <v>51.32</v>
      </c>
      <c r="I211" s="32">
        <v>1</v>
      </c>
      <c r="J211" s="41">
        <f t="shared" si="6"/>
        <v>1</v>
      </c>
      <c r="K211" s="42" t="str">
        <f t="shared" si="7"/>
        <v>OK</v>
      </c>
      <c r="L211" s="31"/>
      <c r="M211" s="31"/>
      <c r="N211" s="31"/>
      <c r="O211" s="31"/>
      <c r="P211" s="31"/>
      <c r="Q211" s="31"/>
      <c r="R211" s="31"/>
      <c r="S211" s="31"/>
      <c r="T211" s="31"/>
      <c r="U211" s="31"/>
      <c r="V211" s="31"/>
      <c r="W211" s="31"/>
      <c r="X211" s="60"/>
      <c r="Y211" s="60"/>
      <c r="Z211" s="60"/>
      <c r="AA211" s="60"/>
      <c r="AB211" s="60"/>
      <c r="AC211" s="60"/>
    </row>
    <row r="212" spans="1:29" ht="30" customHeight="1" x14ac:dyDescent="0.25">
      <c r="A212" s="166"/>
      <c r="B212" s="71">
        <v>209</v>
      </c>
      <c r="C212" s="169"/>
      <c r="D212" s="75" t="s">
        <v>260</v>
      </c>
      <c r="E212" s="72" t="s">
        <v>231</v>
      </c>
      <c r="F212" s="72" t="s">
        <v>38</v>
      </c>
      <c r="G212" s="72" t="s">
        <v>232</v>
      </c>
      <c r="H212" s="56">
        <v>29.7</v>
      </c>
      <c r="I212" s="32"/>
      <c r="J212" s="41">
        <f t="shared" si="6"/>
        <v>0</v>
      </c>
      <c r="K212" s="42" t="str">
        <f t="shared" si="7"/>
        <v>OK</v>
      </c>
      <c r="L212" s="31"/>
      <c r="M212" s="31"/>
      <c r="N212" s="31"/>
      <c r="O212" s="31"/>
      <c r="P212" s="31"/>
      <c r="Q212" s="31"/>
      <c r="R212" s="31"/>
      <c r="S212" s="31"/>
      <c r="T212" s="31"/>
      <c r="U212" s="31"/>
      <c r="V212" s="31"/>
      <c r="W212" s="31"/>
      <c r="X212" s="60"/>
      <c r="Y212" s="60"/>
      <c r="Z212" s="60"/>
      <c r="AA212" s="60"/>
      <c r="AB212" s="60"/>
      <c r="AC212" s="60"/>
    </row>
    <row r="213" spans="1:29" ht="30" customHeight="1" x14ac:dyDescent="0.25">
      <c r="A213" s="166"/>
      <c r="B213" s="71">
        <v>210</v>
      </c>
      <c r="C213" s="169"/>
      <c r="D213" s="75" t="s">
        <v>261</v>
      </c>
      <c r="E213" s="72" t="s">
        <v>231</v>
      </c>
      <c r="F213" s="72" t="s">
        <v>38</v>
      </c>
      <c r="G213" s="72" t="s">
        <v>232</v>
      </c>
      <c r="H213" s="56">
        <v>26.24</v>
      </c>
      <c r="I213" s="32">
        <v>1</v>
      </c>
      <c r="J213" s="41">
        <f t="shared" si="6"/>
        <v>1</v>
      </c>
      <c r="K213" s="42" t="str">
        <f t="shared" si="7"/>
        <v>OK</v>
      </c>
      <c r="L213" s="31"/>
      <c r="M213" s="31"/>
      <c r="N213" s="31"/>
      <c r="O213" s="31"/>
      <c r="P213" s="31"/>
      <c r="Q213" s="31"/>
      <c r="R213" s="31"/>
      <c r="S213" s="31"/>
      <c r="T213" s="31"/>
      <c r="U213" s="31"/>
      <c r="V213" s="31"/>
      <c r="W213" s="31"/>
      <c r="X213" s="60"/>
      <c r="Y213" s="60"/>
      <c r="Z213" s="60"/>
      <c r="AA213" s="60"/>
      <c r="AB213" s="60"/>
      <c r="AC213" s="60"/>
    </row>
    <row r="214" spans="1:29" ht="30" customHeight="1" x14ac:dyDescent="0.25">
      <c r="A214" s="166"/>
      <c r="B214" s="71">
        <v>211</v>
      </c>
      <c r="C214" s="169"/>
      <c r="D214" s="75" t="s">
        <v>262</v>
      </c>
      <c r="E214" s="72" t="s">
        <v>731</v>
      </c>
      <c r="F214" s="72" t="s">
        <v>38</v>
      </c>
      <c r="G214" s="72" t="s">
        <v>232</v>
      </c>
      <c r="H214" s="56">
        <v>7.4</v>
      </c>
      <c r="I214" s="32"/>
      <c r="J214" s="41">
        <f t="shared" si="6"/>
        <v>0</v>
      </c>
      <c r="K214" s="42" t="str">
        <f t="shared" si="7"/>
        <v>OK</v>
      </c>
      <c r="L214" s="31"/>
      <c r="M214" s="31"/>
      <c r="N214" s="31"/>
      <c r="O214" s="31"/>
      <c r="P214" s="31"/>
      <c r="Q214" s="31"/>
      <c r="R214" s="31"/>
      <c r="S214" s="31"/>
      <c r="T214" s="31"/>
      <c r="U214" s="31"/>
      <c r="V214" s="31"/>
      <c r="W214" s="31"/>
      <c r="X214" s="60"/>
      <c r="Y214" s="60"/>
      <c r="Z214" s="60"/>
      <c r="AA214" s="60"/>
      <c r="AB214" s="60"/>
      <c r="AC214" s="60"/>
    </row>
    <row r="215" spans="1:29" ht="30" customHeight="1" x14ac:dyDescent="0.25">
      <c r="A215" s="166"/>
      <c r="B215" s="71">
        <v>212</v>
      </c>
      <c r="C215" s="169"/>
      <c r="D215" s="75" t="s">
        <v>263</v>
      </c>
      <c r="E215" s="72" t="s">
        <v>728</v>
      </c>
      <c r="F215" s="72" t="s">
        <v>38</v>
      </c>
      <c r="G215" s="72" t="s">
        <v>232</v>
      </c>
      <c r="H215" s="56">
        <v>20.48</v>
      </c>
      <c r="I215" s="32"/>
      <c r="J215" s="41">
        <f t="shared" si="6"/>
        <v>0</v>
      </c>
      <c r="K215" s="42" t="str">
        <f t="shared" si="7"/>
        <v>OK</v>
      </c>
      <c r="L215" s="31"/>
      <c r="M215" s="31"/>
      <c r="N215" s="31"/>
      <c r="O215" s="31"/>
      <c r="P215" s="31"/>
      <c r="Q215" s="31"/>
      <c r="R215" s="31"/>
      <c r="S215" s="31"/>
      <c r="T215" s="31"/>
      <c r="U215" s="31"/>
      <c r="V215" s="31"/>
      <c r="W215" s="31"/>
      <c r="X215" s="60"/>
      <c r="Y215" s="60"/>
      <c r="Z215" s="60"/>
      <c r="AA215" s="60"/>
      <c r="AB215" s="60"/>
      <c r="AC215" s="60"/>
    </row>
    <row r="216" spans="1:29" ht="30" customHeight="1" x14ac:dyDescent="0.25">
      <c r="A216" s="166"/>
      <c r="B216" s="71">
        <v>213</v>
      </c>
      <c r="C216" s="169"/>
      <c r="D216" s="75" t="s">
        <v>264</v>
      </c>
      <c r="E216" s="72" t="s">
        <v>231</v>
      </c>
      <c r="F216" s="72" t="s">
        <v>38</v>
      </c>
      <c r="G216" s="72" t="s">
        <v>232</v>
      </c>
      <c r="H216" s="56">
        <v>19.73</v>
      </c>
      <c r="I216" s="32"/>
      <c r="J216" s="41">
        <f t="shared" si="6"/>
        <v>0</v>
      </c>
      <c r="K216" s="42" t="str">
        <f t="shared" si="7"/>
        <v>OK</v>
      </c>
      <c r="L216" s="31"/>
      <c r="M216" s="31"/>
      <c r="N216" s="31"/>
      <c r="O216" s="31"/>
      <c r="P216" s="31"/>
      <c r="Q216" s="31"/>
      <c r="R216" s="31"/>
      <c r="S216" s="31"/>
      <c r="T216" s="31"/>
      <c r="U216" s="31"/>
      <c r="V216" s="31"/>
      <c r="W216" s="31"/>
      <c r="X216" s="60"/>
      <c r="Y216" s="60"/>
      <c r="Z216" s="60"/>
      <c r="AA216" s="60"/>
      <c r="AB216" s="60"/>
      <c r="AC216" s="60"/>
    </row>
    <row r="217" spans="1:29" ht="30" customHeight="1" x14ac:dyDescent="0.25">
      <c r="A217" s="166"/>
      <c r="B217" s="71">
        <v>214</v>
      </c>
      <c r="C217" s="169"/>
      <c r="D217" s="75" t="s">
        <v>265</v>
      </c>
      <c r="E217" s="72" t="s">
        <v>231</v>
      </c>
      <c r="F217" s="72" t="s">
        <v>38</v>
      </c>
      <c r="G217" s="72" t="s">
        <v>232</v>
      </c>
      <c r="H217" s="56">
        <v>16.32</v>
      </c>
      <c r="I217" s="32"/>
      <c r="J217" s="41">
        <f t="shared" si="6"/>
        <v>0</v>
      </c>
      <c r="K217" s="42" t="str">
        <f t="shared" si="7"/>
        <v>OK</v>
      </c>
      <c r="L217" s="31"/>
      <c r="M217" s="31"/>
      <c r="N217" s="31"/>
      <c r="O217" s="31"/>
      <c r="P217" s="31"/>
      <c r="Q217" s="31"/>
      <c r="R217" s="31"/>
      <c r="S217" s="31"/>
      <c r="T217" s="31"/>
      <c r="U217" s="31"/>
      <c r="V217" s="31"/>
      <c r="W217" s="31"/>
      <c r="X217" s="60"/>
      <c r="Y217" s="60"/>
      <c r="Z217" s="60"/>
      <c r="AA217" s="60"/>
      <c r="AB217" s="60"/>
      <c r="AC217" s="60"/>
    </row>
    <row r="218" spans="1:29" ht="30" customHeight="1" x14ac:dyDescent="0.25">
      <c r="A218" s="166"/>
      <c r="B218" s="71">
        <v>215</v>
      </c>
      <c r="C218" s="169"/>
      <c r="D218" s="75" t="s">
        <v>266</v>
      </c>
      <c r="E218" s="72" t="s">
        <v>231</v>
      </c>
      <c r="F218" s="72" t="s">
        <v>38</v>
      </c>
      <c r="G218" s="72" t="s">
        <v>232</v>
      </c>
      <c r="H218" s="56">
        <v>34.82</v>
      </c>
      <c r="I218" s="32"/>
      <c r="J218" s="41">
        <f t="shared" si="6"/>
        <v>0</v>
      </c>
      <c r="K218" s="42" t="str">
        <f t="shared" si="7"/>
        <v>OK</v>
      </c>
      <c r="L218" s="31"/>
      <c r="M218" s="31"/>
      <c r="N218" s="31"/>
      <c r="O218" s="31"/>
      <c r="P218" s="31"/>
      <c r="Q218" s="31"/>
      <c r="R218" s="31"/>
      <c r="S218" s="31"/>
      <c r="T218" s="31"/>
      <c r="U218" s="31"/>
      <c r="V218" s="31"/>
      <c r="W218" s="31"/>
      <c r="X218" s="60"/>
      <c r="Y218" s="60"/>
      <c r="Z218" s="60"/>
      <c r="AA218" s="60"/>
      <c r="AB218" s="60"/>
      <c r="AC218" s="60"/>
    </row>
    <row r="219" spans="1:29" ht="30" customHeight="1" x14ac:dyDescent="0.25">
      <c r="A219" s="166"/>
      <c r="B219" s="71">
        <v>216</v>
      </c>
      <c r="C219" s="169"/>
      <c r="D219" s="75" t="s">
        <v>267</v>
      </c>
      <c r="E219" s="72" t="s">
        <v>231</v>
      </c>
      <c r="F219" s="72" t="s">
        <v>38</v>
      </c>
      <c r="G219" s="72" t="s">
        <v>232</v>
      </c>
      <c r="H219" s="56">
        <v>15.32</v>
      </c>
      <c r="I219" s="32"/>
      <c r="J219" s="41">
        <f t="shared" si="6"/>
        <v>0</v>
      </c>
      <c r="K219" s="42" t="str">
        <f t="shared" si="7"/>
        <v>OK</v>
      </c>
      <c r="L219" s="31"/>
      <c r="M219" s="31"/>
      <c r="N219" s="31"/>
      <c r="O219" s="31"/>
      <c r="P219" s="31"/>
      <c r="Q219" s="31"/>
      <c r="R219" s="31"/>
      <c r="S219" s="31"/>
      <c r="T219" s="31"/>
      <c r="U219" s="31"/>
      <c r="V219" s="31"/>
      <c r="W219" s="31"/>
      <c r="X219" s="60"/>
      <c r="Y219" s="60"/>
      <c r="Z219" s="60"/>
      <c r="AA219" s="60"/>
      <c r="AB219" s="60"/>
      <c r="AC219" s="60"/>
    </row>
    <row r="220" spans="1:29" ht="30" customHeight="1" x14ac:dyDescent="0.25">
      <c r="A220" s="166"/>
      <c r="B220" s="71">
        <v>217</v>
      </c>
      <c r="C220" s="169"/>
      <c r="D220" s="75" t="s">
        <v>268</v>
      </c>
      <c r="E220" s="72" t="s">
        <v>726</v>
      </c>
      <c r="F220" s="72" t="s">
        <v>38</v>
      </c>
      <c r="G220" s="72" t="s">
        <v>232</v>
      </c>
      <c r="H220" s="56">
        <v>24.25</v>
      </c>
      <c r="I220" s="32"/>
      <c r="J220" s="41">
        <f t="shared" si="6"/>
        <v>0</v>
      </c>
      <c r="K220" s="42" t="str">
        <f t="shared" si="7"/>
        <v>OK</v>
      </c>
      <c r="L220" s="31"/>
      <c r="M220" s="31"/>
      <c r="N220" s="31"/>
      <c r="O220" s="31"/>
      <c r="P220" s="31"/>
      <c r="Q220" s="31"/>
      <c r="R220" s="31"/>
      <c r="S220" s="31"/>
      <c r="T220" s="31"/>
      <c r="U220" s="31"/>
      <c r="V220" s="31"/>
      <c r="W220" s="31"/>
      <c r="X220" s="60"/>
      <c r="Y220" s="60"/>
      <c r="Z220" s="60"/>
      <c r="AA220" s="60"/>
      <c r="AB220" s="60"/>
      <c r="AC220" s="60"/>
    </row>
    <row r="221" spans="1:29" ht="30" customHeight="1" x14ac:dyDescent="0.25">
      <c r="A221" s="166"/>
      <c r="B221" s="71">
        <v>218</v>
      </c>
      <c r="C221" s="169"/>
      <c r="D221" s="75" t="s">
        <v>269</v>
      </c>
      <c r="E221" s="72" t="s">
        <v>726</v>
      </c>
      <c r="F221" s="72" t="s">
        <v>38</v>
      </c>
      <c r="G221" s="72" t="s">
        <v>232</v>
      </c>
      <c r="H221" s="56">
        <v>64.540000000000006</v>
      </c>
      <c r="I221" s="32"/>
      <c r="J221" s="41">
        <f t="shared" si="6"/>
        <v>0</v>
      </c>
      <c r="K221" s="42" t="str">
        <f t="shared" si="7"/>
        <v>OK</v>
      </c>
      <c r="L221" s="31"/>
      <c r="M221" s="31"/>
      <c r="N221" s="31"/>
      <c r="O221" s="31"/>
      <c r="P221" s="31"/>
      <c r="Q221" s="31"/>
      <c r="R221" s="31"/>
      <c r="S221" s="31"/>
      <c r="T221" s="31"/>
      <c r="U221" s="31"/>
      <c r="V221" s="31"/>
      <c r="W221" s="31"/>
      <c r="X221" s="60"/>
      <c r="Y221" s="60"/>
      <c r="Z221" s="60"/>
      <c r="AA221" s="60"/>
      <c r="AB221" s="60"/>
      <c r="AC221" s="60"/>
    </row>
    <row r="222" spans="1:29" ht="30" customHeight="1" x14ac:dyDescent="0.25">
      <c r="A222" s="166"/>
      <c r="B222" s="71">
        <v>219</v>
      </c>
      <c r="C222" s="169"/>
      <c r="D222" s="75" t="s">
        <v>270</v>
      </c>
      <c r="E222" s="72" t="s">
        <v>726</v>
      </c>
      <c r="F222" s="72" t="s">
        <v>38</v>
      </c>
      <c r="G222" s="72" t="s">
        <v>44</v>
      </c>
      <c r="H222" s="56">
        <v>106.74</v>
      </c>
      <c r="I222" s="32"/>
      <c r="J222" s="41">
        <f t="shared" si="6"/>
        <v>0</v>
      </c>
      <c r="K222" s="42" t="str">
        <f t="shared" si="7"/>
        <v>OK</v>
      </c>
      <c r="L222" s="31"/>
      <c r="M222" s="31"/>
      <c r="N222" s="31"/>
      <c r="O222" s="31"/>
      <c r="P222" s="31"/>
      <c r="Q222" s="31"/>
      <c r="R222" s="31"/>
      <c r="S222" s="31"/>
      <c r="T222" s="31"/>
      <c r="U222" s="31"/>
      <c r="V222" s="31"/>
      <c r="W222" s="31"/>
      <c r="X222" s="60"/>
      <c r="Y222" s="60"/>
      <c r="Z222" s="60"/>
      <c r="AA222" s="60"/>
      <c r="AB222" s="60"/>
      <c r="AC222" s="60"/>
    </row>
    <row r="223" spans="1:29" ht="30" customHeight="1" x14ac:dyDescent="0.25">
      <c r="A223" s="166"/>
      <c r="B223" s="71">
        <v>220</v>
      </c>
      <c r="C223" s="169"/>
      <c r="D223" s="75" t="s">
        <v>271</v>
      </c>
      <c r="E223" s="72" t="s">
        <v>726</v>
      </c>
      <c r="F223" s="72" t="s">
        <v>38</v>
      </c>
      <c r="G223" s="72" t="s">
        <v>232</v>
      </c>
      <c r="H223" s="56">
        <v>19.39</v>
      </c>
      <c r="I223" s="32"/>
      <c r="J223" s="41">
        <f t="shared" si="6"/>
        <v>0</v>
      </c>
      <c r="K223" s="42" t="str">
        <f t="shared" si="7"/>
        <v>OK</v>
      </c>
      <c r="L223" s="31"/>
      <c r="M223" s="31"/>
      <c r="N223" s="31"/>
      <c r="O223" s="31"/>
      <c r="P223" s="31"/>
      <c r="Q223" s="31"/>
      <c r="R223" s="31"/>
      <c r="S223" s="31"/>
      <c r="T223" s="31"/>
      <c r="U223" s="31"/>
      <c r="V223" s="31"/>
      <c r="W223" s="31"/>
      <c r="X223" s="60"/>
      <c r="Y223" s="60"/>
      <c r="Z223" s="60"/>
      <c r="AA223" s="60"/>
      <c r="AB223" s="60"/>
      <c r="AC223" s="60"/>
    </row>
    <row r="224" spans="1:29" ht="30" customHeight="1" x14ac:dyDescent="0.25">
      <c r="A224" s="166"/>
      <c r="B224" s="71">
        <v>221</v>
      </c>
      <c r="C224" s="169"/>
      <c r="D224" s="75" t="s">
        <v>273</v>
      </c>
      <c r="E224" s="72" t="s">
        <v>729</v>
      </c>
      <c r="F224" s="72" t="s">
        <v>38</v>
      </c>
      <c r="G224" s="72" t="s">
        <v>232</v>
      </c>
      <c r="H224" s="56">
        <v>14.17</v>
      </c>
      <c r="I224" s="32"/>
      <c r="J224" s="41">
        <f t="shared" si="6"/>
        <v>0</v>
      </c>
      <c r="K224" s="42" t="str">
        <f t="shared" si="7"/>
        <v>OK</v>
      </c>
      <c r="L224" s="31"/>
      <c r="M224" s="31"/>
      <c r="N224" s="31"/>
      <c r="O224" s="31"/>
      <c r="P224" s="31"/>
      <c r="Q224" s="31"/>
      <c r="R224" s="31"/>
      <c r="S224" s="31"/>
      <c r="T224" s="31"/>
      <c r="U224" s="31"/>
      <c r="V224" s="31"/>
      <c r="W224" s="31"/>
      <c r="X224" s="60"/>
      <c r="Y224" s="60"/>
      <c r="Z224" s="60"/>
      <c r="AA224" s="60"/>
      <c r="AB224" s="60"/>
      <c r="AC224" s="60"/>
    </row>
    <row r="225" spans="1:29" ht="30" customHeight="1" x14ac:dyDescent="0.25">
      <c r="A225" s="166"/>
      <c r="B225" s="71">
        <v>222</v>
      </c>
      <c r="C225" s="169"/>
      <c r="D225" s="75" t="s">
        <v>274</v>
      </c>
      <c r="E225" s="72" t="s">
        <v>729</v>
      </c>
      <c r="F225" s="72" t="s">
        <v>38</v>
      </c>
      <c r="G225" s="72" t="s">
        <v>232</v>
      </c>
      <c r="H225" s="56">
        <v>17.260000000000002</v>
      </c>
      <c r="I225" s="32">
        <v>1</v>
      </c>
      <c r="J225" s="41">
        <f t="shared" si="6"/>
        <v>0</v>
      </c>
      <c r="K225" s="42" t="str">
        <f t="shared" si="7"/>
        <v>OK</v>
      </c>
      <c r="L225" s="31"/>
      <c r="M225" s="31">
        <v>1</v>
      </c>
      <c r="N225" s="31"/>
      <c r="O225" s="31"/>
      <c r="P225" s="31"/>
      <c r="Q225" s="31"/>
      <c r="R225" s="31"/>
      <c r="S225" s="31"/>
      <c r="T225" s="31"/>
      <c r="U225" s="31"/>
      <c r="V225" s="31"/>
      <c r="W225" s="31"/>
      <c r="X225" s="60"/>
      <c r="Y225" s="60"/>
      <c r="Z225" s="60"/>
      <c r="AA225" s="60"/>
      <c r="AB225" s="60"/>
      <c r="AC225" s="60"/>
    </row>
    <row r="226" spans="1:29" ht="30" customHeight="1" x14ac:dyDescent="0.25">
      <c r="A226" s="166"/>
      <c r="B226" s="73">
        <v>223</v>
      </c>
      <c r="C226" s="169"/>
      <c r="D226" s="75" t="s">
        <v>656</v>
      </c>
      <c r="E226" s="72" t="s">
        <v>729</v>
      </c>
      <c r="F226" s="72" t="s">
        <v>336</v>
      </c>
      <c r="G226" s="72" t="s">
        <v>232</v>
      </c>
      <c r="H226" s="56">
        <v>18.02</v>
      </c>
      <c r="I226" s="32"/>
      <c r="J226" s="41">
        <f t="shared" si="6"/>
        <v>0</v>
      </c>
      <c r="K226" s="42" t="str">
        <f t="shared" si="7"/>
        <v>OK</v>
      </c>
      <c r="L226" s="31"/>
      <c r="M226" s="31"/>
      <c r="N226" s="31"/>
      <c r="O226" s="31"/>
      <c r="P226" s="31"/>
      <c r="Q226" s="31"/>
      <c r="R226" s="31"/>
      <c r="S226" s="31"/>
      <c r="T226" s="31"/>
      <c r="U226" s="31"/>
      <c r="V226" s="31"/>
      <c r="W226" s="31"/>
      <c r="X226" s="60"/>
      <c r="Y226" s="60"/>
      <c r="Z226" s="60"/>
      <c r="AA226" s="60"/>
      <c r="AB226" s="60"/>
      <c r="AC226" s="60"/>
    </row>
    <row r="227" spans="1:29" ht="30" customHeight="1" x14ac:dyDescent="0.25">
      <c r="A227" s="166"/>
      <c r="B227" s="71">
        <v>224</v>
      </c>
      <c r="C227" s="169"/>
      <c r="D227" s="75" t="s">
        <v>275</v>
      </c>
      <c r="E227" s="72" t="s">
        <v>726</v>
      </c>
      <c r="F227" s="72" t="s">
        <v>38</v>
      </c>
      <c r="G227" s="72" t="s">
        <v>232</v>
      </c>
      <c r="H227" s="56">
        <v>22.93</v>
      </c>
      <c r="I227" s="32"/>
      <c r="J227" s="41">
        <f t="shared" si="6"/>
        <v>0</v>
      </c>
      <c r="K227" s="42" t="str">
        <f t="shared" si="7"/>
        <v>OK</v>
      </c>
      <c r="L227" s="31"/>
      <c r="M227" s="31"/>
      <c r="N227" s="31"/>
      <c r="O227" s="31"/>
      <c r="P227" s="31"/>
      <c r="Q227" s="31"/>
      <c r="R227" s="31"/>
      <c r="S227" s="31"/>
      <c r="T227" s="31"/>
      <c r="U227" s="31"/>
      <c r="V227" s="31"/>
      <c r="W227" s="31"/>
      <c r="X227" s="60"/>
      <c r="Y227" s="60"/>
      <c r="Z227" s="60"/>
      <c r="AA227" s="60"/>
      <c r="AB227" s="60"/>
      <c r="AC227" s="60"/>
    </row>
    <row r="228" spans="1:29" ht="30" customHeight="1" x14ac:dyDescent="0.25">
      <c r="A228" s="166"/>
      <c r="B228" s="71">
        <v>225</v>
      </c>
      <c r="C228" s="169"/>
      <c r="D228" s="75" t="s">
        <v>276</v>
      </c>
      <c r="E228" s="72" t="s">
        <v>726</v>
      </c>
      <c r="F228" s="72" t="s">
        <v>38</v>
      </c>
      <c r="G228" s="72" t="s">
        <v>232</v>
      </c>
      <c r="H228" s="56">
        <v>47.76</v>
      </c>
      <c r="I228" s="32"/>
      <c r="J228" s="41">
        <f t="shared" si="6"/>
        <v>0</v>
      </c>
      <c r="K228" s="42" t="str">
        <f t="shared" si="7"/>
        <v>OK</v>
      </c>
      <c r="L228" s="31"/>
      <c r="M228" s="31"/>
      <c r="N228" s="31"/>
      <c r="O228" s="31"/>
      <c r="P228" s="31"/>
      <c r="Q228" s="31"/>
      <c r="R228" s="31"/>
      <c r="S228" s="31"/>
      <c r="T228" s="31"/>
      <c r="U228" s="31"/>
      <c r="V228" s="31"/>
      <c r="W228" s="31"/>
      <c r="X228" s="60"/>
      <c r="Y228" s="60"/>
      <c r="Z228" s="60"/>
      <c r="AA228" s="60"/>
      <c r="AB228" s="60"/>
      <c r="AC228" s="60"/>
    </row>
    <row r="229" spans="1:29" ht="30" customHeight="1" x14ac:dyDescent="0.25">
      <c r="A229" s="166"/>
      <c r="B229" s="71">
        <v>226</v>
      </c>
      <c r="C229" s="169"/>
      <c r="D229" s="75" t="s">
        <v>277</v>
      </c>
      <c r="E229" s="72" t="s">
        <v>731</v>
      </c>
      <c r="F229" s="72" t="s">
        <v>38</v>
      </c>
      <c r="G229" s="72" t="s">
        <v>232</v>
      </c>
      <c r="H229" s="56">
        <v>34.770000000000003</v>
      </c>
      <c r="I229" s="32">
        <v>1</v>
      </c>
      <c r="J229" s="41">
        <f t="shared" si="6"/>
        <v>0</v>
      </c>
      <c r="K229" s="42" t="str">
        <f t="shared" si="7"/>
        <v>OK</v>
      </c>
      <c r="L229" s="31"/>
      <c r="M229" s="31">
        <v>1</v>
      </c>
      <c r="N229" s="31"/>
      <c r="O229" s="31"/>
      <c r="P229" s="31"/>
      <c r="Q229" s="31"/>
      <c r="R229" s="31"/>
      <c r="S229" s="31"/>
      <c r="T229" s="31"/>
      <c r="U229" s="31"/>
      <c r="V229" s="31"/>
      <c r="W229" s="31"/>
      <c r="X229" s="60"/>
      <c r="Y229" s="60"/>
      <c r="Z229" s="60"/>
      <c r="AA229" s="60"/>
      <c r="AB229" s="60"/>
      <c r="AC229" s="60"/>
    </row>
    <row r="230" spans="1:29" ht="30" customHeight="1" x14ac:dyDescent="0.25">
      <c r="A230" s="166"/>
      <c r="B230" s="71">
        <v>227</v>
      </c>
      <c r="C230" s="169"/>
      <c r="D230" s="75" t="s">
        <v>278</v>
      </c>
      <c r="E230" s="72" t="s">
        <v>731</v>
      </c>
      <c r="F230" s="72" t="s">
        <v>38</v>
      </c>
      <c r="G230" s="72" t="s">
        <v>232</v>
      </c>
      <c r="H230" s="56">
        <v>38.89</v>
      </c>
      <c r="I230" s="32"/>
      <c r="J230" s="41">
        <f t="shared" si="6"/>
        <v>0</v>
      </c>
      <c r="K230" s="42" t="str">
        <f t="shared" si="7"/>
        <v>OK</v>
      </c>
      <c r="L230" s="31"/>
      <c r="M230" s="31"/>
      <c r="N230" s="31"/>
      <c r="O230" s="31"/>
      <c r="P230" s="31"/>
      <c r="Q230" s="31"/>
      <c r="R230" s="31"/>
      <c r="S230" s="31"/>
      <c r="T230" s="31"/>
      <c r="U230" s="31"/>
      <c r="V230" s="31"/>
      <c r="W230" s="31"/>
      <c r="X230" s="60"/>
      <c r="Y230" s="60"/>
      <c r="Z230" s="60"/>
      <c r="AA230" s="60"/>
      <c r="AB230" s="60"/>
      <c r="AC230" s="60"/>
    </row>
    <row r="231" spans="1:29" ht="30" customHeight="1" x14ac:dyDescent="0.25">
      <c r="A231" s="166"/>
      <c r="B231" s="71">
        <v>228</v>
      </c>
      <c r="C231" s="169"/>
      <c r="D231" s="75" t="s">
        <v>279</v>
      </c>
      <c r="E231" s="72" t="s">
        <v>731</v>
      </c>
      <c r="F231" s="72" t="s">
        <v>38</v>
      </c>
      <c r="G231" s="72" t="s">
        <v>232</v>
      </c>
      <c r="H231" s="56">
        <v>62.09</v>
      </c>
      <c r="I231" s="32">
        <v>1</v>
      </c>
      <c r="J231" s="41">
        <f t="shared" si="6"/>
        <v>1</v>
      </c>
      <c r="K231" s="42" t="str">
        <f t="shared" si="7"/>
        <v>OK</v>
      </c>
      <c r="L231" s="31"/>
      <c r="M231" s="31"/>
      <c r="N231" s="31"/>
      <c r="O231" s="31"/>
      <c r="P231" s="31"/>
      <c r="Q231" s="31"/>
      <c r="R231" s="31"/>
      <c r="S231" s="31"/>
      <c r="T231" s="31"/>
      <c r="U231" s="31"/>
      <c r="V231" s="31"/>
      <c r="W231" s="31"/>
      <c r="X231" s="60"/>
      <c r="Y231" s="60"/>
      <c r="Z231" s="60"/>
      <c r="AA231" s="60"/>
      <c r="AB231" s="60"/>
      <c r="AC231" s="60"/>
    </row>
    <row r="232" spans="1:29" ht="30" customHeight="1" x14ac:dyDescent="0.25">
      <c r="A232" s="166"/>
      <c r="B232" s="71">
        <v>229</v>
      </c>
      <c r="C232" s="169"/>
      <c r="D232" s="75" t="s">
        <v>280</v>
      </c>
      <c r="E232" s="72" t="s">
        <v>729</v>
      </c>
      <c r="F232" s="72" t="s">
        <v>38</v>
      </c>
      <c r="G232" s="72" t="s">
        <v>232</v>
      </c>
      <c r="H232" s="56">
        <v>10.92</v>
      </c>
      <c r="I232" s="32">
        <v>1</v>
      </c>
      <c r="J232" s="41">
        <f t="shared" si="6"/>
        <v>0</v>
      </c>
      <c r="K232" s="42" t="str">
        <f t="shared" si="7"/>
        <v>OK</v>
      </c>
      <c r="L232" s="31"/>
      <c r="M232" s="31">
        <v>1</v>
      </c>
      <c r="N232" s="31"/>
      <c r="O232" s="31"/>
      <c r="P232" s="31"/>
      <c r="Q232" s="31"/>
      <c r="R232" s="31"/>
      <c r="S232" s="31"/>
      <c r="T232" s="31"/>
      <c r="U232" s="31"/>
      <c r="V232" s="31"/>
      <c r="W232" s="31"/>
      <c r="X232" s="60"/>
      <c r="Y232" s="60"/>
      <c r="Z232" s="60"/>
      <c r="AA232" s="60"/>
      <c r="AB232" s="60"/>
      <c r="AC232" s="60"/>
    </row>
    <row r="233" spans="1:29" ht="30" customHeight="1" x14ac:dyDescent="0.25">
      <c r="A233" s="166"/>
      <c r="B233" s="73">
        <v>230</v>
      </c>
      <c r="C233" s="169"/>
      <c r="D233" s="75" t="s">
        <v>281</v>
      </c>
      <c r="E233" s="72" t="s">
        <v>729</v>
      </c>
      <c r="F233" s="72" t="s">
        <v>38</v>
      </c>
      <c r="G233" s="72" t="s">
        <v>232</v>
      </c>
      <c r="H233" s="56">
        <v>60.58</v>
      </c>
      <c r="I233" s="32">
        <v>1</v>
      </c>
      <c r="J233" s="41">
        <f t="shared" si="6"/>
        <v>1</v>
      </c>
      <c r="K233" s="42" t="str">
        <f t="shared" si="7"/>
        <v>OK</v>
      </c>
      <c r="L233" s="31"/>
      <c r="M233" s="31"/>
      <c r="N233" s="31"/>
      <c r="O233" s="31"/>
      <c r="P233" s="31"/>
      <c r="Q233" s="31"/>
      <c r="R233" s="31"/>
      <c r="S233" s="31"/>
      <c r="T233" s="31"/>
      <c r="U233" s="31"/>
      <c r="V233" s="31"/>
      <c r="W233" s="31"/>
      <c r="X233" s="60"/>
      <c r="Y233" s="60"/>
      <c r="Z233" s="60"/>
      <c r="AA233" s="60"/>
      <c r="AB233" s="60"/>
      <c r="AC233" s="60"/>
    </row>
    <row r="234" spans="1:29" ht="30" customHeight="1" x14ac:dyDescent="0.25">
      <c r="A234" s="166"/>
      <c r="B234" s="73">
        <v>231</v>
      </c>
      <c r="C234" s="169"/>
      <c r="D234" s="75" t="s">
        <v>283</v>
      </c>
      <c r="E234" s="72" t="s">
        <v>732</v>
      </c>
      <c r="F234" s="72" t="s">
        <v>38</v>
      </c>
      <c r="G234" s="72" t="s">
        <v>232</v>
      </c>
      <c r="H234" s="56">
        <v>142.84</v>
      </c>
      <c r="I234" s="32">
        <v>1</v>
      </c>
      <c r="J234" s="41">
        <f t="shared" si="6"/>
        <v>0</v>
      </c>
      <c r="K234" s="42" t="str">
        <f t="shared" si="7"/>
        <v>OK</v>
      </c>
      <c r="L234" s="31"/>
      <c r="M234" s="31">
        <v>1</v>
      </c>
      <c r="N234" s="31"/>
      <c r="O234" s="31"/>
      <c r="P234" s="31"/>
      <c r="Q234" s="31"/>
      <c r="R234" s="31"/>
      <c r="S234" s="31"/>
      <c r="T234" s="31"/>
      <c r="U234" s="31"/>
      <c r="V234" s="31"/>
      <c r="W234" s="31"/>
      <c r="X234" s="60"/>
      <c r="Y234" s="60"/>
      <c r="Z234" s="60"/>
      <c r="AA234" s="60"/>
      <c r="AB234" s="60"/>
      <c r="AC234" s="60"/>
    </row>
    <row r="235" spans="1:29" ht="30" customHeight="1" x14ac:dyDescent="0.25">
      <c r="A235" s="166"/>
      <c r="B235" s="73">
        <v>232</v>
      </c>
      <c r="C235" s="169"/>
      <c r="D235" s="75" t="s">
        <v>285</v>
      </c>
      <c r="E235" s="72" t="s">
        <v>710</v>
      </c>
      <c r="F235" s="72" t="s">
        <v>38</v>
      </c>
      <c r="G235" s="72" t="s">
        <v>232</v>
      </c>
      <c r="H235" s="56">
        <v>60.19</v>
      </c>
      <c r="I235" s="32">
        <v>1</v>
      </c>
      <c r="J235" s="41">
        <f t="shared" si="6"/>
        <v>1</v>
      </c>
      <c r="K235" s="42" t="str">
        <f t="shared" si="7"/>
        <v>OK</v>
      </c>
      <c r="L235" s="31"/>
      <c r="M235" s="31"/>
      <c r="N235" s="31"/>
      <c r="O235" s="31"/>
      <c r="P235" s="31"/>
      <c r="Q235" s="31"/>
      <c r="R235" s="31"/>
      <c r="S235" s="31"/>
      <c r="T235" s="31"/>
      <c r="U235" s="31"/>
      <c r="V235" s="31"/>
      <c r="W235" s="31"/>
      <c r="X235" s="60"/>
      <c r="Y235" s="60"/>
      <c r="Z235" s="60"/>
      <c r="AA235" s="60"/>
      <c r="AB235" s="60"/>
      <c r="AC235" s="60"/>
    </row>
    <row r="236" spans="1:29" ht="30" customHeight="1" x14ac:dyDescent="0.25">
      <c r="A236" s="166"/>
      <c r="B236" s="73">
        <v>233</v>
      </c>
      <c r="C236" s="169"/>
      <c r="D236" s="75" t="s">
        <v>667</v>
      </c>
      <c r="E236" s="72" t="s">
        <v>732</v>
      </c>
      <c r="F236" s="72" t="s">
        <v>336</v>
      </c>
      <c r="G236" s="72" t="s">
        <v>232</v>
      </c>
      <c r="H236" s="56">
        <v>343.96</v>
      </c>
      <c r="I236" s="32"/>
      <c r="J236" s="41">
        <f t="shared" si="6"/>
        <v>0</v>
      </c>
      <c r="K236" s="42" t="str">
        <f t="shared" si="7"/>
        <v>OK</v>
      </c>
      <c r="L236" s="31"/>
      <c r="M236" s="31"/>
      <c r="N236" s="31"/>
      <c r="O236" s="31"/>
      <c r="P236" s="31"/>
      <c r="Q236" s="31"/>
      <c r="R236" s="31"/>
      <c r="S236" s="31"/>
      <c r="T236" s="31"/>
      <c r="U236" s="31"/>
      <c r="V236" s="31"/>
      <c r="W236" s="31"/>
      <c r="X236" s="60"/>
      <c r="Y236" s="60"/>
      <c r="Z236" s="60"/>
      <c r="AA236" s="60"/>
      <c r="AB236" s="60"/>
      <c r="AC236" s="60"/>
    </row>
    <row r="237" spans="1:29" ht="30" customHeight="1" x14ac:dyDescent="0.25">
      <c r="A237" s="166"/>
      <c r="B237" s="73">
        <v>234</v>
      </c>
      <c r="C237" s="169"/>
      <c r="D237" s="75" t="s">
        <v>668</v>
      </c>
      <c r="E237" s="72" t="s">
        <v>732</v>
      </c>
      <c r="F237" s="72" t="s">
        <v>336</v>
      </c>
      <c r="G237" s="72" t="s">
        <v>232</v>
      </c>
      <c r="H237" s="56">
        <v>486.15</v>
      </c>
      <c r="I237" s="32"/>
      <c r="J237" s="41">
        <f t="shared" si="6"/>
        <v>0</v>
      </c>
      <c r="K237" s="42" t="str">
        <f t="shared" si="7"/>
        <v>OK</v>
      </c>
      <c r="L237" s="31"/>
      <c r="M237" s="31"/>
      <c r="N237" s="31"/>
      <c r="O237" s="31"/>
      <c r="P237" s="31"/>
      <c r="Q237" s="31"/>
      <c r="R237" s="31"/>
      <c r="S237" s="31"/>
      <c r="T237" s="31"/>
      <c r="U237" s="31"/>
      <c r="V237" s="31"/>
      <c r="W237" s="31"/>
      <c r="X237" s="60"/>
      <c r="Y237" s="60"/>
      <c r="Z237" s="60"/>
      <c r="AA237" s="60"/>
      <c r="AB237" s="60"/>
      <c r="AC237" s="60"/>
    </row>
    <row r="238" spans="1:29" ht="30" customHeight="1" x14ac:dyDescent="0.25">
      <c r="A238" s="166"/>
      <c r="B238" s="71">
        <v>235</v>
      </c>
      <c r="C238" s="169"/>
      <c r="D238" s="75" t="s">
        <v>287</v>
      </c>
      <c r="E238" s="72" t="s">
        <v>231</v>
      </c>
      <c r="F238" s="72" t="s">
        <v>38</v>
      </c>
      <c r="G238" s="72" t="s">
        <v>232</v>
      </c>
      <c r="H238" s="56">
        <v>21.89</v>
      </c>
      <c r="I238" s="32"/>
      <c r="J238" s="41">
        <f t="shared" si="6"/>
        <v>0</v>
      </c>
      <c r="K238" s="42" t="str">
        <f t="shared" si="7"/>
        <v>OK</v>
      </c>
      <c r="L238" s="31"/>
      <c r="M238" s="31"/>
      <c r="N238" s="31"/>
      <c r="O238" s="31"/>
      <c r="P238" s="31"/>
      <c r="Q238" s="31"/>
      <c r="R238" s="31"/>
      <c r="S238" s="31"/>
      <c r="T238" s="31"/>
      <c r="U238" s="31"/>
      <c r="V238" s="31"/>
      <c r="W238" s="31"/>
      <c r="X238" s="60"/>
      <c r="Y238" s="60"/>
      <c r="Z238" s="60"/>
      <c r="AA238" s="60"/>
      <c r="AB238" s="60"/>
      <c r="AC238" s="60"/>
    </row>
    <row r="239" spans="1:29" ht="30" customHeight="1" x14ac:dyDescent="0.25">
      <c r="A239" s="166"/>
      <c r="B239" s="71">
        <v>236</v>
      </c>
      <c r="C239" s="169"/>
      <c r="D239" s="75" t="s">
        <v>289</v>
      </c>
      <c r="E239" s="72" t="s">
        <v>231</v>
      </c>
      <c r="F239" s="72" t="s">
        <v>38</v>
      </c>
      <c r="G239" s="72" t="s">
        <v>232</v>
      </c>
      <c r="H239" s="56">
        <v>35.840000000000003</v>
      </c>
      <c r="I239" s="32"/>
      <c r="J239" s="41">
        <f t="shared" si="6"/>
        <v>0</v>
      </c>
      <c r="K239" s="42" t="str">
        <f t="shared" si="7"/>
        <v>OK</v>
      </c>
      <c r="L239" s="31"/>
      <c r="M239" s="31"/>
      <c r="N239" s="31"/>
      <c r="O239" s="31"/>
      <c r="P239" s="31"/>
      <c r="Q239" s="31"/>
      <c r="R239" s="31"/>
      <c r="S239" s="31"/>
      <c r="T239" s="31"/>
      <c r="U239" s="31"/>
      <c r="V239" s="31"/>
      <c r="W239" s="31"/>
      <c r="X239" s="60"/>
      <c r="Y239" s="60"/>
      <c r="Z239" s="60"/>
      <c r="AA239" s="60"/>
      <c r="AB239" s="60"/>
      <c r="AC239" s="60"/>
    </row>
    <row r="240" spans="1:29" ht="30" customHeight="1" x14ac:dyDescent="0.25">
      <c r="A240" s="166"/>
      <c r="B240" s="71">
        <v>237</v>
      </c>
      <c r="C240" s="169"/>
      <c r="D240" s="75" t="s">
        <v>290</v>
      </c>
      <c r="E240" s="72" t="s">
        <v>231</v>
      </c>
      <c r="F240" s="72" t="s">
        <v>38</v>
      </c>
      <c r="G240" s="72" t="s">
        <v>232</v>
      </c>
      <c r="H240" s="56">
        <v>19.579999999999998</v>
      </c>
      <c r="I240" s="32"/>
      <c r="J240" s="41">
        <f t="shared" si="6"/>
        <v>0</v>
      </c>
      <c r="K240" s="42" t="str">
        <f t="shared" si="7"/>
        <v>OK</v>
      </c>
      <c r="L240" s="31"/>
      <c r="M240" s="31"/>
      <c r="N240" s="31"/>
      <c r="O240" s="31"/>
      <c r="P240" s="31"/>
      <c r="Q240" s="31"/>
      <c r="R240" s="31"/>
      <c r="S240" s="31"/>
      <c r="T240" s="31"/>
      <c r="U240" s="31"/>
      <c r="V240" s="31"/>
      <c r="W240" s="31"/>
      <c r="X240" s="60"/>
      <c r="Y240" s="60"/>
      <c r="Z240" s="60"/>
      <c r="AA240" s="60"/>
      <c r="AB240" s="60"/>
      <c r="AC240" s="60"/>
    </row>
    <row r="241" spans="1:29" ht="30" customHeight="1" x14ac:dyDescent="0.25">
      <c r="A241" s="166"/>
      <c r="B241" s="71">
        <v>238</v>
      </c>
      <c r="C241" s="169"/>
      <c r="D241" s="75" t="s">
        <v>291</v>
      </c>
      <c r="E241" s="72" t="s">
        <v>231</v>
      </c>
      <c r="F241" s="72" t="s">
        <v>38</v>
      </c>
      <c r="G241" s="72" t="s">
        <v>232</v>
      </c>
      <c r="H241" s="56">
        <v>42.52</v>
      </c>
      <c r="I241" s="32"/>
      <c r="J241" s="41">
        <f t="shared" si="6"/>
        <v>0</v>
      </c>
      <c r="K241" s="42" t="str">
        <f t="shared" si="7"/>
        <v>OK</v>
      </c>
      <c r="L241" s="31"/>
      <c r="M241" s="31"/>
      <c r="N241" s="31"/>
      <c r="O241" s="31"/>
      <c r="P241" s="31"/>
      <c r="Q241" s="31"/>
      <c r="R241" s="31"/>
      <c r="S241" s="31"/>
      <c r="T241" s="31"/>
      <c r="U241" s="31"/>
      <c r="V241" s="31"/>
      <c r="W241" s="31"/>
      <c r="X241" s="60"/>
      <c r="Y241" s="60"/>
      <c r="Z241" s="60"/>
      <c r="AA241" s="60"/>
      <c r="AB241" s="60"/>
      <c r="AC241" s="60"/>
    </row>
    <row r="242" spans="1:29" ht="30" customHeight="1" x14ac:dyDescent="0.25">
      <c r="A242" s="166"/>
      <c r="B242" s="71">
        <v>239</v>
      </c>
      <c r="C242" s="169"/>
      <c r="D242" s="75" t="s">
        <v>293</v>
      </c>
      <c r="E242" s="72" t="s">
        <v>231</v>
      </c>
      <c r="F242" s="72" t="s">
        <v>38</v>
      </c>
      <c r="G242" s="72" t="s">
        <v>232</v>
      </c>
      <c r="H242" s="56">
        <v>41.19</v>
      </c>
      <c r="I242" s="32"/>
      <c r="J242" s="41">
        <f t="shared" si="6"/>
        <v>0</v>
      </c>
      <c r="K242" s="42" t="str">
        <f t="shared" si="7"/>
        <v>OK</v>
      </c>
      <c r="L242" s="31"/>
      <c r="M242" s="31"/>
      <c r="N242" s="31"/>
      <c r="O242" s="31"/>
      <c r="P242" s="31"/>
      <c r="Q242" s="31"/>
      <c r="R242" s="31"/>
      <c r="S242" s="31"/>
      <c r="T242" s="31"/>
      <c r="U242" s="31"/>
      <c r="V242" s="31"/>
      <c r="W242" s="31"/>
      <c r="X242" s="60"/>
      <c r="Y242" s="60"/>
      <c r="Z242" s="60"/>
      <c r="AA242" s="60"/>
      <c r="AB242" s="60"/>
      <c r="AC242" s="60"/>
    </row>
    <row r="243" spans="1:29" ht="30" customHeight="1" x14ac:dyDescent="0.25">
      <c r="A243" s="166"/>
      <c r="B243" s="71">
        <v>240</v>
      </c>
      <c r="C243" s="169"/>
      <c r="D243" s="75" t="s">
        <v>295</v>
      </c>
      <c r="E243" s="72" t="s">
        <v>710</v>
      </c>
      <c r="F243" s="72" t="s">
        <v>38</v>
      </c>
      <c r="G243" s="72" t="s">
        <v>232</v>
      </c>
      <c r="H243" s="56">
        <v>59.1</v>
      </c>
      <c r="I243" s="32"/>
      <c r="J243" s="41">
        <f t="shared" si="6"/>
        <v>0</v>
      </c>
      <c r="K243" s="42" t="str">
        <f t="shared" si="7"/>
        <v>OK</v>
      </c>
      <c r="L243" s="31"/>
      <c r="M243" s="31"/>
      <c r="N243" s="31"/>
      <c r="O243" s="31"/>
      <c r="P243" s="31"/>
      <c r="Q243" s="31"/>
      <c r="R243" s="31"/>
      <c r="S243" s="31"/>
      <c r="T243" s="31"/>
      <c r="U243" s="31"/>
      <c r="V243" s="31"/>
      <c r="W243" s="31"/>
      <c r="X243" s="60"/>
      <c r="Y243" s="60"/>
      <c r="Z243" s="60"/>
      <c r="AA243" s="60"/>
      <c r="AB243" s="60"/>
      <c r="AC243" s="60"/>
    </row>
    <row r="244" spans="1:29" ht="30" customHeight="1" x14ac:dyDescent="0.25">
      <c r="A244" s="166"/>
      <c r="B244" s="71">
        <v>241</v>
      </c>
      <c r="C244" s="169"/>
      <c r="D244" s="75" t="s">
        <v>297</v>
      </c>
      <c r="E244" s="72" t="s">
        <v>729</v>
      </c>
      <c r="F244" s="72" t="s">
        <v>38</v>
      </c>
      <c r="G244" s="72" t="s">
        <v>232</v>
      </c>
      <c r="H244" s="56">
        <v>38.520000000000003</v>
      </c>
      <c r="I244" s="32">
        <v>1</v>
      </c>
      <c r="J244" s="41">
        <f t="shared" si="6"/>
        <v>0</v>
      </c>
      <c r="K244" s="42" t="str">
        <f t="shared" si="7"/>
        <v>OK</v>
      </c>
      <c r="L244" s="31"/>
      <c r="M244" s="31">
        <v>1</v>
      </c>
      <c r="N244" s="31"/>
      <c r="O244" s="31"/>
      <c r="P244" s="31"/>
      <c r="Q244" s="31"/>
      <c r="R244" s="31"/>
      <c r="S244" s="31"/>
      <c r="T244" s="31"/>
      <c r="U244" s="31"/>
      <c r="V244" s="31"/>
      <c r="W244" s="31"/>
      <c r="X244" s="60"/>
      <c r="Y244" s="60"/>
      <c r="Z244" s="60"/>
      <c r="AA244" s="60"/>
      <c r="AB244" s="60"/>
      <c r="AC244" s="60"/>
    </row>
    <row r="245" spans="1:29" ht="30" customHeight="1" x14ac:dyDescent="0.25">
      <c r="A245" s="166"/>
      <c r="B245" s="71">
        <v>242</v>
      </c>
      <c r="C245" s="169"/>
      <c r="D245" s="75" t="s">
        <v>298</v>
      </c>
      <c r="E245" s="72" t="s">
        <v>726</v>
      </c>
      <c r="F245" s="72" t="s">
        <v>38</v>
      </c>
      <c r="G245" s="72" t="s">
        <v>232</v>
      </c>
      <c r="H245" s="56">
        <v>13.52</v>
      </c>
      <c r="I245" s="32"/>
      <c r="J245" s="41">
        <f t="shared" si="6"/>
        <v>0</v>
      </c>
      <c r="K245" s="42" t="str">
        <f t="shared" si="7"/>
        <v>OK</v>
      </c>
      <c r="L245" s="31"/>
      <c r="M245" s="31"/>
      <c r="N245" s="31"/>
      <c r="O245" s="31"/>
      <c r="P245" s="31"/>
      <c r="Q245" s="31"/>
      <c r="R245" s="31"/>
      <c r="S245" s="31"/>
      <c r="T245" s="31"/>
      <c r="U245" s="31"/>
      <c r="V245" s="31"/>
      <c r="W245" s="31"/>
      <c r="X245" s="60"/>
      <c r="Y245" s="60"/>
      <c r="Z245" s="60"/>
      <c r="AA245" s="60"/>
      <c r="AB245" s="60"/>
      <c r="AC245" s="60"/>
    </row>
    <row r="246" spans="1:29" ht="30" customHeight="1" x14ac:dyDescent="0.25">
      <c r="A246" s="166"/>
      <c r="B246" s="73">
        <v>243</v>
      </c>
      <c r="C246" s="169"/>
      <c r="D246" s="75" t="s">
        <v>621</v>
      </c>
      <c r="E246" s="72" t="s">
        <v>729</v>
      </c>
      <c r="F246" s="72" t="s">
        <v>336</v>
      </c>
      <c r="G246" s="72" t="s">
        <v>232</v>
      </c>
      <c r="H246" s="56">
        <v>60.86</v>
      </c>
      <c r="I246" s="32"/>
      <c r="J246" s="41">
        <f t="shared" si="6"/>
        <v>0</v>
      </c>
      <c r="K246" s="42" t="str">
        <f t="shared" si="7"/>
        <v>OK</v>
      </c>
      <c r="L246" s="31"/>
      <c r="M246" s="31"/>
      <c r="N246" s="31"/>
      <c r="O246" s="31"/>
      <c r="P246" s="31"/>
      <c r="Q246" s="31"/>
      <c r="R246" s="31"/>
      <c r="S246" s="31"/>
      <c r="T246" s="31"/>
      <c r="U246" s="31"/>
      <c r="V246" s="31"/>
      <c r="W246" s="31"/>
      <c r="X246" s="60"/>
      <c r="Y246" s="60"/>
      <c r="Z246" s="60"/>
      <c r="AA246" s="60"/>
      <c r="AB246" s="60"/>
      <c r="AC246" s="60"/>
    </row>
    <row r="247" spans="1:29" ht="30" customHeight="1" x14ac:dyDescent="0.25">
      <c r="A247" s="166"/>
      <c r="B247" s="73">
        <v>244</v>
      </c>
      <c r="C247" s="169"/>
      <c r="D247" s="75" t="s">
        <v>646</v>
      </c>
      <c r="E247" s="72" t="s">
        <v>726</v>
      </c>
      <c r="F247" s="72" t="s">
        <v>336</v>
      </c>
      <c r="G247" s="72" t="s">
        <v>232</v>
      </c>
      <c r="H247" s="56">
        <v>65.84</v>
      </c>
      <c r="I247" s="32"/>
      <c r="J247" s="41">
        <f t="shared" si="6"/>
        <v>0</v>
      </c>
      <c r="K247" s="42" t="str">
        <f t="shared" si="7"/>
        <v>OK</v>
      </c>
      <c r="L247" s="31"/>
      <c r="M247" s="31"/>
      <c r="N247" s="31"/>
      <c r="O247" s="31"/>
      <c r="P247" s="31"/>
      <c r="Q247" s="31"/>
      <c r="R247" s="31"/>
      <c r="S247" s="31"/>
      <c r="T247" s="31"/>
      <c r="U247" s="31"/>
      <c r="V247" s="31"/>
      <c r="W247" s="31"/>
      <c r="X247" s="60"/>
      <c r="Y247" s="60"/>
      <c r="Z247" s="60"/>
      <c r="AA247" s="60"/>
      <c r="AB247" s="60"/>
      <c r="AC247" s="60"/>
    </row>
    <row r="248" spans="1:29" ht="30" customHeight="1" x14ac:dyDescent="0.25">
      <c r="A248" s="166"/>
      <c r="B248" s="73">
        <v>245</v>
      </c>
      <c r="C248" s="169"/>
      <c r="D248" s="75" t="s">
        <v>647</v>
      </c>
      <c r="E248" s="72" t="s">
        <v>726</v>
      </c>
      <c r="F248" s="72" t="s">
        <v>336</v>
      </c>
      <c r="G248" s="72" t="s">
        <v>232</v>
      </c>
      <c r="H248" s="56">
        <v>30.24</v>
      </c>
      <c r="I248" s="32"/>
      <c r="J248" s="41">
        <f t="shared" si="6"/>
        <v>0</v>
      </c>
      <c r="K248" s="42" t="str">
        <f t="shared" si="7"/>
        <v>OK</v>
      </c>
      <c r="L248" s="31"/>
      <c r="M248" s="31"/>
      <c r="N248" s="31"/>
      <c r="O248" s="31"/>
      <c r="P248" s="31"/>
      <c r="Q248" s="31"/>
      <c r="R248" s="31"/>
      <c r="S248" s="31"/>
      <c r="T248" s="31"/>
      <c r="U248" s="31"/>
      <c r="V248" s="31"/>
      <c r="W248" s="31"/>
      <c r="X248" s="60"/>
      <c r="Y248" s="60"/>
      <c r="Z248" s="60"/>
      <c r="AA248" s="60"/>
      <c r="AB248" s="60"/>
      <c r="AC248" s="60"/>
    </row>
    <row r="249" spans="1:29" ht="30" customHeight="1" x14ac:dyDescent="0.25">
      <c r="A249" s="166"/>
      <c r="B249" s="73">
        <v>246</v>
      </c>
      <c r="C249" s="169"/>
      <c r="D249" s="75" t="s">
        <v>624</v>
      </c>
      <c r="E249" s="72" t="s">
        <v>731</v>
      </c>
      <c r="F249" s="72" t="s">
        <v>336</v>
      </c>
      <c r="G249" s="72" t="s">
        <v>232</v>
      </c>
      <c r="H249" s="56">
        <v>5.55</v>
      </c>
      <c r="I249" s="32"/>
      <c r="J249" s="41">
        <f t="shared" si="6"/>
        <v>0</v>
      </c>
      <c r="K249" s="42" t="str">
        <f t="shared" si="7"/>
        <v>OK</v>
      </c>
      <c r="L249" s="31"/>
      <c r="M249" s="31"/>
      <c r="N249" s="31"/>
      <c r="O249" s="31"/>
      <c r="P249" s="31"/>
      <c r="Q249" s="31"/>
      <c r="R249" s="31"/>
      <c r="S249" s="31"/>
      <c r="T249" s="31"/>
      <c r="U249" s="31"/>
      <c r="V249" s="31"/>
      <c r="W249" s="31"/>
      <c r="X249" s="60"/>
      <c r="Y249" s="60"/>
      <c r="Z249" s="60"/>
      <c r="AA249" s="60"/>
      <c r="AB249" s="60"/>
      <c r="AC249" s="60"/>
    </row>
    <row r="250" spans="1:29" ht="30" customHeight="1" x14ac:dyDescent="0.25">
      <c r="A250" s="166"/>
      <c r="B250" s="73">
        <v>247</v>
      </c>
      <c r="C250" s="169"/>
      <c r="D250" s="75" t="s">
        <v>645</v>
      </c>
      <c r="E250" s="72" t="s">
        <v>726</v>
      </c>
      <c r="F250" s="72" t="s">
        <v>336</v>
      </c>
      <c r="G250" s="72" t="s">
        <v>232</v>
      </c>
      <c r="H250" s="56">
        <v>9.76</v>
      </c>
      <c r="I250" s="32"/>
      <c r="J250" s="41">
        <f t="shared" si="6"/>
        <v>0</v>
      </c>
      <c r="K250" s="42" t="str">
        <f t="shared" si="7"/>
        <v>OK</v>
      </c>
      <c r="L250" s="31"/>
      <c r="M250" s="31"/>
      <c r="N250" s="31"/>
      <c r="O250" s="31"/>
      <c r="P250" s="31"/>
      <c r="Q250" s="31"/>
      <c r="R250" s="31"/>
      <c r="S250" s="31"/>
      <c r="T250" s="31"/>
      <c r="U250" s="31"/>
      <c r="V250" s="31"/>
      <c r="W250" s="31"/>
      <c r="X250" s="60"/>
      <c r="Y250" s="60"/>
      <c r="Z250" s="60"/>
      <c r="AA250" s="60"/>
      <c r="AB250" s="60"/>
      <c r="AC250" s="60"/>
    </row>
    <row r="251" spans="1:29" ht="30" customHeight="1" x14ac:dyDescent="0.25">
      <c r="A251" s="166"/>
      <c r="B251" s="73">
        <v>248</v>
      </c>
      <c r="C251" s="169"/>
      <c r="D251" s="75" t="s">
        <v>648</v>
      </c>
      <c r="E251" s="72" t="s">
        <v>731</v>
      </c>
      <c r="F251" s="72" t="s">
        <v>336</v>
      </c>
      <c r="G251" s="72" t="s">
        <v>232</v>
      </c>
      <c r="H251" s="56">
        <v>44.16</v>
      </c>
      <c r="I251" s="32"/>
      <c r="J251" s="41">
        <f t="shared" si="6"/>
        <v>0</v>
      </c>
      <c r="K251" s="42" t="str">
        <f t="shared" si="7"/>
        <v>OK</v>
      </c>
      <c r="L251" s="31"/>
      <c r="M251" s="31"/>
      <c r="N251" s="31"/>
      <c r="O251" s="31"/>
      <c r="P251" s="31"/>
      <c r="Q251" s="31"/>
      <c r="R251" s="31"/>
      <c r="S251" s="31"/>
      <c r="T251" s="31"/>
      <c r="U251" s="31"/>
      <c r="V251" s="31"/>
      <c r="W251" s="31"/>
      <c r="X251" s="60"/>
      <c r="Y251" s="60"/>
      <c r="Z251" s="60"/>
      <c r="AA251" s="60"/>
      <c r="AB251" s="60"/>
      <c r="AC251" s="60"/>
    </row>
    <row r="252" spans="1:29" ht="30" customHeight="1" x14ac:dyDescent="0.25">
      <c r="A252" s="166"/>
      <c r="B252" s="73">
        <v>249</v>
      </c>
      <c r="C252" s="169"/>
      <c r="D252" s="75" t="s">
        <v>733</v>
      </c>
      <c r="E252" s="72" t="s">
        <v>231</v>
      </c>
      <c r="F252" s="72" t="s">
        <v>336</v>
      </c>
      <c r="G252" s="72" t="s">
        <v>232</v>
      </c>
      <c r="H252" s="56">
        <v>36.840000000000003</v>
      </c>
      <c r="I252" s="32"/>
      <c r="J252" s="41">
        <f t="shared" si="6"/>
        <v>0</v>
      </c>
      <c r="K252" s="42" t="str">
        <f t="shared" si="7"/>
        <v>OK</v>
      </c>
      <c r="L252" s="31"/>
      <c r="M252" s="31"/>
      <c r="N252" s="31"/>
      <c r="O252" s="31"/>
      <c r="P252" s="31"/>
      <c r="Q252" s="31"/>
      <c r="R252" s="31"/>
      <c r="S252" s="31"/>
      <c r="T252" s="31"/>
      <c r="U252" s="31"/>
      <c r="V252" s="31"/>
      <c r="W252" s="31"/>
      <c r="X252" s="60"/>
      <c r="Y252" s="60"/>
      <c r="Z252" s="60"/>
      <c r="AA252" s="60"/>
      <c r="AB252" s="60"/>
      <c r="AC252" s="60"/>
    </row>
    <row r="253" spans="1:29" ht="30" customHeight="1" x14ac:dyDescent="0.25">
      <c r="A253" s="166"/>
      <c r="B253" s="73">
        <v>250</v>
      </c>
      <c r="C253" s="169"/>
      <c r="D253" s="75" t="s">
        <v>734</v>
      </c>
      <c r="E253" s="72" t="s">
        <v>726</v>
      </c>
      <c r="F253" s="72" t="s">
        <v>336</v>
      </c>
      <c r="G253" s="72" t="s">
        <v>232</v>
      </c>
      <c r="H253" s="56">
        <v>39.32</v>
      </c>
      <c r="I253" s="32"/>
      <c r="J253" s="41">
        <f t="shared" si="6"/>
        <v>0</v>
      </c>
      <c r="K253" s="42" t="str">
        <f t="shared" si="7"/>
        <v>OK</v>
      </c>
      <c r="L253" s="31"/>
      <c r="M253" s="31"/>
      <c r="N253" s="31"/>
      <c r="O253" s="31"/>
      <c r="P253" s="31"/>
      <c r="Q253" s="31"/>
      <c r="R253" s="31"/>
      <c r="S253" s="31"/>
      <c r="T253" s="31"/>
      <c r="U253" s="31"/>
      <c r="V253" s="31"/>
      <c r="W253" s="31"/>
      <c r="X253" s="60"/>
      <c r="Y253" s="60"/>
      <c r="Z253" s="60"/>
      <c r="AA253" s="60"/>
      <c r="AB253" s="60"/>
      <c r="AC253" s="60"/>
    </row>
    <row r="254" spans="1:29" ht="30" customHeight="1" x14ac:dyDescent="0.25">
      <c r="A254" s="166"/>
      <c r="B254" s="73">
        <v>251</v>
      </c>
      <c r="C254" s="169"/>
      <c r="D254" s="75" t="s">
        <v>649</v>
      </c>
      <c r="E254" s="72" t="s">
        <v>735</v>
      </c>
      <c r="F254" s="72" t="s">
        <v>336</v>
      </c>
      <c r="G254" s="72" t="s">
        <v>232</v>
      </c>
      <c r="H254" s="56">
        <v>22.02</v>
      </c>
      <c r="I254" s="32"/>
      <c r="J254" s="41">
        <f t="shared" si="6"/>
        <v>0</v>
      </c>
      <c r="K254" s="42" t="str">
        <f t="shared" si="7"/>
        <v>OK</v>
      </c>
      <c r="L254" s="31"/>
      <c r="M254" s="31"/>
      <c r="N254" s="31"/>
      <c r="O254" s="31"/>
      <c r="P254" s="31"/>
      <c r="Q254" s="31"/>
      <c r="R254" s="31"/>
      <c r="S254" s="31"/>
      <c r="T254" s="31"/>
      <c r="U254" s="31"/>
      <c r="V254" s="31"/>
      <c r="W254" s="31"/>
      <c r="X254" s="60"/>
      <c r="Y254" s="60"/>
      <c r="Z254" s="60"/>
      <c r="AA254" s="60"/>
      <c r="AB254" s="60"/>
      <c r="AC254" s="60"/>
    </row>
    <row r="255" spans="1:29" ht="30" customHeight="1" x14ac:dyDescent="0.25">
      <c r="A255" s="166"/>
      <c r="B255" s="73">
        <v>252</v>
      </c>
      <c r="C255" s="169"/>
      <c r="D255" s="75" t="s">
        <v>650</v>
      </c>
      <c r="E255" s="72" t="s">
        <v>730</v>
      </c>
      <c r="F255" s="72" t="s">
        <v>336</v>
      </c>
      <c r="G255" s="72" t="s">
        <v>44</v>
      </c>
      <c r="H255" s="56">
        <v>13.98</v>
      </c>
      <c r="I255" s="32"/>
      <c r="J255" s="41">
        <f t="shared" si="6"/>
        <v>0</v>
      </c>
      <c r="K255" s="42" t="str">
        <f t="shared" si="7"/>
        <v>OK</v>
      </c>
      <c r="L255" s="31"/>
      <c r="M255" s="31"/>
      <c r="N255" s="31"/>
      <c r="O255" s="31"/>
      <c r="P255" s="31"/>
      <c r="Q255" s="31"/>
      <c r="R255" s="31"/>
      <c r="S255" s="31"/>
      <c r="T255" s="31"/>
      <c r="U255" s="31"/>
      <c r="V255" s="31"/>
      <c r="W255" s="31"/>
      <c r="X255" s="60"/>
      <c r="Y255" s="60"/>
      <c r="Z255" s="60"/>
      <c r="AA255" s="60"/>
      <c r="AB255" s="60"/>
      <c r="AC255" s="60"/>
    </row>
    <row r="256" spans="1:29" ht="30" customHeight="1" x14ac:dyDescent="0.25">
      <c r="A256" s="166"/>
      <c r="B256" s="73">
        <v>253</v>
      </c>
      <c r="C256" s="169"/>
      <c r="D256" s="75" t="s">
        <v>651</v>
      </c>
      <c r="E256" s="72" t="s">
        <v>726</v>
      </c>
      <c r="F256" s="72" t="s">
        <v>336</v>
      </c>
      <c r="G256" s="72" t="s">
        <v>232</v>
      </c>
      <c r="H256" s="56">
        <v>25.96</v>
      </c>
      <c r="I256" s="32"/>
      <c r="J256" s="41">
        <f t="shared" si="6"/>
        <v>0</v>
      </c>
      <c r="K256" s="42" t="str">
        <f t="shared" si="7"/>
        <v>OK</v>
      </c>
      <c r="L256" s="31"/>
      <c r="M256" s="31"/>
      <c r="N256" s="31"/>
      <c r="O256" s="31"/>
      <c r="P256" s="31"/>
      <c r="Q256" s="31"/>
      <c r="R256" s="31"/>
      <c r="S256" s="31"/>
      <c r="T256" s="31"/>
      <c r="U256" s="31"/>
      <c r="V256" s="31"/>
      <c r="W256" s="31"/>
      <c r="X256" s="60"/>
      <c r="Y256" s="60"/>
      <c r="Z256" s="60"/>
      <c r="AA256" s="60"/>
      <c r="AB256" s="60"/>
      <c r="AC256" s="60"/>
    </row>
    <row r="257" spans="1:29" ht="30" customHeight="1" x14ac:dyDescent="0.25">
      <c r="A257" s="167"/>
      <c r="B257" s="73">
        <v>254</v>
      </c>
      <c r="C257" s="170"/>
      <c r="D257" s="75" t="s">
        <v>653</v>
      </c>
      <c r="E257" s="72" t="s">
        <v>729</v>
      </c>
      <c r="F257" s="72" t="s">
        <v>336</v>
      </c>
      <c r="G257" s="72" t="s">
        <v>232</v>
      </c>
      <c r="H257" s="56">
        <v>86.3</v>
      </c>
      <c r="I257" s="32"/>
      <c r="J257" s="41">
        <f t="shared" si="6"/>
        <v>0</v>
      </c>
      <c r="K257" s="42" t="str">
        <f t="shared" si="7"/>
        <v>OK</v>
      </c>
      <c r="L257" s="31"/>
      <c r="M257" s="31"/>
      <c r="N257" s="31"/>
      <c r="O257" s="31"/>
      <c r="P257" s="31"/>
      <c r="Q257" s="31"/>
      <c r="R257" s="31"/>
      <c r="S257" s="31"/>
      <c r="T257" s="31"/>
      <c r="U257" s="31"/>
      <c r="V257" s="31"/>
      <c r="W257" s="31"/>
      <c r="X257" s="60"/>
      <c r="Y257" s="60"/>
      <c r="Z257" s="60"/>
      <c r="AA257" s="60"/>
      <c r="AB257" s="60"/>
      <c r="AC257" s="60"/>
    </row>
    <row r="258" spans="1:29" ht="30" customHeight="1" x14ac:dyDescent="0.25">
      <c r="A258" s="171">
        <v>5</v>
      </c>
      <c r="B258" s="76">
        <v>255</v>
      </c>
      <c r="C258" s="174" t="s">
        <v>736</v>
      </c>
      <c r="D258" s="80" t="s">
        <v>299</v>
      </c>
      <c r="E258" s="69" t="s">
        <v>737</v>
      </c>
      <c r="F258" s="69" t="s">
        <v>301</v>
      </c>
      <c r="G258" s="69" t="s">
        <v>44</v>
      </c>
      <c r="H258" s="54">
        <v>96.15</v>
      </c>
      <c r="I258" s="32"/>
      <c r="J258" s="41">
        <f t="shared" si="6"/>
        <v>0</v>
      </c>
      <c r="K258" s="42" t="str">
        <f t="shared" si="7"/>
        <v>OK</v>
      </c>
      <c r="L258" s="31"/>
      <c r="M258" s="31"/>
      <c r="N258" s="31"/>
      <c r="O258" s="31"/>
      <c r="P258" s="31"/>
      <c r="Q258" s="31"/>
      <c r="R258" s="31"/>
      <c r="S258" s="31"/>
      <c r="T258" s="31"/>
      <c r="U258" s="31"/>
      <c r="V258" s="31"/>
      <c r="W258" s="31"/>
      <c r="X258" s="60"/>
      <c r="Y258" s="60"/>
      <c r="Z258" s="60"/>
      <c r="AA258" s="60"/>
      <c r="AB258" s="60"/>
      <c r="AC258" s="60"/>
    </row>
    <row r="259" spans="1:29" ht="30" customHeight="1" x14ac:dyDescent="0.25">
      <c r="A259" s="172"/>
      <c r="B259" s="76">
        <v>256</v>
      </c>
      <c r="C259" s="175"/>
      <c r="D259" s="80" t="s">
        <v>302</v>
      </c>
      <c r="E259" s="69" t="s">
        <v>737</v>
      </c>
      <c r="F259" s="69" t="s">
        <v>301</v>
      </c>
      <c r="G259" s="69" t="s">
        <v>44</v>
      </c>
      <c r="H259" s="54">
        <v>79.91</v>
      </c>
      <c r="I259" s="32"/>
      <c r="J259" s="41">
        <f t="shared" si="6"/>
        <v>0</v>
      </c>
      <c r="K259" s="42" t="str">
        <f t="shared" si="7"/>
        <v>OK</v>
      </c>
      <c r="L259" s="31"/>
      <c r="M259" s="31"/>
      <c r="N259" s="31"/>
      <c r="O259" s="31"/>
      <c r="P259" s="31"/>
      <c r="Q259" s="31"/>
      <c r="R259" s="31"/>
      <c r="S259" s="31"/>
      <c r="T259" s="31"/>
      <c r="U259" s="31"/>
      <c r="V259" s="31"/>
      <c r="W259" s="31"/>
      <c r="X259" s="60"/>
      <c r="Y259" s="60"/>
      <c r="Z259" s="60"/>
      <c r="AA259" s="60"/>
      <c r="AB259" s="60"/>
      <c r="AC259" s="60"/>
    </row>
    <row r="260" spans="1:29" ht="30" customHeight="1" x14ac:dyDescent="0.25">
      <c r="A260" s="172"/>
      <c r="B260" s="76">
        <v>257</v>
      </c>
      <c r="C260" s="175"/>
      <c r="D260" s="80" t="s">
        <v>303</v>
      </c>
      <c r="E260" s="69" t="s">
        <v>737</v>
      </c>
      <c r="F260" s="69" t="s">
        <v>301</v>
      </c>
      <c r="G260" s="69" t="s">
        <v>44</v>
      </c>
      <c r="H260" s="54">
        <v>72.44</v>
      </c>
      <c r="I260" s="32"/>
      <c r="J260" s="41">
        <f t="shared" si="6"/>
        <v>0</v>
      </c>
      <c r="K260" s="42" t="str">
        <f t="shared" si="7"/>
        <v>OK</v>
      </c>
      <c r="L260" s="31"/>
      <c r="M260" s="31"/>
      <c r="N260" s="31"/>
      <c r="O260" s="31"/>
      <c r="P260" s="31"/>
      <c r="Q260" s="31"/>
      <c r="R260" s="31"/>
      <c r="S260" s="31"/>
      <c r="T260" s="31"/>
      <c r="U260" s="31"/>
      <c r="V260" s="31"/>
      <c r="W260" s="31"/>
      <c r="X260" s="60"/>
      <c r="Y260" s="60"/>
      <c r="Z260" s="60"/>
      <c r="AA260" s="60"/>
      <c r="AB260" s="60"/>
      <c r="AC260" s="60"/>
    </row>
    <row r="261" spans="1:29" ht="30" customHeight="1" x14ac:dyDescent="0.25">
      <c r="A261" s="172"/>
      <c r="B261" s="70">
        <v>258</v>
      </c>
      <c r="C261" s="175"/>
      <c r="D261" s="80" t="s">
        <v>643</v>
      </c>
      <c r="E261" s="69" t="s">
        <v>738</v>
      </c>
      <c r="F261" s="69" t="s">
        <v>644</v>
      </c>
      <c r="G261" s="69" t="s">
        <v>44</v>
      </c>
      <c r="H261" s="54">
        <v>23.25</v>
      </c>
      <c r="I261" s="32"/>
      <c r="J261" s="41">
        <f t="shared" ref="J261:J324" si="8">I261-(SUM(L261:AC261))</f>
        <v>0</v>
      </c>
      <c r="K261" s="42" t="str">
        <f t="shared" ref="K261:K324" si="9">IF(J261&lt;0,"ATENÇÃO","OK")</f>
        <v>OK</v>
      </c>
      <c r="L261" s="31"/>
      <c r="M261" s="31"/>
      <c r="N261" s="31"/>
      <c r="O261" s="31"/>
      <c r="P261" s="31"/>
      <c r="Q261" s="31"/>
      <c r="R261" s="31"/>
      <c r="S261" s="31"/>
      <c r="T261" s="31"/>
      <c r="U261" s="31"/>
      <c r="V261" s="31"/>
      <c r="W261" s="31"/>
      <c r="X261" s="60"/>
      <c r="Y261" s="60"/>
      <c r="Z261" s="60"/>
      <c r="AA261" s="60"/>
      <c r="AB261" s="60"/>
      <c r="AC261" s="60"/>
    </row>
    <row r="262" spans="1:29" ht="30" customHeight="1" x14ac:dyDescent="0.25">
      <c r="A262" s="172"/>
      <c r="B262" s="76">
        <v>259</v>
      </c>
      <c r="C262" s="175"/>
      <c r="D262" s="80" t="s">
        <v>304</v>
      </c>
      <c r="E262" s="69" t="s">
        <v>737</v>
      </c>
      <c r="F262" s="69" t="s">
        <v>306</v>
      </c>
      <c r="G262" s="69" t="s">
        <v>44</v>
      </c>
      <c r="H262" s="54">
        <v>12.21</v>
      </c>
      <c r="I262" s="32"/>
      <c r="J262" s="41">
        <f t="shared" si="8"/>
        <v>0</v>
      </c>
      <c r="K262" s="42" t="str">
        <f t="shared" si="9"/>
        <v>OK</v>
      </c>
      <c r="L262" s="31"/>
      <c r="M262" s="31"/>
      <c r="N262" s="31"/>
      <c r="O262" s="31"/>
      <c r="P262" s="31"/>
      <c r="Q262" s="31"/>
      <c r="R262" s="31"/>
      <c r="S262" s="31"/>
      <c r="T262" s="31"/>
      <c r="U262" s="31"/>
      <c r="V262" s="31"/>
      <c r="W262" s="31"/>
      <c r="X262" s="60"/>
      <c r="Y262" s="60"/>
      <c r="Z262" s="60"/>
      <c r="AA262" s="60"/>
      <c r="AB262" s="60"/>
      <c r="AC262" s="60"/>
    </row>
    <row r="263" spans="1:29" ht="30" customHeight="1" x14ac:dyDescent="0.25">
      <c r="A263" s="172"/>
      <c r="B263" s="76">
        <v>260</v>
      </c>
      <c r="C263" s="175"/>
      <c r="D263" s="80" t="s">
        <v>307</v>
      </c>
      <c r="E263" s="69" t="s">
        <v>737</v>
      </c>
      <c r="F263" s="69" t="s">
        <v>306</v>
      </c>
      <c r="G263" s="69" t="s">
        <v>44</v>
      </c>
      <c r="H263" s="54">
        <v>4.63</v>
      </c>
      <c r="I263" s="32"/>
      <c r="J263" s="41">
        <f t="shared" si="8"/>
        <v>0</v>
      </c>
      <c r="K263" s="42" t="str">
        <f t="shared" si="9"/>
        <v>OK</v>
      </c>
      <c r="L263" s="31"/>
      <c r="M263" s="31"/>
      <c r="N263" s="31"/>
      <c r="O263" s="31"/>
      <c r="P263" s="31"/>
      <c r="Q263" s="31"/>
      <c r="R263" s="31"/>
      <c r="S263" s="31"/>
      <c r="T263" s="31"/>
      <c r="U263" s="31"/>
      <c r="V263" s="31"/>
      <c r="W263" s="31"/>
      <c r="X263" s="60"/>
      <c r="Y263" s="60"/>
      <c r="Z263" s="60"/>
      <c r="AA263" s="60"/>
      <c r="AB263" s="60"/>
      <c r="AC263" s="60"/>
    </row>
    <row r="264" spans="1:29" ht="30" customHeight="1" x14ac:dyDescent="0.25">
      <c r="A264" s="172"/>
      <c r="B264" s="76">
        <v>261</v>
      </c>
      <c r="C264" s="175"/>
      <c r="D264" s="80" t="s">
        <v>308</v>
      </c>
      <c r="E264" s="69" t="s">
        <v>737</v>
      </c>
      <c r="F264" s="69" t="s">
        <v>301</v>
      </c>
      <c r="G264" s="69" t="s">
        <v>44</v>
      </c>
      <c r="H264" s="54">
        <v>71.16</v>
      </c>
      <c r="I264" s="32"/>
      <c r="J264" s="41">
        <f t="shared" si="8"/>
        <v>0</v>
      </c>
      <c r="K264" s="42" t="str">
        <f t="shared" si="9"/>
        <v>OK</v>
      </c>
      <c r="L264" s="31"/>
      <c r="M264" s="31"/>
      <c r="N264" s="31"/>
      <c r="O264" s="31"/>
      <c r="P264" s="31"/>
      <c r="Q264" s="31"/>
      <c r="R264" s="31"/>
      <c r="S264" s="31"/>
      <c r="T264" s="31"/>
      <c r="U264" s="31"/>
      <c r="V264" s="31"/>
      <c r="W264" s="31"/>
      <c r="X264" s="60"/>
      <c r="Y264" s="60"/>
      <c r="Z264" s="60"/>
      <c r="AA264" s="60"/>
      <c r="AB264" s="60"/>
      <c r="AC264" s="60"/>
    </row>
    <row r="265" spans="1:29" ht="30" customHeight="1" x14ac:dyDescent="0.25">
      <c r="A265" s="172"/>
      <c r="B265" s="70">
        <v>262</v>
      </c>
      <c r="C265" s="175"/>
      <c r="D265" s="81" t="s">
        <v>309</v>
      </c>
      <c r="E265" s="69" t="s">
        <v>737</v>
      </c>
      <c r="F265" s="69" t="s">
        <v>301</v>
      </c>
      <c r="G265" s="69" t="s">
        <v>44</v>
      </c>
      <c r="H265" s="54">
        <v>86.96</v>
      </c>
      <c r="I265" s="32"/>
      <c r="J265" s="41">
        <f t="shared" si="8"/>
        <v>0</v>
      </c>
      <c r="K265" s="42" t="str">
        <f t="shared" si="9"/>
        <v>OK</v>
      </c>
      <c r="L265" s="31"/>
      <c r="M265" s="31"/>
      <c r="N265" s="31"/>
      <c r="O265" s="31"/>
      <c r="P265" s="31"/>
      <c r="Q265" s="31"/>
      <c r="R265" s="31"/>
      <c r="S265" s="31"/>
      <c r="T265" s="31"/>
      <c r="U265" s="31"/>
      <c r="V265" s="31"/>
      <c r="W265" s="31"/>
      <c r="X265" s="60"/>
      <c r="Y265" s="60"/>
      <c r="Z265" s="60"/>
      <c r="AA265" s="60"/>
      <c r="AB265" s="60"/>
      <c r="AC265" s="60"/>
    </row>
    <row r="266" spans="1:29" ht="30" customHeight="1" x14ac:dyDescent="0.25">
      <c r="A266" s="172"/>
      <c r="B266" s="76">
        <v>263</v>
      </c>
      <c r="C266" s="175"/>
      <c r="D266" s="80" t="s">
        <v>310</v>
      </c>
      <c r="E266" s="69" t="s">
        <v>311</v>
      </c>
      <c r="F266" s="69" t="s">
        <v>306</v>
      </c>
      <c r="G266" s="69" t="s">
        <v>44</v>
      </c>
      <c r="H266" s="54">
        <v>9.8800000000000008</v>
      </c>
      <c r="I266" s="32"/>
      <c r="J266" s="41">
        <f t="shared" si="8"/>
        <v>0</v>
      </c>
      <c r="K266" s="42" t="str">
        <f t="shared" si="9"/>
        <v>OK</v>
      </c>
      <c r="L266" s="31"/>
      <c r="M266" s="31"/>
      <c r="N266" s="31"/>
      <c r="O266" s="31"/>
      <c r="P266" s="31"/>
      <c r="Q266" s="31"/>
      <c r="R266" s="31"/>
      <c r="S266" s="31"/>
      <c r="T266" s="31"/>
      <c r="U266" s="31"/>
      <c r="V266" s="31"/>
      <c r="W266" s="31"/>
      <c r="X266" s="60"/>
      <c r="Y266" s="60"/>
      <c r="Z266" s="60"/>
      <c r="AA266" s="60"/>
      <c r="AB266" s="60"/>
      <c r="AC266" s="60"/>
    </row>
    <row r="267" spans="1:29" ht="30" customHeight="1" x14ac:dyDescent="0.25">
      <c r="A267" s="172"/>
      <c r="B267" s="76">
        <v>264</v>
      </c>
      <c r="C267" s="175"/>
      <c r="D267" s="80" t="s">
        <v>312</v>
      </c>
      <c r="E267" s="69" t="s">
        <v>739</v>
      </c>
      <c r="F267" s="69" t="s">
        <v>306</v>
      </c>
      <c r="G267" s="69" t="s">
        <v>44</v>
      </c>
      <c r="H267" s="54">
        <v>19.18</v>
      </c>
      <c r="I267" s="32"/>
      <c r="J267" s="41">
        <f t="shared" si="8"/>
        <v>0</v>
      </c>
      <c r="K267" s="42" t="str">
        <f t="shared" si="9"/>
        <v>OK</v>
      </c>
      <c r="L267" s="31"/>
      <c r="M267" s="31"/>
      <c r="N267" s="31"/>
      <c r="O267" s="31"/>
      <c r="P267" s="31"/>
      <c r="Q267" s="31"/>
      <c r="R267" s="31"/>
      <c r="S267" s="31"/>
      <c r="T267" s="31"/>
      <c r="U267" s="31"/>
      <c r="V267" s="31"/>
      <c r="W267" s="31"/>
      <c r="X267" s="60"/>
      <c r="Y267" s="60"/>
      <c r="Z267" s="60"/>
      <c r="AA267" s="60"/>
      <c r="AB267" s="60"/>
      <c r="AC267" s="60"/>
    </row>
    <row r="268" spans="1:29" ht="30" customHeight="1" x14ac:dyDescent="0.25">
      <c r="A268" s="172"/>
      <c r="B268" s="76">
        <v>265</v>
      </c>
      <c r="C268" s="175"/>
      <c r="D268" s="80" t="s">
        <v>313</v>
      </c>
      <c r="E268" s="69" t="s">
        <v>314</v>
      </c>
      <c r="F268" s="69" t="s">
        <v>306</v>
      </c>
      <c r="G268" s="69" t="s">
        <v>44</v>
      </c>
      <c r="H268" s="54">
        <v>24.34</v>
      </c>
      <c r="I268" s="32"/>
      <c r="J268" s="41">
        <f t="shared" si="8"/>
        <v>0</v>
      </c>
      <c r="K268" s="42" t="str">
        <f t="shared" si="9"/>
        <v>OK</v>
      </c>
      <c r="L268" s="31"/>
      <c r="M268" s="31"/>
      <c r="N268" s="31"/>
      <c r="O268" s="31"/>
      <c r="P268" s="31"/>
      <c r="Q268" s="31"/>
      <c r="R268" s="31"/>
      <c r="S268" s="31"/>
      <c r="T268" s="31"/>
      <c r="U268" s="31"/>
      <c r="V268" s="31"/>
      <c r="W268" s="31"/>
      <c r="X268" s="60"/>
      <c r="Y268" s="60"/>
      <c r="Z268" s="60"/>
      <c r="AA268" s="60"/>
      <c r="AB268" s="60"/>
      <c r="AC268" s="60"/>
    </row>
    <row r="269" spans="1:29" ht="30" customHeight="1" x14ac:dyDescent="0.25">
      <c r="A269" s="172"/>
      <c r="B269" s="70">
        <v>266</v>
      </c>
      <c r="C269" s="175"/>
      <c r="D269" s="80" t="s">
        <v>315</v>
      </c>
      <c r="E269" s="69" t="s">
        <v>740</v>
      </c>
      <c r="F269" s="69" t="s">
        <v>38</v>
      </c>
      <c r="G269" s="69" t="s">
        <v>44</v>
      </c>
      <c r="H269" s="54">
        <v>23.18</v>
      </c>
      <c r="I269" s="32"/>
      <c r="J269" s="41">
        <f t="shared" si="8"/>
        <v>0</v>
      </c>
      <c r="K269" s="42" t="str">
        <f t="shared" si="9"/>
        <v>OK</v>
      </c>
      <c r="L269" s="31"/>
      <c r="M269" s="31"/>
      <c r="N269" s="31"/>
      <c r="O269" s="31"/>
      <c r="P269" s="31"/>
      <c r="Q269" s="31"/>
      <c r="R269" s="31"/>
      <c r="S269" s="31"/>
      <c r="T269" s="31"/>
      <c r="U269" s="31"/>
      <c r="V269" s="31"/>
      <c r="W269" s="31"/>
      <c r="X269" s="60"/>
      <c r="Y269" s="60"/>
      <c r="Z269" s="60"/>
      <c r="AA269" s="60"/>
      <c r="AB269" s="60"/>
      <c r="AC269" s="60"/>
    </row>
    <row r="270" spans="1:29" ht="30" customHeight="1" x14ac:dyDescent="0.25">
      <c r="A270" s="172"/>
      <c r="B270" s="76">
        <v>267</v>
      </c>
      <c r="C270" s="175"/>
      <c r="D270" s="80" t="s">
        <v>317</v>
      </c>
      <c r="E270" s="69" t="s">
        <v>741</v>
      </c>
      <c r="F270" s="69" t="s">
        <v>38</v>
      </c>
      <c r="G270" s="69" t="s">
        <v>44</v>
      </c>
      <c r="H270" s="54">
        <v>5.98</v>
      </c>
      <c r="I270" s="32"/>
      <c r="J270" s="41">
        <f t="shared" si="8"/>
        <v>0</v>
      </c>
      <c r="K270" s="42" t="str">
        <f t="shared" si="9"/>
        <v>OK</v>
      </c>
      <c r="L270" s="31"/>
      <c r="M270" s="31"/>
      <c r="N270" s="31"/>
      <c r="O270" s="31"/>
      <c r="P270" s="31"/>
      <c r="Q270" s="31"/>
      <c r="R270" s="31"/>
      <c r="S270" s="31"/>
      <c r="T270" s="31"/>
      <c r="U270" s="31"/>
      <c r="V270" s="31"/>
      <c r="W270" s="31"/>
      <c r="X270" s="60"/>
      <c r="Y270" s="60"/>
      <c r="Z270" s="60"/>
      <c r="AA270" s="60"/>
      <c r="AB270" s="60"/>
      <c r="AC270" s="60"/>
    </row>
    <row r="271" spans="1:29" ht="30" customHeight="1" x14ac:dyDescent="0.25">
      <c r="A271" s="172"/>
      <c r="B271" s="76">
        <v>268</v>
      </c>
      <c r="C271" s="175"/>
      <c r="D271" s="80" t="s">
        <v>319</v>
      </c>
      <c r="E271" s="69" t="s">
        <v>742</v>
      </c>
      <c r="F271" s="69" t="s">
        <v>321</v>
      </c>
      <c r="G271" s="69" t="s">
        <v>44</v>
      </c>
      <c r="H271" s="54">
        <v>26.97</v>
      </c>
      <c r="I271" s="32"/>
      <c r="J271" s="41">
        <f t="shared" si="8"/>
        <v>0</v>
      </c>
      <c r="K271" s="42" t="str">
        <f t="shared" si="9"/>
        <v>OK</v>
      </c>
      <c r="L271" s="31"/>
      <c r="M271" s="31"/>
      <c r="N271" s="31"/>
      <c r="O271" s="31"/>
      <c r="P271" s="31"/>
      <c r="Q271" s="31"/>
      <c r="R271" s="31"/>
      <c r="S271" s="31"/>
      <c r="T271" s="31"/>
      <c r="U271" s="31"/>
      <c r="V271" s="31"/>
      <c r="W271" s="31"/>
      <c r="X271" s="60"/>
      <c r="Y271" s="60"/>
      <c r="Z271" s="60"/>
      <c r="AA271" s="60"/>
      <c r="AB271" s="60"/>
      <c r="AC271" s="60"/>
    </row>
    <row r="272" spans="1:29" ht="30" customHeight="1" x14ac:dyDescent="0.25">
      <c r="A272" s="172"/>
      <c r="B272" s="76">
        <v>269</v>
      </c>
      <c r="C272" s="175"/>
      <c r="D272" s="80" t="s">
        <v>322</v>
      </c>
      <c r="E272" s="69" t="s">
        <v>743</v>
      </c>
      <c r="F272" s="69" t="s">
        <v>321</v>
      </c>
      <c r="G272" s="69" t="s">
        <v>44</v>
      </c>
      <c r="H272" s="54">
        <v>20.9</v>
      </c>
      <c r="I272" s="32"/>
      <c r="J272" s="41">
        <f t="shared" si="8"/>
        <v>0</v>
      </c>
      <c r="K272" s="42" t="str">
        <f t="shared" si="9"/>
        <v>OK</v>
      </c>
      <c r="L272" s="31"/>
      <c r="M272" s="31"/>
      <c r="N272" s="31"/>
      <c r="O272" s="31"/>
      <c r="P272" s="31"/>
      <c r="Q272" s="31"/>
      <c r="R272" s="31"/>
      <c r="S272" s="31"/>
      <c r="T272" s="31"/>
      <c r="U272" s="31"/>
      <c r="V272" s="31"/>
      <c r="W272" s="31"/>
      <c r="X272" s="60"/>
      <c r="Y272" s="60"/>
      <c r="Z272" s="60"/>
      <c r="AA272" s="60"/>
      <c r="AB272" s="60"/>
      <c r="AC272" s="60"/>
    </row>
    <row r="273" spans="1:29" ht="30" customHeight="1" x14ac:dyDescent="0.25">
      <c r="A273" s="172"/>
      <c r="B273" s="76">
        <v>270</v>
      </c>
      <c r="C273" s="175"/>
      <c r="D273" s="80" t="s">
        <v>324</v>
      </c>
      <c r="E273" s="69" t="s">
        <v>739</v>
      </c>
      <c r="F273" s="69" t="s">
        <v>50</v>
      </c>
      <c r="G273" s="69" t="s">
        <v>44</v>
      </c>
      <c r="H273" s="54">
        <v>3.67</v>
      </c>
      <c r="I273" s="32"/>
      <c r="J273" s="41">
        <f t="shared" si="8"/>
        <v>0</v>
      </c>
      <c r="K273" s="42" t="str">
        <f t="shared" si="9"/>
        <v>OK</v>
      </c>
      <c r="L273" s="31"/>
      <c r="M273" s="31"/>
      <c r="N273" s="31"/>
      <c r="O273" s="31"/>
      <c r="P273" s="31"/>
      <c r="Q273" s="31"/>
      <c r="R273" s="31"/>
      <c r="S273" s="31"/>
      <c r="T273" s="31"/>
      <c r="U273" s="31"/>
      <c r="V273" s="31"/>
      <c r="W273" s="31"/>
      <c r="X273" s="60"/>
      <c r="Y273" s="60"/>
      <c r="Z273" s="60"/>
      <c r="AA273" s="60"/>
      <c r="AB273" s="60"/>
      <c r="AC273" s="60"/>
    </row>
    <row r="274" spans="1:29" ht="30" customHeight="1" x14ac:dyDescent="0.25">
      <c r="A274" s="172"/>
      <c r="B274" s="76">
        <v>271</v>
      </c>
      <c r="C274" s="175"/>
      <c r="D274" s="80" t="s">
        <v>325</v>
      </c>
      <c r="E274" s="69" t="s">
        <v>744</v>
      </c>
      <c r="F274" s="69" t="s">
        <v>38</v>
      </c>
      <c r="G274" s="69" t="s">
        <v>44</v>
      </c>
      <c r="H274" s="54">
        <v>47.73</v>
      </c>
      <c r="I274" s="32"/>
      <c r="J274" s="41">
        <f t="shared" si="8"/>
        <v>0</v>
      </c>
      <c r="K274" s="42" t="str">
        <f t="shared" si="9"/>
        <v>OK</v>
      </c>
      <c r="L274" s="31"/>
      <c r="M274" s="31"/>
      <c r="N274" s="31"/>
      <c r="O274" s="31"/>
      <c r="P274" s="31"/>
      <c r="Q274" s="31"/>
      <c r="R274" s="31"/>
      <c r="S274" s="31"/>
      <c r="T274" s="31"/>
      <c r="U274" s="31"/>
      <c r="V274" s="31"/>
      <c r="W274" s="31"/>
      <c r="X274" s="60"/>
      <c r="Y274" s="60"/>
      <c r="Z274" s="60"/>
      <c r="AA274" s="60"/>
      <c r="AB274" s="60"/>
      <c r="AC274" s="60"/>
    </row>
    <row r="275" spans="1:29" ht="30" customHeight="1" x14ac:dyDescent="0.25">
      <c r="A275" s="172"/>
      <c r="B275" s="76">
        <v>272</v>
      </c>
      <c r="C275" s="175"/>
      <c r="D275" s="80" t="s">
        <v>327</v>
      </c>
      <c r="E275" s="69" t="s">
        <v>744</v>
      </c>
      <c r="F275" s="69" t="s">
        <v>38</v>
      </c>
      <c r="G275" s="69" t="s">
        <v>44</v>
      </c>
      <c r="H275" s="54">
        <v>50.1</v>
      </c>
      <c r="I275" s="32"/>
      <c r="J275" s="41">
        <f t="shared" si="8"/>
        <v>0</v>
      </c>
      <c r="K275" s="42" t="str">
        <f t="shared" si="9"/>
        <v>OK</v>
      </c>
      <c r="L275" s="31"/>
      <c r="M275" s="31"/>
      <c r="N275" s="31"/>
      <c r="O275" s="31"/>
      <c r="P275" s="31"/>
      <c r="Q275" s="31"/>
      <c r="R275" s="31"/>
      <c r="S275" s="31"/>
      <c r="T275" s="31"/>
      <c r="U275" s="31"/>
      <c r="V275" s="31"/>
      <c r="W275" s="31"/>
      <c r="X275" s="60"/>
      <c r="Y275" s="60"/>
      <c r="Z275" s="60"/>
      <c r="AA275" s="60"/>
      <c r="AB275" s="60"/>
      <c r="AC275" s="60"/>
    </row>
    <row r="276" spans="1:29" ht="30" customHeight="1" x14ac:dyDescent="0.25">
      <c r="A276" s="172"/>
      <c r="B276" s="76">
        <v>273</v>
      </c>
      <c r="C276" s="175"/>
      <c r="D276" s="80" t="s">
        <v>745</v>
      </c>
      <c r="E276" s="69" t="s">
        <v>746</v>
      </c>
      <c r="F276" s="69" t="s">
        <v>38</v>
      </c>
      <c r="G276" s="69" t="s">
        <v>44</v>
      </c>
      <c r="H276" s="54">
        <v>1.29</v>
      </c>
      <c r="I276" s="32"/>
      <c r="J276" s="41">
        <f t="shared" si="8"/>
        <v>0</v>
      </c>
      <c r="K276" s="42" t="str">
        <f t="shared" si="9"/>
        <v>OK</v>
      </c>
      <c r="L276" s="31"/>
      <c r="M276" s="31"/>
      <c r="N276" s="31"/>
      <c r="O276" s="31"/>
      <c r="P276" s="31"/>
      <c r="Q276" s="31"/>
      <c r="R276" s="31"/>
      <c r="S276" s="31"/>
      <c r="T276" s="31"/>
      <c r="U276" s="31"/>
      <c r="V276" s="31"/>
      <c r="W276" s="31"/>
      <c r="X276" s="60"/>
      <c r="Y276" s="60"/>
      <c r="Z276" s="60"/>
      <c r="AA276" s="60"/>
      <c r="AB276" s="60"/>
      <c r="AC276" s="60"/>
    </row>
    <row r="277" spans="1:29" ht="30" customHeight="1" x14ac:dyDescent="0.25">
      <c r="A277" s="172"/>
      <c r="B277" s="76">
        <v>274</v>
      </c>
      <c r="C277" s="175"/>
      <c r="D277" s="80" t="s">
        <v>329</v>
      </c>
      <c r="E277" s="69" t="s">
        <v>747</v>
      </c>
      <c r="F277" s="69" t="s">
        <v>38</v>
      </c>
      <c r="G277" s="69" t="s">
        <v>44</v>
      </c>
      <c r="H277" s="54">
        <v>0.44</v>
      </c>
      <c r="I277" s="32"/>
      <c r="J277" s="41">
        <f t="shared" si="8"/>
        <v>0</v>
      </c>
      <c r="K277" s="42" t="str">
        <f t="shared" si="9"/>
        <v>OK</v>
      </c>
      <c r="L277" s="31"/>
      <c r="M277" s="31"/>
      <c r="N277" s="31"/>
      <c r="O277" s="31"/>
      <c r="P277" s="31"/>
      <c r="Q277" s="31"/>
      <c r="R277" s="31"/>
      <c r="S277" s="31"/>
      <c r="T277" s="31"/>
      <c r="U277" s="31"/>
      <c r="V277" s="31"/>
      <c r="W277" s="31"/>
      <c r="X277" s="60"/>
      <c r="Y277" s="60"/>
      <c r="Z277" s="60"/>
      <c r="AA277" s="60"/>
      <c r="AB277" s="60"/>
      <c r="AC277" s="60"/>
    </row>
    <row r="278" spans="1:29" ht="30" customHeight="1" x14ac:dyDescent="0.25">
      <c r="A278" s="172"/>
      <c r="B278" s="70">
        <v>275</v>
      </c>
      <c r="C278" s="175"/>
      <c r="D278" s="80" t="s">
        <v>330</v>
      </c>
      <c r="E278" s="69" t="s">
        <v>748</v>
      </c>
      <c r="F278" s="69" t="s">
        <v>321</v>
      </c>
      <c r="G278" s="69" t="s">
        <v>44</v>
      </c>
      <c r="H278" s="54">
        <v>111.53</v>
      </c>
      <c r="I278" s="32"/>
      <c r="J278" s="41">
        <f t="shared" si="8"/>
        <v>0</v>
      </c>
      <c r="K278" s="42" t="str">
        <f t="shared" si="9"/>
        <v>OK</v>
      </c>
      <c r="L278" s="31"/>
      <c r="M278" s="31"/>
      <c r="N278" s="31"/>
      <c r="O278" s="31"/>
      <c r="P278" s="31"/>
      <c r="Q278" s="31"/>
      <c r="R278" s="31"/>
      <c r="S278" s="31"/>
      <c r="T278" s="31"/>
      <c r="U278" s="31"/>
      <c r="V278" s="31"/>
      <c r="W278" s="31"/>
      <c r="X278" s="60"/>
      <c r="Y278" s="60"/>
      <c r="Z278" s="60"/>
      <c r="AA278" s="60"/>
      <c r="AB278" s="60"/>
      <c r="AC278" s="60"/>
    </row>
    <row r="279" spans="1:29" ht="30" customHeight="1" x14ac:dyDescent="0.25">
      <c r="A279" s="172"/>
      <c r="B279" s="76">
        <v>276</v>
      </c>
      <c r="C279" s="175"/>
      <c r="D279" s="81" t="s">
        <v>749</v>
      </c>
      <c r="E279" s="66" t="s">
        <v>750</v>
      </c>
      <c r="F279" s="48" t="s">
        <v>751</v>
      </c>
      <c r="G279" s="70" t="s">
        <v>44</v>
      </c>
      <c r="H279" s="54">
        <v>255.57</v>
      </c>
      <c r="I279" s="32"/>
      <c r="J279" s="41">
        <f t="shared" si="8"/>
        <v>0</v>
      </c>
      <c r="K279" s="42" t="str">
        <f t="shared" si="9"/>
        <v>OK</v>
      </c>
      <c r="L279" s="31"/>
      <c r="M279" s="31"/>
      <c r="N279" s="31"/>
      <c r="O279" s="31"/>
      <c r="P279" s="31"/>
      <c r="Q279" s="31"/>
      <c r="R279" s="31"/>
      <c r="S279" s="31"/>
      <c r="T279" s="31"/>
      <c r="U279" s="31"/>
      <c r="V279" s="31"/>
      <c r="W279" s="31"/>
      <c r="X279" s="60"/>
      <c r="Y279" s="60"/>
      <c r="Z279" s="60"/>
      <c r="AA279" s="60"/>
      <c r="AB279" s="60"/>
      <c r="AC279" s="60"/>
    </row>
    <row r="280" spans="1:29" ht="30" customHeight="1" x14ac:dyDescent="0.25">
      <c r="A280" s="172"/>
      <c r="B280" s="76">
        <v>277</v>
      </c>
      <c r="C280" s="175"/>
      <c r="D280" s="81" t="s">
        <v>752</v>
      </c>
      <c r="E280" s="66" t="s">
        <v>748</v>
      </c>
      <c r="F280" s="48" t="s">
        <v>751</v>
      </c>
      <c r="G280" s="70" t="s">
        <v>44</v>
      </c>
      <c r="H280" s="54">
        <v>203.37</v>
      </c>
      <c r="I280" s="32"/>
      <c r="J280" s="41">
        <f t="shared" si="8"/>
        <v>0</v>
      </c>
      <c r="K280" s="42" t="str">
        <f t="shared" si="9"/>
        <v>OK</v>
      </c>
      <c r="L280" s="31"/>
      <c r="M280" s="31"/>
      <c r="N280" s="31"/>
      <c r="O280" s="31"/>
      <c r="P280" s="31"/>
      <c r="Q280" s="31"/>
      <c r="R280" s="31"/>
      <c r="S280" s="31"/>
      <c r="T280" s="31"/>
      <c r="U280" s="31"/>
      <c r="V280" s="31"/>
      <c r="W280" s="31"/>
      <c r="X280" s="60"/>
      <c r="Y280" s="60"/>
      <c r="Z280" s="60"/>
      <c r="AA280" s="60"/>
      <c r="AB280" s="60"/>
      <c r="AC280" s="60"/>
    </row>
    <row r="281" spans="1:29" ht="30" customHeight="1" x14ac:dyDescent="0.25">
      <c r="A281" s="172"/>
      <c r="B281" s="76">
        <v>278</v>
      </c>
      <c r="C281" s="175"/>
      <c r="D281" s="81" t="s">
        <v>753</v>
      </c>
      <c r="E281" s="66" t="s">
        <v>748</v>
      </c>
      <c r="F281" s="48" t="s">
        <v>754</v>
      </c>
      <c r="G281" s="70" t="s">
        <v>755</v>
      </c>
      <c r="H281" s="54">
        <v>3.68</v>
      </c>
      <c r="I281" s="32"/>
      <c r="J281" s="41">
        <f t="shared" si="8"/>
        <v>0</v>
      </c>
      <c r="K281" s="42" t="str">
        <f t="shared" si="9"/>
        <v>OK</v>
      </c>
      <c r="L281" s="31"/>
      <c r="M281" s="31"/>
      <c r="N281" s="31"/>
      <c r="O281" s="31"/>
      <c r="P281" s="31"/>
      <c r="Q281" s="31"/>
      <c r="R281" s="31"/>
      <c r="S281" s="31"/>
      <c r="T281" s="31"/>
      <c r="U281" s="31"/>
      <c r="V281" s="31"/>
      <c r="W281" s="31"/>
      <c r="X281" s="60"/>
      <c r="Y281" s="60"/>
      <c r="Z281" s="60"/>
      <c r="AA281" s="60"/>
      <c r="AB281" s="60"/>
      <c r="AC281" s="60"/>
    </row>
    <row r="282" spans="1:29" ht="30" customHeight="1" x14ac:dyDescent="0.25">
      <c r="A282" s="172"/>
      <c r="B282" s="76">
        <v>279</v>
      </c>
      <c r="C282" s="175"/>
      <c r="D282" s="81" t="s">
        <v>756</v>
      </c>
      <c r="E282" s="66" t="s">
        <v>757</v>
      </c>
      <c r="F282" s="48" t="s">
        <v>336</v>
      </c>
      <c r="G282" s="70" t="s">
        <v>44</v>
      </c>
      <c r="H282" s="54">
        <v>84.95</v>
      </c>
      <c r="I282" s="32"/>
      <c r="J282" s="41">
        <f t="shared" si="8"/>
        <v>0</v>
      </c>
      <c r="K282" s="42" t="str">
        <f t="shared" si="9"/>
        <v>OK</v>
      </c>
      <c r="L282" s="31"/>
      <c r="M282" s="31"/>
      <c r="N282" s="31"/>
      <c r="O282" s="31"/>
      <c r="P282" s="31"/>
      <c r="Q282" s="31"/>
      <c r="R282" s="31"/>
      <c r="S282" s="31"/>
      <c r="T282" s="31"/>
      <c r="U282" s="31"/>
      <c r="V282" s="31"/>
      <c r="W282" s="31"/>
      <c r="X282" s="60"/>
      <c r="Y282" s="60"/>
      <c r="Z282" s="60"/>
      <c r="AA282" s="60"/>
      <c r="AB282" s="60"/>
      <c r="AC282" s="60"/>
    </row>
    <row r="283" spans="1:29" ht="30" customHeight="1" x14ac:dyDescent="0.25">
      <c r="A283" s="172"/>
      <c r="B283" s="76">
        <v>280</v>
      </c>
      <c r="C283" s="175"/>
      <c r="D283" s="81" t="s">
        <v>758</v>
      </c>
      <c r="E283" s="66" t="s">
        <v>757</v>
      </c>
      <c r="F283" s="48" t="s">
        <v>336</v>
      </c>
      <c r="G283" s="70" t="s">
        <v>44</v>
      </c>
      <c r="H283" s="54">
        <v>122.79</v>
      </c>
      <c r="I283" s="32"/>
      <c r="J283" s="41">
        <f t="shared" si="8"/>
        <v>0</v>
      </c>
      <c r="K283" s="42" t="str">
        <f t="shared" si="9"/>
        <v>OK</v>
      </c>
      <c r="L283" s="31"/>
      <c r="M283" s="31"/>
      <c r="N283" s="31"/>
      <c r="O283" s="31"/>
      <c r="P283" s="31"/>
      <c r="Q283" s="31"/>
      <c r="R283" s="31"/>
      <c r="S283" s="31"/>
      <c r="T283" s="31"/>
      <c r="U283" s="31"/>
      <c r="V283" s="31"/>
      <c r="W283" s="31"/>
      <c r="X283" s="60"/>
      <c r="Y283" s="60"/>
      <c r="Z283" s="60"/>
      <c r="AA283" s="60"/>
      <c r="AB283" s="60"/>
      <c r="AC283" s="60"/>
    </row>
    <row r="284" spans="1:29" ht="30" customHeight="1" x14ac:dyDescent="0.25">
      <c r="A284" s="172"/>
      <c r="B284" s="76">
        <v>281</v>
      </c>
      <c r="C284" s="175"/>
      <c r="D284" s="81" t="s">
        <v>759</v>
      </c>
      <c r="E284" s="66" t="s">
        <v>757</v>
      </c>
      <c r="F284" s="48" t="s">
        <v>336</v>
      </c>
      <c r="G284" s="70" t="s">
        <v>44</v>
      </c>
      <c r="H284" s="54">
        <v>38.6</v>
      </c>
      <c r="I284" s="32"/>
      <c r="J284" s="41">
        <f t="shared" si="8"/>
        <v>0</v>
      </c>
      <c r="K284" s="42" t="str">
        <f t="shared" si="9"/>
        <v>OK</v>
      </c>
      <c r="L284" s="31"/>
      <c r="M284" s="31"/>
      <c r="N284" s="31"/>
      <c r="O284" s="31"/>
      <c r="P284" s="31"/>
      <c r="Q284" s="31"/>
      <c r="R284" s="31"/>
      <c r="S284" s="31"/>
      <c r="T284" s="31"/>
      <c r="U284" s="31"/>
      <c r="V284" s="31"/>
      <c r="W284" s="31"/>
      <c r="X284" s="60"/>
      <c r="Y284" s="60"/>
      <c r="Z284" s="60"/>
      <c r="AA284" s="60"/>
      <c r="AB284" s="60"/>
      <c r="AC284" s="60"/>
    </row>
    <row r="285" spans="1:29" ht="30" customHeight="1" x14ac:dyDescent="0.25">
      <c r="A285" s="172"/>
      <c r="B285" s="76">
        <v>282</v>
      </c>
      <c r="C285" s="175"/>
      <c r="D285" s="81" t="s">
        <v>760</v>
      </c>
      <c r="E285" s="66" t="s">
        <v>757</v>
      </c>
      <c r="F285" s="48" t="s">
        <v>336</v>
      </c>
      <c r="G285" s="70" t="s">
        <v>44</v>
      </c>
      <c r="H285" s="54">
        <v>58.6</v>
      </c>
      <c r="I285" s="32"/>
      <c r="J285" s="41">
        <f t="shared" si="8"/>
        <v>0</v>
      </c>
      <c r="K285" s="42" t="str">
        <f t="shared" si="9"/>
        <v>OK</v>
      </c>
      <c r="L285" s="31"/>
      <c r="M285" s="31"/>
      <c r="N285" s="31"/>
      <c r="O285" s="31"/>
      <c r="P285" s="31"/>
      <c r="Q285" s="31"/>
      <c r="R285" s="31"/>
      <c r="S285" s="31"/>
      <c r="T285" s="31"/>
      <c r="U285" s="31"/>
      <c r="V285" s="31"/>
      <c r="W285" s="31"/>
      <c r="X285" s="60"/>
      <c r="Y285" s="60"/>
      <c r="Z285" s="60"/>
      <c r="AA285" s="60"/>
      <c r="AB285" s="60"/>
      <c r="AC285" s="60"/>
    </row>
    <row r="286" spans="1:29" ht="30" customHeight="1" x14ac:dyDescent="0.25">
      <c r="A286" s="172"/>
      <c r="B286" s="76">
        <v>283</v>
      </c>
      <c r="C286" s="175"/>
      <c r="D286" s="81" t="s">
        <v>761</v>
      </c>
      <c r="E286" s="66" t="s">
        <v>762</v>
      </c>
      <c r="F286" s="48" t="s">
        <v>336</v>
      </c>
      <c r="G286" s="70" t="s">
        <v>44</v>
      </c>
      <c r="H286" s="54">
        <v>9.24</v>
      </c>
      <c r="I286" s="32"/>
      <c r="J286" s="41">
        <f t="shared" si="8"/>
        <v>0</v>
      </c>
      <c r="K286" s="42" t="str">
        <f t="shared" si="9"/>
        <v>OK</v>
      </c>
      <c r="L286" s="31"/>
      <c r="M286" s="31"/>
      <c r="N286" s="31"/>
      <c r="O286" s="31"/>
      <c r="P286" s="31"/>
      <c r="Q286" s="31"/>
      <c r="R286" s="31"/>
      <c r="S286" s="31"/>
      <c r="T286" s="31"/>
      <c r="U286" s="31"/>
      <c r="V286" s="31"/>
      <c r="W286" s="31"/>
      <c r="X286" s="60"/>
      <c r="Y286" s="60"/>
      <c r="Z286" s="60"/>
      <c r="AA286" s="60"/>
      <c r="AB286" s="60"/>
      <c r="AC286" s="60"/>
    </row>
    <row r="287" spans="1:29" ht="30" customHeight="1" x14ac:dyDescent="0.25">
      <c r="A287" s="172"/>
      <c r="B287" s="76">
        <v>284</v>
      </c>
      <c r="C287" s="175"/>
      <c r="D287" s="81" t="s">
        <v>763</v>
      </c>
      <c r="E287" s="66" t="s">
        <v>764</v>
      </c>
      <c r="F287" s="48" t="s">
        <v>765</v>
      </c>
      <c r="G287" s="70" t="s">
        <v>44</v>
      </c>
      <c r="H287" s="54">
        <v>45.35</v>
      </c>
      <c r="I287" s="32"/>
      <c r="J287" s="41">
        <f t="shared" si="8"/>
        <v>0</v>
      </c>
      <c r="K287" s="42" t="str">
        <f t="shared" si="9"/>
        <v>OK</v>
      </c>
      <c r="L287" s="31"/>
      <c r="M287" s="31"/>
      <c r="N287" s="31"/>
      <c r="O287" s="31"/>
      <c r="P287" s="31"/>
      <c r="Q287" s="31"/>
      <c r="R287" s="31"/>
      <c r="S287" s="31"/>
      <c r="T287" s="31"/>
      <c r="U287" s="31"/>
      <c r="V287" s="31"/>
      <c r="W287" s="31"/>
      <c r="X287" s="60"/>
      <c r="Y287" s="60"/>
      <c r="Z287" s="60"/>
      <c r="AA287" s="60"/>
      <c r="AB287" s="60"/>
      <c r="AC287" s="60"/>
    </row>
    <row r="288" spans="1:29" ht="30" customHeight="1" x14ac:dyDescent="0.25">
      <c r="A288" s="172"/>
      <c r="B288" s="76">
        <v>285</v>
      </c>
      <c r="C288" s="175"/>
      <c r="D288" s="81" t="s">
        <v>766</v>
      </c>
      <c r="E288" s="66" t="s">
        <v>767</v>
      </c>
      <c r="F288" s="48" t="s">
        <v>38</v>
      </c>
      <c r="G288" s="70" t="s">
        <v>44</v>
      </c>
      <c r="H288" s="54">
        <v>61.65</v>
      </c>
      <c r="I288" s="32"/>
      <c r="J288" s="41">
        <f t="shared" si="8"/>
        <v>0</v>
      </c>
      <c r="K288" s="42" t="str">
        <f t="shared" si="9"/>
        <v>OK</v>
      </c>
      <c r="L288" s="31"/>
      <c r="M288" s="31"/>
      <c r="N288" s="31"/>
      <c r="O288" s="31"/>
      <c r="P288" s="31"/>
      <c r="Q288" s="31"/>
      <c r="R288" s="31"/>
      <c r="S288" s="31"/>
      <c r="T288" s="31"/>
      <c r="U288" s="31"/>
      <c r="V288" s="31"/>
      <c r="W288" s="31"/>
      <c r="X288" s="60"/>
      <c r="Y288" s="60"/>
      <c r="Z288" s="60"/>
      <c r="AA288" s="60"/>
      <c r="AB288" s="60"/>
      <c r="AC288" s="60"/>
    </row>
    <row r="289" spans="1:29" ht="30" customHeight="1" x14ac:dyDescent="0.25">
      <c r="A289" s="172"/>
      <c r="B289" s="76">
        <v>286</v>
      </c>
      <c r="C289" s="175"/>
      <c r="D289" s="81" t="s">
        <v>768</v>
      </c>
      <c r="E289" s="66" t="s">
        <v>767</v>
      </c>
      <c r="F289" s="48" t="s">
        <v>38</v>
      </c>
      <c r="G289" s="70" t="s">
        <v>44</v>
      </c>
      <c r="H289" s="54">
        <v>71.599999999999994</v>
      </c>
      <c r="I289" s="32"/>
      <c r="J289" s="41">
        <f t="shared" si="8"/>
        <v>0</v>
      </c>
      <c r="K289" s="42" t="str">
        <f t="shared" si="9"/>
        <v>OK</v>
      </c>
      <c r="L289" s="31"/>
      <c r="M289" s="31"/>
      <c r="N289" s="31"/>
      <c r="O289" s="31"/>
      <c r="P289" s="31"/>
      <c r="Q289" s="31"/>
      <c r="R289" s="31"/>
      <c r="S289" s="31"/>
      <c r="T289" s="31"/>
      <c r="U289" s="31"/>
      <c r="V289" s="31"/>
      <c r="W289" s="31"/>
      <c r="X289" s="60"/>
      <c r="Y289" s="60"/>
      <c r="Z289" s="60"/>
      <c r="AA289" s="60"/>
      <c r="AB289" s="60"/>
      <c r="AC289" s="60"/>
    </row>
    <row r="290" spans="1:29" ht="30" customHeight="1" x14ac:dyDescent="0.25">
      <c r="A290" s="172"/>
      <c r="B290" s="76">
        <v>287</v>
      </c>
      <c r="C290" s="175"/>
      <c r="D290" s="81" t="s">
        <v>769</v>
      </c>
      <c r="E290" s="66" t="s">
        <v>767</v>
      </c>
      <c r="F290" s="48" t="s">
        <v>38</v>
      </c>
      <c r="G290" s="70" t="s">
        <v>44</v>
      </c>
      <c r="H290" s="54">
        <v>101.41</v>
      </c>
      <c r="I290" s="32"/>
      <c r="J290" s="41">
        <f t="shared" si="8"/>
        <v>0</v>
      </c>
      <c r="K290" s="42" t="str">
        <f t="shared" si="9"/>
        <v>OK</v>
      </c>
      <c r="L290" s="31"/>
      <c r="M290" s="31"/>
      <c r="N290" s="31"/>
      <c r="O290" s="31"/>
      <c r="P290" s="31"/>
      <c r="Q290" s="31"/>
      <c r="R290" s="31"/>
      <c r="S290" s="31"/>
      <c r="T290" s="31"/>
      <c r="U290" s="31"/>
      <c r="V290" s="31"/>
      <c r="W290" s="31"/>
      <c r="X290" s="60"/>
      <c r="Y290" s="60"/>
      <c r="Z290" s="60"/>
      <c r="AA290" s="60"/>
      <c r="AB290" s="60"/>
      <c r="AC290" s="60"/>
    </row>
    <row r="291" spans="1:29" ht="30" customHeight="1" x14ac:dyDescent="0.25">
      <c r="A291" s="172"/>
      <c r="B291" s="76">
        <v>288</v>
      </c>
      <c r="C291" s="175"/>
      <c r="D291" s="81" t="s">
        <v>770</v>
      </c>
      <c r="E291" s="66" t="s">
        <v>771</v>
      </c>
      <c r="F291" s="48" t="s">
        <v>38</v>
      </c>
      <c r="G291" s="70" t="s">
        <v>44</v>
      </c>
      <c r="H291" s="54">
        <v>40.770000000000003</v>
      </c>
      <c r="I291" s="32"/>
      <c r="J291" s="41">
        <f t="shared" si="8"/>
        <v>0</v>
      </c>
      <c r="K291" s="42" t="str">
        <f t="shared" si="9"/>
        <v>OK</v>
      </c>
      <c r="L291" s="31"/>
      <c r="M291" s="31"/>
      <c r="N291" s="31"/>
      <c r="O291" s="31"/>
      <c r="P291" s="31"/>
      <c r="Q291" s="31"/>
      <c r="R291" s="31"/>
      <c r="S291" s="31"/>
      <c r="T291" s="31"/>
      <c r="U291" s="31"/>
      <c r="V291" s="31"/>
      <c r="W291" s="31"/>
      <c r="X291" s="60"/>
      <c r="Y291" s="60"/>
      <c r="Z291" s="60"/>
      <c r="AA291" s="60"/>
      <c r="AB291" s="60"/>
      <c r="AC291" s="60"/>
    </row>
    <row r="292" spans="1:29" ht="30" customHeight="1" x14ac:dyDescent="0.25">
      <c r="A292" s="172"/>
      <c r="B292" s="76">
        <v>289</v>
      </c>
      <c r="C292" s="175"/>
      <c r="D292" s="81" t="s">
        <v>772</v>
      </c>
      <c r="E292" s="66" t="s">
        <v>773</v>
      </c>
      <c r="F292" s="66" t="s">
        <v>774</v>
      </c>
      <c r="G292" s="70" t="s">
        <v>44</v>
      </c>
      <c r="H292" s="54">
        <v>27.07</v>
      </c>
      <c r="I292" s="32"/>
      <c r="J292" s="41">
        <f t="shared" si="8"/>
        <v>0</v>
      </c>
      <c r="K292" s="42" t="str">
        <f t="shared" si="9"/>
        <v>OK</v>
      </c>
      <c r="L292" s="31"/>
      <c r="M292" s="31"/>
      <c r="N292" s="31"/>
      <c r="O292" s="31"/>
      <c r="P292" s="31"/>
      <c r="Q292" s="31"/>
      <c r="R292" s="31"/>
      <c r="S292" s="31"/>
      <c r="T292" s="31"/>
      <c r="U292" s="31"/>
      <c r="V292" s="31"/>
      <c r="W292" s="31"/>
      <c r="X292" s="60"/>
      <c r="Y292" s="60"/>
      <c r="Z292" s="60"/>
      <c r="AA292" s="60"/>
      <c r="AB292" s="60"/>
      <c r="AC292" s="60"/>
    </row>
    <row r="293" spans="1:29" ht="30" customHeight="1" x14ac:dyDescent="0.25">
      <c r="A293" s="172"/>
      <c r="B293" s="70">
        <v>290</v>
      </c>
      <c r="C293" s="175"/>
      <c r="D293" s="80" t="s">
        <v>332</v>
      </c>
      <c r="E293" s="69" t="s">
        <v>775</v>
      </c>
      <c r="F293" s="69" t="s">
        <v>38</v>
      </c>
      <c r="G293" s="69" t="s">
        <v>44</v>
      </c>
      <c r="H293" s="54">
        <v>5.85</v>
      </c>
      <c r="I293" s="32"/>
      <c r="J293" s="41">
        <f t="shared" si="8"/>
        <v>0</v>
      </c>
      <c r="K293" s="42" t="str">
        <f t="shared" si="9"/>
        <v>OK</v>
      </c>
      <c r="L293" s="31"/>
      <c r="M293" s="31"/>
      <c r="N293" s="31"/>
      <c r="O293" s="31"/>
      <c r="P293" s="31"/>
      <c r="Q293" s="31"/>
      <c r="R293" s="31"/>
      <c r="S293" s="31"/>
      <c r="T293" s="31"/>
      <c r="U293" s="31"/>
      <c r="V293" s="31"/>
      <c r="W293" s="31"/>
      <c r="X293" s="60"/>
      <c r="Y293" s="60"/>
      <c r="Z293" s="60"/>
      <c r="AA293" s="60"/>
      <c r="AB293" s="60"/>
      <c r="AC293" s="60"/>
    </row>
    <row r="294" spans="1:29" ht="30" customHeight="1" x14ac:dyDescent="0.25">
      <c r="A294" s="172"/>
      <c r="B294" s="70">
        <v>291</v>
      </c>
      <c r="C294" s="175"/>
      <c r="D294" s="80" t="s">
        <v>334</v>
      </c>
      <c r="E294" s="69" t="s">
        <v>775</v>
      </c>
      <c r="F294" s="69" t="s">
        <v>38</v>
      </c>
      <c r="G294" s="69" t="s">
        <v>44</v>
      </c>
      <c r="H294" s="54">
        <v>5.89</v>
      </c>
      <c r="I294" s="32"/>
      <c r="J294" s="41">
        <f t="shared" si="8"/>
        <v>0</v>
      </c>
      <c r="K294" s="42" t="str">
        <f t="shared" si="9"/>
        <v>OK</v>
      </c>
      <c r="L294" s="31"/>
      <c r="M294" s="31"/>
      <c r="N294" s="31"/>
      <c r="O294" s="31"/>
      <c r="P294" s="31"/>
      <c r="Q294" s="31"/>
      <c r="R294" s="31"/>
      <c r="S294" s="31"/>
      <c r="T294" s="31"/>
      <c r="U294" s="31"/>
      <c r="V294" s="31"/>
      <c r="W294" s="31"/>
      <c r="X294" s="60"/>
      <c r="Y294" s="60"/>
      <c r="Z294" s="60"/>
      <c r="AA294" s="60"/>
      <c r="AB294" s="60"/>
      <c r="AC294" s="60"/>
    </row>
    <row r="295" spans="1:29" ht="30" customHeight="1" x14ac:dyDescent="0.25">
      <c r="A295" s="172"/>
      <c r="B295" s="70">
        <v>292</v>
      </c>
      <c r="C295" s="175"/>
      <c r="D295" s="80" t="s">
        <v>335</v>
      </c>
      <c r="E295" s="69" t="s">
        <v>775</v>
      </c>
      <c r="F295" s="69" t="s">
        <v>336</v>
      </c>
      <c r="G295" s="69" t="s">
        <v>44</v>
      </c>
      <c r="H295" s="54">
        <v>5.93</v>
      </c>
      <c r="I295" s="32"/>
      <c r="J295" s="41">
        <f t="shared" si="8"/>
        <v>0</v>
      </c>
      <c r="K295" s="42" t="str">
        <f t="shared" si="9"/>
        <v>OK</v>
      </c>
      <c r="L295" s="31"/>
      <c r="M295" s="31"/>
      <c r="N295" s="31"/>
      <c r="O295" s="31"/>
      <c r="P295" s="31"/>
      <c r="Q295" s="31"/>
      <c r="R295" s="31"/>
      <c r="S295" s="31"/>
      <c r="T295" s="31"/>
      <c r="U295" s="31"/>
      <c r="V295" s="31"/>
      <c r="W295" s="31"/>
      <c r="X295" s="60"/>
      <c r="Y295" s="60"/>
      <c r="Z295" s="60"/>
      <c r="AA295" s="60"/>
      <c r="AB295" s="60"/>
      <c r="AC295" s="60"/>
    </row>
    <row r="296" spans="1:29" ht="30" customHeight="1" x14ac:dyDescent="0.25">
      <c r="A296" s="172"/>
      <c r="B296" s="69">
        <v>293</v>
      </c>
      <c r="C296" s="175"/>
      <c r="D296" s="80" t="s">
        <v>337</v>
      </c>
      <c r="E296" s="69" t="s">
        <v>757</v>
      </c>
      <c r="F296" s="69" t="s">
        <v>123</v>
      </c>
      <c r="G296" s="69" t="s">
        <v>44</v>
      </c>
      <c r="H296" s="54">
        <v>66.3</v>
      </c>
      <c r="I296" s="32"/>
      <c r="J296" s="41">
        <f t="shared" si="8"/>
        <v>0</v>
      </c>
      <c r="K296" s="42" t="str">
        <f t="shared" si="9"/>
        <v>OK</v>
      </c>
      <c r="L296" s="31"/>
      <c r="M296" s="31"/>
      <c r="N296" s="31"/>
      <c r="O296" s="31"/>
      <c r="P296" s="31"/>
      <c r="Q296" s="31"/>
      <c r="R296" s="31"/>
      <c r="S296" s="31"/>
      <c r="T296" s="31"/>
      <c r="U296" s="31"/>
      <c r="V296" s="31"/>
      <c r="W296" s="31"/>
      <c r="X296" s="60"/>
      <c r="Y296" s="60"/>
      <c r="Z296" s="60"/>
      <c r="AA296" s="60"/>
      <c r="AB296" s="60"/>
      <c r="AC296" s="60"/>
    </row>
    <row r="297" spans="1:29" ht="30" customHeight="1" x14ac:dyDescent="0.25">
      <c r="A297" s="172"/>
      <c r="B297" s="69">
        <v>294</v>
      </c>
      <c r="C297" s="175"/>
      <c r="D297" s="80" t="s">
        <v>339</v>
      </c>
      <c r="E297" s="69" t="s">
        <v>757</v>
      </c>
      <c r="F297" s="69" t="s">
        <v>123</v>
      </c>
      <c r="G297" s="69" t="s">
        <v>44</v>
      </c>
      <c r="H297" s="54">
        <v>70.87</v>
      </c>
      <c r="I297" s="32"/>
      <c r="J297" s="41">
        <f t="shared" si="8"/>
        <v>0</v>
      </c>
      <c r="K297" s="42" t="str">
        <f t="shared" si="9"/>
        <v>OK</v>
      </c>
      <c r="L297" s="31"/>
      <c r="M297" s="31"/>
      <c r="N297" s="31"/>
      <c r="O297" s="31"/>
      <c r="P297" s="31"/>
      <c r="Q297" s="31"/>
      <c r="R297" s="31"/>
      <c r="S297" s="31"/>
      <c r="T297" s="31"/>
      <c r="U297" s="31"/>
      <c r="V297" s="31"/>
      <c r="W297" s="31"/>
      <c r="X297" s="60"/>
      <c r="Y297" s="60"/>
      <c r="Z297" s="60"/>
      <c r="AA297" s="60"/>
      <c r="AB297" s="60"/>
      <c r="AC297" s="60"/>
    </row>
    <row r="298" spans="1:29" ht="30" customHeight="1" x14ac:dyDescent="0.25">
      <c r="A298" s="172"/>
      <c r="B298" s="70">
        <v>295</v>
      </c>
      <c r="C298" s="175"/>
      <c r="D298" s="80" t="s">
        <v>340</v>
      </c>
      <c r="E298" s="69" t="s">
        <v>757</v>
      </c>
      <c r="F298" s="69" t="s">
        <v>123</v>
      </c>
      <c r="G298" s="69" t="s">
        <v>44</v>
      </c>
      <c r="H298" s="54">
        <v>97.78</v>
      </c>
      <c r="I298" s="32"/>
      <c r="J298" s="41">
        <f t="shared" si="8"/>
        <v>0</v>
      </c>
      <c r="K298" s="42" t="str">
        <f t="shared" si="9"/>
        <v>OK</v>
      </c>
      <c r="L298" s="31"/>
      <c r="M298" s="31"/>
      <c r="N298" s="31"/>
      <c r="O298" s="31"/>
      <c r="P298" s="31"/>
      <c r="Q298" s="31"/>
      <c r="R298" s="31"/>
      <c r="S298" s="31"/>
      <c r="T298" s="31"/>
      <c r="U298" s="31"/>
      <c r="V298" s="31"/>
      <c r="W298" s="31"/>
      <c r="X298" s="60"/>
      <c r="Y298" s="60"/>
      <c r="Z298" s="60"/>
      <c r="AA298" s="60"/>
      <c r="AB298" s="60"/>
      <c r="AC298" s="60"/>
    </row>
    <row r="299" spans="1:29" ht="30" customHeight="1" x14ac:dyDescent="0.25">
      <c r="A299" s="172"/>
      <c r="B299" s="69">
        <v>296</v>
      </c>
      <c r="C299" s="175"/>
      <c r="D299" s="80" t="s">
        <v>341</v>
      </c>
      <c r="E299" s="69" t="s">
        <v>776</v>
      </c>
      <c r="F299" s="69" t="s">
        <v>343</v>
      </c>
      <c r="G299" s="69" t="s">
        <v>44</v>
      </c>
      <c r="H299" s="54">
        <v>32.520000000000003</v>
      </c>
      <c r="I299" s="32"/>
      <c r="J299" s="41">
        <f t="shared" si="8"/>
        <v>0</v>
      </c>
      <c r="K299" s="42" t="str">
        <f t="shared" si="9"/>
        <v>OK</v>
      </c>
      <c r="L299" s="31"/>
      <c r="M299" s="31"/>
      <c r="N299" s="31"/>
      <c r="O299" s="31"/>
      <c r="P299" s="31"/>
      <c r="Q299" s="31"/>
      <c r="R299" s="31"/>
      <c r="S299" s="31"/>
      <c r="T299" s="31"/>
      <c r="U299" s="31"/>
      <c r="V299" s="31"/>
      <c r="W299" s="31"/>
      <c r="X299" s="60"/>
      <c r="Y299" s="60"/>
      <c r="Z299" s="60"/>
      <c r="AA299" s="60"/>
      <c r="AB299" s="60"/>
      <c r="AC299" s="60"/>
    </row>
    <row r="300" spans="1:29" ht="30" customHeight="1" x14ac:dyDescent="0.25">
      <c r="A300" s="173"/>
      <c r="B300" s="69">
        <v>297</v>
      </c>
      <c r="C300" s="176"/>
      <c r="D300" s="80" t="s">
        <v>344</v>
      </c>
      <c r="E300" s="69" t="s">
        <v>776</v>
      </c>
      <c r="F300" s="69" t="s">
        <v>343</v>
      </c>
      <c r="G300" s="69" t="s">
        <v>44</v>
      </c>
      <c r="H300" s="54">
        <v>41.15</v>
      </c>
      <c r="I300" s="32"/>
      <c r="J300" s="41">
        <f t="shared" si="8"/>
        <v>0</v>
      </c>
      <c r="K300" s="42" t="str">
        <f t="shared" si="9"/>
        <v>OK</v>
      </c>
      <c r="L300" s="31"/>
      <c r="M300" s="31"/>
      <c r="N300" s="31"/>
      <c r="O300" s="31"/>
      <c r="P300" s="31"/>
      <c r="Q300" s="31"/>
      <c r="R300" s="31"/>
      <c r="S300" s="31"/>
      <c r="T300" s="31"/>
      <c r="U300" s="31"/>
      <c r="V300" s="31"/>
      <c r="W300" s="31"/>
      <c r="X300" s="60"/>
      <c r="Y300" s="60"/>
      <c r="Z300" s="60"/>
      <c r="AA300" s="60"/>
      <c r="AB300" s="60"/>
      <c r="AC300" s="60"/>
    </row>
    <row r="301" spans="1:29" ht="30" customHeight="1" x14ac:dyDescent="0.25">
      <c r="A301" s="165">
        <v>7</v>
      </c>
      <c r="B301" s="71">
        <v>345</v>
      </c>
      <c r="C301" s="168" t="s">
        <v>695</v>
      </c>
      <c r="D301" s="75" t="s">
        <v>777</v>
      </c>
      <c r="E301" s="72" t="s">
        <v>778</v>
      </c>
      <c r="F301" s="72" t="s">
        <v>38</v>
      </c>
      <c r="G301" s="72" t="s">
        <v>44</v>
      </c>
      <c r="H301" s="56">
        <v>23.8</v>
      </c>
      <c r="I301" s="32">
        <v>15</v>
      </c>
      <c r="J301" s="41">
        <f t="shared" si="8"/>
        <v>5</v>
      </c>
      <c r="K301" s="42" t="str">
        <f t="shared" si="9"/>
        <v>OK</v>
      </c>
      <c r="L301" s="31">
        <v>10</v>
      </c>
      <c r="M301" s="31"/>
      <c r="N301" s="31"/>
      <c r="O301" s="31"/>
      <c r="P301" s="31"/>
      <c r="Q301" s="31"/>
      <c r="R301" s="31"/>
      <c r="S301" s="31"/>
      <c r="T301" s="31"/>
      <c r="U301" s="31"/>
      <c r="V301" s="31"/>
      <c r="W301" s="31"/>
      <c r="X301" s="60"/>
      <c r="Y301" s="60"/>
      <c r="Z301" s="60"/>
      <c r="AA301" s="60"/>
      <c r="AB301" s="60"/>
      <c r="AC301" s="60"/>
    </row>
    <row r="302" spans="1:29" ht="30" customHeight="1" x14ac:dyDescent="0.25">
      <c r="A302" s="166"/>
      <c r="B302" s="71">
        <v>346</v>
      </c>
      <c r="C302" s="169"/>
      <c r="D302" s="75" t="s">
        <v>352</v>
      </c>
      <c r="E302" s="72" t="s">
        <v>351</v>
      </c>
      <c r="F302" s="72" t="s">
        <v>38</v>
      </c>
      <c r="G302" s="72" t="s">
        <v>44</v>
      </c>
      <c r="H302" s="56">
        <v>36.5</v>
      </c>
      <c r="I302" s="32">
        <v>6</v>
      </c>
      <c r="J302" s="41">
        <f t="shared" si="8"/>
        <v>0</v>
      </c>
      <c r="K302" s="42" t="str">
        <f t="shared" si="9"/>
        <v>OK</v>
      </c>
      <c r="L302" s="31">
        <v>6</v>
      </c>
      <c r="M302" s="31"/>
      <c r="N302" s="31"/>
      <c r="O302" s="31"/>
      <c r="P302" s="31"/>
      <c r="Q302" s="31"/>
      <c r="R302" s="31"/>
      <c r="S302" s="31"/>
      <c r="T302" s="31"/>
      <c r="U302" s="31"/>
      <c r="V302" s="31"/>
      <c r="W302" s="31"/>
      <c r="X302" s="60"/>
      <c r="Y302" s="60"/>
      <c r="Z302" s="60"/>
      <c r="AA302" s="60"/>
      <c r="AB302" s="60"/>
      <c r="AC302" s="60"/>
    </row>
    <row r="303" spans="1:29" ht="30" customHeight="1" x14ac:dyDescent="0.25">
      <c r="A303" s="166"/>
      <c r="B303" s="71">
        <v>347</v>
      </c>
      <c r="C303" s="169"/>
      <c r="D303" s="75" t="s">
        <v>353</v>
      </c>
      <c r="E303" s="99" t="s">
        <v>779</v>
      </c>
      <c r="F303" s="72" t="s">
        <v>38</v>
      </c>
      <c r="G303" s="72"/>
      <c r="H303" s="56">
        <v>85.97</v>
      </c>
      <c r="I303" s="32"/>
      <c r="J303" s="41">
        <f t="shared" si="8"/>
        <v>0</v>
      </c>
      <c r="K303" s="42" t="str">
        <f t="shared" si="9"/>
        <v>OK</v>
      </c>
      <c r="L303" s="31"/>
      <c r="M303" s="31"/>
      <c r="N303" s="31"/>
      <c r="O303" s="31"/>
      <c r="P303" s="31"/>
      <c r="Q303" s="31"/>
      <c r="R303" s="31"/>
      <c r="S303" s="31"/>
      <c r="T303" s="31"/>
      <c r="U303" s="31"/>
      <c r="V303" s="31"/>
      <c r="W303" s="31"/>
      <c r="X303" s="60"/>
      <c r="Y303" s="60"/>
      <c r="Z303" s="60"/>
      <c r="AA303" s="60"/>
      <c r="AB303" s="60"/>
      <c r="AC303" s="60"/>
    </row>
    <row r="304" spans="1:29" ht="30" customHeight="1" x14ac:dyDescent="0.25">
      <c r="A304" s="166"/>
      <c r="B304" s="71">
        <v>348</v>
      </c>
      <c r="C304" s="169"/>
      <c r="D304" s="75" t="s">
        <v>354</v>
      </c>
      <c r="E304" s="99" t="s">
        <v>355</v>
      </c>
      <c r="F304" s="72" t="s">
        <v>38</v>
      </c>
      <c r="G304" s="72" t="s">
        <v>44</v>
      </c>
      <c r="H304" s="56">
        <v>17.96</v>
      </c>
      <c r="I304" s="32">
        <v>5</v>
      </c>
      <c r="J304" s="41">
        <f t="shared" si="8"/>
        <v>3</v>
      </c>
      <c r="K304" s="42" t="str">
        <f t="shared" si="9"/>
        <v>OK</v>
      </c>
      <c r="L304" s="31">
        <v>2</v>
      </c>
      <c r="M304" s="31"/>
      <c r="N304" s="31"/>
      <c r="O304" s="31"/>
      <c r="P304" s="31"/>
      <c r="Q304" s="31"/>
      <c r="R304" s="31"/>
      <c r="S304" s="31"/>
      <c r="T304" s="31"/>
      <c r="U304" s="31"/>
      <c r="V304" s="31"/>
      <c r="W304" s="31"/>
      <c r="X304" s="60"/>
      <c r="Y304" s="60"/>
      <c r="Z304" s="60"/>
      <c r="AA304" s="60"/>
      <c r="AB304" s="60"/>
      <c r="AC304" s="60"/>
    </row>
    <row r="305" spans="1:29" ht="30" customHeight="1" x14ac:dyDescent="0.25">
      <c r="A305" s="166"/>
      <c r="B305" s="71">
        <v>349</v>
      </c>
      <c r="C305" s="169"/>
      <c r="D305" s="75" t="s">
        <v>356</v>
      </c>
      <c r="E305" s="99" t="s">
        <v>355</v>
      </c>
      <c r="F305" s="72" t="s">
        <v>38</v>
      </c>
      <c r="G305" s="72" t="s">
        <v>44</v>
      </c>
      <c r="H305" s="56">
        <v>24.33</v>
      </c>
      <c r="I305" s="32">
        <v>20</v>
      </c>
      <c r="J305" s="41">
        <f t="shared" si="8"/>
        <v>8</v>
      </c>
      <c r="K305" s="42" t="str">
        <f t="shared" si="9"/>
        <v>OK</v>
      </c>
      <c r="L305" s="31">
        <v>12</v>
      </c>
      <c r="M305" s="31"/>
      <c r="N305" s="31"/>
      <c r="O305" s="31"/>
      <c r="P305" s="31"/>
      <c r="Q305" s="31"/>
      <c r="R305" s="31"/>
      <c r="S305" s="31"/>
      <c r="T305" s="31"/>
      <c r="U305" s="31"/>
      <c r="V305" s="31"/>
      <c r="W305" s="31"/>
      <c r="X305" s="60"/>
      <c r="Y305" s="60"/>
      <c r="Z305" s="60"/>
      <c r="AA305" s="60"/>
      <c r="AB305" s="60"/>
      <c r="AC305" s="60"/>
    </row>
    <row r="306" spans="1:29" ht="30" customHeight="1" x14ac:dyDescent="0.25">
      <c r="A306" s="166"/>
      <c r="B306" s="71">
        <v>350</v>
      </c>
      <c r="C306" s="169"/>
      <c r="D306" s="75" t="s">
        <v>780</v>
      </c>
      <c r="E306" s="99" t="s">
        <v>355</v>
      </c>
      <c r="F306" s="72" t="s">
        <v>38</v>
      </c>
      <c r="G306" s="72" t="s">
        <v>44</v>
      </c>
      <c r="H306" s="56">
        <v>67</v>
      </c>
      <c r="I306" s="32"/>
      <c r="J306" s="41">
        <f t="shared" si="8"/>
        <v>0</v>
      </c>
      <c r="K306" s="42" t="str">
        <f t="shared" si="9"/>
        <v>OK</v>
      </c>
      <c r="L306" s="31"/>
      <c r="M306" s="31"/>
      <c r="N306" s="31"/>
      <c r="O306" s="31"/>
      <c r="P306" s="31"/>
      <c r="Q306" s="31"/>
      <c r="R306" s="31"/>
      <c r="S306" s="31"/>
      <c r="T306" s="31"/>
      <c r="U306" s="31"/>
      <c r="V306" s="31"/>
      <c r="W306" s="31"/>
      <c r="X306" s="60"/>
      <c r="Y306" s="60"/>
      <c r="Z306" s="60"/>
      <c r="AA306" s="60"/>
      <c r="AB306" s="60"/>
      <c r="AC306" s="60"/>
    </row>
    <row r="307" spans="1:29" ht="30" customHeight="1" x14ac:dyDescent="0.25">
      <c r="A307" s="166"/>
      <c r="B307" s="71">
        <v>351</v>
      </c>
      <c r="C307" s="169"/>
      <c r="D307" s="75" t="s">
        <v>357</v>
      </c>
      <c r="E307" s="99" t="s">
        <v>355</v>
      </c>
      <c r="F307" s="72" t="s">
        <v>38</v>
      </c>
      <c r="G307" s="72" t="s">
        <v>44</v>
      </c>
      <c r="H307" s="56">
        <v>48.5</v>
      </c>
      <c r="I307" s="32">
        <v>5</v>
      </c>
      <c r="J307" s="41">
        <f t="shared" si="8"/>
        <v>1</v>
      </c>
      <c r="K307" s="42" t="str">
        <f t="shared" si="9"/>
        <v>OK</v>
      </c>
      <c r="L307" s="31">
        <v>4</v>
      </c>
      <c r="M307" s="31"/>
      <c r="N307" s="31"/>
      <c r="O307" s="31"/>
      <c r="P307" s="31"/>
      <c r="Q307" s="31"/>
      <c r="R307" s="31"/>
      <c r="S307" s="31"/>
      <c r="T307" s="31"/>
      <c r="U307" s="31"/>
      <c r="V307" s="31"/>
      <c r="W307" s="31"/>
      <c r="X307" s="60"/>
      <c r="Y307" s="60"/>
      <c r="Z307" s="60"/>
      <c r="AA307" s="60"/>
      <c r="AB307" s="60"/>
      <c r="AC307" s="60"/>
    </row>
    <row r="308" spans="1:29" ht="30" customHeight="1" x14ac:dyDescent="0.25">
      <c r="A308" s="166"/>
      <c r="B308" s="71">
        <v>352</v>
      </c>
      <c r="C308" s="169"/>
      <c r="D308" s="75" t="s">
        <v>359</v>
      </c>
      <c r="E308" s="99" t="s">
        <v>355</v>
      </c>
      <c r="F308" s="72" t="s">
        <v>38</v>
      </c>
      <c r="G308" s="72" t="s">
        <v>44</v>
      </c>
      <c r="H308" s="56">
        <v>45.3</v>
      </c>
      <c r="I308" s="32"/>
      <c r="J308" s="41">
        <f t="shared" si="8"/>
        <v>0</v>
      </c>
      <c r="K308" s="42" t="str">
        <f t="shared" si="9"/>
        <v>OK</v>
      </c>
      <c r="L308" s="31"/>
      <c r="M308" s="31"/>
      <c r="N308" s="31"/>
      <c r="O308" s="31"/>
      <c r="P308" s="31"/>
      <c r="Q308" s="31"/>
      <c r="R308" s="31"/>
      <c r="S308" s="31"/>
      <c r="T308" s="31"/>
      <c r="U308" s="31"/>
      <c r="V308" s="31"/>
      <c r="W308" s="31"/>
      <c r="X308" s="60"/>
      <c r="Y308" s="60"/>
      <c r="Z308" s="60"/>
      <c r="AA308" s="60"/>
      <c r="AB308" s="60"/>
      <c r="AC308" s="60"/>
    </row>
    <row r="309" spans="1:29" ht="30" customHeight="1" x14ac:dyDescent="0.25">
      <c r="A309" s="166"/>
      <c r="B309" s="71">
        <v>353</v>
      </c>
      <c r="C309" s="169"/>
      <c r="D309" s="75" t="s">
        <v>360</v>
      </c>
      <c r="E309" s="99" t="s">
        <v>781</v>
      </c>
      <c r="F309" s="72" t="s">
        <v>38</v>
      </c>
      <c r="G309" s="72" t="s">
        <v>44</v>
      </c>
      <c r="H309" s="56">
        <v>34.25</v>
      </c>
      <c r="I309" s="32"/>
      <c r="J309" s="41">
        <f t="shared" si="8"/>
        <v>0</v>
      </c>
      <c r="K309" s="42" t="str">
        <f t="shared" si="9"/>
        <v>OK</v>
      </c>
      <c r="L309" s="31"/>
      <c r="M309" s="31"/>
      <c r="N309" s="31"/>
      <c r="O309" s="31"/>
      <c r="P309" s="31"/>
      <c r="Q309" s="31"/>
      <c r="R309" s="31"/>
      <c r="S309" s="31"/>
      <c r="T309" s="31"/>
      <c r="U309" s="31"/>
      <c r="V309" s="31"/>
      <c r="W309" s="31"/>
      <c r="X309" s="60"/>
      <c r="Y309" s="60"/>
      <c r="Z309" s="60"/>
      <c r="AA309" s="60"/>
      <c r="AB309" s="60"/>
      <c r="AC309" s="60"/>
    </row>
    <row r="310" spans="1:29" ht="30" customHeight="1" x14ac:dyDescent="0.25">
      <c r="A310" s="166"/>
      <c r="B310" s="71">
        <v>354</v>
      </c>
      <c r="C310" s="169"/>
      <c r="D310" s="75" t="s">
        <v>361</v>
      </c>
      <c r="E310" s="99" t="s">
        <v>355</v>
      </c>
      <c r="F310" s="72"/>
      <c r="G310" s="72" t="s">
        <v>44</v>
      </c>
      <c r="H310" s="56">
        <v>59.2</v>
      </c>
      <c r="I310" s="32"/>
      <c r="J310" s="41">
        <f t="shared" si="8"/>
        <v>0</v>
      </c>
      <c r="K310" s="42" t="str">
        <f t="shared" si="9"/>
        <v>OK</v>
      </c>
      <c r="L310" s="31"/>
      <c r="M310" s="31"/>
      <c r="N310" s="31"/>
      <c r="O310" s="31"/>
      <c r="P310" s="31"/>
      <c r="Q310" s="31"/>
      <c r="R310" s="31"/>
      <c r="S310" s="31"/>
      <c r="T310" s="31"/>
      <c r="U310" s="31"/>
      <c r="V310" s="31"/>
      <c r="W310" s="31"/>
      <c r="X310" s="60"/>
      <c r="Y310" s="60"/>
      <c r="Z310" s="60"/>
      <c r="AA310" s="60"/>
      <c r="AB310" s="60"/>
      <c r="AC310" s="60"/>
    </row>
    <row r="311" spans="1:29" ht="30" customHeight="1" x14ac:dyDescent="0.25">
      <c r="A311" s="166"/>
      <c r="B311" s="71">
        <v>355</v>
      </c>
      <c r="C311" s="169"/>
      <c r="D311" s="75" t="s">
        <v>362</v>
      </c>
      <c r="E311" s="72" t="s">
        <v>782</v>
      </c>
      <c r="F311" s="72" t="s">
        <v>38</v>
      </c>
      <c r="G311" s="72" t="s">
        <v>44</v>
      </c>
      <c r="H311" s="56">
        <v>5.5</v>
      </c>
      <c r="I311" s="32">
        <v>4</v>
      </c>
      <c r="J311" s="41">
        <f t="shared" si="8"/>
        <v>0</v>
      </c>
      <c r="K311" s="42" t="str">
        <f t="shared" si="9"/>
        <v>OK</v>
      </c>
      <c r="L311" s="31">
        <v>4</v>
      </c>
      <c r="M311" s="31"/>
      <c r="N311" s="31"/>
      <c r="O311" s="31"/>
      <c r="P311" s="31"/>
      <c r="Q311" s="31"/>
      <c r="R311" s="31"/>
      <c r="S311" s="31"/>
      <c r="T311" s="31"/>
      <c r="U311" s="31"/>
      <c r="V311" s="31"/>
      <c r="W311" s="31"/>
      <c r="X311" s="60"/>
      <c r="Y311" s="60"/>
      <c r="Z311" s="60"/>
      <c r="AA311" s="60"/>
      <c r="AB311" s="60"/>
      <c r="AC311" s="60"/>
    </row>
    <row r="312" spans="1:29" ht="30" customHeight="1" x14ac:dyDescent="0.25">
      <c r="A312" s="166"/>
      <c r="B312" s="73">
        <v>356</v>
      </c>
      <c r="C312" s="169"/>
      <c r="D312" s="75" t="s">
        <v>363</v>
      </c>
      <c r="E312" s="72" t="s">
        <v>783</v>
      </c>
      <c r="F312" s="72" t="s">
        <v>38</v>
      </c>
      <c r="G312" s="72" t="s">
        <v>44</v>
      </c>
      <c r="H312" s="56">
        <v>61.5</v>
      </c>
      <c r="I312" s="32"/>
      <c r="J312" s="41">
        <f t="shared" si="8"/>
        <v>0</v>
      </c>
      <c r="K312" s="42" t="str">
        <f t="shared" si="9"/>
        <v>OK</v>
      </c>
      <c r="L312" s="31"/>
      <c r="M312" s="31"/>
      <c r="N312" s="31"/>
      <c r="O312" s="31"/>
      <c r="P312" s="31"/>
      <c r="Q312" s="31"/>
      <c r="R312" s="31"/>
      <c r="S312" s="31"/>
      <c r="T312" s="31"/>
      <c r="U312" s="31"/>
      <c r="V312" s="31"/>
      <c r="W312" s="31"/>
      <c r="X312" s="60"/>
      <c r="Y312" s="60"/>
      <c r="Z312" s="60"/>
      <c r="AA312" s="60"/>
      <c r="AB312" s="60"/>
      <c r="AC312" s="60"/>
    </row>
    <row r="313" spans="1:29" ht="30" customHeight="1" x14ac:dyDescent="0.25">
      <c r="A313" s="166"/>
      <c r="B313" s="73">
        <v>357</v>
      </c>
      <c r="C313" s="169"/>
      <c r="D313" s="75" t="s">
        <v>365</v>
      </c>
      <c r="E313" s="72" t="s">
        <v>237</v>
      </c>
      <c r="F313" s="72" t="s">
        <v>4</v>
      </c>
      <c r="G313" s="72" t="s">
        <v>44</v>
      </c>
      <c r="H313" s="56">
        <v>57</v>
      </c>
      <c r="I313" s="32"/>
      <c r="J313" s="41">
        <f t="shared" si="8"/>
        <v>0</v>
      </c>
      <c r="K313" s="42" t="str">
        <f t="shared" si="9"/>
        <v>OK</v>
      </c>
      <c r="L313" s="31"/>
      <c r="M313" s="31"/>
      <c r="N313" s="31"/>
      <c r="O313" s="31"/>
      <c r="P313" s="31"/>
      <c r="Q313" s="31"/>
      <c r="R313" s="31"/>
      <c r="S313" s="31"/>
      <c r="T313" s="31"/>
      <c r="U313" s="31"/>
      <c r="V313" s="31"/>
      <c r="W313" s="31"/>
      <c r="X313" s="60"/>
      <c r="Y313" s="60"/>
      <c r="Z313" s="60"/>
      <c r="AA313" s="60"/>
      <c r="AB313" s="60"/>
      <c r="AC313" s="60"/>
    </row>
    <row r="314" spans="1:29" ht="30" customHeight="1" x14ac:dyDescent="0.25">
      <c r="A314" s="166"/>
      <c r="B314" s="73">
        <v>358</v>
      </c>
      <c r="C314" s="169"/>
      <c r="D314" s="75" t="s">
        <v>642</v>
      </c>
      <c r="E314" s="72" t="s">
        <v>784</v>
      </c>
      <c r="F314" s="72" t="s">
        <v>640</v>
      </c>
      <c r="G314" s="72" t="s">
        <v>44</v>
      </c>
      <c r="H314" s="56">
        <v>1.9</v>
      </c>
      <c r="I314" s="32"/>
      <c r="J314" s="41">
        <f t="shared" si="8"/>
        <v>0</v>
      </c>
      <c r="K314" s="42" t="str">
        <f t="shared" si="9"/>
        <v>OK</v>
      </c>
      <c r="L314" s="31"/>
      <c r="M314" s="31"/>
      <c r="N314" s="31"/>
      <c r="O314" s="31"/>
      <c r="P314" s="31"/>
      <c r="Q314" s="31"/>
      <c r="R314" s="31"/>
      <c r="S314" s="31"/>
      <c r="T314" s="31"/>
      <c r="U314" s="31"/>
      <c r="V314" s="31"/>
      <c r="W314" s="31"/>
      <c r="X314" s="60"/>
      <c r="Y314" s="60"/>
      <c r="Z314" s="60"/>
      <c r="AA314" s="60"/>
      <c r="AB314" s="60"/>
      <c r="AC314" s="60"/>
    </row>
    <row r="315" spans="1:29" ht="30" customHeight="1" x14ac:dyDescent="0.25">
      <c r="A315" s="166"/>
      <c r="B315" s="71">
        <v>359</v>
      </c>
      <c r="C315" s="169"/>
      <c r="D315" s="75" t="s">
        <v>785</v>
      </c>
      <c r="E315" s="72" t="s">
        <v>355</v>
      </c>
      <c r="F315" s="72" t="s">
        <v>38</v>
      </c>
      <c r="G315" s="72" t="s">
        <v>44</v>
      </c>
      <c r="H315" s="56">
        <v>43</v>
      </c>
      <c r="I315" s="32"/>
      <c r="J315" s="41">
        <f t="shared" si="8"/>
        <v>0</v>
      </c>
      <c r="K315" s="42" t="str">
        <f t="shared" si="9"/>
        <v>OK</v>
      </c>
      <c r="L315" s="31"/>
      <c r="M315" s="31"/>
      <c r="N315" s="31"/>
      <c r="O315" s="31"/>
      <c r="P315" s="31"/>
      <c r="Q315" s="31"/>
      <c r="R315" s="31"/>
      <c r="S315" s="31"/>
      <c r="T315" s="31"/>
      <c r="U315" s="31"/>
      <c r="V315" s="31"/>
      <c r="W315" s="31"/>
      <c r="X315" s="60"/>
      <c r="Y315" s="60"/>
      <c r="Z315" s="60"/>
      <c r="AA315" s="60"/>
      <c r="AB315" s="60"/>
      <c r="AC315" s="60"/>
    </row>
    <row r="316" spans="1:29" ht="30" customHeight="1" x14ac:dyDescent="0.25">
      <c r="A316" s="166"/>
      <c r="B316" s="71">
        <v>360</v>
      </c>
      <c r="C316" s="169"/>
      <c r="D316" s="75" t="s">
        <v>367</v>
      </c>
      <c r="E316" s="72" t="s">
        <v>786</v>
      </c>
      <c r="F316" s="72" t="s">
        <v>38</v>
      </c>
      <c r="G316" s="72" t="s">
        <v>44</v>
      </c>
      <c r="H316" s="56">
        <v>55</v>
      </c>
      <c r="I316" s="32"/>
      <c r="J316" s="41">
        <f t="shared" si="8"/>
        <v>0</v>
      </c>
      <c r="K316" s="42" t="str">
        <f t="shared" si="9"/>
        <v>OK</v>
      </c>
      <c r="L316" s="31"/>
      <c r="M316" s="31"/>
      <c r="N316" s="31"/>
      <c r="O316" s="31"/>
      <c r="P316" s="31"/>
      <c r="Q316" s="31"/>
      <c r="R316" s="31"/>
      <c r="S316" s="31"/>
      <c r="T316" s="31"/>
      <c r="U316" s="31"/>
      <c r="V316" s="31"/>
      <c r="W316" s="31"/>
      <c r="X316" s="60"/>
      <c r="Y316" s="60"/>
      <c r="Z316" s="60"/>
      <c r="AA316" s="60"/>
      <c r="AB316" s="60"/>
      <c r="AC316" s="60"/>
    </row>
    <row r="317" spans="1:29" ht="30" customHeight="1" x14ac:dyDescent="0.25">
      <c r="A317" s="166"/>
      <c r="B317" s="71">
        <v>361</v>
      </c>
      <c r="C317" s="169"/>
      <c r="D317" s="75" t="s">
        <v>368</v>
      </c>
      <c r="E317" s="72" t="s">
        <v>787</v>
      </c>
      <c r="F317" s="72" t="s">
        <v>38</v>
      </c>
      <c r="G317" s="72" t="s">
        <v>44</v>
      </c>
      <c r="H317" s="56">
        <v>86.3</v>
      </c>
      <c r="I317" s="32">
        <v>5</v>
      </c>
      <c r="J317" s="41">
        <f t="shared" si="8"/>
        <v>0</v>
      </c>
      <c r="K317" s="42" t="str">
        <f t="shared" si="9"/>
        <v>OK</v>
      </c>
      <c r="L317" s="31">
        <v>5</v>
      </c>
      <c r="M317" s="31"/>
      <c r="N317" s="31"/>
      <c r="O317" s="31"/>
      <c r="P317" s="31"/>
      <c r="Q317" s="31"/>
      <c r="R317" s="31"/>
      <c r="S317" s="31"/>
      <c r="T317" s="31"/>
      <c r="U317" s="31"/>
      <c r="V317" s="31"/>
      <c r="W317" s="31"/>
      <c r="X317" s="60"/>
      <c r="Y317" s="60"/>
      <c r="Z317" s="60"/>
      <c r="AA317" s="60"/>
      <c r="AB317" s="60"/>
      <c r="AC317" s="60"/>
    </row>
    <row r="318" spans="1:29" ht="30" customHeight="1" x14ac:dyDescent="0.25">
      <c r="A318" s="166"/>
      <c r="B318" s="71">
        <v>362</v>
      </c>
      <c r="C318" s="169"/>
      <c r="D318" s="75" t="s">
        <v>369</v>
      </c>
      <c r="E318" s="72" t="s">
        <v>787</v>
      </c>
      <c r="F318" s="72" t="s">
        <v>38</v>
      </c>
      <c r="G318" s="72" t="s">
        <v>44</v>
      </c>
      <c r="H318" s="56">
        <v>86.31</v>
      </c>
      <c r="I318" s="32"/>
      <c r="J318" s="41">
        <f t="shared" si="8"/>
        <v>0</v>
      </c>
      <c r="K318" s="42" t="str">
        <f t="shared" si="9"/>
        <v>OK</v>
      </c>
      <c r="L318" s="31"/>
      <c r="M318" s="31"/>
      <c r="N318" s="31"/>
      <c r="O318" s="31"/>
      <c r="P318" s="31"/>
      <c r="Q318" s="31"/>
      <c r="R318" s="31"/>
      <c r="S318" s="31"/>
      <c r="T318" s="31"/>
      <c r="U318" s="31"/>
      <c r="V318" s="31"/>
      <c r="W318" s="31"/>
      <c r="X318" s="60"/>
      <c r="Y318" s="60"/>
      <c r="Z318" s="60"/>
      <c r="AA318" s="60"/>
      <c r="AB318" s="60"/>
      <c r="AC318" s="60"/>
    </row>
    <row r="319" spans="1:29" ht="30" customHeight="1" x14ac:dyDescent="0.25">
      <c r="A319" s="166"/>
      <c r="B319" s="71">
        <v>363</v>
      </c>
      <c r="C319" s="169"/>
      <c r="D319" s="75" t="s">
        <v>370</v>
      </c>
      <c r="E319" s="72" t="s">
        <v>787</v>
      </c>
      <c r="F319" s="72" t="s">
        <v>38</v>
      </c>
      <c r="G319" s="72" t="s">
        <v>44</v>
      </c>
      <c r="H319" s="56">
        <v>86.31</v>
      </c>
      <c r="I319" s="32">
        <v>10</v>
      </c>
      <c r="J319" s="41">
        <f t="shared" si="8"/>
        <v>5</v>
      </c>
      <c r="K319" s="42" t="str">
        <f t="shared" si="9"/>
        <v>OK</v>
      </c>
      <c r="L319" s="31">
        <v>5</v>
      </c>
      <c r="M319" s="31"/>
      <c r="N319" s="31"/>
      <c r="O319" s="31"/>
      <c r="P319" s="31"/>
      <c r="Q319" s="31"/>
      <c r="R319" s="31"/>
      <c r="S319" s="31"/>
      <c r="T319" s="31"/>
      <c r="U319" s="31"/>
      <c r="V319" s="31"/>
      <c r="W319" s="31"/>
      <c r="X319" s="60"/>
      <c r="Y319" s="60"/>
      <c r="Z319" s="60"/>
      <c r="AA319" s="60"/>
      <c r="AB319" s="60"/>
      <c r="AC319" s="60"/>
    </row>
    <row r="320" spans="1:29" ht="30" customHeight="1" x14ac:dyDescent="0.25">
      <c r="A320" s="166"/>
      <c r="B320" s="71">
        <v>364</v>
      </c>
      <c r="C320" s="169"/>
      <c r="D320" s="75" t="s">
        <v>371</v>
      </c>
      <c r="E320" s="72" t="s">
        <v>373</v>
      </c>
      <c r="F320" s="72" t="s">
        <v>38</v>
      </c>
      <c r="G320" s="72" t="s">
        <v>44</v>
      </c>
      <c r="H320" s="56">
        <v>6</v>
      </c>
      <c r="I320" s="32"/>
      <c r="J320" s="41">
        <f t="shared" si="8"/>
        <v>0</v>
      </c>
      <c r="K320" s="42" t="str">
        <f t="shared" si="9"/>
        <v>OK</v>
      </c>
      <c r="L320" s="31"/>
      <c r="M320" s="31"/>
      <c r="N320" s="31"/>
      <c r="O320" s="31"/>
      <c r="P320" s="31"/>
      <c r="Q320" s="31"/>
      <c r="R320" s="31"/>
      <c r="S320" s="31"/>
      <c r="T320" s="31"/>
      <c r="U320" s="31"/>
      <c r="V320" s="31"/>
      <c r="W320" s="31"/>
      <c r="X320" s="60"/>
      <c r="Y320" s="60"/>
      <c r="Z320" s="60"/>
      <c r="AA320" s="60"/>
      <c r="AB320" s="60"/>
      <c r="AC320" s="60"/>
    </row>
    <row r="321" spans="1:29" ht="30" customHeight="1" x14ac:dyDescent="0.25">
      <c r="A321" s="166"/>
      <c r="B321" s="71">
        <v>365</v>
      </c>
      <c r="C321" s="169"/>
      <c r="D321" s="75" t="s">
        <v>372</v>
      </c>
      <c r="E321" s="72" t="s">
        <v>782</v>
      </c>
      <c r="F321" s="72" t="s">
        <v>38</v>
      </c>
      <c r="G321" s="72" t="s">
        <v>44</v>
      </c>
      <c r="H321" s="56">
        <v>2.6</v>
      </c>
      <c r="I321" s="32"/>
      <c r="J321" s="41">
        <f t="shared" si="8"/>
        <v>0</v>
      </c>
      <c r="K321" s="42" t="str">
        <f t="shared" si="9"/>
        <v>OK</v>
      </c>
      <c r="L321" s="31"/>
      <c r="M321" s="31"/>
      <c r="N321" s="31"/>
      <c r="O321" s="31"/>
      <c r="P321" s="31"/>
      <c r="Q321" s="31"/>
      <c r="R321" s="31"/>
      <c r="S321" s="31"/>
      <c r="T321" s="31"/>
      <c r="U321" s="31"/>
      <c r="V321" s="31"/>
      <c r="W321" s="31"/>
      <c r="X321" s="60"/>
      <c r="Y321" s="60"/>
      <c r="Z321" s="60"/>
      <c r="AA321" s="60"/>
      <c r="AB321" s="60"/>
      <c r="AC321" s="60"/>
    </row>
    <row r="322" spans="1:29" ht="30" customHeight="1" x14ac:dyDescent="0.25">
      <c r="A322" s="166"/>
      <c r="B322" s="71">
        <v>366</v>
      </c>
      <c r="C322" s="169"/>
      <c r="D322" s="75" t="s">
        <v>374</v>
      </c>
      <c r="E322" s="72" t="s">
        <v>782</v>
      </c>
      <c r="F322" s="72" t="s">
        <v>38</v>
      </c>
      <c r="G322" s="72" t="s">
        <v>44</v>
      </c>
      <c r="H322" s="56">
        <v>2.4900000000000002</v>
      </c>
      <c r="I322" s="32">
        <v>5</v>
      </c>
      <c r="J322" s="41">
        <f t="shared" si="8"/>
        <v>0</v>
      </c>
      <c r="K322" s="42" t="str">
        <f t="shared" si="9"/>
        <v>OK</v>
      </c>
      <c r="L322" s="31">
        <v>5</v>
      </c>
      <c r="M322" s="31"/>
      <c r="N322" s="31"/>
      <c r="O322" s="31"/>
      <c r="P322" s="31"/>
      <c r="Q322" s="31"/>
      <c r="R322" s="31"/>
      <c r="S322" s="31"/>
      <c r="T322" s="31"/>
      <c r="U322" s="31"/>
      <c r="V322" s="31"/>
      <c r="W322" s="31"/>
      <c r="X322" s="60"/>
      <c r="Y322" s="60"/>
      <c r="Z322" s="60"/>
      <c r="AA322" s="60"/>
      <c r="AB322" s="60"/>
      <c r="AC322" s="60"/>
    </row>
    <row r="323" spans="1:29" ht="30" customHeight="1" x14ac:dyDescent="0.25">
      <c r="A323" s="166"/>
      <c r="B323" s="72">
        <v>367</v>
      </c>
      <c r="C323" s="169"/>
      <c r="D323" s="75" t="s">
        <v>375</v>
      </c>
      <c r="E323" s="72" t="s">
        <v>239</v>
      </c>
      <c r="F323" s="72" t="s">
        <v>123</v>
      </c>
      <c r="G323" s="72" t="s">
        <v>44</v>
      </c>
      <c r="H323" s="56">
        <v>22</v>
      </c>
      <c r="I323" s="32">
        <v>3</v>
      </c>
      <c r="J323" s="41">
        <f t="shared" si="8"/>
        <v>3</v>
      </c>
      <c r="K323" s="42" t="str">
        <f t="shared" si="9"/>
        <v>OK</v>
      </c>
      <c r="L323" s="31"/>
      <c r="M323" s="31"/>
      <c r="N323" s="31"/>
      <c r="O323" s="31"/>
      <c r="P323" s="31"/>
      <c r="Q323" s="31"/>
      <c r="R323" s="31"/>
      <c r="S323" s="31"/>
      <c r="T323" s="31"/>
      <c r="U323" s="31"/>
      <c r="V323" s="31"/>
      <c r="W323" s="31"/>
      <c r="X323" s="60"/>
      <c r="Y323" s="60"/>
      <c r="Z323" s="60"/>
      <c r="AA323" s="60"/>
      <c r="AB323" s="60"/>
      <c r="AC323" s="60"/>
    </row>
    <row r="324" spans="1:29" ht="30" customHeight="1" x14ac:dyDescent="0.25">
      <c r="A324" s="166"/>
      <c r="B324" s="72">
        <v>368</v>
      </c>
      <c r="C324" s="169"/>
      <c r="D324" s="75" t="s">
        <v>376</v>
      </c>
      <c r="E324" s="72" t="s">
        <v>778</v>
      </c>
      <c r="F324" s="72" t="s">
        <v>123</v>
      </c>
      <c r="G324" s="72" t="s">
        <v>44</v>
      </c>
      <c r="H324" s="56">
        <v>6.5</v>
      </c>
      <c r="I324" s="32"/>
      <c r="J324" s="41">
        <f t="shared" si="8"/>
        <v>0</v>
      </c>
      <c r="K324" s="42" t="str">
        <f t="shared" si="9"/>
        <v>OK</v>
      </c>
      <c r="L324" s="31"/>
      <c r="M324" s="31"/>
      <c r="N324" s="31"/>
      <c r="O324" s="31"/>
      <c r="P324" s="31"/>
      <c r="Q324" s="31"/>
      <c r="R324" s="31"/>
      <c r="S324" s="31"/>
      <c r="T324" s="31"/>
      <c r="U324" s="31"/>
      <c r="V324" s="31"/>
      <c r="W324" s="31"/>
      <c r="X324" s="60"/>
      <c r="Y324" s="60"/>
      <c r="Z324" s="60"/>
      <c r="AA324" s="60"/>
      <c r="AB324" s="60"/>
      <c r="AC324" s="60"/>
    </row>
    <row r="325" spans="1:29" ht="30" customHeight="1" x14ac:dyDescent="0.25">
      <c r="A325" s="166"/>
      <c r="B325" s="72">
        <v>369</v>
      </c>
      <c r="C325" s="169"/>
      <c r="D325" s="75" t="s">
        <v>377</v>
      </c>
      <c r="E325" s="72" t="s">
        <v>788</v>
      </c>
      <c r="F325" s="72" t="s">
        <v>123</v>
      </c>
      <c r="G325" s="72" t="s">
        <v>44</v>
      </c>
      <c r="H325" s="56">
        <v>78</v>
      </c>
      <c r="I325" s="32"/>
      <c r="J325" s="41">
        <f t="shared" ref="J325:J388" si="10">I325-(SUM(L325:AC325))</f>
        <v>0</v>
      </c>
      <c r="K325" s="42" t="str">
        <f t="shared" ref="K325:K388" si="11">IF(J325&lt;0,"ATENÇÃO","OK")</f>
        <v>OK</v>
      </c>
      <c r="L325" s="31"/>
      <c r="M325" s="31"/>
      <c r="N325" s="31"/>
      <c r="O325" s="31"/>
      <c r="P325" s="31"/>
      <c r="Q325" s="31"/>
      <c r="R325" s="31"/>
      <c r="S325" s="31"/>
      <c r="T325" s="31"/>
      <c r="U325" s="31"/>
      <c r="V325" s="31"/>
      <c r="W325" s="31"/>
      <c r="X325" s="60"/>
      <c r="Y325" s="60"/>
      <c r="Z325" s="60"/>
      <c r="AA325" s="60"/>
      <c r="AB325" s="60"/>
      <c r="AC325" s="60"/>
    </row>
    <row r="326" spans="1:29" ht="30" customHeight="1" x14ac:dyDescent="0.25">
      <c r="A326" s="166"/>
      <c r="B326" s="72">
        <v>370</v>
      </c>
      <c r="C326" s="169"/>
      <c r="D326" s="75" t="s">
        <v>379</v>
      </c>
      <c r="E326" s="72" t="s">
        <v>788</v>
      </c>
      <c r="F326" s="72" t="s">
        <v>123</v>
      </c>
      <c r="G326" s="72" t="s">
        <v>44</v>
      </c>
      <c r="H326" s="56">
        <v>66</v>
      </c>
      <c r="I326" s="32"/>
      <c r="J326" s="41">
        <f t="shared" si="10"/>
        <v>0</v>
      </c>
      <c r="K326" s="42" t="str">
        <f t="shared" si="11"/>
        <v>OK</v>
      </c>
      <c r="L326" s="31"/>
      <c r="M326" s="31"/>
      <c r="N326" s="31"/>
      <c r="O326" s="31"/>
      <c r="P326" s="31"/>
      <c r="Q326" s="31"/>
      <c r="R326" s="31"/>
      <c r="S326" s="31"/>
      <c r="T326" s="31"/>
      <c r="U326" s="31"/>
      <c r="V326" s="31"/>
      <c r="W326" s="31"/>
      <c r="X326" s="60"/>
      <c r="Y326" s="60"/>
      <c r="Z326" s="60"/>
      <c r="AA326" s="60"/>
      <c r="AB326" s="60"/>
      <c r="AC326" s="60"/>
    </row>
    <row r="327" spans="1:29" ht="30" customHeight="1" x14ac:dyDescent="0.25">
      <c r="A327" s="166"/>
      <c r="B327" s="71">
        <v>371</v>
      </c>
      <c r="C327" s="169"/>
      <c r="D327" s="75" t="s">
        <v>380</v>
      </c>
      <c r="E327" s="72" t="s">
        <v>355</v>
      </c>
      <c r="F327" s="72" t="s">
        <v>38</v>
      </c>
      <c r="G327" s="72" t="s">
        <v>44</v>
      </c>
      <c r="H327" s="56">
        <v>56</v>
      </c>
      <c r="I327" s="32"/>
      <c r="J327" s="41">
        <f t="shared" si="10"/>
        <v>0</v>
      </c>
      <c r="K327" s="42" t="str">
        <f t="shared" si="11"/>
        <v>OK</v>
      </c>
      <c r="L327" s="31"/>
      <c r="M327" s="31"/>
      <c r="N327" s="31"/>
      <c r="O327" s="31"/>
      <c r="P327" s="31"/>
      <c r="Q327" s="31"/>
      <c r="R327" s="31"/>
      <c r="S327" s="31"/>
      <c r="T327" s="31"/>
      <c r="U327" s="31"/>
      <c r="V327" s="31"/>
      <c r="W327" s="31"/>
      <c r="X327" s="60"/>
      <c r="Y327" s="60"/>
      <c r="Z327" s="60"/>
      <c r="AA327" s="60"/>
      <c r="AB327" s="60"/>
      <c r="AC327" s="60"/>
    </row>
    <row r="328" spans="1:29" ht="30" customHeight="1" x14ac:dyDescent="0.25">
      <c r="A328" s="166"/>
      <c r="B328" s="71">
        <v>372</v>
      </c>
      <c r="C328" s="169"/>
      <c r="D328" s="75" t="s">
        <v>381</v>
      </c>
      <c r="E328" s="72" t="s">
        <v>789</v>
      </c>
      <c r="F328" s="72" t="s">
        <v>38</v>
      </c>
      <c r="G328" s="72" t="s">
        <v>44</v>
      </c>
      <c r="H328" s="56">
        <v>13.8</v>
      </c>
      <c r="I328" s="32"/>
      <c r="J328" s="41">
        <f t="shared" si="10"/>
        <v>0</v>
      </c>
      <c r="K328" s="42" t="str">
        <f t="shared" si="11"/>
        <v>OK</v>
      </c>
      <c r="L328" s="31"/>
      <c r="M328" s="31"/>
      <c r="N328" s="31"/>
      <c r="O328" s="31"/>
      <c r="P328" s="31"/>
      <c r="Q328" s="31"/>
      <c r="R328" s="31"/>
      <c r="S328" s="31"/>
      <c r="T328" s="31"/>
      <c r="U328" s="31"/>
      <c r="V328" s="31"/>
      <c r="W328" s="31"/>
      <c r="X328" s="60"/>
      <c r="Y328" s="60"/>
      <c r="Z328" s="60"/>
      <c r="AA328" s="60"/>
      <c r="AB328" s="60"/>
      <c r="AC328" s="60"/>
    </row>
    <row r="329" spans="1:29" ht="30" customHeight="1" x14ac:dyDescent="0.25">
      <c r="A329" s="166"/>
      <c r="B329" s="71">
        <v>373</v>
      </c>
      <c r="C329" s="169"/>
      <c r="D329" s="75" t="s">
        <v>383</v>
      </c>
      <c r="E329" s="72" t="s">
        <v>789</v>
      </c>
      <c r="F329" s="72" t="s">
        <v>38</v>
      </c>
      <c r="G329" s="72" t="s">
        <v>44</v>
      </c>
      <c r="H329" s="56">
        <v>15.8</v>
      </c>
      <c r="I329" s="32"/>
      <c r="J329" s="41">
        <f t="shared" si="10"/>
        <v>0</v>
      </c>
      <c r="K329" s="42" t="str">
        <f t="shared" si="11"/>
        <v>OK</v>
      </c>
      <c r="L329" s="31"/>
      <c r="M329" s="31"/>
      <c r="N329" s="31"/>
      <c r="O329" s="31"/>
      <c r="P329" s="31"/>
      <c r="Q329" s="31"/>
      <c r="R329" s="31"/>
      <c r="S329" s="31"/>
      <c r="T329" s="31"/>
      <c r="U329" s="31"/>
      <c r="V329" s="31"/>
      <c r="W329" s="31"/>
      <c r="X329" s="60"/>
      <c r="Y329" s="60"/>
      <c r="Z329" s="60"/>
      <c r="AA329" s="60"/>
      <c r="AB329" s="60"/>
      <c r="AC329" s="60"/>
    </row>
    <row r="330" spans="1:29" ht="30" customHeight="1" x14ac:dyDescent="0.25">
      <c r="A330" s="166"/>
      <c r="B330" s="71">
        <v>374</v>
      </c>
      <c r="C330" s="169"/>
      <c r="D330" s="75" t="s">
        <v>384</v>
      </c>
      <c r="E330" s="72" t="s">
        <v>789</v>
      </c>
      <c r="F330" s="72" t="s">
        <v>38</v>
      </c>
      <c r="G330" s="72" t="s">
        <v>44</v>
      </c>
      <c r="H330" s="56">
        <v>25</v>
      </c>
      <c r="I330" s="32"/>
      <c r="J330" s="41">
        <f t="shared" si="10"/>
        <v>0</v>
      </c>
      <c r="K330" s="42" t="str">
        <f t="shared" si="11"/>
        <v>OK</v>
      </c>
      <c r="L330" s="31"/>
      <c r="M330" s="31"/>
      <c r="N330" s="31"/>
      <c r="O330" s="31"/>
      <c r="P330" s="31"/>
      <c r="Q330" s="31"/>
      <c r="R330" s="31"/>
      <c r="S330" s="31"/>
      <c r="T330" s="31"/>
      <c r="U330" s="31"/>
      <c r="V330" s="31"/>
      <c r="W330" s="31"/>
      <c r="X330" s="60"/>
      <c r="Y330" s="60"/>
      <c r="Z330" s="60"/>
      <c r="AA330" s="60"/>
      <c r="AB330" s="60"/>
      <c r="AC330" s="60"/>
    </row>
    <row r="331" spans="1:29" ht="30" customHeight="1" x14ac:dyDescent="0.25">
      <c r="A331" s="166"/>
      <c r="B331" s="71">
        <v>375</v>
      </c>
      <c r="C331" s="169"/>
      <c r="D331" s="75" t="s">
        <v>790</v>
      </c>
      <c r="E331" s="72" t="s">
        <v>789</v>
      </c>
      <c r="F331" s="72" t="s">
        <v>38</v>
      </c>
      <c r="G331" s="72" t="s">
        <v>44</v>
      </c>
      <c r="H331" s="56">
        <v>28</v>
      </c>
      <c r="I331" s="32"/>
      <c r="J331" s="41">
        <f t="shared" si="10"/>
        <v>0</v>
      </c>
      <c r="K331" s="42" t="str">
        <f t="shared" si="11"/>
        <v>OK</v>
      </c>
      <c r="L331" s="31"/>
      <c r="M331" s="31"/>
      <c r="N331" s="31"/>
      <c r="O331" s="31"/>
      <c r="P331" s="31"/>
      <c r="Q331" s="31"/>
      <c r="R331" s="31"/>
      <c r="S331" s="31"/>
      <c r="T331" s="31"/>
      <c r="U331" s="31"/>
      <c r="V331" s="31"/>
      <c r="W331" s="31"/>
      <c r="X331" s="60"/>
      <c r="Y331" s="60"/>
      <c r="Z331" s="60"/>
      <c r="AA331" s="60"/>
      <c r="AB331" s="60"/>
      <c r="AC331" s="60"/>
    </row>
    <row r="332" spans="1:29" ht="30" customHeight="1" x14ac:dyDescent="0.25">
      <c r="A332" s="166"/>
      <c r="B332" s="71">
        <v>376</v>
      </c>
      <c r="C332" s="169"/>
      <c r="D332" s="75" t="s">
        <v>386</v>
      </c>
      <c r="E332" s="72" t="s">
        <v>789</v>
      </c>
      <c r="F332" s="72" t="s">
        <v>38</v>
      </c>
      <c r="G332" s="72" t="s">
        <v>44</v>
      </c>
      <c r="H332" s="56">
        <v>28</v>
      </c>
      <c r="I332" s="32"/>
      <c r="J332" s="41">
        <f t="shared" si="10"/>
        <v>0</v>
      </c>
      <c r="K332" s="42" t="str">
        <f t="shared" si="11"/>
        <v>OK</v>
      </c>
      <c r="L332" s="31"/>
      <c r="M332" s="31"/>
      <c r="N332" s="31"/>
      <c r="O332" s="31"/>
      <c r="P332" s="31"/>
      <c r="Q332" s="31"/>
      <c r="R332" s="31"/>
      <c r="S332" s="31"/>
      <c r="T332" s="31"/>
      <c r="U332" s="31"/>
      <c r="V332" s="31"/>
      <c r="W332" s="31"/>
      <c r="X332" s="60"/>
      <c r="Y332" s="60"/>
      <c r="Z332" s="60"/>
      <c r="AA332" s="60"/>
      <c r="AB332" s="60"/>
      <c r="AC332" s="60"/>
    </row>
    <row r="333" spans="1:29" ht="30" customHeight="1" x14ac:dyDescent="0.25">
      <c r="A333" s="166"/>
      <c r="B333" s="71">
        <v>377</v>
      </c>
      <c r="C333" s="169"/>
      <c r="D333" s="75" t="s">
        <v>387</v>
      </c>
      <c r="E333" s="72" t="s">
        <v>789</v>
      </c>
      <c r="F333" s="72" t="s">
        <v>38</v>
      </c>
      <c r="G333" s="72" t="s">
        <v>44</v>
      </c>
      <c r="H333" s="56">
        <v>30</v>
      </c>
      <c r="I333" s="32"/>
      <c r="J333" s="41">
        <f t="shared" si="10"/>
        <v>0</v>
      </c>
      <c r="K333" s="42" t="str">
        <f t="shared" si="11"/>
        <v>OK</v>
      </c>
      <c r="L333" s="31"/>
      <c r="M333" s="31"/>
      <c r="N333" s="31"/>
      <c r="O333" s="31"/>
      <c r="P333" s="31"/>
      <c r="Q333" s="31"/>
      <c r="R333" s="31"/>
      <c r="S333" s="31"/>
      <c r="T333" s="31"/>
      <c r="U333" s="31"/>
      <c r="V333" s="31"/>
      <c r="W333" s="31"/>
      <c r="X333" s="60"/>
      <c r="Y333" s="60"/>
      <c r="Z333" s="60"/>
      <c r="AA333" s="60"/>
      <c r="AB333" s="60"/>
      <c r="AC333" s="60"/>
    </row>
    <row r="334" spans="1:29" ht="30" customHeight="1" x14ac:dyDescent="0.25">
      <c r="A334" s="166"/>
      <c r="B334" s="71">
        <v>378</v>
      </c>
      <c r="C334" s="169"/>
      <c r="D334" s="82" t="s">
        <v>388</v>
      </c>
      <c r="E334" s="72" t="s">
        <v>789</v>
      </c>
      <c r="F334" s="72" t="s">
        <v>38</v>
      </c>
      <c r="G334" s="72" t="s">
        <v>44</v>
      </c>
      <c r="H334" s="56">
        <v>75</v>
      </c>
      <c r="I334" s="32"/>
      <c r="J334" s="41">
        <f t="shared" si="10"/>
        <v>0</v>
      </c>
      <c r="K334" s="42" t="str">
        <f t="shared" si="11"/>
        <v>OK</v>
      </c>
      <c r="L334" s="31"/>
      <c r="M334" s="31"/>
      <c r="N334" s="31"/>
      <c r="O334" s="31"/>
      <c r="P334" s="31"/>
      <c r="Q334" s="31"/>
      <c r="R334" s="31"/>
      <c r="S334" s="31"/>
      <c r="T334" s="31"/>
      <c r="U334" s="31"/>
      <c r="V334" s="31"/>
      <c r="W334" s="31"/>
      <c r="X334" s="60"/>
      <c r="Y334" s="60"/>
      <c r="Z334" s="60"/>
      <c r="AA334" s="60"/>
      <c r="AB334" s="60"/>
      <c r="AC334" s="60"/>
    </row>
    <row r="335" spans="1:29" ht="30" customHeight="1" x14ac:dyDescent="0.25">
      <c r="A335" s="166"/>
      <c r="B335" s="73">
        <v>379</v>
      </c>
      <c r="C335" s="169"/>
      <c r="D335" s="75" t="s">
        <v>641</v>
      </c>
      <c r="E335" s="72" t="s">
        <v>789</v>
      </c>
      <c r="F335" s="72" t="s">
        <v>336</v>
      </c>
      <c r="G335" s="72" t="s">
        <v>44</v>
      </c>
      <c r="H335" s="56">
        <v>52</v>
      </c>
      <c r="I335" s="32"/>
      <c r="J335" s="41">
        <f t="shared" si="10"/>
        <v>0</v>
      </c>
      <c r="K335" s="42" t="str">
        <f t="shared" si="11"/>
        <v>OK</v>
      </c>
      <c r="L335" s="31"/>
      <c r="M335" s="31"/>
      <c r="N335" s="31"/>
      <c r="O335" s="31"/>
      <c r="P335" s="31"/>
      <c r="Q335" s="31"/>
      <c r="R335" s="31"/>
      <c r="S335" s="31"/>
      <c r="T335" s="31"/>
      <c r="U335" s="31"/>
      <c r="V335" s="31"/>
      <c r="W335" s="31"/>
      <c r="X335" s="60"/>
      <c r="Y335" s="60"/>
      <c r="Z335" s="60"/>
      <c r="AA335" s="60"/>
      <c r="AB335" s="60"/>
      <c r="AC335" s="60"/>
    </row>
    <row r="336" spans="1:29" ht="30" customHeight="1" x14ac:dyDescent="0.25">
      <c r="A336" s="166"/>
      <c r="B336" s="71">
        <v>380</v>
      </c>
      <c r="C336" s="169"/>
      <c r="D336" s="75" t="s">
        <v>389</v>
      </c>
      <c r="E336" s="72" t="s">
        <v>390</v>
      </c>
      <c r="F336" s="72" t="s">
        <v>38</v>
      </c>
      <c r="G336" s="72" t="s">
        <v>44</v>
      </c>
      <c r="H336" s="56">
        <v>221.8</v>
      </c>
      <c r="I336" s="32"/>
      <c r="J336" s="41">
        <f t="shared" si="10"/>
        <v>0</v>
      </c>
      <c r="K336" s="42" t="str">
        <f t="shared" si="11"/>
        <v>OK</v>
      </c>
      <c r="L336" s="31"/>
      <c r="M336" s="31"/>
      <c r="N336" s="31"/>
      <c r="O336" s="31"/>
      <c r="P336" s="31"/>
      <c r="Q336" s="31"/>
      <c r="R336" s="31"/>
      <c r="S336" s="31"/>
      <c r="T336" s="31"/>
      <c r="U336" s="31"/>
      <c r="V336" s="31"/>
      <c r="W336" s="31"/>
      <c r="X336" s="60"/>
      <c r="Y336" s="60"/>
      <c r="Z336" s="60"/>
      <c r="AA336" s="60"/>
      <c r="AB336" s="60"/>
      <c r="AC336" s="60"/>
    </row>
    <row r="337" spans="1:29" ht="30" customHeight="1" x14ac:dyDescent="0.25">
      <c r="A337" s="166"/>
      <c r="B337" s="71">
        <v>381</v>
      </c>
      <c r="C337" s="169"/>
      <c r="D337" s="75" t="s">
        <v>391</v>
      </c>
      <c r="E337" s="72" t="s">
        <v>784</v>
      </c>
      <c r="F337" s="72" t="s">
        <v>38</v>
      </c>
      <c r="G337" s="72" t="s">
        <v>44</v>
      </c>
      <c r="H337" s="56">
        <v>8.4</v>
      </c>
      <c r="I337" s="32"/>
      <c r="J337" s="41">
        <f t="shared" si="10"/>
        <v>0</v>
      </c>
      <c r="K337" s="42" t="str">
        <f t="shared" si="11"/>
        <v>OK</v>
      </c>
      <c r="L337" s="31"/>
      <c r="M337" s="31"/>
      <c r="N337" s="31"/>
      <c r="O337" s="31"/>
      <c r="P337" s="31"/>
      <c r="Q337" s="31"/>
      <c r="R337" s="31"/>
      <c r="S337" s="31"/>
      <c r="T337" s="31"/>
      <c r="U337" s="31"/>
      <c r="V337" s="31"/>
      <c r="W337" s="31"/>
      <c r="X337" s="60"/>
      <c r="Y337" s="60"/>
      <c r="Z337" s="60"/>
      <c r="AA337" s="60"/>
      <c r="AB337" s="60"/>
      <c r="AC337" s="60"/>
    </row>
    <row r="338" spans="1:29" ht="30" customHeight="1" x14ac:dyDescent="0.25">
      <c r="A338" s="166"/>
      <c r="B338" s="71">
        <v>382</v>
      </c>
      <c r="C338" s="169"/>
      <c r="D338" s="75" t="s">
        <v>392</v>
      </c>
      <c r="E338" s="72" t="s">
        <v>784</v>
      </c>
      <c r="F338" s="72" t="s">
        <v>38</v>
      </c>
      <c r="G338" s="72" t="s">
        <v>44</v>
      </c>
      <c r="H338" s="56">
        <v>17.600000000000001</v>
      </c>
      <c r="I338" s="32"/>
      <c r="J338" s="41">
        <f t="shared" si="10"/>
        <v>0</v>
      </c>
      <c r="K338" s="42" t="str">
        <f t="shared" si="11"/>
        <v>OK</v>
      </c>
      <c r="L338" s="31"/>
      <c r="M338" s="31"/>
      <c r="N338" s="31"/>
      <c r="O338" s="31"/>
      <c r="P338" s="31"/>
      <c r="Q338" s="31"/>
      <c r="R338" s="31"/>
      <c r="S338" s="31"/>
      <c r="T338" s="31"/>
      <c r="U338" s="31"/>
      <c r="V338" s="31"/>
      <c r="W338" s="31"/>
      <c r="X338" s="60"/>
      <c r="Y338" s="60"/>
      <c r="Z338" s="60"/>
      <c r="AA338" s="60"/>
      <c r="AB338" s="60"/>
      <c r="AC338" s="60"/>
    </row>
    <row r="339" spans="1:29" ht="30" customHeight="1" x14ac:dyDescent="0.25">
      <c r="A339" s="166"/>
      <c r="B339" s="71">
        <v>383</v>
      </c>
      <c r="C339" s="169"/>
      <c r="D339" s="75" t="s">
        <v>393</v>
      </c>
      <c r="E339" s="72" t="s">
        <v>784</v>
      </c>
      <c r="F339" s="72" t="s">
        <v>38</v>
      </c>
      <c r="G339" s="72" t="s">
        <v>44</v>
      </c>
      <c r="H339" s="56">
        <v>5.05</v>
      </c>
      <c r="I339" s="32"/>
      <c r="J339" s="41">
        <f t="shared" si="10"/>
        <v>0</v>
      </c>
      <c r="K339" s="42" t="str">
        <f t="shared" si="11"/>
        <v>OK</v>
      </c>
      <c r="L339" s="31"/>
      <c r="M339" s="31"/>
      <c r="N339" s="31"/>
      <c r="O339" s="31"/>
      <c r="P339" s="31"/>
      <c r="Q339" s="31"/>
      <c r="R339" s="31"/>
      <c r="S339" s="31"/>
      <c r="T339" s="31"/>
      <c r="U339" s="31"/>
      <c r="V339" s="31"/>
      <c r="W339" s="31"/>
      <c r="X339" s="60"/>
      <c r="Y339" s="60"/>
      <c r="Z339" s="60"/>
      <c r="AA339" s="60"/>
      <c r="AB339" s="60"/>
      <c r="AC339" s="60"/>
    </row>
    <row r="340" spans="1:29" ht="30" customHeight="1" x14ac:dyDescent="0.25">
      <c r="A340" s="166"/>
      <c r="B340" s="71">
        <v>384</v>
      </c>
      <c r="C340" s="169"/>
      <c r="D340" s="75" t="s">
        <v>394</v>
      </c>
      <c r="E340" s="72" t="s">
        <v>784</v>
      </c>
      <c r="F340" s="72" t="s">
        <v>38</v>
      </c>
      <c r="G340" s="72" t="s">
        <v>44</v>
      </c>
      <c r="H340" s="56">
        <v>16.2</v>
      </c>
      <c r="I340" s="32"/>
      <c r="J340" s="41">
        <f t="shared" si="10"/>
        <v>0</v>
      </c>
      <c r="K340" s="42" t="str">
        <f t="shared" si="11"/>
        <v>OK</v>
      </c>
      <c r="L340" s="31"/>
      <c r="M340" s="31"/>
      <c r="N340" s="31"/>
      <c r="O340" s="31"/>
      <c r="P340" s="31"/>
      <c r="Q340" s="31"/>
      <c r="R340" s="31"/>
      <c r="S340" s="31"/>
      <c r="T340" s="31"/>
      <c r="U340" s="31"/>
      <c r="V340" s="31"/>
      <c r="W340" s="31"/>
      <c r="X340" s="60"/>
      <c r="Y340" s="60"/>
      <c r="Z340" s="60"/>
      <c r="AA340" s="60"/>
      <c r="AB340" s="60"/>
      <c r="AC340" s="60"/>
    </row>
    <row r="341" spans="1:29" ht="30" customHeight="1" x14ac:dyDescent="0.25">
      <c r="A341" s="166"/>
      <c r="B341" s="71">
        <v>385</v>
      </c>
      <c r="C341" s="169"/>
      <c r="D341" s="75" t="s">
        <v>395</v>
      </c>
      <c r="E341" s="72" t="s">
        <v>784</v>
      </c>
      <c r="F341" s="72" t="s">
        <v>38</v>
      </c>
      <c r="G341" s="72" t="s">
        <v>44</v>
      </c>
      <c r="H341" s="56">
        <v>6.7</v>
      </c>
      <c r="I341" s="32"/>
      <c r="J341" s="41">
        <f t="shared" si="10"/>
        <v>0</v>
      </c>
      <c r="K341" s="42" t="str">
        <f t="shared" si="11"/>
        <v>OK</v>
      </c>
      <c r="L341" s="31"/>
      <c r="M341" s="31"/>
      <c r="N341" s="31"/>
      <c r="O341" s="31"/>
      <c r="P341" s="31"/>
      <c r="Q341" s="31"/>
      <c r="R341" s="31"/>
      <c r="S341" s="31"/>
      <c r="T341" s="31"/>
      <c r="U341" s="31"/>
      <c r="V341" s="31"/>
      <c r="W341" s="31"/>
      <c r="X341" s="60"/>
      <c r="Y341" s="60"/>
      <c r="Z341" s="60"/>
      <c r="AA341" s="60"/>
      <c r="AB341" s="60"/>
      <c r="AC341" s="60"/>
    </row>
    <row r="342" spans="1:29" ht="30" customHeight="1" x14ac:dyDescent="0.25">
      <c r="A342" s="166"/>
      <c r="B342" s="71">
        <v>386</v>
      </c>
      <c r="C342" s="169"/>
      <c r="D342" s="75" t="s">
        <v>396</v>
      </c>
      <c r="E342" s="72" t="s">
        <v>784</v>
      </c>
      <c r="F342" s="72" t="s">
        <v>38</v>
      </c>
      <c r="G342" s="72" t="s">
        <v>44</v>
      </c>
      <c r="H342" s="56">
        <v>12.8</v>
      </c>
      <c r="I342" s="32"/>
      <c r="J342" s="41">
        <f t="shared" si="10"/>
        <v>0</v>
      </c>
      <c r="K342" s="42" t="str">
        <f t="shared" si="11"/>
        <v>OK</v>
      </c>
      <c r="L342" s="31"/>
      <c r="M342" s="31"/>
      <c r="N342" s="31"/>
      <c r="O342" s="31"/>
      <c r="P342" s="31"/>
      <c r="Q342" s="31"/>
      <c r="R342" s="31"/>
      <c r="S342" s="31"/>
      <c r="T342" s="31"/>
      <c r="U342" s="31"/>
      <c r="V342" s="31"/>
      <c r="W342" s="31"/>
      <c r="X342" s="60"/>
      <c r="Y342" s="60"/>
      <c r="Z342" s="60"/>
      <c r="AA342" s="60"/>
      <c r="AB342" s="60"/>
      <c r="AC342" s="60"/>
    </row>
    <row r="343" spans="1:29" ht="30" customHeight="1" x14ac:dyDescent="0.25">
      <c r="A343" s="166"/>
      <c r="B343" s="71">
        <v>387</v>
      </c>
      <c r="C343" s="169"/>
      <c r="D343" s="75" t="s">
        <v>397</v>
      </c>
      <c r="E343" s="72" t="s">
        <v>784</v>
      </c>
      <c r="F343" s="72" t="s">
        <v>38</v>
      </c>
      <c r="G343" s="72" t="s">
        <v>44</v>
      </c>
      <c r="H343" s="56">
        <v>6.4</v>
      </c>
      <c r="I343" s="32"/>
      <c r="J343" s="41">
        <f t="shared" si="10"/>
        <v>0</v>
      </c>
      <c r="K343" s="42" t="str">
        <f t="shared" si="11"/>
        <v>OK</v>
      </c>
      <c r="L343" s="31"/>
      <c r="M343" s="31"/>
      <c r="N343" s="31"/>
      <c r="O343" s="31"/>
      <c r="P343" s="31"/>
      <c r="Q343" s="31"/>
      <c r="R343" s="31"/>
      <c r="S343" s="31"/>
      <c r="T343" s="31"/>
      <c r="U343" s="31"/>
      <c r="V343" s="31"/>
      <c r="W343" s="31"/>
      <c r="X343" s="60"/>
      <c r="Y343" s="60"/>
      <c r="Z343" s="60"/>
      <c r="AA343" s="60"/>
      <c r="AB343" s="60"/>
      <c r="AC343" s="60"/>
    </row>
    <row r="344" spans="1:29" ht="30" customHeight="1" x14ac:dyDescent="0.25">
      <c r="A344" s="166"/>
      <c r="B344" s="71">
        <v>388</v>
      </c>
      <c r="C344" s="169"/>
      <c r="D344" s="75" t="s">
        <v>398</v>
      </c>
      <c r="E344" s="72" t="s">
        <v>784</v>
      </c>
      <c r="F344" s="72" t="s">
        <v>38</v>
      </c>
      <c r="G344" s="72" t="s">
        <v>44</v>
      </c>
      <c r="H344" s="56">
        <v>9.1</v>
      </c>
      <c r="I344" s="32"/>
      <c r="J344" s="41">
        <f t="shared" si="10"/>
        <v>0</v>
      </c>
      <c r="K344" s="42" t="str">
        <f t="shared" si="11"/>
        <v>OK</v>
      </c>
      <c r="L344" s="31"/>
      <c r="M344" s="31"/>
      <c r="N344" s="31"/>
      <c r="O344" s="31"/>
      <c r="P344" s="31"/>
      <c r="Q344" s="31"/>
      <c r="R344" s="31"/>
      <c r="S344" s="31"/>
      <c r="T344" s="31"/>
      <c r="U344" s="31"/>
      <c r="V344" s="31"/>
      <c r="W344" s="31"/>
      <c r="X344" s="60"/>
      <c r="Y344" s="60"/>
      <c r="Z344" s="60"/>
      <c r="AA344" s="60"/>
      <c r="AB344" s="60"/>
      <c r="AC344" s="60"/>
    </row>
    <row r="345" spans="1:29" ht="30" customHeight="1" x14ac:dyDescent="0.25">
      <c r="A345" s="166"/>
      <c r="B345" s="73">
        <v>389</v>
      </c>
      <c r="C345" s="169"/>
      <c r="D345" s="75" t="s">
        <v>791</v>
      </c>
      <c r="E345" s="73" t="s">
        <v>787</v>
      </c>
      <c r="F345" s="72" t="s">
        <v>38</v>
      </c>
      <c r="G345" s="72" t="s">
        <v>44</v>
      </c>
      <c r="H345" s="56">
        <v>44.3</v>
      </c>
      <c r="I345" s="32"/>
      <c r="J345" s="41">
        <f t="shared" si="10"/>
        <v>0</v>
      </c>
      <c r="K345" s="42" t="str">
        <f t="shared" si="11"/>
        <v>OK</v>
      </c>
      <c r="L345" s="31"/>
      <c r="M345" s="31"/>
      <c r="N345" s="31"/>
      <c r="O345" s="31"/>
      <c r="P345" s="31"/>
      <c r="Q345" s="31"/>
      <c r="R345" s="31"/>
      <c r="S345" s="31"/>
      <c r="T345" s="31"/>
      <c r="U345" s="31"/>
      <c r="V345" s="31"/>
      <c r="W345" s="31"/>
      <c r="X345" s="60"/>
      <c r="Y345" s="60"/>
      <c r="Z345" s="60"/>
      <c r="AA345" s="60"/>
      <c r="AB345" s="60"/>
      <c r="AC345" s="60"/>
    </row>
    <row r="346" spans="1:29" ht="30" customHeight="1" x14ac:dyDescent="0.25">
      <c r="A346" s="166"/>
      <c r="B346" s="73">
        <v>390</v>
      </c>
      <c r="C346" s="169"/>
      <c r="D346" s="75" t="s">
        <v>792</v>
      </c>
      <c r="E346" s="73" t="s">
        <v>787</v>
      </c>
      <c r="F346" s="72" t="s">
        <v>38</v>
      </c>
      <c r="G346" s="72" t="s">
        <v>44</v>
      </c>
      <c r="H346" s="56">
        <v>36.700000000000003</v>
      </c>
      <c r="I346" s="32"/>
      <c r="J346" s="41">
        <f t="shared" si="10"/>
        <v>0</v>
      </c>
      <c r="K346" s="42" t="str">
        <f t="shared" si="11"/>
        <v>OK</v>
      </c>
      <c r="L346" s="31"/>
      <c r="M346" s="31"/>
      <c r="N346" s="31"/>
      <c r="O346" s="31"/>
      <c r="P346" s="31"/>
      <c r="Q346" s="31"/>
      <c r="R346" s="31"/>
      <c r="S346" s="31"/>
      <c r="T346" s="31"/>
      <c r="U346" s="31"/>
      <c r="V346" s="31"/>
      <c r="W346" s="31"/>
      <c r="X346" s="60"/>
      <c r="Y346" s="60"/>
      <c r="Z346" s="60"/>
      <c r="AA346" s="60"/>
      <c r="AB346" s="60"/>
      <c r="AC346" s="60"/>
    </row>
    <row r="347" spans="1:29" ht="30" customHeight="1" x14ac:dyDescent="0.25">
      <c r="A347" s="166"/>
      <c r="B347" s="73">
        <v>391</v>
      </c>
      <c r="C347" s="169"/>
      <c r="D347" s="100" t="s">
        <v>793</v>
      </c>
      <c r="E347" s="73" t="s">
        <v>355</v>
      </c>
      <c r="F347" s="72" t="s">
        <v>38</v>
      </c>
      <c r="G347" s="72" t="s">
        <v>44</v>
      </c>
      <c r="H347" s="56">
        <v>29.4</v>
      </c>
      <c r="I347" s="32"/>
      <c r="J347" s="41">
        <f t="shared" si="10"/>
        <v>0</v>
      </c>
      <c r="K347" s="42" t="str">
        <f t="shared" si="11"/>
        <v>OK</v>
      </c>
      <c r="L347" s="31"/>
      <c r="M347" s="31"/>
      <c r="N347" s="31"/>
      <c r="O347" s="31"/>
      <c r="P347" s="31"/>
      <c r="Q347" s="31"/>
      <c r="R347" s="31"/>
      <c r="S347" s="31"/>
      <c r="T347" s="31"/>
      <c r="U347" s="31"/>
      <c r="V347" s="31"/>
      <c r="W347" s="31"/>
      <c r="X347" s="60"/>
      <c r="Y347" s="60"/>
      <c r="Z347" s="60"/>
      <c r="AA347" s="60"/>
      <c r="AB347" s="60"/>
      <c r="AC347" s="60"/>
    </row>
    <row r="348" spans="1:29" ht="30" customHeight="1" x14ac:dyDescent="0.25">
      <c r="A348" s="166"/>
      <c r="B348" s="73">
        <v>392</v>
      </c>
      <c r="C348" s="169"/>
      <c r="D348" s="100" t="s">
        <v>794</v>
      </c>
      <c r="E348" s="73" t="s">
        <v>355</v>
      </c>
      <c r="F348" s="72" t="s">
        <v>38</v>
      </c>
      <c r="G348" s="72" t="s">
        <v>44</v>
      </c>
      <c r="H348" s="56">
        <v>31.2</v>
      </c>
      <c r="I348" s="32"/>
      <c r="J348" s="41">
        <f t="shared" si="10"/>
        <v>0</v>
      </c>
      <c r="K348" s="42" t="str">
        <f t="shared" si="11"/>
        <v>OK</v>
      </c>
      <c r="L348" s="31"/>
      <c r="M348" s="31"/>
      <c r="N348" s="31"/>
      <c r="O348" s="31"/>
      <c r="P348" s="31"/>
      <c r="Q348" s="31"/>
      <c r="R348" s="31"/>
      <c r="S348" s="31"/>
      <c r="T348" s="31"/>
      <c r="U348" s="31"/>
      <c r="V348" s="31"/>
      <c r="W348" s="31"/>
      <c r="X348" s="60"/>
      <c r="Y348" s="60"/>
      <c r="Z348" s="60"/>
      <c r="AA348" s="60"/>
      <c r="AB348" s="60"/>
      <c r="AC348" s="60"/>
    </row>
    <row r="349" spans="1:29" ht="30" customHeight="1" x14ac:dyDescent="0.25">
      <c r="A349" s="166"/>
      <c r="B349" s="71">
        <v>393</v>
      </c>
      <c r="C349" s="169"/>
      <c r="D349" s="75" t="s">
        <v>399</v>
      </c>
      <c r="E349" s="71" t="s">
        <v>789</v>
      </c>
      <c r="F349" s="72" t="s">
        <v>38</v>
      </c>
      <c r="G349" s="72" t="s">
        <v>44</v>
      </c>
      <c r="H349" s="56">
        <v>1.1499999999999999</v>
      </c>
      <c r="I349" s="32"/>
      <c r="J349" s="41">
        <f t="shared" si="10"/>
        <v>0</v>
      </c>
      <c r="K349" s="42" t="str">
        <f t="shared" si="11"/>
        <v>OK</v>
      </c>
      <c r="L349" s="31"/>
      <c r="M349" s="31"/>
      <c r="N349" s="31"/>
      <c r="O349" s="31"/>
      <c r="P349" s="31"/>
      <c r="Q349" s="31"/>
      <c r="R349" s="31"/>
      <c r="S349" s="31"/>
      <c r="T349" s="31"/>
      <c r="U349" s="31"/>
      <c r="V349" s="31"/>
      <c r="W349" s="31"/>
      <c r="X349" s="60"/>
      <c r="Y349" s="60"/>
      <c r="Z349" s="60"/>
      <c r="AA349" s="60"/>
      <c r="AB349" s="60"/>
      <c r="AC349" s="60"/>
    </row>
    <row r="350" spans="1:29" ht="30" customHeight="1" x14ac:dyDescent="0.25">
      <c r="A350" s="166"/>
      <c r="B350" s="71">
        <v>394</v>
      </c>
      <c r="C350" s="169"/>
      <c r="D350" s="75" t="s">
        <v>400</v>
      </c>
      <c r="E350" s="71" t="s">
        <v>789</v>
      </c>
      <c r="F350" s="72" t="s">
        <v>38</v>
      </c>
      <c r="G350" s="72" t="s">
        <v>44</v>
      </c>
      <c r="H350" s="56">
        <v>0.98</v>
      </c>
      <c r="I350" s="32"/>
      <c r="J350" s="41">
        <f t="shared" si="10"/>
        <v>0</v>
      </c>
      <c r="K350" s="42" t="str">
        <f t="shared" si="11"/>
        <v>OK</v>
      </c>
      <c r="L350" s="31"/>
      <c r="M350" s="31"/>
      <c r="N350" s="31"/>
      <c r="O350" s="31"/>
      <c r="P350" s="31"/>
      <c r="Q350" s="31"/>
      <c r="R350" s="31"/>
      <c r="S350" s="31"/>
      <c r="T350" s="31"/>
      <c r="U350" s="31"/>
      <c r="V350" s="31"/>
      <c r="W350" s="31"/>
      <c r="X350" s="60"/>
      <c r="Y350" s="60"/>
      <c r="Z350" s="60"/>
      <c r="AA350" s="60"/>
      <c r="AB350" s="60"/>
      <c r="AC350" s="60"/>
    </row>
    <row r="351" spans="1:29" ht="30" customHeight="1" x14ac:dyDescent="0.25">
      <c r="A351" s="166"/>
      <c r="B351" s="71">
        <v>395</v>
      </c>
      <c r="C351" s="169"/>
      <c r="D351" s="75" t="s">
        <v>401</v>
      </c>
      <c r="E351" s="71" t="s">
        <v>789</v>
      </c>
      <c r="F351" s="72" t="s">
        <v>38</v>
      </c>
      <c r="G351" s="72" t="s">
        <v>44</v>
      </c>
      <c r="H351" s="56">
        <v>2.2799999999999998</v>
      </c>
      <c r="I351" s="32"/>
      <c r="J351" s="41">
        <f t="shared" si="10"/>
        <v>0</v>
      </c>
      <c r="K351" s="42" t="str">
        <f t="shared" si="11"/>
        <v>OK</v>
      </c>
      <c r="L351" s="31"/>
      <c r="M351" s="31"/>
      <c r="N351" s="31"/>
      <c r="O351" s="31"/>
      <c r="P351" s="31"/>
      <c r="Q351" s="31"/>
      <c r="R351" s="31"/>
      <c r="S351" s="31"/>
      <c r="T351" s="31"/>
      <c r="U351" s="31"/>
      <c r="V351" s="31"/>
      <c r="W351" s="31"/>
      <c r="X351" s="60"/>
      <c r="Y351" s="60"/>
      <c r="Z351" s="60"/>
      <c r="AA351" s="60"/>
      <c r="AB351" s="60"/>
      <c r="AC351" s="60"/>
    </row>
    <row r="352" spans="1:29" ht="30" customHeight="1" x14ac:dyDescent="0.25">
      <c r="A352" s="166"/>
      <c r="B352" s="71">
        <v>396</v>
      </c>
      <c r="C352" s="169"/>
      <c r="D352" s="75" t="s">
        <v>402</v>
      </c>
      <c r="E352" s="71" t="s">
        <v>789</v>
      </c>
      <c r="F352" s="72" t="s">
        <v>38</v>
      </c>
      <c r="G352" s="72" t="s">
        <v>44</v>
      </c>
      <c r="H352" s="56">
        <v>6.72</v>
      </c>
      <c r="I352" s="32"/>
      <c r="J352" s="41">
        <f t="shared" si="10"/>
        <v>0</v>
      </c>
      <c r="K352" s="42" t="str">
        <f t="shared" si="11"/>
        <v>OK</v>
      </c>
      <c r="L352" s="31"/>
      <c r="M352" s="31"/>
      <c r="N352" s="31"/>
      <c r="O352" s="31"/>
      <c r="P352" s="31"/>
      <c r="Q352" s="31"/>
      <c r="R352" s="31"/>
      <c r="S352" s="31"/>
      <c r="T352" s="31"/>
      <c r="U352" s="31"/>
      <c r="V352" s="31"/>
      <c r="W352" s="31"/>
      <c r="X352" s="60"/>
      <c r="Y352" s="60"/>
      <c r="Z352" s="60"/>
      <c r="AA352" s="60"/>
      <c r="AB352" s="60"/>
      <c r="AC352" s="60"/>
    </row>
    <row r="353" spans="1:29" ht="30" customHeight="1" x14ac:dyDescent="0.25">
      <c r="A353" s="166"/>
      <c r="B353" s="71">
        <v>397</v>
      </c>
      <c r="C353" s="169"/>
      <c r="D353" s="75" t="s">
        <v>403</v>
      </c>
      <c r="E353" s="71" t="s">
        <v>789</v>
      </c>
      <c r="F353" s="72" t="s">
        <v>38</v>
      </c>
      <c r="G353" s="72" t="s">
        <v>44</v>
      </c>
      <c r="H353" s="56">
        <v>2.86</v>
      </c>
      <c r="I353" s="32"/>
      <c r="J353" s="41">
        <f t="shared" si="10"/>
        <v>0</v>
      </c>
      <c r="K353" s="42" t="str">
        <f t="shared" si="11"/>
        <v>OK</v>
      </c>
      <c r="L353" s="31"/>
      <c r="M353" s="31"/>
      <c r="N353" s="31"/>
      <c r="O353" s="31"/>
      <c r="P353" s="31"/>
      <c r="Q353" s="31"/>
      <c r="R353" s="31"/>
      <c r="S353" s="31"/>
      <c r="T353" s="31"/>
      <c r="U353" s="31"/>
      <c r="V353" s="31"/>
      <c r="W353" s="31"/>
      <c r="X353" s="60"/>
      <c r="Y353" s="60"/>
      <c r="Z353" s="60"/>
      <c r="AA353" s="60"/>
      <c r="AB353" s="60"/>
      <c r="AC353" s="60"/>
    </row>
    <row r="354" spans="1:29" ht="30" customHeight="1" x14ac:dyDescent="0.25">
      <c r="A354" s="166"/>
      <c r="B354" s="71">
        <v>398</v>
      </c>
      <c r="C354" s="169"/>
      <c r="D354" s="75" t="s">
        <v>404</v>
      </c>
      <c r="E354" s="71" t="s">
        <v>789</v>
      </c>
      <c r="F354" s="72" t="s">
        <v>38</v>
      </c>
      <c r="G354" s="72" t="s">
        <v>44</v>
      </c>
      <c r="H354" s="56">
        <v>0.79</v>
      </c>
      <c r="I354" s="32"/>
      <c r="J354" s="41">
        <f t="shared" si="10"/>
        <v>0</v>
      </c>
      <c r="K354" s="42" t="str">
        <f t="shared" si="11"/>
        <v>OK</v>
      </c>
      <c r="L354" s="31"/>
      <c r="M354" s="31"/>
      <c r="N354" s="31"/>
      <c r="O354" s="31"/>
      <c r="P354" s="31"/>
      <c r="Q354" s="31"/>
      <c r="R354" s="31"/>
      <c r="S354" s="31"/>
      <c r="T354" s="31"/>
      <c r="U354" s="31"/>
      <c r="V354" s="31"/>
      <c r="W354" s="31"/>
      <c r="X354" s="60"/>
      <c r="Y354" s="60"/>
      <c r="Z354" s="60"/>
      <c r="AA354" s="60"/>
      <c r="AB354" s="60"/>
      <c r="AC354" s="60"/>
    </row>
    <row r="355" spans="1:29" ht="30" customHeight="1" x14ac:dyDescent="0.25">
      <c r="A355" s="166"/>
      <c r="B355" s="71">
        <v>399</v>
      </c>
      <c r="C355" s="169"/>
      <c r="D355" s="75" t="s">
        <v>405</v>
      </c>
      <c r="E355" s="71" t="s">
        <v>789</v>
      </c>
      <c r="F355" s="72" t="s">
        <v>38</v>
      </c>
      <c r="G355" s="72" t="s">
        <v>44</v>
      </c>
      <c r="H355" s="56">
        <v>0.62</v>
      </c>
      <c r="I355" s="32"/>
      <c r="J355" s="41">
        <f t="shared" si="10"/>
        <v>0</v>
      </c>
      <c r="K355" s="42" t="str">
        <f t="shared" si="11"/>
        <v>OK</v>
      </c>
      <c r="L355" s="31"/>
      <c r="M355" s="31"/>
      <c r="N355" s="31"/>
      <c r="O355" s="31"/>
      <c r="P355" s="31"/>
      <c r="Q355" s="31"/>
      <c r="R355" s="31"/>
      <c r="S355" s="31"/>
      <c r="T355" s="31"/>
      <c r="U355" s="31"/>
      <c r="V355" s="31"/>
      <c r="W355" s="31"/>
      <c r="X355" s="60"/>
      <c r="Y355" s="60"/>
      <c r="Z355" s="60"/>
      <c r="AA355" s="60"/>
      <c r="AB355" s="60"/>
      <c r="AC355" s="60"/>
    </row>
    <row r="356" spans="1:29" ht="30" customHeight="1" x14ac:dyDescent="0.25">
      <c r="A356" s="166"/>
      <c r="B356" s="71">
        <v>400</v>
      </c>
      <c r="C356" s="169"/>
      <c r="D356" s="75" t="s">
        <v>406</v>
      </c>
      <c r="E356" s="71" t="s">
        <v>784</v>
      </c>
      <c r="F356" s="72" t="s">
        <v>38</v>
      </c>
      <c r="G356" s="72" t="s">
        <v>44</v>
      </c>
      <c r="H356" s="56">
        <v>10.88</v>
      </c>
      <c r="I356" s="32"/>
      <c r="J356" s="41">
        <f t="shared" si="10"/>
        <v>0</v>
      </c>
      <c r="K356" s="42" t="str">
        <f t="shared" si="11"/>
        <v>OK</v>
      </c>
      <c r="L356" s="31"/>
      <c r="M356" s="31"/>
      <c r="N356" s="31"/>
      <c r="O356" s="31"/>
      <c r="P356" s="31"/>
      <c r="Q356" s="31"/>
      <c r="R356" s="31"/>
      <c r="S356" s="31"/>
      <c r="T356" s="31"/>
      <c r="U356" s="31"/>
      <c r="V356" s="31"/>
      <c r="W356" s="31"/>
      <c r="X356" s="60"/>
      <c r="Y356" s="60"/>
      <c r="Z356" s="60"/>
      <c r="AA356" s="60"/>
      <c r="AB356" s="60"/>
      <c r="AC356" s="60"/>
    </row>
    <row r="357" spans="1:29" ht="30" customHeight="1" x14ac:dyDescent="0.25">
      <c r="A357" s="166"/>
      <c r="B357" s="71">
        <v>401</v>
      </c>
      <c r="C357" s="169"/>
      <c r="D357" s="75" t="s">
        <v>407</v>
      </c>
      <c r="E357" s="71" t="s">
        <v>784</v>
      </c>
      <c r="F357" s="72" t="s">
        <v>38</v>
      </c>
      <c r="G357" s="72" t="s">
        <v>44</v>
      </c>
      <c r="H357" s="56">
        <v>13.27</v>
      </c>
      <c r="I357" s="32"/>
      <c r="J357" s="41">
        <f t="shared" si="10"/>
        <v>0</v>
      </c>
      <c r="K357" s="42" t="str">
        <f t="shared" si="11"/>
        <v>OK</v>
      </c>
      <c r="L357" s="31"/>
      <c r="M357" s="31"/>
      <c r="N357" s="31"/>
      <c r="O357" s="31"/>
      <c r="P357" s="31"/>
      <c r="Q357" s="31"/>
      <c r="R357" s="31"/>
      <c r="S357" s="31"/>
      <c r="T357" s="31"/>
      <c r="U357" s="31"/>
      <c r="V357" s="31"/>
      <c r="W357" s="31"/>
      <c r="X357" s="60"/>
      <c r="Y357" s="60"/>
      <c r="Z357" s="60"/>
      <c r="AA357" s="60"/>
      <c r="AB357" s="60"/>
      <c r="AC357" s="60"/>
    </row>
    <row r="358" spans="1:29" ht="30" customHeight="1" x14ac:dyDescent="0.25">
      <c r="A358" s="166"/>
      <c r="B358" s="71">
        <v>402</v>
      </c>
      <c r="C358" s="169"/>
      <c r="D358" s="75" t="s">
        <v>408</v>
      </c>
      <c r="E358" s="71" t="s">
        <v>784</v>
      </c>
      <c r="F358" s="72" t="s">
        <v>38</v>
      </c>
      <c r="G358" s="72" t="s">
        <v>44</v>
      </c>
      <c r="H358" s="56">
        <v>13.58</v>
      </c>
      <c r="I358" s="32"/>
      <c r="J358" s="41">
        <f t="shared" si="10"/>
        <v>0</v>
      </c>
      <c r="K358" s="42" t="str">
        <f t="shared" si="11"/>
        <v>OK</v>
      </c>
      <c r="L358" s="31"/>
      <c r="M358" s="31"/>
      <c r="N358" s="31"/>
      <c r="O358" s="31"/>
      <c r="P358" s="31"/>
      <c r="Q358" s="31"/>
      <c r="R358" s="31"/>
      <c r="S358" s="31"/>
      <c r="T358" s="31"/>
      <c r="U358" s="31"/>
      <c r="V358" s="31"/>
      <c r="W358" s="31"/>
      <c r="X358" s="60"/>
      <c r="Y358" s="60"/>
      <c r="Z358" s="60"/>
      <c r="AA358" s="60"/>
      <c r="AB358" s="60"/>
      <c r="AC358" s="60"/>
    </row>
    <row r="359" spans="1:29" ht="30" customHeight="1" x14ac:dyDescent="0.25">
      <c r="A359" s="166"/>
      <c r="B359" s="71">
        <v>403</v>
      </c>
      <c r="C359" s="169"/>
      <c r="D359" s="75" t="s">
        <v>409</v>
      </c>
      <c r="E359" s="71" t="s">
        <v>789</v>
      </c>
      <c r="F359" s="72" t="s">
        <v>38</v>
      </c>
      <c r="G359" s="72" t="s">
        <v>44</v>
      </c>
      <c r="H359" s="56">
        <v>2.0499999999999998</v>
      </c>
      <c r="I359" s="32"/>
      <c r="J359" s="41">
        <f t="shared" si="10"/>
        <v>0</v>
      </c>
      <c r="K359" s="42" t="str">
        <f t="shared" si="11"/>
        <v>OK</v>
      </c>
      <c r="L359" s="31"/>
      <c r="M359" s="31"/>
      <c r="N359" s="31"/>
      <c r="O359" s="31"/>
      <c r="P359" s="31"/>
      <c r="Q359" s="31"/>
      <c r="R359" s="31"/>
      <c r="S359" s="31"/>
      <c r="T359" s="31"/>
      <c r="U359" s="31"/>
      <c r="V359" s="31"/>
      <c r="W359" s="31"/>
      <c r="X359" s="60"/>
      <c r="Y359" s="60"/>
      <c r="Z359" s="60"/>
      <c r="AA359" s="60"/>
      <c r="AB359" s="60"/>
      <c r="AC359" s="60"/>
    </row>
    <row r="360" spans="1:29" ht="30" customHeight="1" x14ac:dyDescent="0.25">
      <c r="A360" s="166"/>
      <c r="B360" s="71">
        <v>404</v>
      </c>
      <c r="C360" s="169"/>
      <c r="D360" s="75" t="s">
        <v>410</v>
      </c>
      <c r="E360" s="71" t="s">
        <v>789</v>
      </c>
      <c r="F360" s="72" t="s">
        <v>38</v>
      </c>
      <c r="G360" s="72" t="s">
        <v>44</v>
      </c>
      <c r="H360" s="56">
        <v>2.3199999999999998</v>
      </c>
      <c r="I360" s="32"/>
      <c r="J360" s="41">
        <f t="shared" si="10"/>
        <v>0</v>
      </c>
      <c r="K360" s="42" t="str">
        <f t="shared" si="11"/>
        <v>OK</v>
      </c>
      <c r="L360" s="31"/>
      <c r="M360" s="31"/>
      <c r="N360" s="31"/>
      <c r="O360" s="31"/>
      <c r="P360" s="31"/>
      <c r="Q360" s="31"/>
      <c r="R360" s="31"/>
      <c r="S360" s="31"/>
      <c r="T360" s="31"/>
      <c r="U360" s="31"/>
      <c r="V360" s="31"/>
      <c r="W360" s="31"/>
      <c r="X360" s="60"/>
      <c r="Y360" s="60"/>
      <c r="Z360" s="60"/>
      <c r="AA360" s="60"/>
      <c r="AB360" s="60"/>
      <c r="AC360" s="60"/>
    </row>
    <row r="361" spans="1:29" ht="30" customHeight="1" x14ac:dyDescent="0.25">
      <c r="A361" s="166"/>
      <c r="B361" s="71">
        <v>405</v>
      </c>
      <c r="C361" s="169"/>
      <c r="D361" s="75" t="s">
        <v>411</v>
      </c>
      <c r="E361" s="71" t="s">
        <v>789</v>
      </c>
      <c r="F361" s="72" t="s">
        <v>38</v>
      </c>
      <c r="G361" s="72" t="s">
        <v>44</v>
      </c>
      <c r="H361" s="56">
        <v>1.9</v>
      </c>
      <c r="I361" s="32"/>
      <c r="J361" s="41">
        <f t="shared" si="10"/>
        <v>0</v>
      </c>
      <c r="K361" s="42" t="str">
        <f t="shared" si="11"/>
        <v>OK</v>
      </c>
      <c r="L361" s="31"/>
      <c r="M361" s="31"/>
      <c r="N361" s="31"/>
      <c r="O361" s="31"/>
      <c r="P361" s="31"/>
      <c r="Q361" s="31"/>
      <c r="R361" s="31"/>
      <c r="S361" s="31"/>
      <c r="T361" s="31"/>
      <c r="U361" s="31"/>
      <c r="V361" s="31"/>
      <c r="W361" s="31"/>
      <c r="X361" s="60"/>
      <c r="Y361" s="60"/>
      <c r="Z361" s="60"/>
      <c r="AA361" s="60"/>
      <c r="AB361" s="60"/>
      <c r="AC361" s="60"/>
    </row>
    <row r="362" spans="1:29" ht="30" customHeight="1" x14ac:dyDescent="0.25">
      <c r="A362" s="166"/>
      <c r="B362" s="71">
        <v>406</v>
      </c>
      <c r="C362" s="169"/>
      <c r="D362" s="75" t="s">
        <v>412</v>
      </c>
      <c r="E362" s="71" t="s">
        <v>789</v>
      </c>
      <c r="F362" s="72" t="s">
        <v>38</v>
      </c>
      <c r="G362" s="72" t="s">
        <v>44</v>
      </c>
      <c r="H362" s="56">
        <v>1.49</v>
      </c>
      <c r="I362" s="32"/>
      <c r="J362" s="41">
        <f t="shared" si="10"/>
        <v>0</v>
      </c>
      <c r="K362" s="42" t="str">
        <f t="shared" si="11"/>
        <v>OK</v>
      </c>
      <c r="L362" s="31"/>
      <c r="M362" s="31"/>
      <c r="N362" s="31"/>
      <c r="O362" s="31"/>
      <c r="P362" s="31"/>
      <c r="Q362" s="31"/>
      <c r="R362" s="31"/>
      <c r="S362" s="31"/>
      <c r="T362" s="31"/>
      <c r="U362" s="31"/>
      <c r="V362" s="31"/>
      <c r="W362" s="31"/>
      <c r="X362" s="60"/>
      <c r="Y362" s="60"/>
      <c r="Z362" s="60"/>
      <c r="AA362" s="60"/>
      <c r="AB362" s="60"/>
      <c r="AC362" s="60"/>
    </row>
    <row r="363" spans="1:29" ht="30" customHeight="1" x14ac:dyDescent="0.25">
      <c r="A363" s="166"/>
      <c r="B363" s="71">
        <v>407</v>
      </c>
      <c r="C363" s="169"/>
      <c r="D363" s="75" t="s">
        <v>413</v>
      </c>
      <c r="E363" s="71" t="s">
        <v>789</v>
      </c>
      <c r="F363" s="72" t="s">
        <v>38</v>
      </c>
      <c r="G363" s="72" t="s">
        <v>44</v>
      </c>
      <c r="H363" s="56">
        <v>2.2000000000000002</v>
      </c>
      <c r="I363" s="32"/>
      <c r="J363" s="41">
        <f t="shared" si="10"/>
        <v>0</v>
      </c>
      <c r="K363" s="42" t="str">
        <f t="shared" si="11"/>
        <v>OK</v>
      </c>
      <c r="L363" s="31"/>
      <c r="M363" s="31"/>
      <c r="N363" s="31"/>
      <c r="O363" s="31"/>
      <c r="P363" s="31"/>
      <c r="Q363" s="31"/>
      <c r="R363" s="31"/>
      <c r="S363" s="31"/>
      <c r="T363" s="31"/>
      <c r="U363" s="31"/>
      <c r="V363" s="31"/>
      <c r="W363" s="31"/>
      <c r="X363" s="60"/>
      <c r="Y363" s="60"/>
      <c r="Z363" s="60"/>
      <c r="AA363" s="60"/>
      <c r="AB363" s="60"/>
      <c r="AC363" s="60"/>
    </row>
    <row r="364" spans="1:29" ht="30" customHeight="1" x14ac:dyDescent="0.25">
      <c r="A364" s="166"/>
      <c r="B364" s="71">
        <v>408</v>
      </c>
      <c r="C364" s="169"/>
      <c r="D364" s="75" t="s">
        <v>414</v>
      </c>
      <c r="E364" s="71" t="s">
        <v>789</v>
      </c>
      <c r="F364" s="72" t="s">
        <v>38</v>
      </c>
      <c r="G364" s="72" t="s">
        <v>44</v>
      </c>
      <c r="H364" s="56">
        <v>2.6</v>
      </c>
      <c r="I364" s="32"/>
      <c r="J364" s="41">
        <f t="shared" si="10"/>
        <v>0</v>
      </c>
      <c r="K364" s="42" t="str">
        <f t="shared" si="11"/>
        <v>OK</v>
      </c>
      <c r="L364" s="31"/>
      <c r="M364" s="31"/>
      <c r="N364" s="31"/>
      <c r="O364" s="31"/>
      <c r="P364" s="31"/>
      <c r="Q364" s="31"/>
      <c r="R364" s="31"/>
      <c r="S364" s="31"/>
      <c r="T364" s="31"/>
      <c r="U364" s="31"/>
      <c r="V364" s="31"/>
      <c r="W364" s="31"/>
      <c r="X364" s="60"/>
      <c r="Y364" s="60"/>
      <c r="Z364" s="60"/>
      <c r="AA364" s="60"/>
      <c r="AB364" s="60"/>
      <c r="AC364" s="60"/>
    </row>
    <row r="365" spans="1:29" ht="30" customHeight="1" x14ac:dyDescent="0.25">
      <c r="A365" s="166"/>
      <c r="B365" s="71">
        <v>409</v>
      </c>
      <c r="C365" s="169"/>
      <c r="D365" s="75" t="s">
        <v>415</v>
      </c>
      <c r="E365" s="71" t="s">
        <v>789</v>
      </c>
      <c r="F365" s="72" t="s">
        <v>38</v>
      </c>
      <c r="G365" s="72" t="s">
        <v>44</v>
      </c>
      <c r="H365" s="56">
        <v>3.09</v>
      </c>
      <c r="I365" s="32"/>
      <c r="J365" s="41">
        <f t="shared" si="10"/>
        <v>0</v>
      </c>
      <c r="K365" s="42" t="str">
        <f t="shared" si="11"/>
        <v>OK</v>
      </c>
      <c r="L365" s="31"/>
      <c r="M365" s="31"/>
      <c r="N365" s="31"/>
      <c r="O365" s="31"/>
      <c r="P365" s="31"/>
      <c r="Q365" s="31"/>
      <c r="R365" s="31"/>
      <c r="S365" s="31"/>
      <c r="T365" s="31"/>
      <c r="U365" s="31"/>
      <c r="V365" s="31"/>
      <c r="W365" s="31"/>
      <c r="X365" s="60"/>
      <c r="Y365" s="60"/>
      <c r="Z365" s="60"/>
      <c r="AA365" s="60"/>
      <c r="AB365" s="60"/>
      <c r="AC365" s="60"/>
    </row>
    <row r="366" spans="1:29" ht="30" customHeight="1" x14ac:dyDescent="0.25">
      <c r="A366" s="166"/>
      <c r="B366" s="71">
        <v>410</v>
      </c>
      <c r="C366" s="169"/>
      <c r="D366" s="75" t="s">
        <v>416</v>
      </c>
      <c r="E366" s="71" t="s">
        <v>789</v>
      </c>
      <c r="F366" s="72" t="s">
        <v>38</v>
      </c>
      <c r="G366" s="72" t="s">
        <v>44</v>
      </c>
      <c r="H366" s="56">
        <v>3.35</v>
      </c>
      <c r="I366" s="32"/>
      <c r="J366" s="41">
        <f t="shared" si="10"/>
        <v>0</v>
      </c>
      <c r="K366" s="42" t="str">
        <f t="shared" si="11"/>
        <v>OK</v>
      </c>
      <c r="L366" s="31"/>
      <c r="M366" s="31"/>
      <c r="N366" s="31"/>
      <c r="O366" s="31"/>
      <c r="P366" s="31"/>
      <c r="Q366" s="31"/>
      <c r="R366" s="31"/>
      <c r="S366" s="31"/>
      <c r="T366" s="31"/>
      <c r="U366" s="31"/>
      <c r="V366" s="31"/>
      <c r="W366" s="31"/>
      <c r="X366" s="60"/>
      <c r="Y366" s="60"/>
      <c r="Z366" s="60"/>
      <c r="AA366" s="60"/>
      <c r="AB366" s="60"/>
      <c r="AC366" s="60"/>
    </row>
    <row r="367" spans="1:29" ht="30" customHeight="1" x14ac:dyDescent="0.25">
      <c r="A367" s="166"/>
      <c r="B367" s="71">
        <v>411</v>
      </c>
      <c r="C367" s="169"/>
      <c r="D367" s="75" t="s">
        <v>417</v>
      </c>
      <c r="E367" s="71" t="s">
        <v>789</v>
      </c>
      <c r="F367" s="72" t="s">
        <v>38</v>
      </c>
      <c r="G367" s="72" t="s">
        <v>44</v>
      </c>
      <c r="H367" s="56">
        <v>0.88</v>
      </c>
      <c r="I367" s="32"/>
      <c r="J367" s="41">
        <f t="shared" si="10"/>
        <v>0</v>
      </c>
      <c r="K367" s="42" t="str">
        <f t="shared" si="11"/>
        <v>OK</v>
      </c>
      <c r="L367" s="31"/>
      <c r="M367" s="31"/>
      <c r="N367" s="31"/>
      <c r="O367" s="31"/>
      <c r="P367" s="31"/>
      <c r="Q367" s="31"/>
      <c r="R367" s="31"/>
      <c r="S367" s="31"/>
      <c r="T367" s="31"/>
      <c r="U367" s="31"/>
      <c r="V367" s="31"/>
      <c r="W367" s="31"/>
      <c r="X367" s="60"/>
      <c r="Y367" s="60"/>
      <c r="Z367" s="60"/>
      <c r="AA367" s="60"/>
      <c r="AB367" s="60"/>
      <c r="AC367" s="60"/>
    </row>
    <row r="368" spans="1:29" ht="30" customHeight="1" x14ac:dyDescent="0.25">
      <c r="A368" s="166"/>
      <c r="B368" s="71">
        <v>412</v>
      </c>
      <c r="C368" s="169"/>
      <c r="D368" s="75" t="s">
        <v>418</v>
      </c>
      <c r="E368" s="71" t="s">
        <v>789</v>
      </c>
      <c r="F368" s="72" t="s">
        <v>38</v>
      </c>
      <c r="G368" s="72" t="s">
        <v>44</v>
      </c>
      <c r="H368" s="56">
        <v>3.48</v>
      </c>
      <c r="I368" s="32"/>
      <c r="J368" s="41">
        <f t="shared" si="10"/>
        <v>0</v>
      </c>
      <c r="K368" s="42" t="str">
        <f t="shared" si="11"/>
        <v>OK</v>
      </c>
      <c r="L368" s="31"/>
      <c r="M368" s="31"/>
      <c r="N368" s="31"/>
      <c r="O368" s="31"/>
      <c r="P368" s="31"/>
      <c r="Q368" s="31"/>
      <c r="R368" s="31"/>
      <c r="S368" s="31"/>
      <c r="T368" s="31"/>
      <c r="U368" s="31"/>
      <c r="V368" s="31"/>
      <c r="W368" s="31"/>
      <c r="X368" s="60"/>
      <c r="Y368" s="60"/>
      <c r="Z368" s="60"/>
      <c r="AA368" s="60"/>
      <c r="AB368" s="60"/>
      <c r="AC368" s="60"/>
    </row>
    <row r="369" spans="1:29" ht="30" customHeight="1" x14ac:dyDescent="0.25">
      <c r="A369" s="166"/>
      <c r="B369" s="71">
        <v>413</v>
      </c>
      <c r="C369" s="169"/>
      <c r="D369" s="75" t="s">
        <v>419</v>
      </c>
      <c r="E369" s="71" t="s">
        <v>789</v>
      </c>
      <c r="F369" s="72" t="s">
        <v>38</v>
      </c>
      <c r="G369" s="72" t="s">
        <v>44</v>
      </c>
      <c r="H369" s="56">
        <v>1.61</v>
      </c>
      <c r="I369" s="32"/>
      <c r="J369" s="41">
        <f t="shared" si="10"/>
        <v>0</v>
      </c>
      <c r="K369" s="42" t="str">
        <f t="shared" si="11"/>
        <v>OK</v>
      </c>
      <c r="L369" s="31"/>
      <c r="M369" s="31"/>
      <c r="N369" s="31"/>
      <c r="O369" s="31"/>
      <c r="P369" s="31"/>
      <c r="Q369" s="31"/>
      <c r="R369" s="31"/>
      <c r="S369" s="31"/>
      <c r="T369" s="31"/>
      <c r="U369" s="31"/>
      <c r="V369" s="31"/>
      <c r="W369" s="31"/>
      <c r="X369" s="60"/>
      <c r="Y369" s="60"/>
      <c r="Z369" s="60"/>
      <c r="AA369" s="60"/>
      <c r="AB369" s="60"/>
      <c r="AC369" s="60"/>
    </row>
    <row r="370" spans="1:29" ht="30" customHeight="1" x14ac:dyDescent="0.25">
      <c r="A370" s="166"/>
      <c r="B370" s="71">
        <v>414</v>
      </c>
      <c r="C370" s="169"/>
      <c r="D370" s="75" t="s">
        <v>420</v>
      </c>
      <c r="E370" s="71" t="s">
        <v>789</v>
      </c>
      <c r="F370" s="72" t="s">
        <v>38</v>
      </c>
      <c r="G370" s="72" t="s">
        <v>44</v>
      </c>
      <c r="H370" s="56">
        <v>1.69</v>
      </c>
      <c r="I370" s="32"/>
      <c r="J370" s="41">
        <f t="shared" si="10"/>
        <v>0</v>
      </c>
      <c r="K370" s="42" t="str">
        <f t="shared" si="11"/>
        <v>OK</v>
      </c>
      <c r="L370" s="31"/>
      <c r="M370" s="31"/>
      <c r="N370" s="31"/>
      <c r="O370" s="31"/>
      <c r="P370" s="31"/>
      <c r="Q370" s="31"/>
      <c r="R370" s="31"/>
      <c r="S370" s="31"/>
      <c r="T370" s="31"/>
      <c r="U370" s="31"/>
      <c r="V370" s="31"/>
      <c r="W370" s="31"/>
      <c r="X370" s="60"/>
      <c r="Y370" s="60"/>
      <c r="Z370" s="60"/>
      <c r="AA370" s="60"/>
      <c r="AB370" s="60"/>
      <c r="AC370" s="60"/>
    </row>
    <row r="371" spans="1:29" ht="30" customHeight="1" x14ac:dyDescent="0.25">
      <c r="A371" s="166"/>
      <c r="B371" s="71">
        <v>415</v>
      </c>
      <c r="C371" s="169"/>
      <c r="D371" s="75" t="s">
        <v>421</v>
      </c>
      <c r="E371" s="71" t="s">
        <v>789</v>
      </c>
      <c r="F371" s="72" t="s">
        <v>38</v>
      </c>
      <c r="G371" s="72" t="s">
        <v>44</v>
      </c>
      <c r="H371" s="56">
        <v>3.04</v>
      </c>
      <c r="I371" s="32"/>
      <c r="J371" s="41">
        <f t="shared" si="10"/>
        <v>0</v>
      </c>
      <c r="K371" s="42" t="str">
        <f t="shared" si="11"/>
        <v>OK</v>
      </c>
      <c r="L371" s="31"/>
      <c r="M371" s="31"/>
      <c r="N371" s="31"/>
      <c r="O371" s="31"/>
      <c r="P371" s="31"/>
      <c r="Q371" s="31"/>
      <c r="R371" s="31"/>
      <c r="S371" s="31"/>
      <c r="T371" s="31"/>
      <c r="U371" s="31"/>
      <c r="V371" s="31"/>
      <c r="W371" s="31"/>
      <c r="X371" s="60"/>
      <c r="Y371" s="60"/>
      <c r="Z371" s="60"/>
      <c r="AA371" s="60"/>
      <c r="AB371" s="60"/>
      <c r="AC371" s="60"/>
    </row>
    <row r="372" spans="1:29" ht="30" customHeight="1" x14ac:dyDescent="0.25">
      <c r="A372" s="166"/>
      <c r="B372" s="71">
        <v>416</v>
      </c>
      <c r="C372" s="169"/>
      <c r="D372" s="75" t="s">
        <v>422</v>
      </c>
      <c r="E372" s="71" t="s">
        <v>789</v>
      </c>
      <c r="F372" s="72" t="s">
        <v>38</v>
      </c>
      <c r="G372" s="72" t="s">
        <v>44</v>
      </c>
      <c r="H372" s="56">
        <v>6.93</v>
      </c>
      <c r="I372" s="32"/>
      <c r="J372" s="41">
        <f t="shared" si="10"/>
        <v>0</v>
      </c>
      <c r="K372" s="42" t="str">
        <f t="shared" si="11"/>
        <v>OK</v>
      </c>
      <c r="L372" s="31"/>
      <c r="M372" s="31"/>
      <c r="N372" s="31"/>
      <c r="O372" s="31"/>
      <c r="P372" s="31"/>
      <c r="Q372" s="31"/>
      <c r="R372" s="31"/>
      <c r="S372" s="31"/>
      <c r="T372" s="31"/>
      <c r="U372" s="31"/>
      <c r="V372" s="31"/>
      <c r="W372" s="31"/>
      <c r="X372" s="60"/>
      <c r="Y372" s="60"/>
      <c r="Z372" s="60"/>
      <c r="AA372" s="60"/>
      <c r="AB372" s="60"/>
      <c r="AC372" s="60"/>
    </row>
    <row r="373" spans="1:29" ht="30" customHeight="1" x14ac:dyDescent="0.25">
      <c r="A373" s="166"/>
      <c r="B373" s="71">
        <v>417</v>
      </c>
      <c r="C373" s="169"/>
      <c r="D373" s="75" t="s">
        <v>423</v>
      </c>
      <c r="E373" s="71" t="s">
        <v>789</v>
      </c>
      <c r="F373" s="72" t="s">
        <v>38</v>
      </c>
      <c r="G373" s="72" t="s">
        <v>44</v>
      </c>
      <c r="H373" s="56">
        <v>6.56</v>
      </c>
      <c r="I373" s="32"/>
      <c r="J373" s="41">
        <f t="shared" si="10"/>
        <v>0</v>
      </c>
      <c r="K373" s="42" t="str">
        <f t="shared" si="11"/>
        <v>OK</v>
      </c>
      <c r="L373" s="31"/>
      <c r="M373" s="31"/>
      <c r="N373" s="31"/>
      <c r="O373" s="31"/>
      <c r="P373" s="31"/>
      <c r="Q373" s="31"/>
      <c r="R373" s="31"/>
      <c r="S373" s="31"/>
      <c r="T373" s="31"/>
      <c r="U373" s="31"/>
      <c r="V373" s="31"/>
      <c r="W373" s="31"/>
      <c r="X373" s="60"/>
      <c r="Y373" s="60"/>
      <c r="Z373" s="60"/>
      <c r="AA373" s="60"/>
      <c r="AB373" s="60"/>
      <c r="AC373" s="60"/>
    </row>
    <row r="374" spans="1:29" ht="30" customHeight="1" x14ac:dyDescent="0.25">
      <c r="A374" s="166"/>
      <c r="B374" s="71">
        <v>418</v>
      </c>
      <c r="C374" s="169"/>
      <c r="D374" s="75" t="s">
        <v>424</v>
      </c>
      <c r="E374" s="71" t="s">
        <v>789</v>
      </c>
      <c r="F374" s="72" t="s">
        <v>38</v>
      </c>
      <c r="G374" s="72" t="s">
        <v>44</v>
      </c>
      <c r="H374" s="56">
        <v>1.4</v>
      </c>
      <c r="I374" s="32"/>
      <c r="J374" s="41">
        <f t="shared" si="10"/>
        <v>0</v>
      </c>
      <c r="K374" s="42" t="str">
        <f t="shared" si="11"/>
        <v>OK</v>
      </c>
      <c r="L374" s="31"/>
      <c r="M374" s="31"/>
      <c r="N374" s="31"/>
      <c r="O374" s="31"/>
      <c r="P374" s="31"/>
      <c r="Q374" s="31"/>
      <c r="R374" s="31"/>
      <c r="S374" s="31"/>
      <c r="T374" s="31"/>
      <c r="U374" s="31"/>
      <c r="V374" s="31"/>
      <c r="W374" s="31"/>
      <c r="X374" s="60"/>
      <c r="Y374" s="60"/>
      <c r="Z374" s="60"/>
      <c r="AA374" s="60"/>
      <c r="AB374" s="60"/>
      <c r="AC374" s="60"/>
    </row>
    <row r="375" spans="1:29" ht="30" customHeight="1" x14ac:dyDescent="0.25">
      <c r="A375" s="166"/>
      <c r="B375" s="71">
        <v>419</v>
      </c>
      <c r="C375" s="169"/>
      <c r="D375" s="75" t="s">
        <v>425</v>
      </c>
      <c r="E375" s="71" t="s">
        <v>789</v>
      </c>
      <c r="F375" s="72" t="s">
        <v>38</v>
      </c>
      <c r="G375" s="72" t="s">
        <v>44</v>
      </c>
      <c r="H375" s="56">
        <v>2.65</v>
      </c>
      <c r="I375" s="32"/>
      <c r="J375" s="41">
        <f t="shared" si="10"/>
        <v>0</v>
      </c>
      <c r="K375" s="42" t="str">
        <f t="shared" si="11"/>
        <v>OK</v>
      </c>
      <c r="L375" s="31"/>
      <c r="M375" s="31"/>
      <c r="N375" s="31"/>
      <c r="O375" s="31"/>
      <c r="P375" s="31"/>
      <c r="Q375" s="31"/>
      <c r="R375" s="31"/>
      <c r="S375" s="31"/>
      <c r="T375" s="31"/>
      <c r="U375" s="31"/>
      <c r="V375" s="31"/>
      <c r="W375" s="31"/>
      <c r="X375" s="60"/>
      <c r="Y375" s="60"/>
      <c r="Z375" s="60"/>
      <c r="AA375" s="60"/>
      <c r="AB375" s="60"/>
      <c r="AC375" s="60"/>
    </row>
    <row r="376" spans="1:29" ht="30" customHeight="1" x14ac:dyDescent="0.25">
      <c r="A376" s="166"/>
      <c r="B376" s="71">
        <v>420</v>
      </c>
      <c r="C376" s="169"/>
      <c r="D376" s="75" t="s">
        <v>426</v>
      </c>
      <c r="E376" s="71" t="s">
        <v>789</v>
      </c>
      <c r="F376" s="72" t="s">
        <v>38</v>
      </c>
      <c r="G376" s="72" t="s">
        <v>44</v>
      </c>
      <c r="H376" s="56">
        <v>4.43</v>
      </c>
      <c r="I376" s="32"/>
      <c r="J376" s="41">
        <f t="shared" si="10"/>
        <v>0</v>
      </c>
      <c r="K376" s="42" t="str">
        <f t="shared" si="11"/>
        <v>OK</v>
      </c>
      <c r="L376" s="31"/>
      <c r="M376" s="31"/>
      <c r="N376" s="31"/>
      <c r="O376" s="31"/>
      <c r="P376" s="31"/>
      <c r="Q376" s="31"/>
      <c r="R376" s="31"/>
      <c r="S376" s="31"/>
      <c r="T376" s="31"/>
      <c r="U376" s="31"/>
      <c r="V376" s="31"/>
      <c r="W376" s="31"/>
      <c r="X376" s="60"/>
      <c r="Y376" s="60"/>
      <c r="Z376" s="60"/>
      <c r="AA376" s="60"/>
      <c r="AB376" s="60"/>
      <c r="AC376" s="60"/>
    </row>
    <row r="377" spans="1:29" ht="30" customHeight="1" x14ac:dyDescent="0.25">
      <c r="A377" s="166"/>
      <c r="B377" s="71">
        <v>421</v>
      </c>
      <c r="C377" s="169"/>
      <c r="D377" s="75" t="s">
        <v>427</v>
      </c>
      <c r="E377" s="71" t="s">
        <v>789</v>
      </c>
      <c r="F377" s="72" t="s">
        <v>38</v>
      </c>
      <c r="G377" s="72" t="s">
        <v>44</v>
      </c>
      <c r="H377" s="56">
        <v>4.62</v>
      </c>
      <c r="I377" s="32"/>
      <c r="J377" s="41">
        <f t="shared" si="10"/>
        <v>0</v>
      </c>
      <c r="K377" s="42" t="str">
        <f t="shared" si="11"/>
        <v>OK</v>
      </c>
      <c r="L377" s="31"/>
      <c r="M377" s="31"/>
      <c r="N377" s="31"/>
      <c r="O377" s="31"/>
      <c r="P377" s="31"/>
      <c r="Q377" s="31"/>
      <c r="R377" s="31"/>
      <c r="S377" s="31"/>
      <c r="T377" s="31"/>
      <c r="U377" s="31"/>
      <c r="V377" s="31"/>
      <c r="W377" s="31"/>
      <c r="X377" s="60"/>
      <c r="Y377" s="60"/>
      <c r="Z377" s="60"/>
      <c r="AA377" s="60"/>
      <c r="AB377" s="60"/>
      <c r="AC377" s="60"/>
    </row>
    <row r="378" spans="1:29" ht="30" customHeight="1" x14ac:dyDescent="0.25">
      <c r="A378" s="166"/>
      <c r="B378" s="71">
        <v>422</v>
      </c>
      <c r="C378" s="169"/>
      <c r="D378" s="75" t="s">
        <v>428</v>
      </c>
      <c r="E378" s="71" t="s">
        <v>789</v>
      </c>
      <c r="F378" s="72" t="s">
        <v>38</v>
      </c>
      <c r="G378" s="72" t="s">
        <v>44</v>
      </c>
      <c r="H378" s="56">
        <v>3.15</v>
      </c>
      <c r="I378" s="32"/>
      <c r="J378" s="41">
        <f t="shared" si="10"/>
        <v>0</v>
      </c>
      <c r="K378" s="42" t="str">
        <f t="shared" si="11"/>
        <v>OK</v>
      </c>
      <c r="L378" s="31"/>
      <c r="M378" s="31"/>
      <c r="N378" s="31"/>
      <c r="O378" s="31"/>
      <c r="P378" s="31"/>
      <c r="Q378" s="31"/>
      <c r="R378" s="31"/>
      <c r="S378" s="31"/>
      <c r="T378" s="31"/>
      <c r="U378" s="31"/>
      <c r="V378" s="31"/>
      <c r="W378" s="31"/>
      <c r="X378" s="60"/>
      <c r="Y378" s="60"/>
      <c r="Z378" s="60"/>
      <c r="AA378" s="60"/>
      <c r="AB378" s="60"/>
      <c r="AC378" s="60"/>
    </row>
    <row r="379" spans="1:29" ht="30" customHeight="1" x14ac:dyDescent="0.25">
      <c r="A379" s="166"/>
      <c r="B379" s="71">
        <v>423</v>
      </c>
      <c r="C379" s="169"/>
      <c r="D379" s="75" t="s">
        <v>429</v>
      </c>
      <c r="E379" s="71" t="s">
        <v>789</v>
      </c>
      <c r="F379" s="72" t="s">
        <v>38</v>
      </c>
      <c r="G379" s="72" t="s">
        <v>44</v>
      </c>
      <c r="H379" s="56">
        <v>1</v>
      </c>
      <c r="I379" s="32"/>
      <c r="J379" s="41">
        <f t="shared" si="10"/>
        <v>0</v>
      </c>
      <c r="K379" s="42" t="str">
        <f t="shared" si="11"/>
        <v>OK</v>
      </c>
      <c r="L379" s="31"/>
      <c r="M379" s="31"/>
      <c r="N379" s="31"/>
      <c r="O379" s="31"/>
      <c r="P379" s="31"/>
      <c r="Q379" s="31"/>
      <c r="R379" s="31"/>
      <c r="S379" s="31"/>
      <c r="T379" s="31"/>
      <c r="U379" s="31"/>
      <c r="V379" s="31"/>
      <c r="W379" s="31"/>
      <c r="X379" s="60"/>
      <c r="Y379" s="60"/>
      <c r="Z379" s="60"/>
      <c r="AA379" s="60"/>
      <c r="AB379" s="60"/>
      <c r="AC379" s="60"/>
    </row>
    <row r="380" spans="1:29" ht="30" customHeight="1" x14ac:dyDescent="0.25">
      <c r="A380" s="166"/>
      <c r="B380" s="71">
        <v>424</v>
      </c>
      <c r="C380" s="169"/>
      <c r="D380" s="75" t="s">
        <v>430</v>
      </c>
      <c r="E380" s="71" t="s">
        <v>789</v>
      </c>
      <c r="F380" s="72" t="s">
        <v>38</v>
      </c>
      <c r="G380" s="72" t="s">
        <v>44</v>
      </c>
      <c r="H380" s="56">
        <v>2.21</v>
      </c>
      <c r="I380" s="32"/>
      <c r="J380" s="41">
        <f t="shared" si="10"/>
        <v>0</v>
      </c>
      <c r="K380" s="42" t="str">
        <f t="shared" si="11"/>
        <v>OK</v>
      </c>
      <c r="L380" s="31"/>
      <c r="M380" s="31"/>
      <c r="N380" s="31"/>
      <c r="O380" s="31"/>
      <c r="P380" s="31"/>
      <c r="Q380" s="31"/>
      <c r="R380" s="31"/>
      <c r="S380" s="31"/>
      <c r="T380" s="31"/>
      <c r="U380" s="31"/>
      <c r="V380" s="31"/>
      <c r="W380" s="31"/>
      <c r="X380" s="60"/>
      <c r="Y380" s="60"/>
      <c r="Z380" s="60"/>
      <c r="AA380" s="60"/>
      <c r="AB380" s="60"/>
      <c r="AC380" s="60"/>
    </row>
    <row r="381" spans="1:29" ht="30" customHeight="1" x14ac:dyDescent="0.25">
      <c r="A381" s="166"/>
      <c r="B381" s="71">
        <v>425</v>
      </c>
      <c r="C381" s="169"/>
      <c r="D381" s="75" t="s">
        <v>431</v>
      </c>
      <c r="E381" s="71" t="s">
        <v>789</v>
      </c>
      <c r="F381" s="72" t="s">
        <v>38</v>
      </c>
      <c r="G381" s="72" t="s">
        <v>44</v>
      </c>
      <c r="H381" s="56">
        <v>1.58</v>
      </c>
      <c r="I381" s="32"/>
      <c r="J381" s="41">
        <f t="shared" si="10"/>
        <v>0</v>
      </c>
      <c r="K381" s="42" t="str">
        <f t="shared" si="11"/>
        <v>OK</v>
      </c>
      <c r="L381" s="31"/>
      <c r="M381" s="31"/>
      <c r="N381" s="31"/>
      <c r="O381" s="31"/>
      <c r="P381" s="31"/>
      <c r="Q381" s="31"/>
      <c r="R381" s="31"/>
      <c r="S381" s="31"/>
      <c r="T381" s="31"/>
      <c r="U381" s="31"/>
      <c r="V381" s="31"/>
      <c r="W381" s="31"/>
      <c r="X381" s="60"/>
      <c r="Y381" s="60"/>
      <c r="Z381" s="60"/>
      <c r="AA381" s="60"/>
      <c r="AB381" s="60"/>
      <c r="AC381" s="60"/>
    </row>
    <row r="382" spans="1:29" ht="30" customHeight="1" x14ac:dyDescent="0.25">
      <c r="A382" s="166"/>
      <c r="B382" s="71">
        <v>426</v>
      </c>
      <c r="C382" s="169"/>
      <c r="D382" s="75" t="s">
        <v>432</v>
      </c>
      <c r="E382" s="71" t="s">
        <v>789</v>
      </c>
      <c r="F382" s="72" t="s">
        <v>38</v>
      </c>
      <c r="G382" s="72" t="s">
        <v>44</v>
      </c>
      <c r="H382" s="56">
        <v>2.7</v>
      </c>
      <c r="I382" s="32"/>
      <c r="J382" s="41">
        <f t="shared" si="10"/>
        <v>0</v>
      </c>
      <c r="K382" s="42" t="str">
        <f t="shared" si="11"/>
        <v>OK</v>
      </c>
      <c r="L382" s="31"/>
      <c r="M382" s="31"/>
      <c r="N382" s="31"/>
      <c r="O382" s="31"/>
      <c r="P382" s="31"/>
      <c r="Q382" s="31"/>
      <c r="R382" s="31"/>
      <c r="S382" s="31"/>
      <c r="T382" s="31"/>
      <c r="U382" s="31"/>
      <c r="V382" s="31"/>
      <c r="W382" s="31"/>
      <c r="X382" s="60"/>
      <c r="Y382" s="60"/>
      <c r="Z382" s="60"/>
      <c r="AA382" s="60"/>
      <c r="AB382" s="60"/>
      <c r="AC382" s="60"/>
    </row>
    <row r="383" spans="1:29" ht="30" customHeight="1" x14ac:dyDescent="0.25">
      <c r="A383" s="166"/>
      <c r="B383" s="71">
        <v>427</v>
      </c>
      <c r="C383" s="169"/>
      <c r="D383" s="75" t="s">
        <v>433</v>
      </c>
      <c r="E383" s="71" t="s">
        <v>789</v>
      </c>
      <c r="F383" s="72" t="s">
        <v>38</v>
      </c>
      <c r="G383" s="72" t="s">
        <v>44</v>
      </c>
      <c r="H383" s="56">
        <v>4.2300000000000004</v>
      </c>
      <c r="I383" s="32"/>
      <c r="J383" s="41">
        <f t="shared" si="10"/>
        <v>0</v>
      </c>
      <c r="K383" s="42" t="str">
        <f t="shared" si="11"/>
        <v>OK</v>
      </c>
      <c r="L383" s="31"/>
      <c r="M383" s="31"/>
      <c r="N383" s="31"/>
      <c r="O383" s="31"/>
      <c r="P383" s="31"/>
      <c r="Q383" s="31"/>
      <c r="R383" s="31"/>
      <c r="S383" s="31"/>
      <c r="T383" s="31"/>
      <c r="U383" s="31"/>
      <c r="V383" s="31"/>
      <c r="W383" s="31"/>
      <c r="X383" s="60"/>
      <c r="Y383" s="60"/>
      <c r="Z383" s="60"/>
      <c r="AA383" s="60"/>
      <c r="AB383" s="60"/>
      <c r="AC383" s="60"/>
    </row>
    <row r="384" spans="1:29" ht="30" customHeight="1" x14ac:dyDescent="0.25">
      <c r="A384" s="166"/>
      <c r="B384" s="71">
        <v>428</v>
      </c>
      <c r="C384" s="169"/>
      <c r="D384" s="75" t="s">
        <v>434</v>
      </c>
      <c r="E384" s="71" t="s">
        <v>789</v>
      </c>
      <c r="F384" s="72" t="s">
        <v>38</v>
      </c>
      <c r="G384" s="72" t="s">
        <v>44</v>
      </c>
      <c r="H384" s="56">
        <v>6.24</v>
      </c>
      <c r="I384" s="32"/>
      <c r="J384" s="41">
        <f t="shared" si="10"/>
        <v>0</v>
      </c>
      <c r="K384" s="42" t="str">
        <f t="shared" si="11"/>
        <v>OK</v>
      </c>
      <c r="L384" s="31"/>
      <c r="M384" s="31"/>
      <c r="N384" s="31"/>
      <c r="O384" s="31"/>
      <c r="P384" s="31"/>
      <c r="Q384" s="31"/>
      <c r="R384" s="31"/>
      <c r="S384" s="31"/>
      <c r="T384" s="31"/>
      <c r="U384" s="31"/>
      <c r="V384" s="31"/>
      <c r="W384" s="31"/>
      <c r="X384" s="60"/>
      <c r="Y384" s="60"/>
      <c r="Z384" s="60"/>
      <c r="AA384" s="60"/>
      <c r="AB384" s="60"/>
      <c r="AC384" s="60"/>
    </row>
    <row r="385" spans="1:29" ht="30" customHeight="1" x14ac:dyDescent="0.25">
      <c r="A385" s="166"/>
      <c r="B385" s="71">
        <v>429</v>
      </c>
      <c r="C385" s="169"/>
      <c r="D385" s="75" t="s">
        <v>435</v>
      </c>
      <c r="E385" s="71" t="s">
        <v>789</v>
      </c>
      <c r="F385" s="72" t="s">
        <v>38</v>
      </c>
      <c r="G385" s="72" t="s">
        <v>44</v>
      </c>
      <c r="H385" s="56">
        <v>7.34</v>
      </c>
      <c r="I385" s="32"/>
      <c r="J385" s="41">
        <f t="shared" si="10"/>
        <v>0</v>
      </c>
      <c r="K385" s="42" t="str">
        <f t="shared" si="11"/>
        <v>OK</v>
      </c>
      <c r="L385" s="31"/>
      <c r="M385" s="31"/>
      <c r="N385" s="31"/>
      <c r="O385" s="31"/>
      <c r="P385" s="31"/>
      <c r="Q385" s="31"/>
      <c r="R385" s="31"/>
      <c r="S385" s="31"/>
      <c r="T385" s="31"/>
      <c r="U385" s="31"/>
      <c r="V385" s="31"/>
      <c r="W385" s="31"/>
      <c r="X385" s="60"/>
      <c r="Y385" s="60"/>
      <c r="Z385" s="60"/>
      <c r="AA385" s="60"/>
      <c r="AB385" s="60"/>
      <c r="AC385" s="60"/>
    </row>
    <row r="386" spans="1:29" ht="30" customHeight="1" x14ac:dyDescent="0.25">
      <c r="A386" s="166"/>
      <c r="B386" s="71">
        <v>430</v>
      </c>
      <c r="C386" s="169"/>
      <c r="D386" s="75" t="s">
        <v>436</v>
      </c>
      <c r="E386" s="71" t="s">
        <v>789</v>
      </c>
      <c r="F386" s="72" t="s">
        <v>38</v>
      </c>
      <c r="G386" s="72" t="s">
        <v>44</v>
      </c>
      <c r="H386" s="56">
        <v>7.03</v>
      </c>
      <c r="I386" s="32"/>
      <c r="J386" s="41">
        <f t="shared" si="10"/>
        <v>0</v>
      </c>
      <c r="K386" s="42" t="str">
        <f t="shared" si="11"/>
        <v>OK</v>
      </c>
      <c r="L386" s="31"/>
      <c r="M386" s="31"/>
      <c r="N386" s="31"/>
      <c r="O386" s="31"/>
      <c r="P386" s="31"/>
      <c r="Q386" s="31"/>
      <c r="R386" s="31"/>
      <c r="S386" s="31"/>
      <c r="T386" s="31"/>
      <c r="U386" s="31"/>
      <c r="V386" s="31"/>
      <c r="W386" s="31"/>
      <c r="X386" s="60"/>
      <c r="Y386" s="60"/>
      <c r="Z386" s="60"/>
      <c r="AA386" s="60"/>
      <c r="AB386" s="60"/>
      <c r="AC386" s="60"/>
    </row>
    <row r="387" spans="1:29" ht="30" customHeight="1" x14ac:dyDescent="0.25">
      <c r="A387" s="166"/>
      <c r="B387" s="71">
        <v>431</v>
      </c>
      <c r="C387" s="169"/>
      <c r="D387" s="75" t="s">
        <v>437</v>
      </c>
      <c r="E387" s="71" t="s">
        <v>789</v>
      </c>
      <c r="F387" s="72" t="s">
        <v>38</v>
      </c>
      <c r="G387" s="72" t="s">
        <v>44</v>
      </c>
      <c r="H387" s="56">
        <v>1.51</v>
      </c>
      <c r="I387" s="32"/>
      <c r="J387" s="41">
        <f t="shared" si="10"/>
        <v>0</v>
      </c>
      <c r="K387" s="42" t="str">
        <f t="shared" si="11"/>
        <v>OK</v>
      </c>
      <c r="L387" s="31"/>
      <c r="M387" s="31"/>
      <c r="N387" s="31"/>
      <c r="O387" s="31"/>
      <c r="P387" s="31"/>
      <c r="Q387" s="31"/>
      <c r="R387" s="31"/>
      <c r="S387" s="31"/>
      <c r="T387" s="31"/>
      <c r="U387" s="31"/>
      <c r="V387" s="31"/>
      <c r="W387" s="31"/>
      <c r="X387" s="60"/>
      <c r="Y387" s="60"/>
      <c r="Z387" s="60"/>
      <c r="AA387" s="60"/>
      <c r="AB387" s="60"/>
      <c r="AC387" s="60"/>
    </row>
    <row r="388" spans="1:29" ht="30" customHeight="1" x14ac:dyDescent="0.25">
      <c r="A388" s="166"/>
      <c r="B388" s="71">
        <v>432</v>
      </c>
      <c r="C388" s="169"/>
      <c r="D388" s="75" t="s">
        <v>438</v>
      </c>
      <c r="E388" s="71" t="s">
        <v>789</v>
      </c>
      <c r="F388" s="72" t="s">
        <v>38</v>
      </c>
      <c r="G388" s="72" t="s">
        <v>44</v>
      </c>
      <c r="H388" s="56">
        <v>2.31</v>
      </c>
      <c r="I388" s="32"/>
      <c r="J388" s="41">
        <f t="shared" si="10"/>
        <v>0</v>
      </c>
      <c r="K388" s="42" t="str">
        <f t="shared" si="11"/>
        <v>OK</v>
      </c>
      <c r="L388" s="31"/>
      <c r="M388" s="31"/>
      <c r="N388" s="31"/>
      <c r="O388" s="31"/>
      <c r="P388" s="31"/>
      <c r="Q388" s="31"/>
      <c r="R388" s="31"/>
      <c r="S388" s="31"/>
      <c r="T388" s="31"/>
      <c r="U388" s="31"/>
      <c r="V388" s="31"/>
      <c r="W388" s="31"/>
      <c r="X388" s="60"/>
      <c r="Y388" s="60"/>
      <c r="Z388" s="60"/>
      <c r="AA388" s="60"/>
      <c r="AB388" s="60"/>
      <c r="AC388" s="60"/>
    </row>
    <row r="389" spans="1:29" ht="30" customHeight="1" x14ac:dyDescent="0.25">
      <c r="A389" s="166"/>
      <c r="B389" s="71">
        <v>433</v>
      </c>
      <c r="C389" s="169"/>
      <c r="D389" s="75" t="s">
        <v>439</v>
      </c>
      <c r="E389" s="71" t="s">
        <v>789</v>
      </c>
      <c r="F389" s="72" t="s">
        <v>38</v>
      </c>
      <c r="G389" s="72" t="s">
        <v>44</v>
      </c>
      <c r="H389" s="56">
        <v>2.69</v>
      </c>
      <c r="I389" s="32"/>
      <c r="J389" s="41">
        <f t="shared" ref="J389:J452" si="12">I389-(SUM(L389:AC389))</f>
        <v>0</v>
      </c>
      <c r="K389" s="42" t="str">
        <f t="shared" ref="K389:K452" si="13">IF(J389&lt;0,"ATENÇÃO","OK")</f>
        <v>OK</v>
      </c>
      <c r="L389" s="31"/>
      <c r="M389" s="31"/>
      <c r="N389" s="31"/>
      <c r="O389" s="31"/>
      <c r="P389" s="31"/>
      <c r="Q389" s="31"/>
      <c r="R389" s="31"/>
      <c r="S389" s="31"/>
      <c r="T389" s="31"/>
      <c r="U389" s="31"/>
      <c r="V389" s="31"/>
      <c r="W389" s="31"/>
      <c r="X389" s="60"/>
      <c r="Y389" s="60"/>
      <c r="Z389" s="60"/>
      <c r="AA389" s="60"/>
      <c r="AB389" s="60"/>
      <c r="AC389" s="60"/>
    </row>
    <row r="390" spans="1:29" ht="30" customHeight="1" x14ac:dyDescent="0.25">
      <c r="A390" s="166"/>
      <c r="B390" s="71">
        <v>434</v>
      </c>
      <c r="C390" s="169"/>
      <c r="D390" s="75" t="s">
        <v>440</v>
      </c>
      <c r="E390" s="71" t="s">
        <v>789</v>
      </c>
      <c r="F390" s="72" t="s">
        <v>38</v>
      </c>
      <c r="G390" s="72" t="s">
        <v>44</v>
      </c>
      <c r="H390" s="56">
        <v>18.62</v>
      </c>
      <c r="I390" s="32"/>
      <c r="J390" s="41">
        <f t="shared" si="12"/>
        <v>0</v>
      </c>
      <c r="K390" s="42" t="str">
        <f t="shared" si="13"/>
        <v>OK</v>
      </c>
      <c r="L390" s="31"/>
      <c r="M390" s="31"/>
      <c r="N390" s="31"/>
      <c r="O390" s="31"/>
      <c r="P390" s="31"/>
      <c r="Q390" s="31"/>
      <c r="R390" s="31"/>
      <c r="S390" s="31"/>
      <c r="T390" s="31"/>
      <c r="U390" s="31"/>
      <c r="V390" s="31"/>
      <c r="W390" s="31"/>
      <c r="X390" s="60"/>
      <c r="Y390" s="60"/>
      <c r="Z390" s="60"/>
      <c r="AA390" s="60"/>
      <c r="AB390" s="60"/>
      <c r="AC390" s="60"/>
    </row>
    <row r="391" spans="1:29" ht="30" customHeight="1" x14ac:dyDescent="0.25">
      <c r="A391" s="166"/>
      <c r="B391" s="71">
        <v>435</v>
      </c>
      <c r="C391" s="169"/>
      <c r="D391" s="75" t="s">
        <v>441</v>
      </c>
      <c r="E391" s="71" t="s">
        <v>789</v>
      </c>
      <c r="F391" s="72" t="s">
        <v>38</v>
      </c>
      <c r="G391" s="72" t="s">
        <v>44</v>
      </c>
      <c r="H391" s="56">
        <v>17.97</v>
      </c>
      <c r="I391" s="32"/>
      <c r="J391" s="41">
        <f t="shared" si="12"/>
        <v>0</v>
      </c>
      <c r="K391" s="42" t="str">
        <f t="shared" si="13"/>
        <v>OK</v>
      </c>
      <c r="L391" s="31"/>
      <c r="M391" s="31"/>
      <c r="N391" s="31"/>
      <c r="O391" s="31"/>
      <c r="P391" s="31"/>
      <c r="Q391" s="31"/>
      <c r="R391" s="31"/>
      <c r="S391" s="31"/>
      <c r="T391" s="31"/>
      <c r="U391" s="31"/>
      <c r="V391" s="31"/>
      <c r="W391" s="31"/>
      <c r="X391" s="60"/>
      <c r="Y391" s="60"/>
      <c r="Z391" s="60"/>
      <c r="AA391" s="60"/>
      <c r="AB391" s="60"/>
      <c r="AC391" s="60"/>
    </row>
    <row r="392" spans="1:29" ht="30" customHeight="1" x14ac:dyDescent="0.25">
      <c r="A392" s="166"/>
      <c r="B392" s="71">
        <v>436</v>
      </c>
      <c r="C392" s="169"/>
      <c r="D392" s="75" t="s">
        <v>442</v>
      </c>
      <c r="E392" s="71" t="s">
        <v>789</v>
      </c>
      <c r="F392" s="72" t="s">
        <v>38</v>
      </c>
      <c r="G392" s="72" t="s">
        <v>44</v>
      </c>
      <c r="H392" s="56">
        <v>9.83</v>
      </c>
      <c r="I392" s="32"/>
      <c r="J392" s="41">
        <f t="shared" si="12"/>
        <v>0</v>
      </c>
      <c r="K392" s="42" t="str">
        <f t="shared" si="13"/>
        <v>OK</v>
      </c>
      <c r="L392" s="31"/>
      <c r="M392" s="31"/>
      <c r="N392" s="31"/>
      <c r="O392" s="31"/>
      <c r="P392" s="31"/>
      <c r="Q392" s="31"/>
      <c r="R392" s="31"/>
      <c r="S392" s="31"/>
      <c r="T392" s="31"/>
      <c r="U392" s="31"/>
      <c r="V392" s="31"/>
      <c r="W392" s="31"/>
      <c r="X392" s="60"/>
      <c r="Y392" s="60"/>
      <c r="Z392" s="60"/>
      <c r="AA392" s="60"/>
      <c r="AB392" s="60"/>
      <c r="AC392" s="60"/>
    </row>
    <row r="393" spans="1:29" ht="30" customHeight="1" x14ac:dyDescent="0.25">
      <c r="A393" s="166"/>
      <c r="B393" s="71">
        <v>437</v>
      </c>
      <c r="C393" s="169"/>
      <c r="D393" s="75" t="s">
        <v>443</v>
      </c>
      <c r="E393" s="71" t="s">
        <v>789</v>
      </c>
      <c r="F393" s="72" t="s">
        <v>38</v>
      </c>
      <c r="G393" s="72" t="s">
        <v>44</v>
      </c>
      <c r="H393" s="56">
        <v>1.26</v>
      </c>
      <c r="I393" s="32"/>
      <c r="J393" s="41">
        <f t="shared" si="12"/>
        <v>0</v>
      </c>
      <c r="K393" s="42" t="str">
        <f t="shared" si="13"/>
        <v>OK</v>
      </c>
      <c r="L393" s="31"/>
      <c r="M393" s="31"/>
      <c r="N393" s="31"/>
      <c r="O393" s="31"/>
      <c r="P393" s="31"/>
      <c r="Q393" s="31"/>
      <c r="R393" s="31"/>
      <c r="S393" s="31"/>
      <c r="T393" s="31"/>
      <c r="U393" s="31"/>
      <c r="V393" s="31"/>
      <c r="W393" s="31"/>
      <c r="X393" s="60"/>
      <c r="Y393" s="60"/>
      <c r="Z393" s="60"/>
      <c r="AA393" s="60"/>
      <c r="AB393" s="60"/>
      <c r="AC393" s="60"/>
    </row>
    <row r="394" spans="1:29" ht="30" customHeight="1" x14ac:dyDescent="0.25">
      <c r="A394" s="166"/>
      <c r="B394" s="71">
        <v>438</v>
      </c>
      <c r="C394" s="169"/>
      <c r="D394" s="75" t="s">
        <v>444</v>
      </c>
      <c r="E394" s="71" t="s">
        <v>789</v>
      </c>
      <c r="F394" s="72" t="s">
        <v>38</v>
      </c>
      <c r="G394" s="72" t="s">
        <v>44</v>
      </c>
      <c r="H394" s="56">
        <v>5.13</v>
      </c>
      <c r="I394" s="32"/>
      <c r="J394" s="41">
        <f t="shared" si="12"/>
        <v>0</v>
      </c>
      <c r="K394" s="42" t="str">
        <f t="shared" si="13"/>
        <v>OK</v>
      </c>
      <c r="L394" s="31"/>
      <c r="M394" s="31"/>
      <c r="N394" s="31"/>
      <c r="O394" s="31"/>
      <c r="P394" s="31"/>
      <c r="Q394" s="31"/>
      <c r="R394" s="31"/>
      <c r="S394" s="31"/>
      <c r="T394" s="31"/>
      <c r="U394" s="31"/>
      <c r="V394" s="31"/>
      <c r="W394" s="31"/>
      <c r="X394" s="60"/>
      <c r="Y394" s="60"/>
      <c r="Z394" s="60"/>
      <c r="AA394" s="60"/>
      <c r="AB394" s="60"/>
      <c r="AC394" s="60"/>
    </row>
    <row r="395" spans="1:29" ht="30" customHeight="1" x14ac:dyDescent="0.25">
      <c r="A395" s="166"/>
      <c r="B395" s="71">
        <v>439</v>
      </c>
      <c r="C395" s="169"/>
      <c r="D395" s="75" t="s">
        <v>445</v>
      </c>
      <c r="E395" s="71" t="s">
        <v>789</v>
      </c>
      <c r="F395" s="72" t="s">
        <v>38</v>
      </c>
      <c r="G395" s="72" t="s">
        <v>44</v>
      </c>
      <c r="H395" s="56">
        <v>14.1</v>
      </c>
      <c r="I395" s="32"/>
      <c r="J395" s="41">
        <f t="shared" si="12"/>
        <v>0</v>
      </c>
      <c r="K395" s="42" t="str">
        <f t="shared" si="13"/>
        <v>OK</v>
      </c>
      <c r="L395" s="31"/>
      <c r="M395" s="31"/>
      <c r="N395" s="31"/>
      <c r="O395" s="31"/>
      <c r="P395" s="31"/>
      <c r="Q395" s="31"/>
      <c r="R395" s="31"/>
      <c r="S395" s="31"/>
      <c r="T395" s="31"/>
      <c r="U395" s="31"/>
      <c r="V395" s="31"/>
      <c r="W395" s="31"/>
      <c r="X395" s="60"/>
      <c r="Y395" s="60"/>
      <c r="Z395" s="60"/>
      <c r="AA395" s="60"/>
      <c r="AB395" s="60"/>
      <c r="AC395" s="60"/>
    </row>
    <row r="396" spans="1:29" ht="30" customHeight="1" x14ac:dyDescent="0.25">
      <c r="A396" s="166"/>
      <c r="B396" s="71">
        <v>440</v>
      </c>
      <c r="C396" s="169"/>
      <c r="D396" s="75" t="s">
        <v>446</v>
      </c>
      <c r="E396" s="71" t="s">
        <v>795</v>
      </c>
      <c r="F396" s="72" t="s">
        <v>38</v>
      </c>
      <c r="G396" s="72" t="s">
        <v>44</v>
      </c>
      <c r="H396" s="56">
        <v>4.59</v>
      </c>
      <c r="I396" s="32"/>
      <c r="J396" s="41">
        <f t="shared" si="12"/>
        <v>0</v>
      </c>
      <c r="K396" s="42" t="str">
        <f t="shared" si="13"/>
        <v>OK</v>
      </c>
      <c r="L396" s="31"/>
      <c r="M396" s="31"/>
      <c r="N396" s="31"/>
      <c r="O396" s="31"/>
      <c r="P396" s="31"/>
      <c r="Q396" s="31"/>
      <c r="R396" s="31"/>
      <c r="S396" s="31"/>
      <c r="T396" s="31"/>
      <c r="U396" s="31"/>
      <c r="V396" s="31"/>
      <c r="W396" s="31"/>
      <c r="X396" s="60"/>
      <c r="Y396" s="60"/>
      <c r="Z396" s="60"/>
      <c r="AA396" s="60"/>
      <c r="AB396" s="60"/>
      <c r="AC396" s="60"/>
    </row>
    <row r="397" spans="1:29" ht="30" customHeight="1" x14ac:dyDescent="0.25">
      <c r="A397" s="166"/>
      <c r="B397" s="71">
        <v>441</v>
      </c>
      <c r="C397" s="169"/>
      <c r="D397" s="75" t="s">
        <v>447</v>
      </c>
      <c r="E397" s="71" t="s">
        <v>789</v>
      </c>
      <c r="F397" s="72" t="s">
        <v>38</v>
      </c>
      <c r="G397" s="72" t="s">
        <v>44</v>
      </c>
      <c r="H397" s="56">
        <v>5.74</v>
      </c>
      <c r="I397" s="32"/>
      <c r="J397" s="41">
        <f t="shared" si="12"/>
        <v>0</v>
      </c>
      <c r="K397" s="42" t="str">
        <f t="shared" si="13"/>
        <v>OK</v>
      </c>
      <c r="L397" s="31"/>
      <c r="M397" s="31"/>
      <c r="N397" s="31"/>
      <c r="O397" s="31"/>
      <c r="P397" s="31"/>
      <c r="Q397" s="31"/>
      <c r="R397" s="31"/>
      <c r="S397" s="31"/>
      <c r="T397" s="31"/>
      <c r="U397" s="31"/>
      <c r="V397" s="31"/>
      <c r="W397" s="31"/>
      <c r="X397" s="60"/>
      <c r="Y397" s="60"/>
      <c r="Z397" s="60"/>
      <c r="AA397" s="60"/>
      <c r="AB397" s="60"/>
      <c r="AC397" s="60"/>
    </row>
    <row r="398" spans="1:29" ht="30" customHeight="1" x14ac:dyDescent="0.25">
      <c r="A398" s="166"/>
      <c r="B398" s="71">
        <v>442</v>
      </c>
      <c r="C398" s="169"/>
      <c r="D398" s="75" t="s">
        <v>448</v>
      </c>
      <c r="E398" s="71" t="s">
        <v>789</v>
      </c>
      <c r="F398" s="72" t="s">
        <v>38</v>
      </c>
      <c r="G398" s="72" t="s">
        <v>44</v>
      </c>
      <c r="H398" s="56">
        <v>4.1399999999999997</v>
      </c>
      <c r="I398" s="32"/>
      <c r="J398" s="41">
        <f t="shared" si="12"/>
        <v>0</v>
      </c>
      <c r="K398" s="42" t="str">
        <f t="shared" si="13"/>
        <v>OK</v>
      </c>
      <c r="L398" s="31"/>
      <c r="M398" s="31"/>
      <c r="N398" s="31"/>
      <c r="O398" s="31"/>
      <c r="P398" s="31"/>
      <c r="Q398" s="31"/>
      <c r="R398" s="31"/>
      <c r="S398" s="31"/>
      <c r="T398" s="31"/>
      <c r="U398" s="31"/>
      <c r="V398" s="31"/>
      <c r="W398" s="31"/>
      <c r="X398" s="60"/>
      <c r="Y398" s="60"/>
      <c r="Z398" s="60"/>
      <c r="AA398" s="60"/>
      <c r="AB398" s="60"/>
      <c r="AC398" s="60"/>
    </row>
    <row r="399" spans="1:29" ht="30" customHeight="1" x14ac:dyDescent="0.25">
      <c r="A399" s="166"/>
      <c r="B399" s="71">
        <v>443</v>
      </c>
      <c r="C399" s="169"/>
      <c r="D399" s="75" t="s">
        <v>449</v>
      </c>
      <c r="E399" s="71" t="s">
        <v>789</v>
      </c>
      <c r="F399" s="72" t="s">
        <v>38</v>
      </c>
      <c r="G399" s="72" t="s">
        <v>44</v>
      </c>
      <c r="H399" s="56">
        <v>3</v>
      </c>
      <c r="I399" s="32"/>
      <c r="J399" s="41">
        <f t="shared" si="12"/>
        <v>0</v>
      </c>
      <c r="K399" s="42" t="str">
        <f t="shared" si="13"/>
        <v>OK</v>
      </c>
      <c r="L399" s="31"/>
      <c r="M399" s="31"/>
      <c r="N399" s="31"/>
      <c r="O399" s="31"/>
      <c r="P399" s="31"/>
      <c r="Q399" s="31"/>
      <c r="R399" s="31"/>
      <c r="S399" s="31"/>
      <c r="T399" s="31"/>
      <c r="U399" s="31"/>
      <c r="V399" s="31"/>
      <c r="W399" s="31"/>
      <c r="X399" s="60"/>
      <c r="Y399" s="60"/>
      <c r="Z399" s="60"/>
      <c r="AA399" s="60"/>
      <c r="AB399" s="60"/>
      <c r="AC399" s="60"/>
    </row>
    <row r="400" spans="1:29" ht="30" customHeight="1" x14ac:dyDescent="0.25">
      <c r="A400" s="166"/>
      <c r="B400" s="71">
        <v>444</v>
      </c>
      <c r="C400" s="169"/>
      <c r="D400" s="75" t="s">
        <v>450</v>
      </c>
      <c r="E400" s="71" t="s">
        <v>789</v>
      </c>
      <c r="F400" s="72" t="s">
        <v>38</v>
      </c>
      <c r="G400" s="72" t="s">
        <v>44</v>
      </c>
      <c r="H400" s="56">
        <v>2.35</v>
      </c>
      <c r="I400" s="32"/>
      <c r="J400" s="41">
        <f t="shared" si="12"/>
        <v>0</v>
      </c>
      <c r="K400" s="42" t="str">
        <f t="shared" si="13"/>
        <v>OK</v>
      </c>
      <c r="L400" s="31"/>
      <c r="M400" s="31"/>
      <c r="N400" s="31"/>
      <c r="O400" s="31"/>
      <c r="P400" s="31"/>
      <c r="Q400" s="31"/>
      <c r="R400" s="31"/>
      <c r="S400" s="31"/>
      <c r="T400" s="31"/>
      <c r="U400" s="31"/>
      <c r="V400" s="31"/>
      <c r="W400" s="31"/>
      <c r="X400" s="60"/>
      <c r="Y400" s="60"/>
      <c r="Z400" s="60"/>
      <c r="AA400" s="60"/>
      <c r="AB400" s="60"/>
      <c r="AC400" s="60"/>
    </row>
    <row r="401" spans="1:29" ht="30" customHeight="1" x14ac:dyDescent="0.25">
      <c r="A401" s="166"/>
      <c r="B401" s="71">
        <v>445</v>
      </c>
      <c r="C401" s="169"/>
      <c r="D401" s="75" t="s">
        <v>451</v>
      </c>
      <c r="E401" s="71" t="s">
        <v>789</v>
      </c>
      <c r="F401" s="72" t="s">
        <v>38</v>
      </c>
      <c r="G401" s="72" t="s">
        <v>44</v>
      </c>
      <c r="H401" s="56">
        <v>3.91</v>
      </c>
      <c r="I401" s="32"/>
      <c r="J401" s="41">
        <f t="shared" si="12"/>
        <v>0</v>
      </c>
      <c r="K401" s="42" t="str">
        <f t="shared" si="13"/>
        <v>OK</v>
      </c>
      <c r="L401" s="31"/>
      <c r="M401" s="31"/>
      <c r="N401" s="31"/>
      <c r="O401" s="31"/>
      <c r="P401" s="31"/>
      <c r="Q401" s="31"/>
      <c r="R401" s="31"/>
      <c r="S401" s="31"/>
      <c r="T401" s="31"/>
      <c r="U401" s="31"/>
      <c r="V401" s="31"/>
      <c r="W401" s="31"/>
      <c r="X401" s="60"/>
      <c r="Y401" s="60"/>
      <c r="Z401" s="60"/>
      <c r="AA401" s="60"/>
      <c r="AB401" s="60"/>
      <c r="AC401" s="60"/>
    </row>
    <row r="402" spans="1:29" ht="30" customHeight="1" x14ac:dyDescent="0.25">
      <c r="A402" s="166"/>
      <c r="B402" s="71">
        <v>446</v>
      </c>
      <c r="C402" s="169"/>
      <c r="D402" s="75" t="s">
        <v>452</v>
      </c>
      <c r="E402" s="71" t="s">
        <v>789</v>
      </c>
      <c r="F402" s="72" t="s">
        <v>38</v>
      </c>
      <c r="G402" s="72" t="s">
        <v>44</v>
      </c>
      <c r="H402" s="56">
        <v>2.63</v>
      </c>
      <c r="I402" s="32"/>
      <c r="J402" s="41">
        <f t="shared" si="12"/>
        <v>0</v>
      </c>
      <c r="K402" s="42" t="str">
        <f t="shared" si="13"/>
        <v>OK</v>
      </c>
      <c r="L402" s="31"/>
      <c r="M402" s="31"/>
      <c r="N402" s="31"/>
      <c r="O402" s="31"/>
      <c r="P402" s="31"/>
      <c r="Q402" s="31"/>
      <c r="R402" s="31"/>
      <c r="S402" s="31"/>
      <c r="T402" s="31"/>
      <c r="U402" s="31"/>
      <c r="V402" s="31"/>
      <c r="W402" s="31"/>
      <c r="X402" s="60"/>
      <c r="Y402" s="60"/>
      <c r="Z402" s="60"/>
      <c r="AA402" s="60"/>
      <c r="AB402" s="60"/>
      <c r="AC402" s="60"/>
    </row>
    <row r="403" spans="1:29" ht="30" customHeight="1" x14ac:dyDescent="0.25">
      <c r="A403" s="166"/>
      <c r="B403" s="71">
        <v>447</v>
      </c>
      <c r="C403" s="169"/>
      <c r="D403" s="75" t="s">
        <v>453</v>
      </c>
      <c r="E403" s="71" t="s">
        <v>789</v>
      </c>
      <c r="F403" s="72" t="s">
        <v>38</v>
      </c>
      <c r="G403" s="72" t="s">
        <v>44</v>
      </c>
      <c r="H403" s="56">
        <v>3.93</v>
      </c>
      <c r="I403" s="32"/>
      <c r="J403" s="41">
        <f t="shared" si="12"/>
        <v>0</v>
      </c>
      <c r="K403" s="42" t="str">
        <f t="shared" si="13"/>
        <v>OK</v>
      </c>
      <c r="L403" s="31"/>
      <c r="M403" s="31"/>
      <c r="N403" s="31"/>
      <c r="O403" s="31"/>
      <c r="P403" s="31"/>
      <c r="Q403" s="31"/>
      <c r="R403" s="31"/>
      <c r="S403" s="31"/>
      <c r="T403" s="31"/>
      <c r="U403" s="31"/>
      <c r="V403" s="31"/>
      <c r="W403" s="31"/>
      <c r="X403" s="60"/>
      <c r="Y403" s="60"/>
      <c r="Z403" s="60"/>
      <c r="AA403" s="60"/>
      <c r="AB403" s="60"/>
      <c r="AC403" s="60"/>
    </row>
    <row r="404" spans="1:29" ht="30" customHeight="1" x14ac:dyDescent="0.25">
      <c r="A404" s="166"/>
      <c r="B404" s="71">
        <v>448</v>
      </c>
      <c r="C404" s="169"/>
      <c r="D404" s="75" t="s">
        <v>454</v>
      </c>
      <c r="E404" s="71" t="s">
        <v>789</v>
      </c>
      <c r="F404" s="72" t="s">
        <v>38</v>
      </c>
      <c r="G404" s="72" t="s">
        <v>44</v>
      </c>
      <c r="H404" s="56">
        <v>1.36</v>
      </c>
      <c r="I404" s="32"/>
      <c r="J404" s="41">
        <f t="shared" si="12"/>
        <v>0</v>
      </c>
      <c r="K404" s="42" t="str">
        <f t="shared" si="13"/>
        <v>OK</v>
      </c>
      <c r="L404" s="31"/>
      <c r="M404" s="31"/>
      <c r="N404" s="31"/>
      <c r="O404" s="31"/>
      <c r="P404" s="31"/>
      <c r="Q404" s="31"/>
      <c r="R404" s="31"/>
      <c r="S404" s="31"/>
      <c r="T404" s="31"/>
      <c r="U404" s="31"/>
      <c r="V404" s="31"/>
      <c r="W404" s="31"/>
      <c r="X404" s="60"/>
      <c r="Y404" s="60"/>
      <c r="Z404" s="60"/>
      <c r="AA404" s="60"/>
      <c r="AB404" s="60"/>
      <c r="AC404" s="60"/>
    </row>
    <row r="405" spans="1:29" ht="30" customHeight="1" x14ac:dyDescent="0.25">
      <c r="A405" s="166"/>
      <c r="B405" s="71">
        <v>449</v>
      </c>
      <c r="C405" s="169"/>
      <c r="D405" s="75" t="s">
        <v>455</v>
      </c>
      <c r="E405" s="71" t="s">
        <v>789</v>
      </c>
      <c r="F405" s="72" t="s">
        <v>38</v>
      </c>
      <c r="G405" s="72" t="s">
        <v>44</v>
      </c>
      <c r="H405" s="56">
        <v>7.53</v>
      </c>
      <c r="I405" s="32"/>
      <c r="J405" s="41">
        <f t="shared" si="12"/>
        <v>0</v>
      </c>
      <c r="K405" s="42" t="str">
        <f t="shared" si="13"/>
        <v>OK</v>
      </c>
      <c r="L405" s="31"/>
      <c r="M405" s="31"/>
      <c r="N405" s="31"/>
      <c r="O405" s="31"/>
      <c r="P405" s="31"/>
      <c r="Q405" s="31"/>
      <c r="R405" s="31"/>
      <c r="S405" s="31"/>
      <c r="T405" s="31"/>
      <c r="U405" s="31"/>
      <c r="V405" s="31"/>
      <c r="W405" s="31"/>
      <c r="X405" s="60"/>
      <c r="Y405" s="60"/>
      <c r="Z405" s="60"/>
      <c r="AA405" s="60"/>
      <c r="AB405" s="60"/>
      <c r="AC405" s="60"/>
    </row>
    <row r="406" spans="1:29" ht="30" customHeight="1" x14ac:dyDescent="0.25">
      <c r="A406" s="166"/>
      <c r="B406" s="71">
        <v>450</v>
      </c>
      <c r="C406" s="169"/>
      <c r="D406" s="75" t="s">
        <v>456</v>
      </c>
      <c r="E406" s="71" t="s">
        <v>789</v>
      </c>
      <c r="F406" s="72" t="s">
        <v>38</v>
      </c>
      <c r="G406" s="72" t="s">
        <v>44</v>
      </c>
      <c r="H406" s="56">
        <v>8.3699999999999992</v>
      </c>
      <c r="I406" s="32"/>
      <c r="J406" s="41">
        <f t="shared" si="12"/>
        <v>0</v>
      </c>
      <c r="K406" s="42" t="str">
        <f t="shared" si="13"/>
        <v>OK</v>
      </c>
      <c r="L406" s="31"/>
      <c r="M406" s="31"/>
      <c r="N406" s="31"/>
      <c r="O406" s="31"/>
      <c r="P406" s="31"/>
      <c r="Q406" s="31"/>
      <c r="R406" s="31"/>
      <c r="S406" s="31"/>
      <c r="T406" s="31"/>
      <c r="U406" s="31"/>
      <c r="V406" s="31"/>
      <c r="W406" s="31"/>
      <c r="X406" s="60"/>
      <c r="Y406" s="60"/>
      <c r="Z406" s="60"/>
      <c r="AA406" s="60"/>
      <c r="AB406" s="60"/>
      <c r="AC406" s="60"/>
    </row>
    <row r="407" spans="1:29" ht="30" customHeight="1" x14ac:dyDescent="0.25">
      <c r="A407" s="166"/>
      <c r="B407" s="71">
        <v>451</v>
      </c>
      <c r="C407" s="169"/>
      <c r="D407" s="75" t="s">
        <v>457</v>
      </c>
      <c r="E407" s="71" t="s">
        <v>789</v>
      </c>
      <c r="F407" s="72" t="s">
        <v>38</v>
      </c>
      <c r="G407" s="72" t="s">
        <v>44</v>
      </c>
      <c r="H407" s="56">
        <v>8.58</v>
      </c>
      <c r="I407" s="32"/>
      <c r="J407" s="41">
        <f t="shared" si="12"/>
        <v>0</v>
      </c>
      <c r="K407" s="42" t="str">
        <f t="shared" si="13"/>
        <v>OK</v>
      </c>
      <c r="L407" s="31"/>
      <c r="M407" s="31"/>
      <c r="N407" s="31"/>
      <c r="O407" s="31"/>
      <c r="P407" s="31"/>
      <c r="Q407" s="31"/>
      <c r="R407" s="31"/>
      <c r="S407" s="31"/>
      <c r="T407" s="31"/>
      <c r="U407" s="31"/>
      <c r="V407" s="31"/>
      <c r="W407" s="31"/>
      <c r="X407" s="60"/>
      <c r="Y407" s="60"/>
      <c r="Z407" s="60"/>
      <c r="AA407" s="60"/>
      <c r="AB407" s="60"/>
      <c r="AC407" s="60"/>
    </row>
    <row r="408" spans="1:29" ht="30" customHeight="1" x14ac:dyDescent="0.25">
      <c r="A408" s="166"/>
      <c r="B408" s="71">
        <v>452</v>
      </c>
      <c r="C408" s="169"/>
      <c r="D408" s="75" t="s">
        <v>458</v>
      </c>
      <c r="E408" s="71" t="s">
        <v>789</v>
      </c>
      <c r="F408" s="72" t="s">
        <v>38</v>
      </c>
      <c r="G408" s="72" t="s">
        <v>44</v>
      </c>
      <c r="H408" s="56">
        <v>0.89</v>
      </c>
      <c r="I408" s="32"/>
      <c r="J408" s="41">
        <f t="shared" si="12"/>
        <v>0</v>
      </c>
      <c r="K408" s="42" t="str">
        <f t="shared" si="13"/>
        <v>OK</v>
      </c>
      <c r="L408" s="31"/>
      <c r="M408" s="31"/>
      <c r="N408" s="31"/>
      <c r="O408" s="31"/>
      <c r="P408" s="31"/>
      <c r="Q408" s="31"/>
      <c r="R408" s="31"/>
      <c r="S408" s="31"/>
      <c r="T408" s="31"/>
      <c r="U408" s="31"/>
      <c r="V408" s="31"/>
      <c r="W408" s="31"/>
      <c r="X408" s="60"/>
      <c r="Y408" s="60"/>
      <c r="Z408" s="60"/>
      <c r="AA408" s="60"/>
      <c r="AB408" s="60"/>
      <c r="AC408" s="60"/>
    </row>
    <row r="409" spans="1:29" ht="30" customHeight="1" x14ac:dyDescent="0.25">
      <c r="A409" s="166"/>
      <c r="B409" s="71">
        <v>453</v>
      </c>
      <c r="C409" s="169"/>
      <c r="D409" s="75" t="s">
        <v>459</v>
      </c>
      <c r="E409" s="71" t="s">
        <v>789</v>
      </c>
      <c r="F409" s="72" t="s">
        <v>38</v>
      </c>
      <c r="G409" s="72" t="s">
        <v>44</v>
      </c>
      <c r="H409" s="56">
        <v>2</v>
      </c>
      <c r="I409" s="32"/>
      <c r="J409" s="41">
        <f t="shared" si="12"/>
        <v>0</v>
      </c>
      <c r="K409" s="42" t="str">
        <f t="shared" si="13"/>
        <v>OK</v>
      </c>
      <c r="L409" s="31"/>
      <c r="M409" s="31"/>
      <c r="N409" s="31"/>
      <c r="O409" s="31"/>
      <c r="P409" s="31"/>
      <c r="Q409" s="31"/>
      <c r="R409" s="31"/>
      <c r="S409" s="31"/>
      <c r="T409" s="31"/>
      <c r="U409" s="31"/>
      <c r="V409" s="31"/>
      <c r="W409" s="31"/>
      <c r="X409" s="60"/>
      <c r="Y409" s="60"/>
      <c r="Z409" s="60"/>
      <c r="AA409" s="60"/>
      <c r="AB409" s="60"/>
      <c r="AC409" s="60"/>
    </row>
    <row r="410" spans="1:29" ht="30" customHeight="1" x14ac:dyDescent="0.25">
      <c r="A410" s="166"/>
      <c r="B410" s="71">
        <v>454</v>
      </c>
      <c r="C410" s="169"/>
      <c r="D410" s="75" t="s">
        <v>460</v>
      </c>
      <c r="E410" s="71" t="s">
        <v>789</v>
      </c>
      <c r="F410" s="72" t="s">
        <v>38</v>
      </c>
      <c r="G410" s="72" t="s">
        <v>44</v>
      </c>
      <c r="H410" s="56">
        <v>3.32</v>
      </c>
      <c r="I410" s="32"/>
      <c r="J410" s="41">
        <f t="shared" si="12"/>
        <v>0</v>
      </c>
      <c r="K410" s="42" t="str">
        <f t="shared" si="13"/>
        <v>OK</v>
      </c>
      <c r="L410" s="31"/>
      <c r="M410" s="31"/>
      <c r="N410" s="31"/>
      <c r="O410" s="31"/>
      <c r="P410" s="31"/>
      <c r="Q410" s="31"/>
      <c r="R410" s="31"/>
      <c r="S410" s="31"/>
      <c r="T410" s="31"/>
      <c r="U410" s="31"/>
      <c r="V410" s="31"/>
      <c r="W410" s="31"/>
      <c r="X410" s="60"/>
      <c r="Y410" s="60"/>
      <c r="Z410" s="60"/>
      <c r="AA410" s="60"/>
      <c r="AB410" s="60"/>
      <c r="AC410" s="60"/>
    </row>
    <row r="411" spans="1:29" ht="30" customHeight="1" x14ac:dyDescent="0.25">
      <c r="A411" s="166"/>
      <c r="B411" s="71">
        <v>455</v>
      </c>
      <c r="C411" s="169"/>
      <c r="D411" s="75" t="s">
        <v>461</v>
      </c>
      <c r="E411" s="71" t="s">
        <v>789</v>
      </c>
      <c r="F411" s="72" t="s">
        <v>38</v>
      </c>
      <c r="G411" s="72" t="s">
        <v>44</v>
      </c>
      <c r="H411" s="56">
        <v>6.46</v>
      </c>
      <c r="I411" s="32"/>
      <c r="J411" s="41">
        <f t="shared" si="12"/>
        <v>0</v>
      </c>
      <c r="K411" s="42" t="str">
        <f t="shared" si="13"/>
        <v>OK</v>
      </c>
      <c r="L411" s="31"/>
      <c r="M411" s="31"/>
      <c r="N411" s="31"/>
      <c r="O411" s="31"/>
      <c r="P411" s="31"/>
      <c r="Q411" s="31"/>
      <c r="R411" s="31"/>
      <c r="S411" s="31"/>
      <c r="T411" s="31"/>
      <c r="U411" s="31"/>
      <c r="V411" s="31"/>
      <c r="W411" s="31"/>
      <c r="X411" s="60"/>
      <c r="Y411" s="60"/>
      <c r="Z411" s="60"/>
      <c r="AA411" s="60"/>
      <c r="AB411" s="60"/>
      <c r="AC411" s="60"/>
    </row>
    <row r="412" spans="1:29" ht="30" customHeight="1" x14ac:dyDescent="0.25">
      <c r="A412" s="166"/>
      <c r="B412" s="71">
        <v>456</v>
      </c>
      <c r="C412" s="169"/>
      <c r="D412" s="75" t="s">
        <v>462</v>
      </c>
      <c r="E412" s="71" t="s">
        <v>789</v>
      </c>
      <c r="F412" s="72" t="s">
        <v>38</v>
      </c>
      <c r="G412" s="72" t="s">
        <v>44</v>
      </c>
      <c r="H412" s="56">
        <v>2.39</v>
      </c>
      <c r="I412" s="32"/>
      <c r="J412" s="41">
        <f t="shared" si="12"/>
        <v>0</v>
      </c>
      <c r="K412" s="42" t="str">
        <f t="shared" si="13"/>
        <v>OK</v>
      </c>
      <c r="L412" s="31"/>
      <c r="M412" s="31"/>
      <c r="N412" s="31"/>
      <c r="O412" s="31"/>
      <c r="P412" s="31"/>
      <c r="Q412" s="31"/>
      <c r="R412" s="31"/>
      <c r="S412" s="31"/>
      <c r="T412" s="31"/>
      <c r="U412" s="31"/>
      <c r="V412" s="31"/>
      <c r="W412" s="31"/>
      <c r="X412" s="60"/>
      <c r="Y412" s="60"/>
      <c r="Z412" s="60"/>
      <c r="AA412" s="60"/>
      <c r="AB412" s="60"/>
      <c r="AC412" s="60"/>
    </row>
    <row r="413" spans="1:29" ht="30" customHeight="1" x14ac:dyDescent="0.25">
      <c r="A413" s="166"/>
      <c r="B413" s="71">
        <v>457</v>
      </c>
      <c r="C413" s="169"/>
      <c r="D413" s="75" t="s">
        <v>463</v>
      </c>
      <c r="E413" s="71" t="s">
        <v>789</v>
      </c>
      <c r="F413" s="72" t="s">
        <v>38</v>
      </c>
      <c r="G413" s="72" t="s">
        <v>44</v>
      </c>
      <c r="H413" s="56">
        <v>5.29</v>
      </c>
      <c r="I413" s="32"/>
      <c r="J413" s="41">
        <f t="shared" si="12"/>
        <v>0</v>
      </c>
      <c r="K413" s="42" t="str">
        <f t="shared" si="13"/>
        <v>OK</v>
      </c>
      <c r="L413" s="31"/>
      <c r="M413" s="31"/>
      <c r="N413" s="31"/>
      <c r="O413" s="31"/>
      <c r="P413" s="31"/>
      <c r="Q413" s="31"/>
      <c r="R413" s="31"/>
      <c r="S413" s="31"/>
      <c r="T413" s="31"/>
      <c r="U413" s="31"/>
      <c r="V413" s="31"/>
      <c r="W413" s="31"/>
      <c r="X413" s="60"/>
      <c r="Y413" s="60"/>
      <c r="Z413" s="60"/>
      <c r="AA413" s="60"/>
      <c r="AB413" s="60"/>
      <c r="AC413" s="60"/>
    </row>
    <row r="414" spans="1:29" ht="30" customHeight="1" x14ac:dyDescent="0.25">
      <c r="A414" s="166"/>
      <c r="B414" s="71">
        <v>458</v>
      </c>
      <c r="C414" s="169"/>
      <c r="D414" s="75" t="s">
        <v>464</v>
      </c>
      <c r="E414" s="71" t="s">
        <v>789</v>
      </c>
      <c r="F414" s="72" t="s">
        <v>38</v>
      </c>
      <c r="G414" s="72" t="s">
        <v>44</v>
      </c>
      <c r="H414" s="56">
        <v>1.46</v>
      </c>
      <c r="I414" s="32"/>
      <c r="J414" s="41">
        <f t="shared" si="12"/>
        <v>0</v>
      </c>
      <c r="K414" s="42" t="str">
        <f t="shared" si="13"/>
        <v>OK</v>
      </c>
      <c r="L414" s="31"/>
      <c r="M414" s="31"/>
      <c r="N414" s="31"/>
      <c r="O414" s="31"/>
      <c r="P414" s="31"/>
      <c r="Q414" s="31"/>
      <c r="R414" s="31"/>
      <c r="S414" s="31"/>
      <c r="T414" s="31"/>
      <c r="U414" s="31"/>
      <c r="V414" s="31"/>
      <c r="W414" s="31"/>
      <c r="X414" s="60"/>
      <c r="Y414" s="60"/>
      <c r="Z414" s="60"/>
      <c r="AA414" s="60"/>
      <c r="AB414" s="60"/>
      <c r="AC414" s="60"/>
    </row>
    <row r="415" spans="1:29" ht="30" customHeight="1" x14ac:dyDescent="0.25">
      <c r="A415" s="166"/>
      <c r="B415" s="71">
        <v>459</v>
      </c>
      <c r="C415" s="169"/>
      <c r="D415" s="75" t="s">
        <v>465</v>
      </c>
      <c r="E415" s="72"/>
      <c r="F415" s="72" t="s">
        <v>38</v>
      </c>
      <c r="G415" s="72" t="s">
        <v>44</v>
      </c>
      <c r="H415" s="56">
        <v>7.02</v>
      </c>
      <c r="I415" s="32"/>
      <c r="J415" s="41">
        <f t="shared" si="12"/>
        <v>0</v>
      </c>
      <c r="K415" s="42" t="str">
        <f t="shared" si="13"/>
        <v>OK</v>
      </c>
      <c r="L415" s="31"/>
      <c r="M415" s="31"/>
      <c r="N415" s="31"/>
      <c r="O415" s="31"/>
      <c r="P415" s="31"/>
      <c r="Q415" s="31"/>
      <c r="R415" s="31"/>
      <c r="S415" s="31"/>
      <c r="T415" s="31"/>
      <c r="U415" s="31"/>
      <c r="V415" s="31"/>
      <c r="W415" s="31"/>
      <c r="X415" s="60"/>
      <c r="Y415" s="60"/>
      <c r="Z415" s="60"/>
      <c r="AA415" s="60"/>
      <c r="AB415" s="60"/>
      <c r="AC415" s="60"/>
    </row>
    <row r="416" spans="1:29" ht="30" customHeight="1" x14ac:dyDescent="0.25">
      <c r="A416" s="166"/>
      <c r="B416" s="71">
        <v>460</v>
      </c>
      <c r="C416" s="169"/>
      <c r="D416" s="75" t="s">
        <v>466</v>
      </c>
      <c r="E416" s="72" t="s">
        <v>796</v>
      </c>
      <c r="F416" s="72" t="s">
        <v>4</v>
      </c>
      <c r="G416" s="72" t="s">
        <v>44</v>
      </c>
      <c r="H416" s="56">
        <v>7.51</v>
      </c>
      <c r="I416" s="32"/>
      <c r="J416" s="41">
        <f t="shared" si="12"/>
        <v>0</v>
      </c>
      <c r="K416" s="42" t="str">
        <f t="shared" si="13"/>
        <v>OK</v>
      </c>
      <c r="L416" s="31"/>
      <c r="M416" s="31"/>
      <c r="N416" s="31"/>
      <c r="O416" s="31"/>
      <c r="P416" s="31"/>
      <c r="Q416" s="31"/>
      <c r="R416" s="31"/>
      <c r="S416" s="31"/>
      <c r="T416" s="31"/>
      <c r="U416" s="31"/>
      <c r="V416" s="31"/>
      <c r="W416" s="31"/>
      <c r="X416" s="60"/>
      <c r="Y416" s="60"/>
      <c r="Z416" s="60"/>
      <c r="AA416" s="60"/>
      <c r="AB416" s="60"/>
      <c r="AC416" s="60"/>
    </row>
    <row r="417" spans="1:29" ht="30" customHeight="1" x14ac:dyDescent="0.25">
      <c r="A417" s="166"/>
      <c r="B417" s="71">
        <v>461</v>
      </c>
      <c r="C417" s="169"/>
      <c r="D417" s="75" t="s">
        <v>467</v>
      </c>
      <c r="E417" s="72" t="s">
        <v>789</v>
      </c>
      <c r="F417" s="72" t="s">
        <v>4</v>
      </c>
      <c r="G417" s="72" t="s">
        <v>44</v>
      </c>
      <c r="H417" s="56">
        <v>3.13</v>
      </c>
      <c r="I417" s="32"/>
      <c r="J417" s="41">
        <f t="shared" si="12"/>
        <v>0</v>
      </c>
      <c r="K417" s="42" t="str">
        <f t="shared" si="13"/>
        <v>OK</v>
      </c>
      <c r="L417" s="31"/>
      <c r="M417" s="31"/>
      <c r="N417" s="31"/>
      <c r="O417" s="31"/>
      <c r="P417" s="31"/>
      <c r="Q417" s="31"/>
      <c r="R417" s="31"/>
      <c r="S417" s="31"/>
      <c r="T417" s="31"/>
      <c r="U417" s="31"/>
      <c r="V417" s="31"/>
      <c r="W417" s="31"/>
      <c r="X417" s="60"/>
      <c r="Y417" s="60"/>
      <c r="Z417" s="60"/>
      <c r="AA417" s="60"/>
      <c r="AB417" s="60"/>
      <c r="AC417" s="60"/>
    </row>
    <row r="418" spans="1:29" ht="30" customHeight="1" x14ac:dyDescent="0.25">
      <c r="A418" s="166"/>
      <c r="B418" s="71">
        <v>462</v>
      </c>
      <c r="C418" s="169"/>
      <c r="D418" s="75" t="s">
        <v>468</v>
      </c>
      <c r="E418" s="72" t="s">
        <v>796</v>
      </c>
      <c r="F418" s="72" t="s">
        <v>4</v>
      </c>
      <c r="G418" s="72" t="s">
        <v>44</v>
      </c>
      <c r="H418" s="56">
        <v>17.84</v>
      </c>
      <c r="I418" s="32"/>
      <c r="J418" s="41">
        <f t="shared" si="12"/>
        <v>0</v>
      </c>
      <c r="K418" s="42" t="str">
        <f t="shared" si="13"/>
        <v>OK</v>
      </c>
      <c r="L418" s="31"/>
      <c r="M418" s="31"/>
      <c r="N418" s="31"/>
      <c r="O418" s="31"/>
      <c r="P418" s="31"/>
      <c r="Q418" s="31"/>
      <c r="R418" s="31"/>
      <c r="S418" s="31"/>
      <c r="T418" s="31"/>
      <c r="U418" s="31"/>
      <c r="V418" s="31"/>
      <c r="W418" s="31"/>
      <c r="X418" s="60"/>
      <c r="Y418" s="60"/>
      <c r="Z418" s="60"/>
      <c r="AA418" s="60"/>
      <c r="AB418" s="60"/>
      <c r="AC418" s="60"/>
    </row>
    <row r="419" spans="1:29" ht="30" customHeight="1" x14ac:dyDescent="0.25">
      <c r="A419" s="166"/>
      <c r="B419" s="71">
        <v>463</v>
      </c>
      <c r="C419" s="169"/>
      <c r="D419" s="75" t="s">
        <v>470</v>
      </c>
      <c r="E419" s="72" t="s">
        <v>796</v>
      </c>
      <c r="F419" s="72" t="s">
        <v>4</v>
      </c>
      <c r="G419" s="72" t="s">
        <v>44</v>
      </c>
      <c r="H419" s="56">
        <v>43.29</v>
      </c>
      <c r="I419" s="32"/>
      <c r="J419" s="41">
        <f t="shared" si="12"/>
        <v>0</v>
      </c>
      <c r="K419" s="42" t="str">
        <f t="shared" si="13"/>
        <v>OK</v>
      </c>
      <c r="L419" s="31"/>
      <c r="M419" s="31"/>
      <c r="N419" s="31"/>
      <c r="O419" s="31"/>
      <c r="P419" s="31"/>
      <c r="Q419" s="31"/>
      <c r="R419" s="31"/>
      <c r="S419" s="31"/>
      <c r="T419" s="31"/>
      <c r="U419" s="31"/>
      <c r="V419" s="31"/>
      <c r="W419" s="31"/>
      <c r="X419" s="60"/>
      <c r="Y419" s="60"/>
      <c r="Z419" s="60"/>
      <c r="AA419" s="60"/>
      <c r="AB419" s="60"/>
      <c r="AC419" s="60"/>
    </row>
    <row r="420" spans="1:29" ht="30" customHeight="1" x14ac:dyDescent="0.25">
      <c r="A420" s="166"/>
      <c r="B420" s="71">
        <v>464</v>
      </c>
      <c r="C420" s="169"/>
      <c r="D420" s="75" t="s">
        <v>471</v>
      </c>
      <c r="E420" s="72" t="s">
        <v>796</v>
      </c>
      <c r="F420" s="72" t="s">
        <v>4</v>
      </c>
      <c r="G420" s="72" t="s">
        <v>44</v>
      </c>
      <c r="H420" s="56">
        <v>172.05</v>
      </c>
      <c r="I420" s="32"/>
      <c r="J420" s="41">
        <f t="shared" si="12"/>
        <v>0</v>
      </c>
      <c r="K420" s="42" t="str">
        <f t="shared" si="13"/>
        <v>OK</v>
      </c>
      <c r="L420" s="31"/>
      <c r="M420" s="31"/>
      <c r="N420" s="31"/>
      <c r="O420" s="31"/>
      <c r="P420" s="31"/>
      <c r="Q420" s="31"/>
      <c r="R420" s="31"/>
      <c r="S420" s="31"/>
      <c r="T420" s="31"/>
      <c r="U420" s="31"/>
      <c r="V420" s="31"/>
      <c r="W420" s="31"/>
      <c r="X420" s="60"/>
      <c r="Y420" s="60"/>
      <c r="Z420" s="60"/>
      <c r="AA420" s="60"/>
      <c r="AB420" s="60"/>
      <c r="AC420" s="60"/>
    </row>
    <row r="421" spans="1:29" ht="30" customHeight="1" x14ac:dyDescent="0.25">
      <c r="A421" s="166"/>
      <c r="B421" s="71">
        <v>465</v>
      </c>
      <c r="C421" s="169"/>
      <c r="D421" s="75" t="s">
        <v>472</v>
      </c>
      <c r="E421" s="72" t="s">
        <v>796</v>
      </c>
      <c r="F421" s="72" t="s">
        <v>4</v>
      </c>
      <c r="G421" s="72" t="s">
        <v>44</v>
      </c>
      <c r="H421" s="56">
        <v>176</v>
      </c>
      <c r="I421" s="32"/>
      <c r="J421" s="41">
        <f t="shared" si="12"/>
        <v>0</v>
      </c>
      <c r="K421" s="42" t="str">
        <f t="shared" si="13"/>
        <v>OK</v>
      </c>
      <c r="L421" s="31"/>
      <c r="M421" s="31"/>
      <c r="N421" s="31"/>
      <c r="O421" s="31"/>
      <c r="P421" s="31"/>
      <c r="Q421" s="31"/>
      <c r="R421" s="31"/>
      <c r="S421" s="31"/>
      <c r="T421" s="31"/>
      <c r="U421" s="31"/>
      <c r="V421" s="31"/>
      <c r="W421" s="31"/>
      <c r="X421" s="60"/>
      <c r="Y421" s="60"/>
      <c r="Z421" s="60"/>
      <c r="AA421" s="60"/>
      <c r="AB421" s="60"/>
      <c r="AC421" s="60"/>
    </row>
    <row r="422" spans="1:29" ht="30" customHeight="1" x14ac:dyDescent="0.25">
      <c r="A422" s="166"/>
      <c r="B422" s="71">
        <v>466</v>
      </c>
      <c r="C422" s="169"/>
      <c r="D422" s="75" t="s">
        <v>473</v>
      </c>
      <c r="E422" s="72" t="s">
        <v>796</v>
      </c>
      <c r="F422" s="72" t="s">
        <v>4</v>
      </c>
      <c r="G422" s="72" t="s">
        <v>44</v>
      </c>
      <c r="H422" s="56">
        <v>6.8</v>
      </c>
      <c r="I422" s="32"/>
      <c r="J422" s="41">
        <f t="shared" si="12"/>
        <v>0</v>
      </c>
      <c r="K422" s="42" t="str">
        <f t="shared" si="13"/>
        <v>OK</v>
      </c>
      <c r="L422" s="31"/>
      <c r="M422" s="31"/>
      <c r="N422" s="31"/>
      <c r="O422" s="31"/>
      <c r="P422" s="31"/>
      <c r="Q422" s="31"/>
      <c r="R422" s="31"/>
      <c r="S422" s="31"/>
      <c r="T422" s="31"/>
      <c r="U422" s="31"/>
      <c r="V422" s="31"/>
      <c r="W422" s="31"/>
      <c r="X422" s="60"/>
      <c r="Y422" s="60"/>
      <c r="Z422" s="60"/>
      <c r="AA422" s="60"/>
      <c r="AB422" s="60"/>
      <c r="AC422" s="60"/>
    </row>
    <row r="423" spans="1:29" ht="30" customHeight="1" x14ac:dyDescent="0.25">
      <c r="A423" s="166"/>
      <c r="B423" s="71">
        <v>467</v>
      </c>
      <c r="C423" s="169"/>
      <c r="D423" s="75" t="s">
        <v>474</v>
      </c>
      <c r="E423" s="72" t="s">
        <v>239</v>
      </c>
      <c r="F423" s="72" t="s">
        <v>4</v>
      </c>
      <c r="G423" s="72" t="s">
        <v>44</v>
      </c>
      <c r="H423" s="56">
        <v>62.18</v>
      </c>
      <c r="I423" s="32"/>
      <c r="J423" s="41">
        <f t="shared" si="12"/>
        <v>0</v>
      </c>
      <c r="K423" s="42" t="str">
        <f t="shared" si="13"/>
        <v>OK</v>
      </c>
      <c r="L423" s="31"/>
      <c r="M423" s="31"/>
      <c r="N423" s="31"/>
      <c r="O423" s="31"/>
      <c r="P423" s="31"/>
      <c r="Q423" s="31"/>
      <c r="R423" s="31"/>
      <c r="S423" s="31"/>
      <c r="T423" s="31"/>
      <c r="U423" s="31"/>
      <c r="V423" s="31"/>
      <c r="W423" s="31"/>
      <c r="X423" s="60"/>
      <c r="Y423" s="60"/>
      <c r="Z423" s="60"/>
      <c r="AA423" s="60"/>
      <c r="AB423" s="60"/>
      <c r="AC423" s="60"/>
    </row>
    <row r="424" spans="1:29" ht="30" customHeight="1" x14ac:dyDescent="0.25">
      <c r="A424" s="166"/>
      <c r="B424" s="71">
        <v>468</v>
      </c>
      <c r="C424" s="169"/>
      <c r="D424" s="75" t="s">
        <v>475</v>
      </c>
      <c r="E424" s="72" t="s">
        <v>796</v>
      </c>
      <c r="F424" s="72" t="s">
        <v>4</v>
      </c>
      <c r="G424" s="72" t="s">
        <v>44</v>
      </c>
      <c r="H424" s="56">
        <v>23.5</v>
      </c>
      <c r="I424" s="32"/>
      <c r="J424" s="41">
        <f t="shared" si="12"/>
        <v>0</v>
      </c>
      <c r="K424" s="42" t="str">
        <f t="shared" si="13"/>
        <v>OK</v>
      </c>
      <c r="L424" s="31"/>
      <c r="M424" s="31"/>
      <c r="N424" s="31"/>
      <c r="O424" s="31"/>
      <c r="P424" s="31"/>
      <c r="Q424" s="31"/>
      <c r="R424" s="31"/>
      <c r="S424" s="31"/>
      <c r="T424" s="31"/>
      <c r="U424" s="31"/>
      <c r="V424" s="31"/>
      <c r="W424" s="31"/>
      <c r="X424" s="60"/>
      <c r="Y424" s="60"/>
      <c r="Z424" s="60"/>
      <c r="AA424" s="60"/>
      <c r="AB424" s="60"/>
      <c r="AC424" s="60"/>
    </row>
    <row r="425" spans="1:29" ht="30" customHeight="1" x14ac:dyDescent="0.25">
      <c r="A425" s="166"/>
      <c r="B425" s="71">
        <v>469</v>
      </c>
      <c r="C425" s="169"/>
      <c r="D425" s="75" t="s">
        <v>476</v>
      </c>
      <c r="E425" s="72" t="s">
        <v>796</v>
      </c>
      <c r="F425" s="72" t="s">
        <v>4</v>
      </c>
      <c r="G425" s="72" t="s">
        <v>44</v>
      </c>
      <c r="H425" s="56">
        <v>61.05</v>
      </c>
      <c r="I425" s="32"/>
      <c r="J425" s="41">
        <f t="shared" si="12"/>
        <v>0</v>
      </c>
      <c r="K425" s="42" t="str">
        <f t="shared" si="13"/>
        <v>OK</v>
      </c>
      <c r="L425" s="31"/>
      <c r="M425" s="31"/>
      <c r="N425" s="31"/>
      <c r="O425" s="31"/>
      <c r="P425" s="31"/>
      <c r="Q425" s="31"/>
      <c r="R425" s="31"/>
      <c r="S425" s="31"/>
      <c r="T425" s="31"/>
      <c r="U425" s="31"/>
      <c r="V425" s="31"/>
      <c r="W425" s="31"/>
      <c r="X425" s="60"/>
      <c r="Y425" s="60"/>
      <c r="Z425" s="60"/>
      <c r="AA425" s="60"/>
      <c r="AB425" s="60"/>
      <c r="AC425" s="60"/>
    </row>
    <row r="426" spans="1:29" ht="30" customHeight="1" x14ac:dyDescent="0.25">
      <c r="A426" s="166"/>
      <c r="B426" s="71">
        <v>470</v>
      </c>
      <c r="C426" s="169"/>
      <c r="D426" s="75" t="s">
        <v>477</v>
      </c>
      <c r="E426" s="72" t="s">
        <v>796</v>
      </c>
      <c r="F426" s="72" t="s">
        <v>4</v>
      </c>
      <c r="G426" s="72" t="s">
        <v>44</v>
      </c>
      <c r="H426" s="56">
        <v>15.46</v>
      </c>
      <c r="I426" s="32"/>
      <c r="J426" s="41">
        <f t="shared" si="12"/>
        <v>0</v>
      </c>
      <c r="K426" s="42" t="str">
        <f t="shared" si="13"/>
        <v>OK</v>
      </c>
      <c r="L426" s="31"/>
      <c r="M426" s="31"/>
      <c r="N426" s="31"/>
      <c r="O426" s="31"/>
      <c r="P426" s="31"/>
      <c r="Q426" s="31"/>
      <c r="R426" s="31"/>
      <c r="S426" s="31"/>
      <c r="T426" s="31"/>
      <c r="U426" s="31"/>
      <c r="V426" s="31"/>
      <c r="W426" s="31"/>
      <c r="X426" s="60"/>
      <c r="Y426" s="60"/>
      <c r="Z426" s="60"/>
      <c r="AA426" s="60"/>
      <c r="AB426" s="60"/>
      <c r="AC426" s="60"/>
    </row>
    <row r="427" spans="1:29" ht="30" customHeight="1" x14ac:dyDescent="0.25">
      <c r="A427" s="166"/>
      <c r="B427" s="71">
        <v>471</v>
      </c>
      <c r="C427" s="169"/>
      <c r="D427" s="75" t="s">
        <v>478</v>
      </c>
      <c r="E427" s="72" t="s">
        <v>796</v>
      </c>
      <c r="F427" s="72" t="s">
        <v>4</v>
      </c>
      <c r="G427" s="72" t="s">
        <v>44</v>
      </c>
      <c r="H427" s="56">
        <v>18.5</v>
      </c>
      <c r="I427" s="32"/>
      <c r="J427" s="41">
        <f t="shared" si="12"/>
        <v>0</v>
      </c>
      <c r="K427" s="42" t="str">
        <f t="shared" si="13"/>
        <v>OK</v>
      </c>
      <c r="L427" s="31"/>
      <c r="M427" s="31"/>
      <c r="N427" s="31"/>
      <c r="O427" s="31"/>
      <c r="P427" s="31"/>
      <c r="Q427" s="31"/>
      <c r="R427" s="31"/>
      <c r="S427" s="31"/>
      <c r="T427" s="31"/>
      <c r="U427" s="31"/>
      <c r="V427" s="31"/>
      <c r="W427" s="31"/>
      <c r="X427" s="60"/>
      <c r="Y427" s="60"/>
      <c r="Z427" s="60"/>
      <c r="AA427" s="60"/>
      <c r="AB427" s="60"/>
      <c r="AC427" s="60"/>
    </row>
    <row r="428" spans="1:29" ht="30" customHeight="1" x14ac:dyDescent="0.25">
      <c r="A428" s="166"/>
      <c r="B428" s="73">
        <v>472</v>
      </c>
      <c r="C428" s="169"/>
      <c r="D428" s="75" t="s">
        <v>479</v>
      </c>
      <c r="E428" s="72" t="s">
        <v>797</v>
      </c>
      <c r="F428" s="72" t="s">
        <v>38</v>
      </c>
      <c r="G428" s="72" t="s">
        <v>44</v>
      </c>
      <c r="H428" s="56">
        <v>1.69</v>
      </c>
      <c r="I428" s="32"/>
      <c r="J428" s="41">
        <f t="shared" si="12"/>
        <v>0</v>
      </c>
      <c r="K428" s="42" t="str">
        <f t="shared" si="13"/>
        <v>OK</v>
      </c>
      <c r="L428" s="31"/>
      <c r="M428" s="31"/>
      <c r="N428" s="31"/>
      <c r="O428" s="31"/>
      <c r="P428" s="31"/>
      <c r="Q428" s="31"/>
      <c r="R428" s="31"/>
      <c r="S428" s="31"/>
      <c r="T428" s="31"/>
      <c r="U428" s="31"/>
      <c r="V428" s="31"/>
      <c r="W428" s="31"/>
      <c r="X428" s="60"/>
      <c r="Y428" s="60"/>
      <c r="Z428" s="60"/>
      <c r="AA428" s="60"/>
      <c r="AB428" s="60"/>
      <c r="AC428" s="60"/>
    </row>
    <row r="429" spans="1:29" ht="30" customHeight="1" x14ac:dyDescent="0.25">
      <c r="A429" s="166"/>
      <c r="B429" s="73">
        <v>473</v>
      </c>
      <c r="C429" s="169"/>
      <c r="D429" s="75" t="s">
        <v>480</v>
      </c>
      <c r="E429" s="72" t="s">
        <v>237</v>
      </c>
      <c r="F429" s="72" t="s">
        <v>38</v>
      </c>
      <c r="G429" s="72" t="s">
        <v>44</v>
      </c>
      <c r="H429" s="56">
        <v>2.33</v>
      </c>
      <c r="I429" s="32"/>
      <c r="J429" s="41">
        <f t="shared" si="12"/>
        <v>0</v>
      </c>
      <c r="K429" s="42" t="str">
        <f t="shared" si="13"/>
        <v>OK</v>
      </c>
      <c r="L429" s="31"/>
      <c r="M429" s="31"/>
      <c r="N429" s="31"/>
      <c r="O429" s="31"/>
      <c r="P429" s="31"/>
      <c r="Q429" s="31"/>
      <c r="R429" s="31"/>
      <c r="S429" s="31"/>
      <c r="T429" s="31"/>
      <c r="U429" s="31"/>
      <c r="V429" s="31"/>
      <c r="W429" s="31"/>
      <c r="X429" s="60"/>
      <c r="Y429" s="60"/>
      <c r="Z429" s="60"/>
      <c r="AA429" s="60"/>
      <c r="AB429" s="60"/>
      <c r="AC429" s="60"/>
    </row>
    <row r="430" spans="1:29" ht="30" customHeight="1" x14ac:dyDescent="0.25">
      <c r="A430" s="166"/>
      <c r="B430" s="73">
        <v>474</v>
      </c>
      <c r="C430" s="169"/>
      <c r="D430" s="75" t="s">
        <v>481</v>
      </c>
      <c r="E430" s="72" t="s">
        <v>237</v>
      </c>
      <c r="F430" s="72" t="s">
        <v>38</v>
      </c>
      <c r="G430" s="72" t="s">
        <v>44</v>
      </c>
      <c r="H430" s="56">
        <v>74.67</v>
      </c>
      <c r="I430" s="32"/>
      <c r="J430" s="41">
        <f t="shared" si="12"/>
        <v>0</v>
      </c>
      <c r="K430" s="42" t="str">
        <f t="shared" si="13"/>
        <v>OK</v>
      </c>
      <c r="L430" s="31"/>
      <c r="M430" s="31"/>
      <c r="N430" s="31"/>
      <c r="O430" s="31"/>
      <c r="P430" s="31"/>
      <c r="Q430" s="31"/>
      <c r="R430" s="31"/>
      <c r="S430" s="31"/>
      <c r="T430" s="31"/>
      <c r="U430" s="31"/>
      <c r="V430" s="31"/>
      <c r="W430" s="31"/>
      <c r="X430" s="60"/>
      <c r="Y430" s="60"/>
      <c r="Z430" s="60"/>
      <c r="AA430" s="60"/>
      <c r="AB430" s="60"/>
      <c r="AC430" s="60"/>
    </row>
    <row r="431" spans="1:29" ht="30" customHeight="1" x14ac:dyDescent="0.25">
      <c r="A431" s="166"/>
      <c r="B431" s="73">
        <v>475</v>
      </c>
      <c r="C431" s="169"/>
      <c r="D431" s="75" t="s">
        <v>798</v>
      </c>
      <c r="E431" s="72" t="s">
        <v>799</v>
      </c>
      <c r="F431" s="72" t="s">
        <v>38</v>
      </c>
      <c r="G431" s="72" t="s">
        <v>44</v>
      </c>
      <c r="H431" s="56">
        <v>120</v>
      </c>
      <c r="I431" s="32"/>
      <c r="J431" s="41">
        <f t="shared" si="12"/>
        <v>0</v>
      </c>
      <c r="K431" s="42" t="str">
        <f t="shared" si="13"/>
        <v>OK</v>
      </c>
      <c r="L431" s="31"/>
      <c r="M431" s="31"/>
      <c r="N431" s="31"/>
      <c r="O431" s="31"/>
      <c r="P431" s="31"/>
      <c r="Q431" s="31"/>
      <c r="R431" s="31"/>
      <c r="S431" s="31"/>
      <c r="T431" s="31"/>
      <c r="U431" s="31"/>
      <c r="V431" s="31"/>
      <c r="W431" s="31"/>
      <c r="X431" s="60"/>
      <c r="Y431" s="60"/>
      <c r="Z431" s="60"/>
      <c r="AA431" s="60"/>
      <c r="AB431" s="60"/>
      <c r="AC431" s="60"/>
    </row>
    <row r="432" spans="1:29" ht="30" customHeight="1" x14ac:dyDescent="0.25">
      <c r="A432" s="166"/>
      <c r="B432" s="73">
        <v>476</v>
      </c>
      <c r="C432" s="169"/>
      <c r="D432" s="75" t="s">
        <v>800</v>
      </c>
      <c r="E432" s="72" t="s">
        <v>799</v>
      </c>
      <c r="F432" s="72" t="s">
        <v>38</v>
      </c>
      <c r="G432" s="72" t="s">
        <v>44</v>
      </c>
      <c r="H432" s="56">
        <v>375</v>
      </c>
      <c r="I432" s="32"/>
      <c r="J432" s="41">
        <f t="shared" si="12"/>
        <v>0</v>
      </c>
      <c r="K432" s="42" t="str">
        <f t="shared" si="13"/>
        <v>OK</v>
      </c>
      <c r="L432" s="31"/>
      <c r="M432" s="31"/>
      <c r="N432" s="31"/>
      <c r="O432" s="31"/>
      <c r="P432" s="31"/>
      <c r="Q432" s="31"/>
      <c r="R432" s="31"/>
      <c r="S432" s="31"/>
      <c r="T432" s="31"/>
      <c r="U432" s="31"/>
      <c r="V432" s="31"/>
      <c r="W432" s="31"/>
      <c r="X432" s="60"/>
      <c r="Y432" s="60"/>
      <c r="Z432" s="60"/>
      <c r="AA432" s="60"/>
      <c r="AB432" s="60"/>
      <c r="AC432" s="60"/>
    </row>
    <row r="433" spans="1:29" ht="30" customHeight="1" x14ac:dyDescent="0.25">
      <c r="A433" s="166"/>
      <c r="B433" s="73">
        <v>477</v>
      </c>
      <c r="C433" s="169"/>
      <c r="D433" s="75" t="s">
        <v>801</v>
      </c>
      <c r="E433" s="72" t="s">
        <v>799</v>
      </c>
      <c r="F433" s="72" t="s">
        <v>38</v>
      </c>
      <c r="G433" s="72" t="s">
        <v>44</v>
      </c>
      <c r="H433" s="56">
        <v>725</v>
      </c>
      <c r="I433" s="32"/>
      <c r="J433" s="41">
        <f t="shared" si="12"/>
        <v>0</v>
      </c>
      <c r="K433" s="42" t="str">
        <f t="shared" si="13"/>
        <v>OK</v>
      </c>
      <c r="L433" s="31"/>
      <c r="M433" s="31"/>
      <c r="N433" s="31"/>
      <c r="O433" s="31"/>
      <c r="P433" s="31"/>
      <c r="Q433" s="31"/>
      <c r="R433" s="31"/>
      <c r="S433" s="31"/>
      <c r="T433" s="31"/>
      <c r="U433" s="31"/>
      <c r="V433" s="31"/>
      <c r="W433" s="31"/>
      <c r="X433" s="60"/>
      <c r="Y433" s="60"/>
      <c r="Z433" s="60"/>
      <c r="AA433" s="60"/>
      <c r="AB433" s="60"/>
      <c r="AC433" s="60"/>
    </row>
    <row r="434" spans="1:29" ht="30" customHeight="1" x14ac:dyDescent="0.25">
      <c r="A434" s="167"/>
      <c r="B434" s="73">
        <v>478</v>
      </c>
      <c r="C434" s="170"/>
      <c r="D434" s="75" t="s">
        <v>802</v>
      </c>
      <c r="E434" s="72" t="s">
        <v>799</v>
      </c>
      <c r="F434" s="72" t="s">
        <v>38</v>
      </c>
      <c r="G434" s="72" t="s">
        <v>44</v>
      </c>
      <c r="H434" s="56">
        <v>1249.24</v>
      </c>
      <c r="I434" s="32"/>
      <c r="J434" s="41">
        <f t="shared" si="12"/>
        <v>0</v>
      </c>
      <c r="K434" s="42" t="str">
        <f t="shared" si="13"/>
        <v>OK</v>
      </c>
      <c r="L434" s="31"/>
      <c r="M434" s="31"/>
      <c r="N434" s="31"/>
      <c r="O434" s="31"/>
      <c r="P434" s="31"/>
      <c r="Q434" s="31"/>
      <c r="R434" s="31"/>
      <c r="S434" s="31"/>
      <c r="T434" s="31"/>
      <c r="U434" s="31"/>
      <c r="V434" s="31"/>
      <c r="W434" s="31"/>
      <c r="X434" s="60"/>
      <c r="Y434" s="60"/>
      <c r="Z434" s="60"/>
      <c r="AA434" s="60"/>
      <c r="AB434" s="60"/>
      <c r="AC434" s="60"/>
    </row>
    <row r="435" spans="1:29" ht="30" customHeight="1" x14ac:dyDescent="0.25">
      <c r="A435" s="171">
        <v>8</v>
      </c>
      <c r="B435" s="76">
        <v>479</v>
      </c>
      <c r="C435" s="174" t="s">
        <v>684</v>
      </c>
      <c r="D435" s="80" t="s">
        <v>482</v>
      </c>
      <c r="E435" s="69" t="s">
        <v>726</v>
      </c>
      <c r="F435" s="69" t="s">
        <v>38</v>
      </c>
      <c r="G435" s="69" t="s">
        <v>232</v>
      </c>
      <c r="H435" s="54">
        <v>8</v>
      </c>
      <c r="I435" s="32"/>
      <c r="J435" s="41">
        <f t="shared" si="12"/>
        <v>0</v>
      </c>
      <c r="K435" s="42" t="str">
        <f t="shared" si="13"/>
        <v>OK</v>
      </c>
      <c r="L435" s="31"/>
      <c r="M435" s="31"/>
      <c r="N435" s="31"/>
      <c r="O435" s="31"/>
      <c r="P435" s="31"/>
      <c r="Q435" s="31"/>
      <c r="R435" s="31"/>
      <c r="S435" s="31"/>
      <c r="T435" s="31"/>
      <c r="U435" s="31"/>
      <c r="V435" s="31"/>
      <c r="W435" s="31"/>
      <c r="X435" s="60"/>
      <c r="Y435" s="60"/>
      <c r="Z435" s="60"/>
      <c r="AA435" s="60"/>
      <c r="AB435" s="60"/>
      <c r="AC435" s="60"/>
    </row>
    <row r="436" spans="1:29" ht="30" customHeight="1" x14ac:dyDescent="0.25">
      <c r="A436" s="172"/>
      <c r="B436" s="76">
        <v>480</v>
      </c>
      <c r="C436" s="175"/>
      <c r="D436" s="80" t="s">
        <v>484</v>
      </c>
      <c r="E436" s="69" t="s">
        <v>726</v>
      </c>
      <c r="F436" s="69" t="s">
        <v>38</v>
      </c>
      <c r="G436" s="69" t="s">
        <v>232</v>
      </c>
      <c r="H436" s="54">
        <v>2.2999999999999998</v>
      </c>
      <c r="I436" s="32"/>
      <c r="J436" s="41">
        <f t="shared" si="12"/>
        <v>0</v>
      </c>
      <c r="K436" s="42" t="str">
        <f t="shared" si="13"/>
        <v>OK</v>
      </c>
      <c r="L436" s="31"/>
      <c r="M436" s="31"/>
      <c r="N436" s="31"/>
      <c r="O436" s="31"/>
      <c r="P436" s="31"/>
      <c r="Q436" s="31"/>
      <c r="R436" s="31"/>
      <c r="S436" s="31"/>
      <c r="T436" s="31"/>
      <c r="U436" s="31"/>
      <c r="V436" s="31"/>
      <c r="W436" s="31"/>
      <c r="X436" s="60"/>
      <c r="Y436" s="60"/>
      <c r="Z436" s="60"/>
      <c r="AA436" s="60"/>
      <c r="AB436" s="60"/>
      <c r="AC436" s="60"/>
    </row>
    <row r="437" spans="1:29" ht="30" customHeight="1" x14ac:dyDescent="0.25">
      <c r="A437" s="172"/>
      <c r="B437" s="76">
        <v>481</v>
      </c>
      <c r="C437" s="175"/>
      <c r="D437" s="80" t="s">
        <v>485</v>
      </c>
      <c r="E437" s="69" t="s">
        <v>726</v>
      </c>
      <c r="F437" s="69" t="s">
        <v>38</v>
      </c>
      <c r="G437" s="69" t="s">
        <v>232</v>
      </c>
      <c r="H437" s="54">
        <v>2.7</v>
      </c>
      <c r="I437" s="32"/>
      <c r="J437" s="41">
        <f t="shared" si="12"/>
        <v>0</v>
      </c>
      <c r="K437" s="42" t="str">
        <f t="shared" si="13"/>
        <v>OK</v>
      </c>
      <c r="L437" s="31"/>
      <c r="M437" s="31"/>
      <c r="N437" s="31"/>
      <c r="O437" s="31"/>
      <c r="P437" s="31"/>
      <c r="Q437" s="31"/>
      <c r="R437" s="31"/>
      <c r="S437" s="31"/>
      <c r="T437" s="31"/>
      <c r="U437" s="31"/>
      <c r="V437" s="31"/>
      <c r="W437" s="31"/>
      <c r="X437" s="60"/>
      <c r="Y437" s="60"/>
      <c r="Z437" s="60"/>
      <c r="AA437" s="60"/>
      <c r="AB437" s="60"/>
      <c r="AC437" s="60"/>
    </row>
    <row r="438" spans="1:29" ht="30" customHeight="1" x14ac:dyDescent="0.25">
      <c r="A438" s="172"/>
      <c r="B438" s="76">
        <v>482</v>
      </c>
      <c r="C438" s="175"/>
      <c r="D438" s="80" t="s">
        <v>486</v>
      </c>
      <c r="E438" s="69" t="s">
        <v>726</v>
      </c>
      <c r="F438" s="69" t="s">
        <v>38</v>
      </c>
      <c r="G438" s="69" t="s">
        <v>232</v>
      </c>
      <c r="H438" s="54">
        <v>6</v>
      </c>
      <c r="I438" s="32">
        <v>3</v>
      </c>
      <c r="J438" s="41">
        <f t="shared" si="12"/>
        <v>0</v>
      </c>
      <c r="K438" s="42" t="str">
        <f t="shared" si="13"/>
        <v>OK</v>
      </c>
      <c r="L438" s="31"/>
      <c r="M438" s="31">
        <v>3</v>
      </c>
      <c r="N438" s="31"/>
      <c r="O438" s="31"/>
      <c r="P438" s="31"/>
      <c r="Q438" s="31"/>
      <c r="R438" s="31"/>
      <c r="S438" s="31"/>
      <c r="T438" s="31"/>
      <c r="U438" s="31"/>
      <c r="V438" s="31"/>
      <c r="W438" s="31"/>
      <c r="X438" s="60"/>
      <c r="Y438" s="60"/>
      <c r="Z438" s="60"/>
      <c r="AA438" s="60"/>
      <c r="AB438" s="60"/>
      <c r="AC438" s="60"/>
    </row>
    <row r="439" spans="1:29" ht="30" customHeight="1" x14ac:dyDescent="0.25">
      <c r="A439" s="172"/>
      <c r="B439" s="76">
        <v>483</v>
      </c>
      <c r="C439" s="175"/>
      <c r="D439" s="80" t="s">
        <v>487</v>
      </c>
      <c r="E439" s="69" t="s">
        <v>726</v>
      </c>
      <c r="F439" s="69" t="s">
        <v>38</v>
      </c>
      <c r="G439" s="69" t="s">
        <v>232</v>
      </c>
      <c r="H439" s="54">
        <v>4</v>
      </c>
      <c r="I439" s="32">
        <v>3</v>
      </c>
      <c r="J439" s="41">
        <f t="shared" si="12"/>
        <v>0</v>
      </c>
      <c r="K439" s="42" t="str">
        <f t="shared" si="13"/>
        <v>OK</v>
      </c>
      <c r="L439" s="31"/>
      <c r="M439" s="31">
        <v>3</v>
      </c>
      <c r="N439" s="31"/>
      <c r="O439" s="31"/>
      <c r="P439" s="31"/>
      <c r="Q439" s="31"/>
      <c r="R439" s="31"/>
      <c r="S439" s="31"/>
      <c r="T439" s="31"/>
      <c r="U439" s="31"/>
      <c r="V439" s="31"/>
      <c r="W439" s="31"/>
      <c r="X439" s="60"/>
      <c r="Y439" s="60"/>
      <c r="Z439" s="60"/>
      <c r="AA439" s="60"/>
      <c r="AB439" s="60"/>
      <c r="AC439" s="60"/>
    </row>
    <row r="440" spans="1:29" ht="30" customHeight="1" x14ac:dyDescent="0.25">
      <c r="A440" s="172"/>
      <c r="B440" s="76">
        <v>484</v>
      </c>
      <c r="C440" s="175"/>
      <c r="D440" s="80" t="s">
        <v>488</v>
      </c>
      <c r="E440" s="69" t="s">
        <v>726</v>
      </c>
      <c r="F440" s="69" t="s">
        <v>38</v>
      </c>
      <c r="G440" s="69" t="s">
        <v>232</v>
      </c>
      <c r="H440" s="54">
        <v>6</v>
      </c>
      <c r="I440" s="32">
        <v>3</v>
      </c>
      <c r="J440" s="41">
        <f t="shared" si="12"/>
        <v>0</v>
      </c>
      <c r="K440" s="42" t="str">
        <f t="shared" si="13"/>
        <v>OK</v>
      </c>
      <c r="L440" s="31"/>
      <c r="M440" s="31">
        <v>3</v>
      </c>
      <c r="N440" s="31"/>
      <c r="O440" s="31"/>
      <c r="P440" s="31"/>
      <c r="Q440" s="31"/>
      <c r="R440" s="31"/>
      <c r="S440" s="31"/>
      <c r="T440" s="31"/>
      <c r="U440" s="31"/>
      <c r="V440" s="31"/>
      <c r="W440" s="31"/>
      <c r="X440" s="60"/>
      <c r="Y440" s="60"/>
      <c r="Z440" s="60"/>
      <c r="AA440" s="60"/>
      <c r="AB440" s="60"/>
      <c r="AC440" s="60"/>
    </row>
    <row r="441" spans="1:29" ht="30" customHeight="1" x14ac:dyDescent="0.25">
      <c r="A441" s="172"/>
      <c r="B441" s="76">
        <v>485</v>
      </c>
      <c r="C441" s="175"/>
      <c r="D441" s="80" t="s">
        <v>489</v>
      </c>
      <c r="E441" s="69" t="s">
        <v>726</v>
      </c>
      <c r="F441" s="69" t="s">
        <v>38</v>
      </c>
      <c r="G441" s="69" t="s">
        <v>232</v>
      </c>
      <c r="H441" s="54">
        <v>6</v>
      </c>
      <c r="I441" s="32">
        <v>3</v>
      </c>
      <c r="J441" s="41">
        <f t="shared" si="12"/>
        <v>0</v>
      </c>
      <c r="K441" s="42" t="str">
        <f t="shared" si="13"/>
        <v>OK</v>
      </c>
      <c r="L441" s="31"/>
      <c r="M441" s="31">
        <v>3</v>
      </c>
      <c r="N441" s="31"/>
      <c r="O441" s="31"/>
      <c r="P441" s="31"/>
      <c r="Q441" s="31"/>
      <c r="R441" s="31"/>
      <c r="S441" s="31"/>
      <c r="T441" s="31"/>
      <c r="U441" s="31"/>
      <c r="V441" s="31"/>
      <c r="W441" s="31"/>
      <c r="X441" s="60"/>
      <c r="Y441" s="60"/>
      <c r="Z441" s="60"/>
      <c r="AA441" s="60"/>
      <c r="AB441" s="60"/>
      <c r="AC441" s="60"/>
    </row>
    <row r="442" spans="1:29" ht="30" customHeight="1" x14ac:dyDescent="0.25">
      <c r="A442" s="172"/>
      <c r="B442" s="76">
        <v>486</v>
      </c>
      <c r="C442" s="175"/>
      <c r="D442" s="80" t="s">
        <v>490</v>
      </c>
      <c r="E442" s="69" t="s">
        <v>726</v>
      </c>
      <c r="F442" s="69" t="s">
        <v>38</v>
      </c>
      <c r="G442" s="69" t="s">
        <v>232</v>
      </c>
      <c r="H442" s="54">
        <v>6</v>
      </c>
      <c r="I442" s="32"/>
      <c r="J442" s="41">
        <f t="shared" si="12"/>
        <v>0</v>
      </c>
      <c r="K442" s="42" t="str">
        <f t="shared" si="13"/>
        <v>OK</v>
      </c>
      <c r="L442" s="31"/>
      <c r="M442" s="31"/>
      <c r="N442" s="31"/>
      <c r="O442" s="31"/>
      <c r="P442" s="31"/>
      <c r="Q442" s="31"/>
      <c r="R442" s="31"/>
      <c r="S442" s="31"/>
      <c r="T442" s="31"/>
      <c r="U442" s="31"/>
      <c r="V442" s="31"/>
      <c r="W442" s="31"/>
      <c r="X442" s="60"/>
      <c r="Y442" s="60"/>
      <c r="Z442" s="60"/>
      <c r="AA442" s="60"/>
      <c r="AB442" s="60"/>
      <c r="AC442" s="60"/>
    </row>
    <row r="443" spans="1:29" ht="30" customHeight="1" x14ac:dyDescent="0.25">
      <c r="A443" s="172"/>
      <c r="B443" s="76">
        <v>487</v>
      </c>
      <c r="C443" s="175"/>
      <c r="D443" s="80" t="s">
        <v>491</v>
      </c>
      <c r="E443" s="69" t="s">
        <v>726</v>
      </c>
      <c r="F443" s="69" t="s">
        <v>38</v>
      </c>
      <c r="G443" s="69" t="s">
        <v>232</v>
      </c>
      <c r="H443" s="54">
        <v>4</v>
      </c>
      <c r="I443" s="32">
        <v>3</v>
      </c>
      <c r="J443" s="41">
        <f t="shared" si="12"/>
        <v>0</v>
      </c>
      <c r="K443" s="42" t="str">
        <f t="shared" si="13"/>
        <v>OK</v>
      </c>
      <c r="L443" s="31"/>
      <c r="M443" s="31">
        <v>3</v>
      </c>
      <c r="N443" s="31"/>
      <c r="O443" s="31"/>
      <c r="P443" s="31"/>
      <c r="Q443" s="31"/>
      <c r="R443" s="31"/>
      <c r="S443" s="31"/>
      <c r="T443" s="31"/>
      <c r="U443" s="31"/>
      <c r="V443" s="31"/>
      <c r="W443" s="31"/>
      <c r="X443" s="60"/>
      <c r="Y443" s="60"/>
      <c r="Z443" s="60"/>
      <c r="AA443" s="60"/>
      <c r="AB443" s="60"/>
      <c r="AC443" s="60"/>
    </row>
    <row r="444" spans="1:29" ht="30" customHeight="1" x14ac:dyDescent="0.25">
      <c r="A444" s="172"/>
      <c r="B444" s="76">
        <v>488</v>
      </c>
      <c r="C444" s="175"/>
      <c r="D444" s="80" t="s">
        <v>492</v>
      </c>
      <c r="E444" s="69" t="s">
        <v>726</v>
      </c>
      <c r="F444" s="69" t="s">
        <v>38</v>
      </c>
      <c r="G444" s="69" t="s">
        <v>232</v>
      </c>
      <c r="H444" s="54">
        <v>5</v>
      </c>
      <c r="I444" s="32">
        <v>3</v>
      </c>
      <c r="J444" s="41">
        <f t="shared" si="12"/>
        <v>0</v>
      </c>
      <c r="K444" s="42" t="str">
        <f t="shared" si="13"/>
        <v>OK</v>
      </c>
      <c r="L444" s="31"/>
      <c r="M444" s="31">
        <v>3</v>
      </c>
      <c r="N444" s="31"/>
      <c r="O444" s="31"/>
      <c r="P444" s="31"/>
      <c r="Q444" s="31"/>
      <c r="R444" s="31"/>
      <c r="S444" s="31"/>
      <c r="T444" s="31"/>
      <c r="U444" s="31"/>
      <c r="V444" s="31"/>
      <c r="W444" s="31"/>
      <c r="X444" s="60"/>
      <c r="Y444" s="60"/>
      <c r="Z444" s="60"/>
      <c r="AA444" s="60"/>
      <c r="AB444" s="60"/>
      <c r="AC444" s="60"/>
    </row>
    <row r="445" spans="1:29" ht="30" customHeight="1" x14ac:dyDescent="0.25">
      <c r="A445" s="172"/>
      <c r="B445" s="76">
        <v>489</v>
      </c>
      <c r="C445" s="175"/>
      <c r="D445" s="80" t="s">
        <v>493</v>
      </c>
      <c r="E445" s="69" t="s">
        <v>726</v>
      </c>
      <c r="F445" s="69" t="s">
        <v>38</v>
      </c>
      <c r="G445" s="69" t="s">
        <v>232</v>
      </c>
      <c r="H445" s="54">
        <v>6</v>
      </c>
      <c r="I445" s="32">
        <v>3</v>
      </c>
      <c r="J445" s="41">
        <f t="shared" si="12"/>
        <v>0</v>
      </c>
      <c r="K445" s="42" t="str">
        <f t="shared" si="13"/>
        <v>OK</v>
      </c>
      <c r="L445" s="31"/>
      <c r="M445" s="31">
        <v>3</v>
      </c>
      <c r="N445" s="31"/>
      <c r="O445" s="31"/>
      <c r="P445" s="31"/>
      <c r="Q445" s="31"/>
      <c r="R445" s="31"/>
      <c r="S445" s="31"/>
      <c r="T445" s="31"/>
      <c r="U445" s="31"/>
      <c r="V445" s="31"/>
      <c r="W445" s="31"/>
      <c r="X445" s="60"/>
      <c r="Y445" s="60"/>
      <c r="Z445" s="60"/>
      <c r="AA445" s="60"/>
      <c r="AB445" s="60"/>
      <c r="AC445" s="60"/>
    </row>
    <row r="446" spans="1:29" ht="30" customHeight="1" x14ac:dyDescent="0.25">
      <c r="A446" s="172"/>
      <c r="B446" s="76">
        <v>490</v>
      </c>
      <c r="C446" s="175"/>
      <c r="D446" s="80" t="s">
        <v>494</v>
      </c>
      <c r="E446" s="69" t="s">
        <v>726</v>
      </c>
      <c r="F446" s="69" t="s">
        <v>38</v>
      </c>
      <c r="G446" s="69" t="s">
        <v>232</v>
      </c>
      <c r="H446" s="54">
        <v>6</v>
      </c>
      <c r="I446" s="32">
        <v>3</v>
      </c>
      <c r="J446" s="41">
        <f t="shared" si="12"/>
        <v>0</v>
      </c>
      <c r="K446" s="42" t="str">
        <f t="shared" si="13"/>
        <v>OK</v>
      </c>
      <c r="L446" s="31"/>
      <c r="M446" s="31">
        <v>3</v>
      </c>
      <c r="N446" s="31"/>
      <c r="O446" s="31"/>
      <c r="P446" s="31"/>
      <c r="Q446" s="31"/>
      <c r="R446" s="31"/>
      <c r="S446" s="31"/>
      <c r="T446" s="31"/>
      <c r="U446" s="31"/>
      <c r="V446" s="31"/>
      <c r="W446" s="31"/>
      <c r="X446" s="60"/>
      <c r="Y446" s="60"/>
      <c r="Z446" s="60"/>
      <c r="AA446" s="60"/>
      <c r="AB446" s="60"/>
      <c r="AC446" s="60"/>
    </row>
    <row r="447" spans="1:29" ht="30" customHeight="1" x14ac:dyDescent="0.25">
      <c r="A447" s="172"/>
      <c r="B447" s="76">
        <v>491</v>
      </c>
      <c r="C447" s="175"/>
      <c r="D447" s="80" t="s">
        <v>495</v>
      </c>
      <c r="E447" s="69" t="s">
        <v>726</v>
      </c>
      <c r="F447" s="69" t="s">
        <v>38</v>
      </c>
      <c r="G447" s="69" t="s">
        <v>232</v>
      </c>
      <c r="H447" s="54">
        <v>8</v>
      </c>
      <c r="I447" s="32">
        <v>3</v>
      </c>
      <c r="J447" s="41">
        <f t="shared" si="12"/>
        <v>0</v>
      </c>
      <c r="K447" s="42" t="str">
        <f t="shared" si="13"/>
        <v>OK</v>
      </c>
      <c r="L447" s="31"/>
      <c r="M447" s="31">
        <v>3</v>
      </c>
      <c r="N447" s="31"/>
      <c r="O447" s="31"/>
      <c r="P447" s="31"/>
      <c r="Q447" s="31"/>
      <c r="R447" s="31"/>
      <c r="S447" s="31"/>
      <c r="T447" s="31"/>
      <c r="U447" s="31"/>
      <c r="V447" s="31"/>
      <c r="W447" s="31"/>
      <c r="X447" s="60"/>
      <c r="Y447" s="60"/>
      <c r="Z447" s="60"/>
      <c r="AA447" s="60"/>
      <c r="AB447" s="60"/>
      <c r="AC447" s="60"/>
    </row>
    <row r="448" spans="1:29" ht="30" customHeight="1" x14ac:dyDescent="0.25">
      <c r="A448" s="172"/>
      <c r="B448" s="76">
        <v>492</v>
      </c>
      <c r="C448" s="175"/>
      <c r="D448" s="80" t="s">
        <v>496</v>
      </c>
      <c r="E448" s="69" t="s">
        <v>726</v>
      </c>
      <c r="F448" s="69" t="s">
        <v>38</v>
      </c>
      <c r="G448" s="69" t="s">
        <v>232</v>
      </c>
      <c r="H448" s="54">
        <v>3</v>
      </c>
      <c r="I448" s="32"/>
      <c r="J448" s="41">
        <f t="shared" si="12"/>
        <v>0</v>
      </c>
      <c r="K448" s="42" t="str">
        <f t="shared" si="13"/>
        <v>OK</v>
      </c>
      <c r="L448" s="31"/>
      <c r="M448" s="31"/>
      <c r="N448" s="31"/>
      <c r="O448" s="31"/>
      <c r="P448" s="31"/>
      <c r="Q448" s="31"/>
      <c r="R448" s="31"/>
      <c r="S448" s="31"/>
      <c r="T448" s="31"/>
      <c r="U448" s="31"/>
      <c r="V448" s="31"/>
      <c r="W448" s="31"/>
      <c r="X448" s="60"/>
      <c r="Y448" s="60"/>
      <c r="Z448" s="60"/>
      <c r="AA448" s="60"/>
      <c r="AB448" s="60"/>
      <c r="AC448" s="60"/>
    </row>
    <row r="449" spans="1:29" ht="30" customHeight="1" x14ac:dyDescent="0.25">
      <c r="A449" s="172"/>
      <c r="B449" s="76">
        <v>493</v>
      </c>
      <c r="C449" s="175"/>
      <c r="D449" s="80" t="s">
        <v>497</v>
      </c>
      <c r="E449" s="69" t="s">
        <v>726</v>
      </c>
      <c r="F449" s="69" t="s">
        <v>38</v>
      </c>
      <c r="G449" s="69" t="s">
        <v>232</v>
      </c>
      <c r="H449" s="54">
        <v>5</v>
      </c>
      <c r="I449" s="32"/>
      <c r="J449" s="41">
        <f t="shared" si="12"/>
        <v>0</v>
      </c>
      <c r="K449" s="42" t="str">
        <f t="shared" si="13"/>
        <v>OK</v>
      </c>
      <c r="L449" s="31"/>
      <c r="M449" s="31"/>
      <c r="N449" s="31"/>
      <c r="O449" s="31"/>
      <c r="P449" s="31"/>
      <c r="Q449" s="31"/>
      <c r="R449" s="31"/>
      <c r="S449" s="31"/>
      <c r="T449" s="31"/>
      <c r="U449" s="31"/>
      <c r="V449" s="31"/>
      <c r="W449" s="31"/>
      <c r="X449" s="60"/>
      <c r="Y449" s="60"/>
      <c r="Z449" s="60"/>
      <c r="AA449" s="60"/>
      <c r="AB449" s="60"/>
      <c r="AC449" s="60"/>
    </row>
    <row r="450" spans="1:29" ht="30" customHeight="1" x14ac:dyDescent="0.25">
      <c r="A450" s="172"/>
      <c r="B450" s="76">
        <v>494</v>
      </c>
      <c r="C450" s="175"/>
      <c r="D450" s="77" t="s">
        <v>803</v>
      </c>
      <c r="E450" s="89" t="s">
        <v>726</v>
      </c>
      <c r="F450" s="69" t="s">
        <v>804</v>
      </c>
      <c r="G450" s="69" t="s">
        <v>232</v>
      </c>
      <c r="H450" s="54">
        <v>20</v>
      </c>
      <c r="I450" s="32"/>
      <c r="J450" s="41">
        <f t="shared" si="12"/>
        <v>0</v>
      </c>
      <c r="K450" s="42" t="str">
        <f t="shared" si="13"/>
        <v>OK</v>
      </c>
      <c r="L450" s="31"/>
      <c r="M450" s="31"/>
      <c r="N450" s="31"/>
      <c r="O450" s="31"/>
      <c r="P450" s="31"/>
      <c r="Q450" s="31"/>
      <c r="R450" s="31"/>
      <c r="S450" s="31"/>
      <c r="T450" s="31"/>
      <c r="U450" s="31"/>
      <c r="V450" s="31"/>
      <c r="W450" s="31"/>
      <c r="X450" s="60"/>
      <c r="Y450" s="60"/>
      <c r="Z450" s="60"/>
      <c r="AA450" s="60"/>
      <c r="AB450" s="60"/>
      <c r="AC450" s="60"/>
    </row>
    <row r="451" spans="1:29" ht="30" customHeight="1" x14ac:dyDescent="0.25">
      <c r="A451" s="172"/>
      <c r="B451" s="70">
        <v>495</v>
      </c>
      <c r="C451" s="175"/>
      <c r="D451" s="77" t="s">
        <v>660</v>
      </c>
      <c r="E451" s="89" t="s">
        <v>726</v>
      </c>
      <c r="F451" s="69" t="s">
        <v>661</v>
      </c>
      <c r="G451" s="69" t="s">
        <v>232</v>
      </c>
      <c r="H451" s="54">
        <v>35</v>
      </c>
      <c r="I451" s="32"/>
      <c r="J451" s="41">
        <f t="shared" si="12"/>
        <v>0</v>
      </c>
      <c r="K451" s="42" t="str">
        <f t="shared" si="13"/>
        <v>OK</v>
      </c>
      <c r="L451" s="31"/>
      <c r="M451" s="31"/>
      <c r="N451" s="31"/>
      <c r="O451" s="31"/>
      <c r="P451" s="31"/>
      <c r="Q451" s="31"/>
      <c r="R451" s="31"/>
      <c r="S451" s="31"/>
      <c r="T451" s="31"/>
      <c r="U451" s="31"/>
      <c r="V451" s="31"/>
      <c r="W451" s="31"/>
      <c r="X451" s="60"/>
      <c r="Y451" s="60"/>
      <c r="Z451" s="60"/>
      <c r="AA451" s="60"/>
      <c r="AB451" s="60"/>
      <c r="AC451" s="60"/>
    </row>
    <row r="452" spans="1:29" ht="30" customHeight="1" x14ac:dyDescent="0.25">
      <c r="A452" s="172"/>
      <c r="B452" s="70">
        <v>496</v>
      </c>
      <c r="C452" s="175"/>
      <c r="D452" s="80" t="s">
        <v>498</v>
      </c>
      <c r="E452" s="69" t="s">
        <v>726</v>
      </c>
      <c r="F452" s="69" t="s">
        <v>38</v>
      </c>
      <c r="G452" s="69" t="s">
        <v>232</v>
      </c>
      <c r="H452" s="54">
        <v>34</v>
      </c>
      <c r="I452" s="32"/>
      <c r="J452" s="41">
        <f t="shared" si="12"/>
        <v>0</v>
      </c>
      <c r="K452" s="42" t="str">
        <f t="shared" si="13"/>
        <v>OK</v>
      </c>
      <c r="L452" s="31"/>
      <c r="M452" s="31"/>
      <c r="N452" s="31"/>
      <c r="O452" s="31"/>
      <c r="P452" s="31"/>
      <c r="Q452" s="31"/>
      <c r="R452" s="31"/>
      <c r="S452" s="31"/>
      <c r="T452" s="31"/>
      <c r="U452" s="31"/>
      <c r="V452" s="31"/>
      <c r="W452" s="31"/>
      <c r="X452" s="60"/>
      <c r="Y452" s="60"/>
      <c r="Z452" s="60"/>
      <c r="AA452" s="60"/>
      <c r="AB452" s="60"/>
      <c r="AC452" s="60"/>
    </row>
    <row r="453" spans="1:29" ht="30" customHeight="1" x14ac:dyDescent="0.25">
      <c r="A453" s="172"/>
      <c r="B453" s="76">
        <v>497</v>
      </c>
      <c r="C453" s="175"/>
      <c r="D453" s="80" t="s">
        <v>499</v>
      </c>
      <c r="E453" s="69" t="s">
        <v>708</v>
      </c>
      <c r="F453" s="69" t="s">
        <v>38</v>
      </c>
      <c r="G453" s="69" t="s">
        <v>232</v>
      </c>
      <c r="H453" s="54">
        <v>20</v>
      </c>
      <c r="I453" s="32"/>
      <c r="J453" s="41">
        <f t="shared" ref="J453:J516" si="14">I453-(SUM(L453:AC453))</f>
        <v>0</v>
      </c>
      <c r="K453" s="42" t="str">
        <f t="shared" ref="K453:K516" si="15">IF(J453&lt;0,"ATENÇÃO","OK")</f>
        <v>OK</v>
      </c>
      <c r="L453" s="31"/>
      <c r="M453" s="31"/>
      <c r="N453" s="31"/>
      <c r="O453" s="31"/>
      <c r="P453" s="31"/>
      <c r="Q453" s="31"/>
      <c r="R453" s="31"/>
      <c r="S453" s="31"/>
      <c r="T453" s="31"/>
      <c r="U453" s="31"/>
      <c r="V453" s="31"/>
      <c r="W453" s="31"/>
      <c r="X453" s="60"/>
      <c r="Y453" s="60"/>
      <c r="Z453" s="60"/>
      <c r="AA453" s="60"/>
      <c r="AB453" s="60"/>
      <c r="AC453" s="60"/>
    </row>
    <row r="454" spans="1:29" ht="30" customHeight="1" x14ac:dyDescent="0.25">
      <c r="A454" s="172"/>
      <c r="B454" s="76">
        <v>498</v>
      </c>
      <c r="C454" s="175"/>
      <c r="D454" s="80" t="s">
        <v>500</v>
      </c>
      <c r="E454" s="69" t="s">
        <v>708</v>
      </c>
      <c r="F454" s="69" t="s">
        <v>38</v>
      </c>
      <c r="G454" s="69" t="s">
        <v>232</v>
      </c>
      <c r="H454" s="54">
        <v>6.4</v>
      </c>
      <c r="I454" s="32"/>
      <c r="J454" s="41">
        <f t="shared" si="14"/>
        <v>0</v>
      </c>
      <c r="K454" s="42" t="str">
        <f t="shared" si="15"/>
        <v>OK</v>
      </c>
      <c r="L454" s="31"/>
      <c r="M454" s="31"/>
      <c r="N454" s="31"/>
      <c r="O454" s="31"/>
      <c r="P454" s="31"/>
      <c r="Q454" s="31"/>
      <c r="R454" s="31"/>
      <c r="S454" s="31"/>
      <c r="T454" s="31"/>
      <c r="U454" s="31"/>
      <c r="V454" s="31"/>
      <c r="W454" s="31"/>
      <c r="X454" s="60"/>
      <c r="Y454" s="60"/>
      <c r="Z454" s="60"/>
      <c r="AA454" s="60"/>
      <c r="AB454" s="60"/>
      <c r="AC454" s="60"/>
    </row>
    <row r="455" spans="1:29" ht="30" customHeight="1" x14ac:dyDescent="0.25">
      <c r="A455" s="172"/>
      <c r="B455" s="76">
        <v>499</v>
      </c>
      <c r="C455" s="175"/>
      <c r="D455" s="80" t="s">
        <v>805</v>
      </c>
      <c r="E455" s="69" t="s">
        <v>710</v>
      </c>
      <c r="F455" s="70" t="s">
        <v>336</v>
      </c>
      <c r="G455" s="69" t="s">
        <v>232</v>
      </c>
      <c r="H455" s="54">
        <v>18.8</v>
      </c>
      <c r="I455" s="32"/>
      <c r="J455" s="41">
        <f t="shared" si="14"/>
        <v>0</v>
      </c>
      <c r="K455" s="42" t="str">
        <f t="shared" si="15"/>
        <v>OK</v>
      </c>
      <c r="L455" s="31"/>
      <c r="M455" s="31"/>
      <c r="N455" s="31"/>
      <c r="O455" s="31"/>
      <c r="P455" s="31"/>
      <c r="Q455" s="31"/>
      <c r="R455" s="31"/>
      <c r="S455" s="31"/>
      <c r="T455" s="31"/>
      <c r="U455" s="31"/>
      <c r="V455" s="31"/>
      <c r="W455" s="31"/>
      <c r="X455" s="60"/>
      <c r="Y455" s="60"/>
      <c r="Z455" s="60"/>
      <c r="AA455" s="60"/>
      <c r="AB455" s="60"/>
      <c r="AC455" s="60"/>
    </row>
    <row r="456" spans="1:29" ht="30" customHeight="1" x14ac:dyDescent="0.25">
      <c r="A456" s="172"/>
      <c r="B456" s="76">
        <v>500</v>
      </c>
      <c r="C456" s="175"/>
      <c r="D456" s="80" t="s">
        <v>806</v>
      </c>
      <c r="E456" s="69" t="s">
        <v>710</v>
      </c>
      <c r="F456" s="70" t="s">
        <v>336</v>
      </c>
      <c r="G456" s="69" t="s">
        <v>232</v>
      </c>
      <c r="H456" s="54">
        <v>12</v>
      </c>
      <c r="I456" s="32"/>
      <c r="J456" s="41">
        <f t="shared" si="14"/>
        <v>0</v>
      </c>
      <c r="K456" s="42" t="str">
        <f t="shared" si="15"/>
        <v>OK</v>
      </c>
      <c r="L456" s="31"/>
      <c r="M456" s="31"/>
      <c r="N456" s="31"/>
      <c r="O456" s="31"/>
      <c r="P456" s="31"/>
      <c r="Q456" s="31"/>
      <c r="R456" s="31"/>
      <c r="S456" s="31"/>
      <c r="T456" s="31"/>
      <c r="U456" s="31"/>
      <c r="V456" s="31"/>
      <c r="W456" s="31"/>
      <c r="X456" s="60"/>
      <c r="Y456" s="60"/>
      <c r="Z456" s="60"/>
      <c r="AA456" s="60"/>
      <c r="AB456" s="60"/>
      <c r="AC456" s="60"/>
    </row>
    <row r="457" spans="1:29" ht="30" customHeight="1" x14ac:dyDescent="0.25">
      <c r="A457" s="172"/>
      <c r="B457" s="76">
        <v>501</v>
      </c>
      <c r="C457" s="175"/>
      <c r="D457" s="80" t="s">
        <v>807</v>
      </c>
      <c r="E457" s="69" t="s">
        <v>708</v>
      </c>
      <c r="F457" s="70" t="s">
        <v>336</v>
      </c>
      <c r="G457" s="69" t="s">
        <v>232</v>
      </c>
      <c r="H457" s="54">
        <v>8</v>
      </c>
      <c r="I457" s="32"/>
      <c r="J457" s="41">
        <f t="shared" si="14"/>
        <v>0</v>
      </c>
      <c r="K457" s="42" t="str">
        <f t="shared" si="15"/>
        <v>OK</v>
      </c>
      <c r="L457" s="31"/>
      <c r="M457" s="31"/>
      <c r="N457" s="31"/>
      <c r="O457" s="31"/>
      <c r="P457" s="31"/>
      <c r="Q457" s="31"/>
      <c r="R457" s="31"/>
      <c r="S457" s="31"/>
      <c r="T457" s="31"/>
      <c r="U457" s="31"/>
      <c r="V457" s="31"/>
      <c r="W457" s="31"/>
      <c r="X457" s="60"/>
      <c r="Y457" s="60"/>
      <c r="Z457" s="60"/>
      <c r="AA457" s="60"/>
      <c r="AB457" s="60"/>
      <c r="AC457" s="60"/>
    </row>
    <row r="458" spans="1:29" ht="30" customHeight="1" x14ac:dyDescent="0.25">
      <c r="A458" s="172"/>
      <c r="B458" s="76">
        <v>502</v>
      </c>
      <c r="C458" s="175"/>
      <c r="D458" s="80" t="s">
        <v>808</v>
      </c>
      <c r="E458" s="69" t="s">
        <v>728</v>
      </c>
      <c r="F458" s="70" t="s">
        <v>336</v>
      </c>
      <c r="G458" s="69" t="s">
        <v>232</v>
      </c>
      <c r="H458" s="54">
        <v>7</v>
      </c>
      <c r="I458" s="32"/>
      <c r="J458" s="41">
        <f t="shared" si="14"/>
        <v>0</v>
      </c>
      <c r="K458" s="42" t="str">
        <f t="shared" si="15"/>
        <v>OK</v>
      </c>
      <c r="L458" s="31"/>
      <c r="M458" s="31"/>
      <c r="N458" s="31"/>
      <c r="O458" s="31"/>
      <c r="P458" s="31"/>
      <c r="Q458" s="31"/>
      <c r="R458" s="31"/>
      <c r="S458" s="31"/>
      <c r="T458" s="31"/>
      <c r="U458" s="31"/>
      <c r="V458" s="31"/>
      <c r="W458" s="31"/>
      <c r="X458" s="60"/>
      <c r="Y458" s="60"/>
      <c r="Z458" s="60"/>
      <c r="AA458" s="60"/>
      <c r="AB458" s="60"/>
      <c r="AC458" s="60"/>
    </row>
    <row r="459" spans="1:29" ht="30" customHeight="1" x14ac:dyDescent="0.25">
      <c r="A459" s="172"/>
      <c r="B459" s="76">
        <v>503</v>
      </c>
      <c r="C459" s="175"/>
      <c r="D459" s="80" t="s">
        <v>809</v>
      </c>
      <c r="E459" s="69" t="s">
        <v>708</v>
      </c>
      <c r="F459" s="70" t="s">
        <v>810</v>
      </c>
      <c r="G459" s="69" t="s">
        <v>232</v>
      </c>
      <c r="H459" s="54">
        <v>7</v>
      </c>
      <c r="I459" s="32"/>
      <c r="J459" s="41">
        <f t="shared" si="14"/>
        <v>0</v>
      </c>
      <c r="K459" s="42" t="str">
        <f t="shared" si="15"/>
        <v>OK</v>
      </c>
      <c r="L459" s="31"/>
      <c r="M459" s="31"/>
      <c r="N459" s="31"/>
      <c r="O459" s="31"/>
      <c r="P459" s="31"/>
      <c r="Q459" s="31"/>
      <c r="R459" s="31"/>
      <c r="S459" s="31"/>
      <c r="T459" s="31"/>
      <c r="U459" s="31"/>
      <c r="V459" s="31"/>
      <c r="W459" s="31"/>
      <c r="X459" s="60"/>
      <c r="Y459" s="60"/>
      <c r="Z459" s="60"/>
      <c r="AA459" s="60"/>
      <c r="AB459" s="60"/>
      <c r="AC459" s="60"/>
    </row>
    <row r="460" spans="1:29" ht="30" customHeight="1" x14ac:dyDescent="0.25">
      <c r="A460" s="172"/>
      <c r="B460" s="76">
        <v>504</v>
      </c>
      <c r="C460" s="175"/>
      <c r="D460" s="80" t="s">
        <v>811</v>
      </c>
      <c r="E460" s="70" t="s">
        <v>710</v>
      </c>
      <c r="F460" s="70" t="s">
        <v>336</v>
      </c>
      <c r="G460" s="69" t="s">
        <v>232</v>
      </c>
      <c r="H460" s="54">
        <v>9</v>
      </c>
      <c r="I460" s="32"/>
      <c r="J460" s="41">
        <f t="shared" si="14"/>
        <v>0</v>
      </c>
      <c r="K460" s="42" t="str">
        <f t="shared" si="15"/>
        <v>OK</v>
      </c>
      <c r="L460" s="31"/>
      <c r="M460" s="31"/>
      <c r="N460" s="31"/>
      <c r="O460" s="31"/>
      <c r="P460" s="31"/>
      <c r="Q460" s="31"/>
      <c r="R460" s="31"/>
      <c r="S460" s="31"/>
      <c r="T460" s="31"/>
      <c r="U460" s="31"/>
      <c r="V460" s="31"/>
      <c r="W460" s="31"/>
      <c r="X460" s="60"/>
      <c r="Y460" s="60"/>
      <c r="Z460" s="60"/>
      <c r="AA460" s="60"/>
      <c r="AB460" s="60"/>
      <c r="AC460" s="60"/>
    </row>
    <row r="461" spans="1:29" ht="30" customHeight="1" x14ac:dyDescent="0.25">
      <c r="A461" s="172"/>
      <c r="B461" s="70">
        <v>505</v>
      </c>
      <c r="C461" s="175"/>
      <c r="D461" s="80" t="s">
        <v>501</v>
      </c>
      <c r="E461" s="69" t="s">
        <v>812</v>
      </c>
      <c r="F461" s="69" t="s">
        <v>38</v>
      </c>
      <c r="G461" s="69" t="s">
        <v>232</v>
      </c>
      <c r="H461" s="54">
        <v>31.19</v>
      </c>
      <c r="I461" s="32"/>
      <c r="J461" s="41">
        <f t="shared" si="14"/>
        <v>0</v>
      </c>
      <c r="K461" s="42" t="str">
        <f t="shared" si="15"/>
        <v>OK</v>
      </c>
      <c r="L461" s="31"/>
      <c r="M461" s="31"/>
      <c r="N461" s="31"/>
      <c r="O461" s="31"/>
      <c r="P461" s="31"/>
      <c r="Q461" s="31"/>
      <c r="R461" s="31"/>
      <c r="S461" s="31"/>
      <c r="T461" s="31"/>
      <c r="U461" s="31"/>
      <c r="V461" s="31"/>
      <c r="W461" s="31"/>
      <c r="X461" s="60"/>
      <c r="Y461" s="60"/>
      <c r="Z461" s="60"/>
      <c r="AA461" s="60"/>
      <c r="AB461" s="60"/>
      <c r="AC461" s="60"/>
    </row>
    <row r="462" spans="1:29" ht="30" customHeight="1" x14ac:dyDescent="0.25">
      <c r="A462" s="172"/>
      <c r="B462" s="70">
        <v>506</v>
      </c>
      <c r="C462" s="175"/>
      <c r="D462" s="80" t="s">
        <v>502</v>
      </c>
      <c r="E462" s="69" t="s">
        <v>728</v>
      </c>
      <c r="F462" s="69" t="s">
        <v>38</v>
      </c>
      <c r="G462" s="69" t="s">
        <v>232</v>
      </c>
      <c r="H462" s="54">
        <v>170</v>
      </c>
      <c r="I462" s="32"/>
      <c r="J462" s="41">
        <f t="shared" si="14"/>
        <v>0</v>
      </c>
      <c r="K462" s="42" t="str">
        <f t="shared" si="15"/>
        <v>OK</v>
      </c>
      <c r="L462" s="31"/>
      <c r="M462" s="31"/>
      <c r="N462" s="31"/>
      <c r="O462" s="31"/>
      <c r="P462" s="31"/>
      <c r="Q462" s="31"/>
      <c r="R462" s="31"/>
      <c r="S462" s="31"/>
      <c r="T462" s="31"/>
      <c r="U462" s="31"/>
      <c r="V462" s="31"/>
      <c r="W462" s="31"/>
      <c r="X462" s="60"/>
      <c r="Y462" s="60"/>
      <c r="Z462" s="60"/>
      <c r="AA462" s="60"/>
      <c r="AB462" s="60"/>
      <c r="AC462" s="60"/>
    </row>
    <row r="463" spans="1:29" ht="30" customHeight="1" x14ac:dyDescent="0.25">
      <c r="A463" s="172"/>
      <c r="B463" s="70">
        <v>507</v>
      </c>
      <c r="C463" s="175"/>
      <c r="D463" s="80" t="s">
        <v>504</v>
      </c>
      <c r="E463" s="69" t="s">
        <v>726</v>
      </c>
      <c r="F463" s="69" t="s">
        <v>38</v>
      </c>
      <c r="G463" s="69" t="s">
        <v>232</v>
      </c>
      <c r="H463" s="54">
        <v>12</v>
      </c>
      <c r="I463" s="32"/>
      <c r="J463" s="41">
        <f t="shared" si="14"/>
        <v>0</v>
      </c>
      <c r="K463" s="42" t="str">
        <f t="shared" si="15"/>
        <v>OK</v>
      </c>
      <c r="L463" s="31"/>
      <c r="M463" s="31"/>
      <c r="N463" s="31"/>
      <c r="O463" s="31"/>
      <c r="P463" s="31"/>
      <c r="Q463" s="31"/>
      <c r="R463" s="31"/>
      <c r="S463" s="31"/>
      <c r="T463" s="31"/>
      <c r="U463" s="31"/>
      <c r="V463" s="31"/>
      <c r="W463" s="31"/>
      <c r="X463" s="60"/>
      <c r="Y463" s="60"/>
      <c r="Z463" s="60"/>
      <c r="AA463" s="60"/>
      <c r="AB463" s="60"/>
      <c r="AC463" s="60"/>
    </row>
    <row r="464" spans="1:29" ht="30" customHeight="1" x14ac:dyDescent="0.25">
      <c r="A464" s="172"/>
      <c r="B464" s="70">
        <v>508</v>
      </c>
      <c r="C464" s="175"/>
      <c r="D464" s="80" t="s">
        <v>505</v>
      </c>
      <c r="E464" s="69" t="s">
        <v>37</v>
      </c>
      <c r="F464" s="69" t="s">
        <v>38</v>
      </c>
      <c r="G464" s="69" t="s">
        <v>232</v>
      </c>
      <c r="H464" s="54">
        <v>26</v>
      </c>
      <c r="I464" s="32"/>
      <c r="J464" s="41">
        <f t="shared" si="14"/>
        <v>0</v>
      </c>
      <c r="K464" s="42" t="str">
        <f t="shared" si="15"/>
        <v>OK</v>
      </c>
      <c r="L464" s="31"/>
      <c r="M464" s="31"/>
      <c r="N464" s="31"/>
      <c r="O464" s="31"/>
      <c r="P464" s="31"/>
      <c r="Q464" s="31"/>
      <c r="R464" s="31"/>
      <c r="S464" s="31"/>
      <c r="T464" s="31"/>
      <c r="U464" s="31"/>
      <c r="V464" s="31"/>
      <c r="W464" s="31"/>
      <c r="X464" s="60"/>
      <c r="Y464" s="60"/>
      <c r="Z464" s="60"/>
      <c r="AA464" s="60"/>
      <c r="AB464" s="60"/>
      <c r="AC464" s="60"/>
    </row>
    <row r="465" spans="1:29" ht="30" customHeight="1" x14ac:dyDescent="0.25">
      <c r="A465" s="172"/>
      <c r="B465" s="70">
        <v>509</v>
      </c>
      <c r="C465" s="175"/>
      <c r="D465" s="80" t="s">
        <v>506</v>
      </c>
      <c r="E465" s="69" t="s">
        <v>227</v>
      </c>
      <c r="F465" s="69" t="s">
        <v>38</v>
      </c>
      <c r="G465" s="69" t="s">
        <v>232</v>
      </c>
      <c r="H465" s="54">
        <v>32</v>
      </c>
      <c r="I465" s="32">
        <v>10</v>
      </c>
      <c r="J465" s="41">
        <f t="shared" si="14"/>
        <v>0</v>
      </c>
      <c r="K465" s="42" t="str">
        <f t="shared" si="15"/>
        <v>OK</v>
      </c>
      <c r="L465" s="31"/>
      <c r="M465" s="31">
        <v>10</v>
      </c>
      <c r="N465" s="31"/>
      <c r="O465" s="31"/>
      <c r="P465" s="31"/>
      <c r="Q465" s="31"/>
      <c r="R465" s="31"/>
      <c r="S465" s="31"/>
      <c r="T465" s="31"/>
      <c r="U465" s="31"/>
      <c r="V465" s="31"/>
      <c r="W465" s="31"/>
      <c r="X465" s="60"/>
      <c r="Y465" s="60"/>
      <c r="Z465" s="60"/>
      <c r="AA465" s="60"/>
      <c r="AB465" s="60"/>
      <c r="AC465" s="60"/>
    </row>
    <row r="466" spans="1:29" ht="30" customHeight="1" x14ac:dyDescent="0.25">
      <c r="A466" s="172"/>
      <c r="B466" s="70">
        <v>510</v>
      </c>
      <c r="C466" s="175"/>
      <c r="D466" s="80" t="s">
        <v>507</v>
      </c>
      <c r="E466" s="69" t="s">
        <v>731</v>
      </c>
      <c r="F466" s="69" t="s">
        <v>38</v>
      </c>
      <c r="G466" s="69" t="s">
        <v>232</v>
      </c>
      <c r="H466" s="54">
        <v>17</v>
      </c>
      <c r="I466" s="32">
        <v>2</v>
      </c>
      <c r="J466" s="41">
        <f t="shared" si="14"/>
        <v>1</v>
      </c>
      <c r="K466" s="42" t="str">
        <f t="shared" si="15"/>
        <v>OK</v>
      </c>
      <c r="L466" s="31"/>
      <c r="M466" s="31">
        <v>1</v>
      </c>
      <c r="N466" s="31"/>
      <c r="O466" s="31"/>
      <c r="P466" s="31"/>
      <c r="Q466" s="31"/>
      <c r="R466" s="31"/>
      <c r="S466" s="31"/>
      <c r="T466" s="31"/>
      <c r="U466" s="31"/>
      <c r="V466" s="31"/>
      <c r="W466" s="31"/>
      <c r="X466" s="60"/>
      <c r="Y466" s="60"/>
      <c r="Z466" s="60"/>
      <c r="AA466" s="60"/>
      <c r="AB466" s="60"/>
      <c r="AC466" s="60"/>
    </row>
    <row r="467" spans="1:29" ht="30" customHeight="1" x14ac:dyDescent="0.25">
      <c r="A467" s="172"/>
      <c r="B467" s="70">
        <v>511</v>
      </c>
      <c r="C467" s="175"/>
      <c r="D467" s="80" t="s">
        <v>508</v>
      </c>
      <c r="E467" s="69" t="s">
        <v>726</v>
      </c>
      <c r="F467" s="69" t="s">
        <v>348</v>
      </c>
      <c r="G467" s="69" t="s">
        <v>232</v>
      </c>
      <c r="H467" s="54">
        <v>22.97</v>
      </c>
      <c r="I467" s="32">
        <v>5</v>
      </c>
      <c r="J467" s="41">
        <f t="shared" si="14"/>
        <v>3</v>
      </c>
      <c r="K467" s="42" t="str">
        <f t="shared" si="15"/>
        <v>OK</v>
      </c>
      <c r="L467" s="31"/>
      <c r="M467" s="31">
        <v>2</v>
      </c>
      <c r="N467" s="31"/>
      <c r="O467" s="31"/>
      <c r="P467" s="31"/>
      <c r="Q467" s="31"/>
      <c r="R467" s="31"/>
      <c r="S467" s="31"/>
      <c r="T467" s="31"/>
      <c r="U467" s="31"/>
      <c r="V467" s="31"/>
      <c r="W467" s="31"/>
      <c r="X467" s="60"/>
      <c r="Y467" s="60"/>
      <c r="Z467" s="60"/>
      <c r="AA467" s="60"/>
      <c r="AB467" s="60"/>
      <c r="AC467" s="60"/>
    </row>
    <row r="468" spans="1:29" ht="30" customHeight="1" x14ac:dyDescent="0.25">
      <c r="A468" s="172"/>
      <c r="B468" s="70">
        <v>512</v>
      </c>
      <c r="C468" s="175"/>
      <c r="D468" s="80" t="s">
        <v>509</v>
      </c>
      <c r="E468" s="69" t="s">
        <v>726</v>
      </c>
      <c r="F468" s="69" t="s">
        <v>38</v>
      </c>
      <c r="G468" s="69" t="s">
        <v>232</v>
      </c>
      <c r="H468" s="54">
        <v>18</v>
      </c>
      <c r="I468" s="32"/>
      <c r="J468" s="41">
        <f t="shared" si="14"/>
        <v>0</v>
      </c>
      <c r="K468" s="42" t="str">
        <f t="shared" si="15"/>
        <v>OK</v>
      </c>
      <c r="L468" s="31"/>
      <c r="M468" s="31"/>
      <c r="N468" s="31"/>
      <c r="O468" s="31"/>
      <c r="P468" s="31"/>
      <c r="Q468" s="31"/>
      <c r="R468" s="31"/>
      <c r="S468" s="31"/>
      <c r="T468" s="31"/>
      <c r="U468" s="31"/>
      <c r="V468" s="31"/>
      <c r="W468" s="31"/>
      <c r="X468" s="60"/>
      <c r="Y468" s="60"/>
      <c r="Z468" s="60"/>
      <c r="AA468" s="60"/>
      <c r="AB468" s="60"/>
      <c r="AC468" s="60"/>
    </row>
    <row r="469" spans="1:29" ht="30" customHeight="1" x14ac:dyDescent="0.25">
      <c r="A469" s="172"/>
      <c r="B469" s="70">
        <v>513</v>
      </c>
      <c r="C469" s="175"/>
      <c r="D469" s="80" t="s">
        <v>510</v>
      </c>
      <c r="E469" s="69" t="s">
        <v>813</v>
      </c>
      <c r="F469" s="69" t="s">
        <v>38</v>
      </c>
      <c r="G469" s="69" t="s">
        <v>512</v>
      </c>
      <c r="H469" s="54">
        <v>460</v>
      </c>
      <c r="I469" s="32"/>
      <c r="J469" s="41">
        <f t="shared" si="14"/>
        <v>0</v>
      </c>
      <c r="K469" s="42" t="str">
        <f t="shared" si="15"/>
        <v>OK</v>
      </c>
      <c r="L469" s="31"/>
      <c r="M469" s="31"/>
      <c r="N469" s="31"/>
      <c r="O469" s="31"/>
      <c r="P469" s="31"/>
      <c r="Q469" s="31"/>
      <c r="R469" s="31"/>
      <c r="S469" s="31"/>
      <c r="T469" s="31"/>
      <c r="U469" s="31"/>
      <c r="V469" s="31"/>
      <c r="W469" s="31"/>
      <c r="X469" s="60"/>
      <c r="Y469" s="60"/>
      <c r="Z469" s="60"/>
      <c r="AA469" s="60"/>
      <c r="AB469" s="60"/>
      <c r="AC469" s="60"/>
    </row>
    <row r="470" spans="1:29" ht="30" customHeight="1" x14ac:dyDescent="0.25">
      <c r="A470" s="172"/>
      <c r="B470" s="70">
        <v>514</v>
      </c>
      <c r="C470" s="175"/>
      <c r="D470" s="80" t="s">
        <v>513</v>
      </c>
      <c r="E470" s="69" t="s">
        <v>813</v>
      </c>
      <c r="F470" s="69" t="s">
        <v>38</v>
      </c>
      <c r="G470" s="69" t="s">
        <v>512</v>
      </c>
      <c r="H470" s="54">
        <v>420</v>
      </c>
      <c r="I470" s="32"/>
      <c r="J470" s="41">
        <f t="shared" si="14"/>
        <v>0</v>
      </c>
      <c r="K470" s="42" t="str">
        <f t="shared" si="15"/>
        <v>OK</v>
      </c>
      <c r="L470" s="31"/>
      <c r="M470" s="31"/>
      <c r="N470" s="31"/>
      <c r="O470" s="31"/>
      <c r="P470" s="31"/>
      <c r="Q470" s="31"/>
      <c r="R470" s="31"/>
      <c r="S470" s="31"/>
      <c r="T470" s="31"/>
      <c r="U470" s="31"/>
      <c r="V470" s="31"/>
      <c r="W470" s="31"/>
      <c r="X470" s="60"/>
      <c r="Y470" s="60"/>
      <c r="Z470" s="60"/>
      <c r="AA470" s="60"/>
      <c r="AB470" s="60"/>
      <c r="AC470" s="60"/>
    </row>
    <row r="471" spans="1:29" ht="30" customHeight="1" x14ac:dyDescent="0.25">
      <c r="A471" s="172"/>
      <c r="B471" s="70">
        <v>515</v>
      </c>
      <c r="C471" s="175"/>
      <c r="D471" s="80" t="s">
        <v>514</v>
      </c>
      <c r="E471" s="69" t="s">
        <v>732</v>
      </c>
      <c r="F471" s="69" t="s">
        <v>38</v>
      </c>
      <c r="G471" s="69" t="s">
        <v>512</v>
      </c>
      <c r="H471" s="54">
        <v>461</v>
      </c>
      <c r="I471" s="32">
        <v>1</v>
      </c>
      <c r="J471" s="41">
        <f t="shared" si="14"/>
        <v>0</v>
      </c>
      <c r="K471" s="42" t="str">
        <f t="shared" si="15"/>
        <v>OK</v>
      </c>
      <c r="L471" s="31"/>
      <c r="M471" s="31">
        <v>1</v>
      </c>
      <c r="N471" s="31"/>
      <c r="O471" s="31"/>
      <c r="P471" s="31"/>
      <c r="Q471" s="31"/>
      <c r="R471" s="31"/>
      <c r="S471" s="31"/>
      <c r="T471" s="31"/>
      <c r="U471" s="31"/>
      <c r="V471" s="31"/>
      <c r="W471" s="31"/>
      <c r="X471" s="60"/>
      <c r="Y471" s="60"/>
      <c r="Z471" s="60"/>
      <c r="AA471" s="60"/>
      <c r="AB471" s="60"/>
      <c r="AC471" s="60"/>
    </row>
    <row r="472" spans="1:29" ht="30" customHeight="1" x14ac:dyDescent="0.25">
      <c r="A472" s="172"/>
      <c r="B472" s="70">
        <v>516</v>
      </c>
      <c r="C472" s="175"/>
      <c r="D472" s="80" t="s">
        <v>515</v>
      </c>
      <c r="E472" s="69" t="s">
        <v>813</v>
      </c>
      <c r="F472" s="69" t="s">
        <v>38</v>
      </c>
      <c r="G472" s="69" t="s">
        <v>512</v>
      </c>
      <c r="H472" s="54">
        <v>305</v>
      </c>
      <c r="I472" s="32"/>
      <c r="J472" s="41">
        <f t="shared" si="14"/>
        <v>0</v>
      </c>
      <c r="K472" s="42" t="str">
        <f t="shared" si="15"/>
        <v>OK</v>
      </c>
      <c r="L472" s="31"/>
      <c r="M472" s="31"/>
      <c r="N472" s="31"/>
      <c r="O472" s="31"/>
      <c r="P472" s="31"/>
      <c r="Q472" s="31"/>
      <c r="R472" s="31"/>
      <c r="S472" s="31"/>
      <c r="T472" s="31"/>
      <c r="U472" s="31"/>
      <c r="V472" s="31"/>
      <c r="W472" s="31"/>
      <c r="X472" s="60"/>
      <c r="Y472" s="60"/>
      <c r="Z472" s="60"/>
      <c r="AA472" s="60"/>
      <c r="AB472" s="60"/>
      <c r="AC472" s="60"/>
    </row>
    <row r="473" spans="1:29" ht="30" customHeight="1" x14ac:dyDescent="0.25">
      <c r="A473" s="172"/>
      <c r="B473" s="70">
        <v>517</v>
      </c>
      <c r="C473" s="175"/>
      <c r="D473" s="80" t="s">
        <v>625</v>
      </c>
      <c r="E473" s="69" t="s">
        <v>813</v>
      </c>
      <c r="F473" s="69" t="s">
        <v>336</v>
      </c>
      <c r="G473" s="69" t="s">
        <v>512</v>
      </c>
      <c r="H473" s="54">
        <v>223</v>
      </c>
      <c r="I473" s="32"/>
      <c r="J473" s="41">
        <f t="shared" si="14"/>
        <v>0</v>
      </c>
      <c r="K473" s="42" t="str">
        <f t="shared" si="15"/>
        <v>OK</v>
      </c>
      <c r="L473" s="31"/>
      <c r="M473" s="31"/>
      <c r="N473" s="31"/>
      <c r="O473" s="31"/>
      <c r="P473" s="31"/>
      <c r="Q473" s="31"/>
      <c r="R473" s="31"/>
      <c r="S473" s="31"/>
      <c r="T473" s="31"/>
      <c r="U473" s="31"/>
      <c r="V473" s="31"/>
      <c r="W473" s="31"/>
      <c r="X473" s="60"/>
      <c r="Y473" s="60"/>
      <c r="Z473" s="60"/>
      <c r="AA473" s="60"/>
      <c r="AB473" s="60"/>
      <c r="AC473" s="60"/>
    </row>
    <row r="474" spans="1:29" ht="30" customHeight="1" x14ac:dyDescent="0.25">
      <c r="A474" s="172"/>
      <c r="B474" s="70">
        <v>518</v>
      </c>
      <c r="C474" s="175"/>
      <c r="D474" s="80" t="s">
        <v>655</v>
      </c>
      <c r="E474" s="69" t="s">
        <v>813</v>
      </c>
      <c r="F474" s="69" t="s">
        <v>336</v>
      </c>
      <c r="G474" s="69" t="s">
        <v>232</v>
      </c>
      <c r="H474" s="54">
        <v>135</v>
      </c>
      <c r="I474" s="32"/>
      <c r="J474" s="41">
        <f t="shared" si="14"/>
        <v>0</v>
      </c>
      <c r="K474" s="42" t="str">
        <f t="shared" si="15"/>
        <v>OK</v>
      </c>
      <c r="L474" s="31"/>
      <c r="M474" s="31"/>
      <c r="N474" s="31"/>
      <c r="O474" s="31"/>
      <c r="P474" s="31"/>
      <c r="Q474" s="31"/>
      <c r="R474" s="31"/>
      <c r="S474" s="31"/>
      <c r="T474" s="31"/>
      <c r="U474" s="31"/>
      <c r="V474" s="31"/>
      <c r="W474" s="31"/>
      <c r="X474" s="60"/>
      <c r="Y474" s="60"/>
      <c r="Z474" s="60"/>
      <c r="AA474" s="60"/>
      <c r="AB474" s="60"/>
      <c r="AC474" s="60"/>
    </row>
    <row r="475" spans="1:29" ht="30" customHeight="1" x14ac:dyDescent="0.25">
      <c r="A475" s="172"/>
      <c r="B475" s="70">
        <v>519</v>
      </c>
      <c r="C475" s="175"/>
      <c r="D475" s="80" t="s">
        <v>516</v>
      </c>
      <c r="E475" s="69" t="s">
        <v>813</v>
      </c>
      <c r="F475" s="69" t="s">
        <v>38</v>
      </c>
      <c r="G475" s="69" t="s">
        <v>512</v>
      </c>
      <c r="H475" s="54">
        <v>236</v>
      </c>
      <c r="I475" s="32"/>
      <c r="J475" s="41">
        <f t="shared" si="14"/>
        <v>0</v>
      </c>
      <c r="K475" s="42" t="str">
        <f t="shared" si="15"/>
        <v>OK</v>
      </c>
      <c r="L475" s="31"/>
      <c r="M475" s="31"/>
      <c r="N475" s="31"/>
      <c r="O475" s="31"/>
      <c r="P475" s="31"/>
      <c r="Q475" s="31"/>
      <c r="R475" s="31"/>
      <c r="S475" s="31"/>
      <c r="T475" s="31"/>
      <c r="U475" s="31"/>
      <c r="V475" s="31"/>
      <c r="W475" s="31"/>
      <c r="X475" s="60"/>
      <c r="Y475" s="60"/>
      <c r="Z475" s="60"/>
      <c r="AA475" s="60"/>
      <c r="AB475" s="60"/>
      <c r="AC475" s="60"/>
    </row>
    <row r="476" spans="1:29" ht="30" customHeight="1" x14ac:dyDescent="0.25">
      <c r="A476" s="172"/>
      <c r="B476" s="76">
        <v>520</v>
      </c>
      <c r="C476" s="175"/>
      <c r="D476" s="80" t="s">
        <v>517</v>
      </c>
      <c r="E476" s="69" t="s">
        <v>813</v>
      </c>
      <c r="F476" s="69" t="s">
        <v>38</v>
      </c>
      <c r="G476" s="69" t="s">
        <v>512</v>
      </c>
      <c r="H476" s="54">
        <v>605</v>
      </c>
      <c r="I476" s="32">
        <v>1</v>
      </c>
      <c r="J476" s="41">
        <f t="shared" si="14"/>
        <v>0</v>
      </c>
      <c r="K476" s="42" t="str">
        <f t="shared" si="15"/>
        <v>OK</v>
      </c>
      <c r="L476" s="31"/>
      <c r="M476" s="31">
        <v>1</v>
      </c>
      <c r="N476" s="31"/>
      <c r="O476" s="31"/>
      <c r="P476" s="31"/>
      <c r="Q476" s="31"/>
      <c r="R476" s="31"/>
      <c r="S476" s="31"/>
      <c r="T476" s="31"/>
      <c r="U476" s="31"/>
      <c r="V476" s="31"/>
      <c r="W476" s="31"/>
      <c r="X476" s="60"/>
      <c r="Y476" s="60"/>
      <c r="Z476" s="60"/>
      <c r="AA476" s="60"/>
      <c r="AB476" s="60"/>
      <c r="AC476" s="60"/>
    </row>
    <row r="477" spans="1:29" ht="30" customHeight="1" x14ac:dyDescent="0.25">
      <c r="A477" s="172"/>
      <c r="B477" s="70">
        <v>521</v>
      </c>
      <c r="C477" s="175"/>
      <c r="D477" s="80" t="s">
        <v>518</v>
      </c>
      <c r="E477" s="69" t="s">
        <v>813</v>
      </c>
      <c r="F477" s="69" t="s">
        <v>38</v>
      </c>
      <c r="G477" s="69" t="s">
        <v>512</v>
      </c>
      <c r="H477" s="54">
        <v>428.13</v>
      </c>
      <c r="I477" s="32"/>
      <c r="J477" s="41">
        <f t="shared" si="14"/>
        <v>0</v>
      </c>
      <c r="K477" s="42" t="str">
        <f t="shared" si="15"/>
        <v>OK</v>
      </c>
      <c r="L477" s="31"/>
      <c r="M477" s="31"/>
      <c r="N477" s="31"/>
      <c r="O477" s="31"/>
      <c r="P477" s="31"/>
      <c r="Q477" s="31"/>
      <c r="R477" s="31"/>
      <c r="S477" s="31"/>
      <c r="T477" s="31"/>
      <c r="U477" s="31"/>
      <c r="V477" s="31"/>
      <c r="W477" s="31"/>
      <c r="X477" s="60"/>
      <c r="Y477" s="60"/>
      <c r="Z477" s="60"/>
      <c r="AA477" s="60"/>
      <c r="AB477" s="60"/>
      <c r="AC477" s="60"/>
    </row>
    <row r="478" spans="1:29" ht="30" customHeight="1" x14ac:dyDescent="0.25">
      <c r="A478" s="172"/>
      <c r="B478" s="69">
        <v>522</v>
      </c>
      <c r="C478" s="175"/>
      <c r="D478" s="80" t="s">
        <v>519</v>
      </c>
      <c r="E478" s="69" t="s">
        <v>732</v>
      </c>
      <c r="F478" s="69" t="s">
        <v>123</v>
      </c>
      <c r="G478" s="69" t="s">
        <v>512</v>
      </c>
      <c r="H478" s="54">
        <v>4600</v>
      </c>
      <c r="I478" s="32"/>
      <c r="J478" s="41">
        <f t="shared" si="14"/>
        <v>0</v>
      </c>
      <c r="K478" s="42" t="str">
        <f t="shared" si="15"/>
        <v>OK</v>
      </c>
      <c r="L478" s="31"/>
      <c r="M478" s="31"/>
      <c r="N478" s="31"/>
      <c r="O478" s="31"/>
      <c r="P478" s="31"/>
      <c r="Q478" s="31"/>
      <c r="R478" s="31"/>
      <c r="S478" s="31"/>
      <c r="T478" s="31"/>
      <c r="U478" s="31"/>
      <c r="V478" s="31"/>
      <c r="W478" s="31"/>
      <c r="X478" s="60"/>
      <c r="Y478" s="60"/>
      <c r="Z478" s="60"/>
      <c r="AA478" s="60"/>
      <c r="AB478" s="60"/>
      <c r="AC478" s="60"/>
    </row>
    <row r="479" spans="1:29" ht="30" customHeight="1" x14ac:dyDescent="0.25">
      <c r="A479" s="172"/>
      <c r="B479" s="70">
        <v>523</v>
      </c>
      <c r="C479" s="175"/>
      <c r="D479" s="80" t="s">
        <v>658</v>
      </c>
      <c r="E479" s="69" t="s">
        <v>813</v>
      </c>
      <c r="F479" s="69" t="s">
        <v>336</v>
      </c>
      <c r="G479" s="69" t="s">
        <v>512</v>
      </c>
      <c r="H479" s="54">
        <v>381.97</v>
      </c>
      <c r="I479" s="32"/>
      <c r="J479" s="41">
        <f t="shared" si="14"/>
        <v>0</v>
      </c>
      <c r="K479" s="42" t="str">
        <f t="shared" si="15"/>
        <v>OK</v>
      </c>
      <c r="L479" s="31"/>
      <c r="M479" s="31"/>
      <c r="N479" s="31"/>
      <c r="O479" s="31"/>
      <c r="P479" s="31"/>
      <c r="Q479" s="31"/>
      <c r="R479" s="31"/>
      <c r="S479" s="31"/>
      <c r="T479" s="31"/>
      <c r="U479" s="31"/>
      <c r="V479" s="31"/>
      <c r="W479" s="31"/>
      <c r="X479" s="60"/>
      <c r="Y479" s="60"/>
      <c r="Z479" s="60"/>
      <c r="AA479" s="60"/>
      <c r="AB479" s="60"/>
      <c r="AC479" s="60"/>
    </row>
    <row r="480" spans="1:29" ht="30" customHeight="1" x14ac:dyDescent="0.25">
      <c r="A480" s="172"/>
      <c r="B480" s="76">
        <v>524</v>
      </c>
      <c r="C480" s="175"/>
      <c r="D480" s="81" t="s">
        <v>814</v>
      </c>
      <c r="E480" s="66"/>
      <c r="F480" s="66" t="s">
        <v>38</v>
      </c>
      <c r="G480" s="70"/>
      <c r="H480" s="54">
        <v>453</v>
      </c>
      <c r="I480" s="32"/>
      <c r="J480" s="41">
        <f t="shared" si="14"/>
        <v>0</v>
      </c>
      <c r="K480" s="42" t="str">
        <f t="shared" si="15"/>
        <v>OK</v>
      </c>
      <c r="L480" s="31"/>
      <c r="M480" s="31"/>
      <c r="N480" s="31"/>
      <c r="O480" s="31"/>
      <c r="P480" s="31"/>
      <c r="Q480" s="31"/>
      <c r="R480" s="31"/>
      <c r="S480" s="31"/>
      <c r="T480" s="31"/>
      <c r="U480" s="31"/>
      <c r="V480" s="31"/>
      <c r="W480" s="31"/>
      <c r="X480" s="60"/>
      <c r="Y480" s="60"/>
      <c r="Z480" s="60"/>
      <c r="AA480" s="60"/>
      <c r="AB480" s="60"/>
      <c r="AC480" s="60"/>
    </row>
    <row r="481" spans="1:29" ht="30" customHeight="1" x14ac:dyDescent="0.25">
      <c r="A481" s="172"/>
      <c r="B481" s="76">
        <v>525</v>
      </c>
      <c r="C481" s="175"/>
      <c r="D481" s="77" t="s">
        <v>669</v>
      </c>
      <c r="E481" s="89" t="s">
        <v>813</v>
      </c>
      <c r="F481" s="69" t="s">
        <v>336</v>
      </c>
      <c r="G481" s="69" t="s">
        <v>512</v>
      </c>
      <c r="H481" s="54">
        <v>750</v>
      </c>
      <c r="I481" s="32"/>
      <c r="J481" s="41">
        <f t="shared" si="14"/>
        <v>0</v>
      </c>
      <c r="K481" s="42" t="str">
        <f t="shared" si="15"/>
        <v>OK</v>
      </c>
      <c r="L481" s="31"/>
      <c r="M481" s="31"/>
      <c r="N481" s="31"/>
      <c r="O481" s="31"/>
      <c r="P481" s="31"/>
      <c r="Q481" s="31"/>
      <c r="R481" s="31"/>
      <c r="S481" s="31"/>
      <c r="T481" s="31"/>
      <c r="U481" s="31"/>
      <c r="V481" s="31"/>
      <c r="W481" s="31"/>
      <c r="X481" s="60"/>
      <c r="Y481" s="60"/>
      <c r="Z481" s="60"/>
      <c r="AA481" s="60"/>
      <c r="AB481" s="60"/>
      <c r="AC481" s="60"/>
    </row>
    <row r="482" spans="1:29" ht="30" customHeight="1" x14ac:dyDescent="0.25">
      <c r="A482" s="172"/>
      <c r="B482" s="76">
        <v>526</v>
      </c>
      <c r="C482" s="175"/>
      <c r="D482" s="77" t="s">
        <v>670</v>
      </c>
      <c r="E482" s="89" t="s">
        <v>815</v>
      </c>
      <c r="F482" s="69" t="s">
        <v>336</v>
      </c>
      <c r="G482" s="69" t="s">
        <v>512</v>
      </c>
      <c r="H482" s="54">
        <v>1210</v>
      </c>
      <c r="I482" s="32"/>
      <c r="J482" s="41">
        <f t="shared" si="14"/>
        <v>0</v>
      </c>
      <c r="K482" s="42" t="str">
        <f t="shared" si="15"/>
        <v>OK</v>
      </c>
      <c r="L482" s="31"/>
      <c r="M482" s="31"/>
      <c r="N482" s="31"/>
      <c r="O482" s="31"/>
      <c r="P482" s="31"/>
      <c r="Q482" s="31"/>
      <c r="R482" s="31"/>
      <c r="S482" s="31"/>
      <c r="T482" s="31"/>
      <c r="U482" s="31"/>
      <c r="V482" s="31"/>
      <c r="W482" s="31"/>
      <c r="X482" s="60"/>
      <c r="Y482" s="60"/>
      <c r="Z482" s="60"/>
      <c r="AA482" s="60"/>
      <c r="AB482" s="60"/>
      <c r="AC482" s="60"/>
    </row>
    <row r="483" spans="1:29" ht="30" customHeight="1" x14ac:dyDescent="0.25">
      <c r="A483" s="172"/>
      <c r="B483" s="76">
        <v>527</v>
      </c>
      <c r="C483" s="175"/>
      <c r="D483" s="77" t="s">
        <v>671</v>
      </c>
      <c r="E483" s="89" t="s">
        <v>815</v>
      </c>
      <c r="F483" s="69" t="s">
        <v>336</v>
      </c>
      <c r="G483" s="69" t="s">
        <v>512</v>
      </c>
      <c r="H483" s="54">
        <v>1100</v>
      </c>
      <c r="I483" s="32"/>
      <c r="J483" s="41">
        <f t="shared" si="14"/>
        <v>0</v>
      </c>
      <c r="K483" s="42" t="str">
        <f t="shared" si="15"/>
        <v>OK</v>
      </c>
      <c r="L483" s="31"/>
      <c r="M483" s="31"/>
      <c r="N483" s="31"/>
      <c r="O483" s="31"/>
      <c r="P483" s="31"/>
      <c r="Q483" s="31"/>
      <c r="R483" s="31"/>
      <c r="S483" s="31"/>
      <c r="T483" s="31"/>
      <c r="U483" s="31"/>
      <c r="V483" s="31"/>
      <c r="W483" s="31"/>
      <c r="X483" s="60"/>
      <c r="Y483" s="60"/>
      <c r="Z483" s="60"/>
      <c r="AA483" s="60"/>
      <c r="AB483" s="60"/>
      <c r="AC483" s="60"/>
    </row>
    <row r="484" spans="1:29" ht="30" customHeight="1" x14ac:dyDescent="0.25">
      <c r="A484" s="173"/>
      <c r="B484" s="70">
        <v>528</v>
      </c>
      <c r="C484" s="176"/>
      <c r="D484" s="80" t="s">
        <v>654</v>
      </c>
      <c r="E484" s="69" t="s">
        <v>816</v>
      </c>
      <c r="F484" s="69" t="s">
        <v>336</v>
      </c>
      <c r="G484" s="69" t="s">
        <v>232</v>
      </c>
      <c r="H484" s="54">
        <v>91.57</v>
      </c>
      <c r="I484" s="32"/>
      <c r="J484" s="41">
        <f t="shared" si="14"/>
        <v>0</v>
      </c>
      <c r="K484" s="42" t="str">
        <f t="shared" si="15"/>
        <v>OK</v>
      </c>
      <c r="L484" s="31"/>
      <c r="M484" s="31"/>
      <c r="N484" s="31"/>
      <c r="O484" s="31"/>
      <c r="P484" s="31"/>
      <c r="Q484" s="31"/>
      <c r="R484" s="31"/>
      <c r="S484" s="31"/>
      <c r="T484" s="31"/>
      <c r="U484" s="31"/>
      <c r="V484" s="31"/>
      <c r="W484" s="31"/>
      <c r="X484" s="60"/>
      <c r="Y484" s="60"/>
      <c r="Z484" s="60"/>
      <c r="AA484" s="60"/>
      <c r="AB484" s="60"/>
      <c r="AC484" s="60"/>
    </row>
    <row r="485" spans="1:29" ht="30" customHeight="1" x14ac:dyDescent="0.25">
      <c r="A485" s="177">
        <v>9</v>
      </c>
      <c r="B485" s="71">
        <v>529</v>
      </c>
      <c r="C485" s="168" t="s">
        <v>684</v>
      </c>
      <c r="D485" s="75" t="s">
        <v>520</v>
      </c>
      <c r="E485" s="72" t="s">
        <v>816</v>
      </c>
      <c r="F485" s="72" t="s">
        <v>521</v>
      </c>
      <c r="G485" s="72" t="s">
        <v>44</v>
      </c>
      <c r="H485" s="56">
        <v>1.99</v>
      </c>
      <c r="I485" s="32"/>
      <c r="J485" s="41">
        <f t="shared" si="14"/>
        <v>0</v>
      </c>
      <c r="K485" s="42" t="str">
        <f t="shared" si="15"/>
        <v>OK</v>
      </c>
      <c r="L485" s="31"/>
      <c r="M485" s="31"/>
      <c r="N485" s="31"/>
      <c r="O485" s="31"/>
      <c r="P485" s="31"/>
      <c r="Q485" s="31"/>
      <c r="R485" s="31"/>
      <c r="S485" s="31"/>
      <c r="T485" s="31"/>
      <c r="U485" s="31"/>
      <c r="V485" s="31"/>
      <c r="W485" s="31"/>
      <c r="X485" s="60"/>
      <c r="Y485" s="60"/>
      <c r="Z485" s="60"/>
      <c r="AA485" s="60"/>
      <c r="AB485" s="60"/>
      <c r="AC485" s="60"/>
    </row>
    <row r="486" spans="1:29" ht="30" customHeight="1" x14ac:dyDescent="0.25">
      <c r="A486" s="177"/>
      <c r="B486" s="71">
        <v>530</v>
      </c>
      <c r="C486" s="169"/>
      <c r="D486" s="75" t="s">
        <v>522</v>
      </c>
      <c r="E486" s="72" t="s">
        <v>817</v>
      </c>
      <c r="F486" s="72" t="s">
        <v>38</v>
      </c>
      <c r="G486" s="72" t="s">
        <v>44</v>
      </c>
      <c r="H486" s="56">
        <v>17.010000000000002</v>
      </c>
      <c r="I486" s="32"/>
      <c r="J486" s="41">
        <f t="shared" si="14"/>
        <v>0</v>
      </c>
      <c r="K486" s="42" t="str">
        <f t="shared" si="15"/>
        <v>OK</v>
      </c>
      <c r="L486" s="31"/>
      <c r="M486" s="31"/>
      <c r="N486" s="31"/>
      <c r="O486" s="31"/>
      <c r="P486" s="31"/>
      <c r="Q486" s="31"/>
      <c r="R486" s="31"/>
      <c r="S486" s="31"/>
      <c r="T486" s="31"/>
      <c r="U486" s="31"/>
      <c r="V486" s="31"/>
      <c r="W486" s="31"/>
      <c r="X486" s="60"/>
      <c r="Y486" s="60"/>
      <c r="Z486" s="60"/>
      <c r="AA486" s="60"/>
      <c r="AB486" s="60"/>
      <c r="AC486" s="60"/>
    </row>
    <row r="487" spans="1:29" ht="30" customHeight="1" x14ac:dyDescent="0.25">
      <c r="A487" s="177"/>
      <c r="B487" s="71">
        <v>531</v>
      </c>
      <c r="C487" s="169"/>
      <c r="D487" s="75" t="s">
        <v>524</v>
      </c>
      <c r="E487" s="72" t="s">
        <v>210</v>
      </c>
      <c r="F487" s="72" t="s">
        <v>38</v>
      </c>
      <c r="G487" s="72" t="s">
        <v>44</v>
      </c>
      <c r="H487" s="56">
        <v>7.1</v>
      </c>
      <c r="I487" s="32">
        <v>6</v>
      </c>
      <c r="J487" s="41">
        <f t="shared" si="14"/>
        <v>3</v>
      </c>
      <c r="K487" s="42" t="str">
        <f t="shared" si="15"/>
        <v>OK</v>
      </c>
      <c r="L487" s="31"/>
      <c r="M487" s="31">
        <v>3</v>
      </c>
      <c r="N487" s="31"/>
      <c r="O487" s="31"/>
      <c r="P487" s="31"/>
      <c r="Q487" s="31"/>
      <c r="R487" s="31"/>
      <c r="S487" s="31"/>
      <c r="T487" s="31"/>
      <c r="U487" s="31"/>
      <c r="V487" s="31"/>
      <c r="W487" s="31"/>
      <c r="X487" s="60"/>
      <c r="Y487" s="60"/>
      <c r="Z487" s="60"/>
      <c r="AA487" s="60"/>
      <c r="AB487" s="60"/>
      <c r="AC487" s="60"/>
    </row>
    <row r="488" spans="1:29" ht="30" customHeight="1" x14ac:dyDescent="0.25">
      <c r="A488" s="177"/>
      <c r="B488" s="71">
        <v>532</v>
      </c>
      <c r="C488" s="169"/>
      <c r="D488" s="75" t="s">
        <v>526</v>
      </c>
      <c r="E488" s="72" t="s">
        <v>726</v>
      </c>
      <c r="F488" s="72" t="s">
        <v>38</v>
      </c>
      <c r="G488" s="72" t="s">
        <v>44</v>
      </c>
      <c r="H488" s="56">
        <v>10.83</v>
      </c>
      <c r="I488" s="32">
        <v>5</v>
      </c>
      <c r="J488" s="41">
        <f t="shared" si="14"/>
        <v>2</v>
      </c>
      <c r="K488" s="42" t="str">
        <f t="shared" si="15"/>
        <v>OK</v>
      </c>
      <c r="L488" s="31"/>
      <c r="M488" s="31">
        <v>3</v>
      </c>
      <c r="N488" s="31"/>
      <c r="O488" s="31"/>
      <c r="P488" s="31"/>
      <c r="Q488" s="31"/>
      <c r="R488" s="31"/>
      <c r="S488" s="31"/>
      <c r="T488" s="31"/>
      <c r="U488" s="31"/>
      <c r="V488" s="31"/>
      <c r="W488" s="31"/>
      <c r="X488" s="60"/>
      <c r="Y488" s="60"/>
      <c r="Z488" s="60"/>
      <c r="AA488" s="60"/>
      <c r="AB488" s="60"/>
      <c r="AC488" s="60"/>
    </row>
    <row r="489" spans="1:29" ht="30" customHeight="1" x14ac:dyDescent="0.25">
      <c r="A489" s="177"/>
      <c r="B489" s="71">
        <v>533</v>
      </c>
      <c r="C489" s="169"/>
      <c r="D489" s="75" t="s">
        <v>527</v>
      </c>
      <c r="E489" s="72" t="s">
        <v>818</v>
      </c>
      <c r="F489" s="72" t="s">
        <v>38</v>
      </c>
      <c r="G489" s="72" t="s">
        <v>44</v>
      </c>
      <c r="H489" s="56">
        <v>13.49</v>
      </c>
      <c r="I489" s="32"/>
      <c r="J489" s="41">
        <f t="shared" si="14"/>
        <v>0</v>
      </c>
      <c r="K489" s="42" t="str">
        <f t="shared" si="15"/>
        <v>OK</v>
      </c>
      <c r="L489" s="31"/>
      <c r="M489" s="31"/>
      <c r="N489" s="31"/>
      <c r="O489" s="31"/>
      <c r="P489" s="31"/>
      <c r="Q489" s="31"/>
      <c r="R489" s="31"/>
      <c r="S489" s="31"/>
      <c r="T489" s="31"/>
      <c r="U489" s="31"/>
      <c r="V489" s="31"/>
      <c r="W489" s="31"/>
      <c r="X489" s="60"/>
      <c r="Y489" s="60"/>
      <c r="Z489" s="60"/>
      <c r="AA489" s="60"/>
      <c r="AB489" s="60"/>
      <c r="AC489" s="60"/>
    </row>
    <row r="490" spans="1:29" ht="30" customHeight="1" x14ac:dyDescent="0.25">
      <c r="A490" s="177"/>
      <c r="B490" s="72">
        <v>534</v>
      </c>
      <c r="C490" s="169"/>
      <c r="D490" s="75" t="s">
        <v>528</v>
      </c>
      <c r="E490" s="72" t="s">
        <v>726</v>
      </c>
      <c r="F490" s="72" t="s">
        <v>530</v>
      </c>
      <c r="G490" s="72" t="s">
        <v>531</v>
      </c>
      <c r="H490" s="56">
        <v>41.91</v>
      </c>
      <c r="I490" s="32"/>
      <c r="J490" s="41">
        <f t="shared" si="14"/>
        <v>0</v>
      </c>
      <c r="K490" s="42" t="str">
        <f t="shared" si="15"/>
        <v>OK</v>
      </c>
      <c r="L490" s="31"/>
      <c r="M490" s="31"/>
      <c r="N490" s="31"/>
      <c r="O490" s="31"/>
      <c r="P490" s="31"/>
      <c r="Q490" s="31"/>
      <c r="R490" s="31"/>
      <c r="S490" s="31"/>
      <c r="T490" s="31"/>
      <c r="U490" s="31"/>
      <c r="V490" s="31"/>
      <c r="W490" s="31"/>
      <c r="X490" s="60"/>
      <c r="Y490" s="60"/>
      <c r="Z490" s="60"/>
      <c r="AA490" s="60"/>
      <c r="AB490" s="60"/>
      <c r="AC490" s="60"/>
    </row>
    <row r="491" spans="1:29" ht="30" customHeight="1" x14ac:dyDescent="0.25">
      <c r="A491" s="177"/>
      <c r="B491" s="71">
        <v>535</v>
      </c>
      <c r="C491" s="169"/>
      <c r="D491" s="75" t="s">
        <v>532</v>
      </c>
      <c r="E491" s="72" t="s">
        <v>210</v>
      </c>
      <c r="F491" s="72" t="s">
        <v>38</v>
      </c>
      <c r="G491" s="72" t="s">
        <v>44</v>
      </c>
      <c r="H491" s="56">
        <v>17.5</v>
      </c>
      <c r="I491" s="32">
        <v>2</v>
      </c>
      <c r="J491" s="41">
        <f t="shared" si="14"/>
        <v>0</v>
      </c>
      <c r="K491" s="42" t="str">
        <f t="shared" si="15"/>
        <v>OK</v>
      </c>
      <c r="L491" s="31"/>
      <c r="M491" s="31">
        <v>2</v>
      </c>
      <c r="N491" s="31"/>
      <c r="O491" s="31"/>
      <c r="P491" s="31"/>
      <c r="Q491" s="31"/>
      <c r="R491" s="31"/>
      <c r="S491" s="31"/>
      <c r="T491" s="31"/>
      <c r="U491" s="31"/>
      <c r="V491" s="31"/>
      <c r="W491" s="31"/>
      <c r="X491" s="60"/>
      <c r="Y491" s="60"/>
      <c r="Z491" s="60"/>
      <c r="AA491" s="60"/>
      <c r="AB491" s="60"/>
      <c r="AC491" s="60"/>
    </row>
    <row r="492" spans="1:29" ht="30" customHeight="1" x14ac:dyDescent="0.25">
      <c r="A492" s="177"/>
      <c r="B492" s="72">
        <v>536</v>
      </c>
      <c r="C492" s="170"/>
      <c r="D492" s="75" t="s">
        <v>534</v>
      </c>
      <c r="E492" s="72" t="s">
        <v>726</v>
      </c>
      <c r="F492" s="72" t="s">
        <v>343</v>
      </c>
      <c r="G492" s="72" t="s">
        <v>44</v>
      </c>
      <c r="H492" s="56">
        <v>19.34</v>
      </c>
      <c r="I492" s="32"/>
      <c r="J492" s="41">
        <f t="shared" si="14"/>
        <v>0</v>
      </c>
      <c r="K492" s="42" t="str">
        <f t="shared" si="15"/>
        <v>OK</v>
      </c>
      <c r="L492" s="31"/>
      <c r="M492" s="31"/>
      <c r="N492" s="31"/>
      <c r="O492" s="31"/>
      <c r="P492" s="31"/>
      <c r="Q492" s="31"/>
      <c r="R492" s="31"/>
      <c r="S492" s="31"/>
      <c r="T492" s="31"/>
      <c r="U492" s="31"/>
      <c r="V492" s="31"/>
      <c r="W492" s="31"/>
      <c r="X492" s="60"/>
      <c r="Y492" s="60"/>
      <c r="Z492" s="60"/>
      <c r="AA492" s="60"/>
      <c r="AB492" s="60"/>
      <c r="AC492" s="60"/>
    </row>
    <row r="493" spans="1:29" ht="30" customHeight="1" x14ac:dyDescent="0.25">
      <c r="A493" s="171">
        <v>10</v>
      </c>
      <c r="B493" s="76">
        <v>537</v>
      </c>
      <c r="C493" s="174" t="s">
        <v>819</v>
      </c>
      <c r="D493" s="80" t="s">
        <v>536</v>
      </c>
      <c r="E493" s="69" t="s">
        <v>820</v>
      </c>
      <c r="F493" s="69" t="s">
        <v>38</v>
      </c>
      <c r="G493" s="69" t="s">
        <v>39</v>
      </c>
      <c r="H493" s="54">
        <v>14</v>
      </c>
      <c r="I493" s="32"/>
      <c r="J493" s="41">
        <f t="shared" si="14"/>
        <v>0</v>
      </c>
      <c r="K493" s="42" t="str">
        <f t="shared" si="15"/>
        <v>OK</v>
      </c>
      <c r="L493" s="31"/>
      <c r="M493" s="31"/>
      <c r="N493" s="31"/>
      <c r="O493" s="31"/>
      <c r="P493" s="31"/>
      <c r="Q493" s="31"/>
      <c r="R493" s="31"/>
      <c r="S493" s="31"/>
      <c r="T493" s="31"/>
      <c r="U493" s="31"/>
      <c r="V493" s="31"/>
      <c r="W493" s="31"/>
      <c r="X493" s="60"/>
      <c r="Y493" s="60"/>
      <c r="Z493" s="60"/>
      <c r="AA493" s="60"/>
      <c r="AB493" s="60"/>
      <c r="AC493" s="60"/>
    </row>
    <row r="494" spans="1:29" ht="30" customHeight="1" x14ac:dyDescent="0.25">
      <c r="A494" s="172"/>
      <c r="B494" s="76">
        <v>538</v>
      </c>
      <c r="C494" s="175"/>
      <c r="D494" s="80" t="s">
        <v>538</v>
      </c>
      <c r="E494" s="69" t="s">
        <v>820</v>
      </c>
      <c r="F494" s="69" t="s">
        <v>38</v>
      </c>
      <c r="G494" s="69" t="s">
        <v>39</v>
      </c>
      <c r="H494" s="54">
        <v>18.72</v>
      </c>
      <c r="I494" s="32">
        <v>3</v>
      </c>
      <c r="J494" s="41">
        <f t="shared" si="14"/>
        <v>0</v>
      </c>
      <c r="K494" s="42" t="str">
        <f t="shared" si="15"/>
        <v>OK</v>
      </c>
      <c r="L494" s="31"/>
      <c r="M494" s="31"/>
      <c r="N494" s="31">
        <v>3</v>
      </c>
      <c r="O494" s="31"/>
      <c r="P494" s="31"/>
      <c r="Q494" s="31"/>
      <c r="R494" s="31"/>
      <c r="S494" s="31"/>
      <c r="T494" s="31"/>
      <c r="U494" s="31"/>
      <c r="V494" s="31"/>
      <c r="W494" s="31"/>
      <c r="X494" s="60"/>
      <c r="Y494" s="60"/>
      <c r="Z494" s="60"/>
      <c r="AA494" s="60"/>
      <c r="AB494" s="60"/>
      <c r="AC494" s="60"/>
    </row>
    <row r="495" spans="1:29" ht="30" customHeight="1" x14ac:dyDescent="0.25">
      <c r="A495" s="172"/>
      <c r="B495" s="70">
        <v>539</v>
      </c>
      <c r="C495" s="175"/>
      <c r="D495" s="80" t="s">
        <v>539</v>
      </c>
      <c r="E495" s="69" t="s">
        <v>820</v>
      </c>
      <c r="F495" s="69" t="s">
        <v>38</v>
      </c>
      <c r="G495" s="69" t="s">
        <v>39</v>
      </c>
      <c r="H495" s="54">
        <v>25.5</v>
      </c>
      <c r="I495" s="32"/>
      <c r="J495" s="41">
        <f t="shared" si="14"/>
        <v>0</v>
      </c>
      <c r="K495" s="42" t="str">
        <f t="shared" si="15"/>
        <v>OK</v>
      </c>
      <c r="L495" s="31"/>
      <c r="M495" s="31"/>
      <c r="N495" s="31"/>
      <c r="O495" s="31"/>
      <c r="P495" s="31"/>
      <c r="Q495" s="31"/>
      <c r="R495" s="31"/>
      <c r="S495" s="31"/>
      <c r="T495" s="31"/>
      <c r="U495" s="31"/>
      <c r="V495" s="31"/>
      <c r="W495" s="31"/>
      <c r="X495" s="60"/>
      <c r="Y495" s="60"/>
      <c r="Z495" s="60"/>
      <c r="AA495" s="60"/>
      <c r="AB495" s="60"/>
      <c r="AC495" s="60"/>
    </row>
    <row r="496" spans="1:29" ht="30" customHeight="1" x14ac:dyDescent="0.25">
      <c r="A496" s="172"/>
      <c r="B496" s="76">
        <v>540</v>
      </c>
      <c r="C496" s="175"/>
      <c r="D496" s="80" t="s">
        <v>540</v>
      </c>
      <c r="E496" s="69" t="s">
        <v>821</v>
      </c>
      <c r="F496" s="69" t="s">
        <v>38</v>
      </c>
      <c r="G496" s="69" t="s">
        <v>39</v>
      </c>
      <c r="H496" s="54">
        <v>9</v>
      </c>
      <c r="I496" s="32">
        <v>2</v>
      </c>
      <c r="J496" s="41">
        <f t="shared" si="14"/>
        <v>0</v>
      </c>
      <c r="K496" s="42" t="str">
        <f t="shared" si="15"/>
        <v>OK</v>
      </c>
      <c r="L496" s="31"/>
      <c r="M496" s="31"/>
      <c r="N496" s="31">
        <v>2</v>
      </c>
      <c r="O496" s="31"/>
      <c r="P496" s="31"/>
      <c r="Q496" s="31"/>
      <c r="R496" s="31"/>
      <c r="S496" s="31"/>
      <c r="T496" s="31"/>
      <c r="U496" s="31"/>
      <c r="V496" s="31"/>
      <c r="W496" s="31"/>
      <c r="X496" s="60"/>
      <c r="Y496" s="60"/>
      <c r="Z496" s="60"/>
      <c r="AA496" s="60"/>
      <c r="AB496" s="60"/>
      <c r="AC496" s="60"/>
    </row>
    <row r="497" spans="1:29" ht="30" customHeight="1" x14ac:dyDescent="0.25">
      <c r="A497" s="172"/>
      <c r="B497" s="76">
        <v>541</v>
      </c>
      <c r="C497" s="175"/>
      <c r="D497" s="80" t="s">
        <v>541</v>
      </c>
      <c r="E497" s="69" t="s">
        <v>822</v>
      </c>
      <c r="F497" s="69" t="s">
        <v>38</v>
      </c>
      <c r="G497" s="69" t="s">
        <v>39</v>
      </c>
      <c r="H497" s="54">
        <v>10</v>
      </c>
      <c r="I497" s="32"/>
      <c r="J497" s="41">
        <f t="shared" si="14"/>
        <v>0</v>
      </c>
      <c r="K497" s="42" t="str">
        <f t="shared" si="15"/>
        <v>OK</v>
      </c>
      <c r="L497" s="31"/>
      <c r="M497" s="31"/>
      <c r="N497" s="31"/>
      <c r="O497" s="31"/>
      <c r="P497" s="31"/>
      <c r="Q497" s="31"/>
      <c r="R497" s="31"/>
      <c r="S497" s="31"/>
      <c r="T497" s="31"/>
      <c r="U497" s="31"/>
      <c r="V497" s="31"/>
      <c r="W497" s="31"/>
      <c r="X497" s="60"/>
      <c r="Y497" s="60"/>
      <c r="Z497" s="60"/>
      <c r="AA497" s="60"/>
      <c r="AB497" s="60"/>
      <c r="AC497" s="60"/>
    </row>
    <row r="498" spans="1:29" ht="30" customHeight="1" x14ac:dyDescent="0.25">
      <c r="A498" s="172"/>
      <c r="B498" s="76">
        <v>542</v>
      </c>
      <c r="C498" s="175"/>
      <c r="D498" s="80" t="s">
        <v>542</v>
      </c>
      <c r="E498" s="69" t="s">
        <v>822</v>
      </c>
      <c r="F498" s="69" t="s">
        <v>38</v>
      </c>
      <c r="G498" s="69" t="s">
        <v>39</v>
      </c>
      <c r="H498" s="54">
        <v>17.5</v>
      </c>
      <c r="I498" s="32">
        <v>5</v>
      </c>
      <c r="J498" s="41">
        <f t="shared" si="14"/>
        <v>0</v>
      </c>
      <c r="K498" s="42" t="str">
        <f t="shared" si="15"/>
        <v>OK</v>
      </c>
      <c r="L498" s="31"/>
      <c r="M498" s="31"/>
      <c r="N498" s="31">
        <v>5</v>
      </c>
      <c r="O498" s="31"/>
      <c r="P498" s="31"/>
      <c r="Q498" s="31"/>
      <c r="R498" s="31"/>
      <c r="S498" s="31"/>
      <c r="T498" s="31"/>
      <c r="U498" s="31"/>
      <c r="V498" s="31"/>
      <c r="W498" s="31"/>
      <c r="X498" s="60"/>
      <c r="Y498" s="60"/>
      <c r="Z498" s="60"/>
      <c r="AA498" s="60"/>
      <c r="AB498" s="60"/>
      <c r="AC498" s="60"/>
    </row>
    <row r="499" spans="1:29" ht="30" customHeight="1" x14ac:dyDescent="0.25">
      <c r="A499" s="172"/>
      <c r="B499" s="76">
        <v>543</v>
      </c>
      <c r="C499" s="175"/>
      <c r="D499" s="81" t="s">
        <v>543</v>
      </c>
      <c r="E499" s="66" t="s">
        <v>292</v>
      </c>
      <c r="F499" s="69" t="s">
        <v>38</v>
      </c>
      <c r="G499" s="69" t="s">
        <v>39</v>
      </c>
      <c r="H499" s="54">
        <v>41.22</v>
      </c>
      <c r="I499" s="32"/>
      <c r="J499" s="41">
        <f t="shared" si="14"/>
        <v>0</v>
      </c>
      <c r="K499" s="42" t="str">
        <f t="shared" si="15"/>
        <v>OK</v>
      </c>
      <c r="L499" s="31"/>
      <c r="M499" s="31"/>
      <c r="N499" s="31"/>
      <c r="O499" s="31"/>
      <c r="P499" s="31"/>
      <c r="Q499" s="31"/>
      <c r="R499" s="31"/>
      <c r="S499" s="31"/>
      <c r="T499" s="31"/>
      <c r="U499" s="31"/>
      <c r="V499" s="31"/>
      <c r="W499" s="31"/>
      <c r="X499" s="60"/>
      <c r="Y499" s="60"/>
      <c r="Z499" s="60"/>
      <c r="AA499" s="60"/>
      <c r="AB499" s="60"/>
      <c r="AC499" s="60"/>
    </row>
    <row r="500" spans="1:29" ht="30" customHeight="1" x14ac:dyDescent="0.25">
      <c r="A500" s="172"/>
      <c r="B500" s="76">
        <v>544</v>
      </c>
      <c r="C500" s="175"/>
      <c r="D500" s="80" t="s">
        <v>544</v>
      </c>
      <c r="E500" s="69" t="s">
        <v>823</v>
      </c>
      <c r="F500" s="69" t="s">
        <v>545</v>
      </c>
      <c r="G500" s="69" t="s">
        <v>39</v>
      </c>
      <c r="H500" s="54">
        <v>123.58</v>
      </c>
      <c r="I500" s="32"/>
      <c r="J500" s="41">
        <f t="shared" si="14"/>
        <v>0</v>
      </c>
      <c r="K500" s="42" t="str">
        <f t="shared" si="15"/>
        <v>OK</v>
      </c>
      <c r="L500" s="31"/>
      <c r="M500" s="31"/>
      <c r="N500" s="31"/>
      <c r="O500" s="31"/>
      <c r="P500" s="31"/>
      <c r="Q500" s="31"/>
      <c r="R500" s="31"/>
      <c r="S500" s="31"/>
      <c r="T500" s="31"/>
      <c r="U500" s="31"/>
      <c r="V500" s="31"/>
      <c r="W500" s="31"/>
      <c r="X500" s="60"/>
      <c r="Y500" s="60"/>
      <c r="Z500" s="60"/>
      <c r="AA500" s="60"/>
      <c r="AB500" s="60"/>
      <c r="AC500" s="60"/>
    </row>
    <row r="501" spans="1:29" ht="30" customHeight="1" x14ac:dyDescent="0.25">
      <c r="A501" s="172"/>
      <c r="B501" s="76">
        <v>545</v>
      </c>
      <c r="C501" s="175"/>
      <c r="D501" s="80" t="s">
        <v>546</v>
      </c>
      <c r="E501" s="69" t="s">
        <v>824</v>
      </c>
      <c r="F501" s="69" t="s">
        <v>547</v>
      </c>
      <c r="G501" s="69" t="s">
        <v>39</v>
      </c>
      <c r="H501" s="54">
        <v>7.7</v>
      </c>
      <c r="I501" s="32">
        <v>2</v>
      </c>
      <c r="J501" s="41">
        <f t="shared" si="14"/>
        <v>2</v>
      </c>
      <c r="K501" s="42" t="str">
        <f t="shared" si="15"/>
        <v>OK</v>
      </c>
      <c r="L501" s="31"/>
      <c r="M501" s="31"/>
      <c r="N501" s="31"/>
      <c r="O501" s="31"/>
      <c r="P501" s="31"/>
      <c r="Q501" s="31"/>
      <c r="R501" s="31"/>
      <c r="S501" s="31"/>
      <c r="T501" s="31"/>
      <c r="U501" s="31"/>
      <c r="V501" s="31"/>
      <c r="W501" s="31"/>
      <c r="X501" s="60"/>
      <c r="Y501" s="60"/>
      <c r="Z501" s="60"/>
      <c r="AA501" s="60"/>
      <c r="AB501" s="60"/>
      <c r="AC501" s="60"/>
    </row>
    <row r="502" spans="1:29" ht="30" customHeight="1" x14ac:dyDescent="0.25">
      <c r="A502" s="172"/>
      <c r="B502" s="69">
        <v>546</v>
      </c>
      <c r="C502" s="175"/>
      <c r="D502" s="80" t="s">
        <v>548</v>
      </c>
      <c r="E502" s="69" t="s">
        <v>825</v>
      </c>
      <c r="F502" s="69" t="s">
        <v>123</v>
      </c>
      <c r="G502" s="69" t="s">
        <v>39</v>
      </c>
      <c r="H502" s="54">
        <v>172.66</v>
      </c>
      <c r="I502" s="32"/>
      <c r="J502" s="41">
        <f t="shared" si="14"/>
        <v>0</v>
      </c>
      <c r="K502" s="42" t="str">
        <f t="shared" si="15"/>
        <v>OK</v>
      </c>
      <c r="L502" s="31"/>
      <c r="M502" s="31"/>
      <c r="N502" s="31"/>
      <c r="O502" s="31"/>
      <c r="P502" s="31"/>
      <c r="Q502" s="31"/>
      <c r="R502" s="31"/>
      <c r="S502" s="31"/>
      <c r="T502" s="31"/>
      <c r="U502" s="31"/>
      <c r="V502" s="31"/>
      <c r="W502" s="31"/>
      <c r="X502" s="60"/>
      <c r="Y502" s="60"/>
      <c r="Z502" s="60"/>
      <c r="AA502" s="60"/>
      <c r="AB502" s="60"/>
      <c r="AC502" s="60"/>
    </row>
    <row r="503" spans="1:29" ht="30" customHeight="1" x14ac:dyDescent="0.25">
      <c r="A503" s="172"/>
      <c r="B503" s="70">
        <v>547</v>
      </c>
      <c r="C503" s="175"/>
      <c r="D503" s="80" t="s">
        <v>635</v>
      </c>
      <c r="E503" s="69" t="s">
        <v>824</v>
      </c>
      <c r="F503" s="69" t="s">
        <v>636</v>
      </c>
      <c r="G503" s="69" t="s">
        <v>44</v>
      </c>
      <c r="H503" s="54">
        <v>9.3000000000000007</v>
      </c>
      <c r="I503" s="32"/>
      <c r="J503" s="41">
        <f t="shared" si="14"/>
        <v>0</v>
      </c>
      <c r="K503" s="42" t="str">
        <f t="shared" si="15"/>
        <v>OK</v>
      </c>
      <c r="L503" s="31"/>
      <c r="M503" s="31"/>
      <c r="N503" s="31"/>
      <c r="O503" s="31"/>
      <c r="P503" s="31"/>
      <c r="Q503" s="31"/>
      <c r="R503" s="31"/>
      <c r="S503" s="31"/>
      <c r="T503" s="31"/>
      <c r="U503" s="31"/>
      <c r="V503" s="31"/>
      <c r="W503" s="31"/>
      <c r="X503" s="60"/>
      <c r="Y503" s="60"/>
      <c r="Z503" s="60"/>
      <c r="AA503" s="60"/>
      <c r="AB503" s="60"/>
      <c r="AC503" s="60"/>
    </row>
    <row r="504" spans="1:29" ht="30" customHeight="1" x14ac:dyDescent="0.25">
      <c r="A504" s="172"/>
      <c r="B504" s="70">
        <v>548</v>
      </c>
      <c r="C504" s="175"/>
      <c r="D504" s="80" t="s">
        <v>620</v>
      </c>
      <c r="E504" s="69" t="s">
        <v>821</v>
      </c>
      <c r="F504" s="69" t="s">
        <v>38</v>
      </c>
      <c r="G504" s="69" t="s">
        <v>39</v>
      </c>
      <c r="H504" s="54">
        <v>13.5</v>
      </c>
      <c r="I504" s="32"/>
      <c r="J504" s="41">
        <f t="shared" si="14"/>
        <v>0</v>
      </c>
      <c r="K504" s="42" t="str">
        <f t="shared" si="15"/>
        <v>OK</v>
      </c>
      <c r="L504" s="31"/>
      <c r="M504" s="31"/>
      <c r="N504" s="31"/>
      <c r="O504" s="31"/>
      <c r="P504" s="31"/>
      <c r="Q504" s="31"/>
      <c r="R504" s="31"/>
      <c r="S504" s="31"/>
      <c r="T504" s="31"/>
      <c r="U504" s="31"/>
      <c r="V504" s="31"/>
      <c r="W504" s="31"/>
      <c r="X504" s="60"/>
      <c r="Y504" s="60"/>
      <c r="Z504" s="60"/>
      <c r="AA504" s="60"/>
      <c r="AB504" s="60"/>
      <c r="AC504" s="60"/>
    </row>
    <row r="505" spans="1:29" ht="30" customHeight="1" x14ac:dyDescent="0.25">
      <c r="A505" s="172"/>
      <c r="B505" s="76">
        <v>549</v>
      </c>
      <c r="C505" s="175"/>
      <c r="D505" s="80" t="s">
        <v>549</v>
      </c>
      <c r="E505" s="69" t="s">
        <v>826</v>
      </c>
      <c r="F505" s="69" t="s">
        <v>38</v>
      </c>
      <c r="G505" s="69" t="s">
        <v>39</v>
      </c>
      <c r="H505" s="54">
        <v>8</v>
      </c>
      <c r="I505" s="32">
        <v>1</v>
      </c>
      <c r="J505" s="41">
        <f t="shared" si="14"/>
        <v>0</v>
      </c>
      <c r="K505" s="42" t="str">
        <f t="shared" si="15"/>
        <v>OK</v>
      </c>
      <c r="L505" s="31"/>
      <c r="M505" s="31"/>
      <c r="N505" s="31">
        <v>1</v>
      </c>
      <c r="O505" s="31"/>
      <c r="P505" s="31"/>
      <c r="Q505" s="31"/>
      <c r="R505" s="31"/>
      <c r="S505" s="31"/>
      <c r="T505" s="31"/>
      <c r="U505" s="31"/>
      <c r="V505" s="31"/>
      <c r="W505" s="31"/>
      <c r="X505" s="60"/>
      <c r="Y505" s="60"/>
      <c r="Z505" s="60"/>
      <c r="AA505" s="60"/>
      <c r="AB505" s="60"/>
      <c r="AC505" s="60"/>
    </row>
    <row r="506" spans="1:29" ht="30" customHeight="1" x14ac:dyDescent="0.25">
      <c r="A506" s="172"/>
      <c r="B506" s="70">
        <v>550</v>
      </c>
      <c r="C506" s="175"/>
      <c r="D506" s="81" t="s">
        <v>550</v>
      </c>
      <c r="E506" s="66" t="s">
        <v>822</v>
      </c>
      <c r="F506" s="69" t="s">
        <v>123</v>
      </c>
      <c r="G506" s="69" t="s">
        <v>39</v>
      </c>
      <c r="H506" s="54">
        <v>10</v>
      </c>
      <c r="I506" s="32"/>
      <c r="J506" s="41">
        <f t="shared" si="14"/>
        <v>0</v>
      </c>
      <c r="K506" s="42" t="str">
        <f t="shared" si="15"/>
        <v>OK</v>
      </c>
      <c r="L506" s="31"/>
      <c r="M506" s="31"/>
      <c r="N506" s="31"/>
      <c r="O506" s="31"/>
      <c r="P506" s="31"/>
      <c r="Q506" s="31"/>
      <c r="R506" s="31"/>
      <c r="S506" s="31"/>
      <c r="T506" s="31"/>
      <c r="U506" s="31"/>
      <c r="V506" s="31"/>
      <c r="W506" s="31"/>
      <c r="X506" s="60"/>
      <c r="Y506" s="60"/>
      <c r="Z506" s="60"/>
      <c r="AA506" s="60"/>
      <c r="AB506" s="60"/>
      <c r="AC506" s="60"/>
    </row>
    <row r="507" spans="1:29" ht="30" customHeight="1" x14ac:dyDescent="0.25">
      <c r="A507" s="172"/>
      <c r="B507" s="70">
        <v>551</v>
      </c>
      <c r="C507" s="175"/>
      <c r="D507" s="80" t="s">
        <v>551</v>
      </c>
      <c r="E507" s="69" t="s">
        <v>827</v>
      </c>
      <c r="F507" s="69" t="s">
        <v>553</v>
      </c>
      <c r="G507" s="69" t="s">
        <v>39</v>
      </c>
      <c r="H507" s="54">
        <v>34.299999999999997</v>
      </c>
      <c r="I507" s="32"/>
      <c r="J507" s="41">
        <f t="shared" si="14"/>
        <v>0</v>
      </c>
      <c r="K507" s="42" t="str">
        <f t="shared" si="15"/>
        <v>OK</v>
      </c>
      <c r="L507" s="31"/>
      <c r="M507" s="31"/>
      <c r="N507" s="31"/>
      <c r="O507" s="31"/>
      <c r="P507" s="31"/>
      <c r="Q507" s="31"/>
      <c r="R507" s="31"/>
      <c r="S507" s="31"/>
      <c r="T507" s="31"/>
      <c r="U507" s="31"/>
      <c r="V507" s="31"/>
      <c r="W507" s="31"/>
      <c r="X507" s="60"/>
      <c r="Y507" s="60"/>
      <c r="Z507" s="60"/>
      <c r="AA507" s="60"/>
      <c r="AB507" s="60"/>
      <c r="AC507" s="60"/>
    </row>
    <row r="508" spans="1:29" ht="30" customHeight="1" x14ac:dyDescent="0.25">
      <c r="A508" s="172"/>
      <c r="B508" s="70">
        <v>552</v>
      </c>
      <c r="C508" s="175"/>
      <c r="D508" s="80" t="s">
        <v>554</v>
      </c>
      <c r="E508" s="69" t="s">
        <v>827</v>
      </c>
      <c r="F508" s="69" t="s">
        <v>553</v>
      </c>
      <c r="G508" s="69" t="s">
        <v>39</v>
      </c>
      <c r="H508" s="54">
        <v>34.299999999999997</v>
      </c>
      <c r="I508" s="32"/>
      <c r="J508" s="41">
        <f t="shared" si="14"/>
        <v>0</v>
      </c>
      <c r="K508" s="42" t="str">
        <f t="shared" si="15"/>
        <v>OK</v>
      </c>
      <c r="L508" s="31"/>
      <c r="M508" s="31"/>
      <c r="N508" s="31"/>
      <c r="O508" s="31"/>
      <c r="P508" s="31"/>
      <c r="Q508" s="31"/>
      <c r="R508" s="31"/>
      <c r="S508" s="31"/>
      <c r="T508" s="31"/>
      <c r="U508" s="31"/>
      <c r="V508" s="31"/>
      <c r="W508" s="31"/>
      <c r="X508" s="60"/>
      <c r="Y508" s="60"/>
      <c r="Z508" s="60"/>
      <c r="AA508" s="60"/>
      <c r="AB508" s="60"/>
      <c r="AC508" s="60"/>
    </row>
    <row r="509" spans="1:29" ht="30" customHeight="1" x14ac:dyDescent="0.25">
      <c r="A509" s="172"/>
      <c r="B509" s="70">
        <v>553</v>
      </c>
      <c r="C509" s="175"/>
      <c r="D509" s="80" t="s">
        <v>555</v>
      </c>
      <c r="E509" s="69" t="s">
        <v>827</v>
      </c>
      <c r="F509" s="69" t="s">
        <v>553</v>
      </c>
      <c r="G509" s="69" t="s">
        <v>39</v>
      </c>
      <c r="H509" s="54">
        <v>34.299999999999997</v>
      </c>
      <c r="I509" s="32"/>
      <c r="J509" s="41">
        <f t="shared" si="14"/>
        <v>0</v>
      </c>
      <c r="K509" s="42" t="str">
        <f t="shared" si="15"/>
        <v>OK</v>
      </c>
      <c r="L509" s="31"/>
      <c r="M509" s="31"/>
      <c r="N509" s="31"/>
      <c r="O509" s="31"/>
      <c r="P509" s="31"/>
      <c r="Q509" s="31"/>
      <c r="R509" s="31"/>
      <c r="S509" s="31"/>
      <c r="T509" s="31"/>
      <c r="U509" s="31"/>
      <c r="V509" s="31"/>
      <c r="W509" s="31"/>
      <c r="X509" s="60"/>
      <c r="Y509" s="60"/>
      <c r="Z509" s="60"/>
      <c r="AA509" s="60"/>
      <c r="AB509" s="60"/>
      <c r="AC509" s="60"/>
    </row>
    <row r="510" spans="1:29" ht="30" customHeight="1" x14ac:dyDescent="0.25">
      <c r="A510" s="172"/>
      <c r="B510" s="70">
        <v>554</v>
      </c>
      <c r="C510" s="175"/>
      <c r="D510" s="80" t="s">
        <v>556</v>
      </c>
      <c r="E510" s="69" t="s">
        <v>827</v>
      </c>
      <c r="F510" s="69" t="s">
        <v>553</v>
      </c>
      <c r="G510" s="69" t="s">
        <v>39</v>
      </c>
      <c r="H510" s="54">
        <v>33.36</v>
      </c>
      <c r="I510" s="32"/>
      <c r="J510" s="41">
        <f t="shared" si="14"/>
        <v>0</v>
      </c>
      <c r="K510" s="42" t="str">
        <f t="shared" si="15"/>
        <v>OK</v>
      </c>
      <c r="L510" s="31"/>
      <c r="M510" s="31"/>
      <c r="N510" s="31"/>
      <c r="O510" s="31"/>
      <c r="P510" s="31"/>
      <c r="Q510" s="31"/>
      <c r="R510" s="31"/>
      <c r="S510" s="31"/>
      <c r="T510" s="31"/>
      <c r="U510" s="31"/>
      <c r="V510" s="31"/>
      <c r="W510" s="31"/>
      <c r="X510" s="60"/>
      <c r="Y510" s="60"/>
      <c r="Z510" s="60"/>
      <c r="AA510" s="60"/>
      <c r="AB510" s="60"/>
      <c r="AC510" s="60"/>
    </row>
    <row r="511" spans="1:29" ht="30" customHeight="1" x14ac:dyDescent="0.25">
      <c r="A511" s="172"/>
      <c r="B511" s="70">
        <v>555</v>
      </c>
      <c r="C511" s="175"/>
      <c r="D511" s="80" t="s">
        <v>557</v>
      </c>
      <c r="E511" s="69" t="s">
        <v>827</v>
      </c>
      <c r="F511" s="69" t="s">
        <v>553</v>
      </c>
      <c r="G511" s="69" t="s">
        <v>39</v>
      </c>
      <c r="H511" s="54">
        <v>34.299999999999997</v>
      </c>
      <c r="I511" s="32"/>
      <c r="J511" s="41">
        <f t="shared" si="14"/>
        <v>0</v>
      </c>
      <c r="K511" s="42" t="str">
        <f t="shared" si="15"/>
        <v>OK</v>
      </c>
      <c r="L511" s="31"/>
      <c r="M511" s="31"/>
      <c r="N511" s="31"/>
      <c r="O511" s="31"/>
      <c r="P511" s="31"/>
      <c r="Q511" s="31"/>
      <c r="R511" s="31"/>
      <c r="S511" s="31"/>
      <c r="T511" s="31"/>
      <c r="U511" s="31"/>
      <c r="V511" s="31"/>
      <c r="W511" s="31"/>
      <c r="X511" s="60"/>
      <c r="Y511" s="60"/>
      <c r="Z511" s="60"/>
      <c r="AA511" s="60"/>
      <c r="AB511" s="60"/>
      <c r="AC511" s="60"/>
    </row>
    <row r="512" spans="1:29" ht="30" customHeight="1" x14ac:dyDescent="0.25">
      <c r="A512" s="172"/>
      <c r="B512" s="70">
        <v>556</v>
      </c>
      <c r="C512" s="175"/>
      <c r="D512" s="80" t="s">
        <v>558</v>
      </c>
      <c r="E512" s="69" t="s">
        <v>827</v>
      </c>
      <c r="F512" s="69" t="s">
        <v>553</v>
      </c>
      <c r="G512" s="69" t="s">
        <v>39</v>
      </c>
      <c r="H512" s="54">
        <v>34.299999999999997</v>
      </c>
      <c r="I512" s="32"/>
      <c r="J512" s="41">
        <f t="shared" si="14"/>
        <v>0</v>
      </c>
      <c r="K512" s="42" t="str">
        <f t="shared" si="15"/>
        <v>OK</v>
      </c>
      <c r="L512" s="31"/>
      <c r="M512" s="31"/>
      <c r="N512" s="31"/>
      <c r="O512" s="31"/>
      <c r="P512" s="31"/>
      <c r="Q512" s="31"/>
      <c r="R512" s="31"/>
      <c r="S512" s="31"/>
      <c r="T512" s="31"/>
      <c r="U512" s="31"/>
      <c r="V512" s="31"/>
      <c r="W512" s="31"/>
      <c r="X512" s="60"/>
      <c r="Y512" s="60"/>
      <c r="Z512" s="60"/>
      <c r="AA512" s="60"/>
      <c r="AB512" s="60"/>
      <c r="AC512" s="60"/>
    </row>
    <row r="513" spans="1:29" ht="30" customHeight="1" x14ac:dyDescent="0.25">
      <c r="A513" s="172"/>
      <c r="B513" s="70">
        <v>557</v>
      </c>
      <c r="C513" s="175"/>
      <c r="D513" s="80" t="s">
        <v>559</v>
      </c>
      <c r="E513" s="69" t="s">
        <v>828</v>
      </c>
      <c r="F513" s="69" t="s">
        <v>561</v>
      </c>
      <c r="G513" s="69" t="s">
        <v>39</v>
      </c>
      <c r="H513" s="54">
        <v>15</v>
      </c>
      <c r="I513" s="32"/>
      <c r="J513" s="41">
        <f t="shared" si="14"/>
        <v>0</v>
      </c>
      <c r="K513" s="42" t="str">
        <f t="shared" si="15"/>
        <v>OK</v>
      </c>
      <c r="L513" s="31"/>
      <c r="M513" s="31"/>
      <c r="N513" s="31"/>
      <c r="O513" s="31"/>
      <c r="P513" s="31"/>
      <c r="Q513" s="31"/>
      <c r="R513" s="31"/>
      <c r="S513" s="31"/>
      <c r="T513" s="31"/>
      <c r="U513" s="31"/>
      <c r="V513" s="31"/>
      <c r="W513" s="31"/>
      <c r="X513" s="60"/>
      <c r="Y513" s="60"/>
      <c r="Z513" s="60"/>
      <c r="AA513" s="60"/>
      <c r="AB513" s="60"/>
      <c r="AC513" s="60"/>
    </row>
    <row r="514" spans="1:29" ht="30" customHeight="1" x14ac:dyDescent="0.25">
      <c r="A514" s="172"/>
      <c r="B514" s="70">
        <v>558</v>
      </c>
      <c r="C514" s="175"/>
      <c r="D514" s="80" t="s">
        <v>562</v>
      </c>
      <c r="E514" s="69" t="s">
        <v>829</v>
      </c>
      <c r="F514" s="69" t="s">
        <v>123</v>
      </c>
      <c r="G514" s="69" t="s">
        <v>39</v>
      </c>
      <c r="H514" s="54">
        <v>54.24</v>
      </c>
      <c r="I514" s="32"/>
      <c r="J514" s="41">
        <f t="shared" si="14"/>
        <v>0</v>
      </c>
      <c r="K514" s="42" t="str">
        <f t="shared" si="15"/>
        <v>OK</v>
      </c>
      <c r="L514" s="31"/>
      <c r="M514" s="31"/>
      <c r="N514" s="31"/>
      <c r="O514" s="31"/>
      <c r="P514" s="31"/>
      <c r="Q514" s="31"/>
      <c r="R514" s="31"/>
      <c r="S514" s="31"/>
      <c r="T514" s="31"/>
      <c r="U514" s="31"/>
      <c r="V514" s="31"/>
      <c r="W514" s="31"/>
      <c r="X514" s="60"/>
      <c r="Y514" s="60"/>
      <c r="Z514" s="60"/>
      <c r="AA514" s="60"/>
      <c r="AB514" s="60"/>
      <c r="AC514" s="60"/>
    </row>
    <row r="515" spans="1:29" ht="30" customHeight="1" x14ac:dyDescent="0.25">
      <c r="A515" s="172"/>
      <c r="B515" s="70">
        <v>559</v>
      </c>
      <c r="C515" s="175"/>
      <c r="D515" s="80" t="s">
        <v>566</v>
      </c>
      <c r="E515" s="69" t="s">
        <v>824</v>
      </c>
      <c r="F515" s="69" t="s">
        <v>123</v>
      </c>
      <c r="G515" s="69" t="s">
        <v>39</v>
      </c>
      <c r="H515" s="54">
        <v>290</v>
      </c>
      <c r="I515" s="32">
        <v>2</v>
      </c>
      <c r="J515" s="41">
        <f t="shared" si="14"/>
        <v>2</v>
      </c>
      <c r="K515" s="42" t="str">
        <f t="shared" si="15"/>
        <v>OK</v>
      </c>
      <c r="L515" s="31"/>
      <c r="M515" s="31"/>
      <c r="N515" s="31"/>
      <c r="O515" s="31"/>
      <c r="P515" s="31"/>
      <c r="Q515" s="31"/>
      <c r="R515" s="31"/>
      <c r="S515" s="31"/>
      <c r="T515" s="31"/>
      <c r="U515" s="31"/>
      <c r="V515" s="31"/>
      <c r="W515" s="31"/>
      <c r="X515" s="60"/>
      <c r="Y515" s="60"/>
      <c r="Z515" s="60"/>
      <c r="AA515" s="60"/>
      <c r="AB515" s="60"/>
      <c r="AC515" s="60"/>
    </row>
    <row r="516" spans="1:29" ht="30" customHeight="1" x14ac:dyDescent="0.25">
      <c r="A516" s="172"/>
      <c r="B516" s="70">
        <v>560</v>
      </c>
      <c r="C516" s="175"/>
      <c r="D516" s="80" t="s">
        <v>568</v>
      </c>
      <c r="E516" s="69" t="s">
        <v>824</v>
      </c>
      <c r="F516" s="69" t="s">
        <v>553</v>
      </c>
      <c r="G516" s="69" t="s">
        <v>39</v>
      </c>
      <c r="H516" s="54">
        <v>7.5</v>
      </c>
      <c r="I516" s="32"/>
      <c r="J516" s="41">
        <f t="shared" si="14"/>
        <v>0</v>
      </c>
      <c r="K516" s="42" t="str">
        <f t="shared" si="15"/>
        <v>OK</v>
      </c>
      <c r="L516" s="31"/>
      <c r="M516" s="31"/>
      <c r="N516" s="31"/>
      <c r="O516" s="31"/>
      <c r="P516" s="31"/>
      <c r="Q516" s="31"/>
      <c r="R516" s="31"/>
      <c r="S516" s="31"/>
      <c r="T516" s="31"/>
      <c r="U516" s="31"/>
      <c r="V516" s="31"/>
      <c r="W516" s="31"/>
      <c r="X516" s="60"/>
      <c r="Y516" s="60"/>
      <c r="Z516" s="60"/>
      <c r="AA516" s="60"/>
      <c r="AB516" s="60"/>
      <c r="AC516" s="60"/>
    </row>
    <row r="517" spans="1:29" ht="30" customHeight="1" x14ac:dyDescent="0.25">
      <c r="A517" s="172"/>
      <c r="B517" s="70">
        <v>561</v>
      </c>
      <c r="C517" s="175"/>
      <c r="D517" s="80" t="s">
        <v>569</v>
      </c>
      <c r="E517" s="69" t="s">
        <v>824</v>
      </c>
      <c r="F517" s="69" t="s">
        <v>553</v>
      </c>
      <c r="G517" s="69" t="s">
        <v>39</v>
      </c>
      <c r="H517" s="54">
        <v>7.5</v>
      </c>
      <c r="I517" s="32">
        <v>5</v>
      </c>
      <c r="J517" s="41">
        <f t="shared" ref="J517:J560" si="16">I517-(SUM(L517:AC517))</f>
        <v>3</v>
      </c>
      <c r="K517" s="42" t="str">
        <f t="shared" ref="K517:K560" si="17">IF(J517&lt;0,"ATENÇÃO","OK")</f>
        <v>OK</v>
      </c>
      <c r="L517" s="31"/>
      <c r="M517" s="31"/>
      <c r="N517" s="31">
        <v>2</v>
      </c>
      <c r="O517" s="31"/>
      <c r="P517" s="31"/>
      <c r="Q517" s="31"/>
      <c r="R517" s="31"/>
      <c r="S517" s="31"/>
      <c r="T517" s="31"/>
      <c r="U517" s="31"/>
      <c r="V517" s="31"/>
      <c r="W517" s="31"/>
      <c r="X517" s="60"/>
      <c r="Y517" s="60"/>
      <c r="Z517" s="60"/>
      <c r="AA517" s="60"/>
      <c r="AB517" s="60"/>
      <c r="AC517" s="60"/>
    </row>
    <row r="518" spans="1:29" ht="30" customHeight="1" x14ac:dyDescent="0.25">
      <c r="A518" s="172"/>
      <c r="B518" s="70">
        <v>562</v>
      </c>
      <c r="C518" s="175"/>
      <c r="D518" s="80" t="s">
        <v>570</v>
      </c>
      <c r="E518" s="69" t="s">
        <v>824</v>
      </c>
      <c r="F518" s="69" t="s">
        <v>553</v>
      </c>
      <c r="G518" s="69" t="s">
        <v>39</v>
      </c>
      <c r="H518" s="54">
        <v>3.68</v>
      </c>
      <c r="I518" s="32">
        <v>5</v>
      </c>
      <c r="J518" s="41">
        <f t="shared" si="16"/>
        <v>3</v>
      </c>
      <c r="K518" s="42" t="str">
        <f t="shared" si="17"/>
        <v>OK</v>
      </c>
      <c r="L518" s="31"/>
      <c r="M518" s="31"/>
      <c r="N518" s="31">
        <v>2</v>
      </c>
      <c r="O518" s="31"/>
      <c r="P518" s="31"/>
      <c r="Q518" s="31"/>
      <c r="R518" s="31"/>
      <c r="S518" s="31"/>
      <c r="T518" s="31"/>
      <c r="U518" s="31"/>
      <c r="V518" s="31"/>
      <c r="W518" s="31"/>
      <c r="X518" s="60"/>
      <c r="Y518" s="60"/>
      <c r="Z518" s="60"/>
      <c r="AA518" s="60"/>
      <c r="AB518" s="60"/>
      <c r="AC518" s="60"/>
    </row>
    <row r="519" spans="1:29" ht="30" customHeight="1" x14ac:dyDescent="0.25">
      <c r="A519" s="172"/>
      <c r="B519" s="70">
        <v>563</v>
      </c>
      <c r="C519" s="175"/>
      <c r="D519" s="80" t="s">
        <v>571</v>
      </c>
      <c r="E519" s="69" t="s">
        <v>572</v>
      </c>
      <c r="F519" s="69" t="s">
        <v>553</v>
      </c>
      <c r="G519" s="69" t="s">
        <v>39</v>
      </c>
      <c r="H519" s="54">
        <v>345.04</v>
      </c>
      <c r="I519" s="32"/>
      <c r="J519" s="41">
        <f t="shared" si="16"/>
        <v>0</v>
      </c>
      <c r="K519" s="42" t="str">
        <f t="shared" si="17"/>
        <v>OK</v>
      </c>
      <c r="L519" s="31"/>
      <c r="M519" s="31"/>
      <c r="N519" s="31"/>
      <c r="O519" s="31"/>
      <c r="P519" s="31"/>
      <c r="Q519" s="31"/>
      <c r="R519" s="31"/>
      <c r="S519" s="31"/>
      <c r="T519" s="31"/>
      <c r="U519" s="31"/>
      <c r="V519" s="31"/>
      <c r="W519" s="31"/>
      <c r="X519" s="60"/>
      <c r="Y519" s="60"/>
      <c r="Z519" s="60"/>
      <c r="AA519" s="60"/>
      <c r="AB519" s="60"/>
      <c r="AC519" s="60"/>
    </row>
    <row r="520" spans="1:29" ht="30" customHeight="1" x14ac:dyDescent="0.25">
      <c r="A520" s="172"/>
      <c r="B520" s="70">
        <v>564</v>
      </c>
      <c r="C520" s="175"/>
      <c r="D520" s="81" t="s">
        <v>573</v>
      </c>
      <c r="E520" s="66" t="s">
        <v>824</v>
      </c>
      <c r="F520" s="66" t="s">
        <v>574</v>
      </c>
      <c r="G520" s="69" t="s">
        <v>39</v>
      </c>
      <c r="H520" s="54">
        <v>24.17</v>
      </c>
      <c r="I520" s="32"/>
      <c r="J520" s="41">
        <f t="shared" si="16"/>
        <v>0</v>
      </c>
      <c r="K520" s="42" t="str">
        <f t="shared" si="17"/>
        <v>OK</v>
      </c>
      <c r="L520" s="31"/>
      <c r="M520" s="31"/>
      <c r="N520" s="31"/>
      <c r="O520" s="31"/>
      <c r="P520" s="31"/>
      <c r="Q520" s="31"/>
      <c r="R520" s="31"/>
      <c r="S520" s="31"/>
      <c r="T520" s="31"/>
      <c r="U520" s="31"/>
      <c r="V520" s="31"/>
      <c r="W520" s="31"/>
      <c r="X520" s="60"/>
      <c r="Y520" s="60"/>
      <c r="Z520" s="60"/>
      <c r="AA520" s="60"/>
      <c r="AB520" s="60"/>
      <c r="AC520" s="60"/>
    </row>
    <row r="521" spans="1:29" ht="30" customHeight="1" x14ac:dyDescent="0.25">
      <c r="A521" s="172"/>
      <c r="B521" s="70">
        <v>565</v>
      </c>
      <c r="C521" s="175"/>
      <c r="D521" s="80" t="s">
        <v>575</v>
      </c>
      <c r="E521" s="69" t="s">
        <v>824</v>
      </c>
      <c r="F521" s="69" t="s">
        <v>123</v>
      </c>
      <c r="G521" s="69" t="s">
        <v>39</v>
      </c>
      <c r="H521" s="54">
        <v>4.95</v>
      </c>
      <c r="I521" s="32"/>
      <c r="J521" s="41">
        <f t="shared" si="16"/>
        <v>0</v>
      </c>
      <c r="K521" s="42" t="str">
        <f t="shared" si="17"/>
        <v>OK</v>
      </c>
      <c r="L521" s="31"/>
      <c r="M521" s="31"/>
      <c r="N521" s="31"/>
      <c r="O521" s="31"/>
      <c r="P521" s="31"/>
      <c r="Q521" s="31"/>
      <c r="R521" s="31"/>
      <c r="S521" s="31"/>
      <c r="T521" s="31"/>
      <c r="U521" s="31"/>
      <c r="V521" s="31"/>
      <c r="W521" s="31"/>
      <c r="X521" s="60"/>
      <c r="Y521" s="60"/>
      <c r="Z521" s="60"/>
      <c r="AA521" s="60"/>
      <c r="AB521" s="60"/>
      <c r="AC521" s="60"/>
    </row>
    <row r="522" spans="1:29" ht="30" customHeight="1" x14ac:dyDescent="0.25">
      <c r="A522" s="172"/>
      <c r="B522" s="70">
        <v>566</v>
      </c>
      <c r="C522" s="175"/>
      <c r="D522" s="80" t="s">
        <v>576</v>
      </c>
      <c r="E522" s="69" t="s">
        <v>824</v>
      </c>
      <c r="F522" s="69" t="s">
        <v>123</v>
      </c>
      <c r="G522" s="69" t="s">
        <v>39</v>
      </c>
      <c r="H522" s="54">
        <v>4.95</v>
      </c>
      <c r="I522" s="32"/>
      <c r="J522" s="41">
        <f t="shared" si="16"/>
        <v>0</v>
      </c>
      <c r="K522" s="42" t="str">
        <f t="shared" si="17"/>
        <v>OK</v>
      </c>
      <c r="L522" s="31"/>
      <c r="M522" s="31"/>
      <c r="N522" s="31"/>
      <c r="O522" s="31"/>
      <c r="P522" s="31"/>
      <c r="Q522" s="31"/>
      <c r="R522" s="31"/>
      <c r="S522" s="31"/>
      <c r="T522" s="31"/>
      <c r="U522" s="31"/>
      <c r="V522" s="31"/>
      <c r="W522" s="31"/>
      <c r="X522" s="60"/>
      <c r="Y522" s="60"/>
      <c r="Z522" s="60"/>
      <c r="AA522" s="60"/>
      <c r="AB522" s="60"/>
      <c r="AC522" s="60"/>
    </row>
    <row r="523" spans="1:29" ht="30" customHeight="1" x14ac:dyDescent="0.25">
      <c r="A523" s="172"/>
      <c r="B523" s="70">
        <v>567</v>
      </c>
      <c r="C523" s="175"/>
      <c r="D523" s="80" t="s">
        <v>577</v>
      </c>
      <c r="E523" s="69" t="s">
        <v>824</v>
      </c>
      <c r="F523" s="69" t="s">
        <v>123</v>
      </c>
      <c r="G523" s="69" t="s">
        <v>39</v>
      </c>
      <c r="H523" s="54">
        <v>4.95</v>
      </c>
      <c r="I523" s="32"/>
      <c r="J523" s="41">
        <f t="shared" si="16"/>
        <v>0</v>
      </c>
      <c r="K523" s="42" t="str">
        <f t="shared" si="17"/>
        <v>OK</v>
      </c>
      <c r="L523" s="31"/>
      <c r="M523" s="31"/>
      <c r="N523" s="31"/>
      <c r="O523" s="31"/>
      <c r="P523" s="31"/>
      <c r="Q523" s="31"/>
      <c r="R523" s="31"/>
      <c r="S523" s="31"/>
      <c r="T523" s="31"/>
      <c r="U523" s="31"/>
      <c r="V523" s="31"/>
      <c r="W523" s="31"/>
      <c r="X523" s="60"/>
      <c r="Y523" s="60"/>
      <c r="Z523" s="60"/>
      <c r="AA523" s="60"/>
      <c r="AB523" s="60"/>
      <c r="AC523" s="60"/>
    </row>
    <row r="524" spans="1:29" ht="30" customHeight="1" x14ac:dyDescent="0.25">
      <c r="A524" s="172"/>
      <c r="B524" s="70">
        <v>568</v>
      </c>
      <c r="C524" s="175"/>
      <c r="D524" s="81" t="s">
        <v>578</v>
      </c>
      <c r="E524" s="66" t="s">
        <v>824</v>
      </c>
      <c r="F524" s="66" t="s">
        <v>574</v>
      </c>
      <c r="G524" s="69" t="s">
        <v>39</v>
      </c>
      <c r="H524" s="54">
        <v>22.5</v>
      </c>
      <c r="I524" s="32"/>
      <c r="J524" s="41">
        <f t="shared" si="16"/>
        <v>0</v>
      </c>
      <c r="K524" s="42" t="str">
        <f t="shared" si="17"/>
        <v>OK</v>
      </c>
      <c r="L524" s="31"/>
      <c r="M524" s="31"/>
      <c r="N524" s="31"/>
      <c r="O524" s="31"/>
      <c r="P524" s="31"/>
      <c r="Q524" s="31"/>
      <c r="R524" s="31"/>
      <c r="S524" s="31"/>
      <c r="T524" s="31"/>
      <c r="U524" s="31"/>
      <c r="V524" s="31"/>
      <c r="W524" s="31"/>
      <c r="X524" s="60"/>
      <c r="Y524" s="60"/>
      <c r="Z524" s="60"/>
      <c r="AA524" s="60"/>
      <c r="AB524" s="60"/>
      <c r="AC524" s="60"/>
    </row>
    <row r="525" spans="1:29" ht="30" customHeight="1" x14ac:dyDescent="0.25">
      <c r="A525" s="172"/>
      <c r="B525" s="70">
        <v>569</v>
      </c>
      <c r="C525" s="175"/>
      <c r="D525" s="81" t="s">
        <v>580</v>
      </c>
      <c r="E525" s="66" t="s">
        <v>824</v>
      </c>
      <c r="F525" s="66" t="s">
        <v>574</v>
      </c>
      <c r="G525" s="69" t="s">
        <v>39</v>
      </c>
      <c r="H525" s="54">
        <v>22.5</v>
      </c>
      <c r="I525" s="32">
        <v>5</v>
      </c>
      <c r="J525" s="41">
        <f t="shared" si="16"/>
        <v>5</v>
      </c>
      <c r="K525" s="42" t="str">
        <f t="shared" si="17"/>
        <v>OK</v>
      </c>
      <c r="L525" s="31"/>
      <c r="M525" s="31"/>
      <c r="N525" s="31"/>
      <c r="O525" s="31"/>
      <c r="P525" s="31"/>
      <c r="Q525" s="31"/>
      <c r="R525" s="31"/>
      <c r="S525" s="31"/>
      <c r="T525" s="31"/>
      <c r="U525" s="31"/>
      <c r="V525" s="31"/>
      <c r="W525" s="31"/>
      <c r="X525" s="60"/>
      <c r="Y525" s="60"/>
      <c r="Z525" s="60"/>
      <c r="AA525" s="60"/>
      <c r="AB525" s="60"/>
      <c r="AC525" s="60"/>
    </row>
    <row r="526" spans="1:29" ht="30" customHeight="1" x14ac:dyDescent="0.25">
      <c r="A526" s="172"/>
      <c r="B526" s="70">
        <v>570</v>
      </c>
      <c r="C526" s="175"/>
      <c r="D526" s="81" t="s">
        <v>581</v>
      </c>
      <c r="E526" s="66" t="s">
        <v>824</v>
      </c>
      <c r="F526" s="66" t="s">
        <v>574</v>
      </c>
      <c r="G526" s="69" t="s">
        <v>39</v>
      </c>
      <c r="H526" s="54">
        <v>22.5</v>
      </c>
      <c r="I526" s="32"/>
      <c r="J526" s="41">
        <f t="shared" si="16"/>
        <v>0</v>
      </c>
      <c r="K526" s="42" t="str">
        <f t="shared" si="17"/>
        <v>OK</v>
      </c>
      <c r="L526" s="31"/>
      <c r="M526" s="31"/>
      <c r="N526" s="31"/>
      <c r="O526" s="31"/>
      <c r="P526" s="31"/>
      <c r="Q526" s="31"/>
      <c r="R526" s="31"/>
      <c r="S526" s="31"/>
      <c r="T526" s="31"/>
      <c r="U526" s="31"/>
      <c r="V526" s="31"/>
      <c r="W526" s="31"/>
      <c r="X526" s="60"/>
      <c r="Y526" s="60"/>
      <c r="Z526" s="60"/>
      <c r="AA526" s="60"/>
      <c r="AB526" s="60"/>
      <c r="AC526" s="60"/>
    </row>
    <row r="527" spans="1:29" ht="30" customHeight="1" x14ac:dyDescent="0.25">
      <c r="A527" s="172"/>
      <c r="B527" s="70">
        <v>571</v>
      </c>
      <c r="C527" s="175"/>
      <c r="D527" s="81" t="s">
        <v>637</v>
      </c>
      <c r="E527" s="66" t="s">
        <v>824</v>
      </c>
      <c r="F527" s="69" t="s">
        <v>638</v>
      </c>
      <c r="G527" s="69" t="s">
        <v>44</v>
      </c>
      <c r="H527" s="54">
        <v>3.5</v>
      </c>
      <c r="I527" s="32"/>
      <c r="J527" s="41">
        <f t="shared" si="16"/>
        <v>0</v>
      </c>
      <c r="K527" s="42" t="str">
        <f t="shared" si="17"/>
        <v>OK</v>
      </c>
      <c r="L527" s="31"/>
      <c r="M527" s="31"/>
      <c r="N527" s="31"/>
      <c r="O527" s="31"/>
      <c r="P527" s="31"/>
      <c r="Q527" s="31"/>
      <c r="R527" s="31"/>
      <c r="S527" s="31"/>
      <c r="T527" s="31"/>
      <c r="U527" s="31"/>
      <c r="V527" s="31"/>
      <c r="W527" s="31"/>
      <c r="X527" s="60"/>
      <c r="Y527" s="60"/>
      <c r="Z527" s="60"/>
      <c r="AA527" s="60"/>
      <c r="AB527" s="60"/>
      <c r="AC527" s="60"/>
    </row>
    <row r="528" spans="1:29" ht="30" customHeight="1" x14ac:dyDescent="0.25">
      <c r="A528" s="172"/>
      <c r="B528" s="70">
        <v>572</v>
      </c>
      <c r="C528" s="175"/>
      <c r="D528" s="80" t="s">
        <v>582</v>
      </c>
      <c r="E528" s="69" t="s">
        <v>830</v>
      </c>
      <c r="F528" s="69" t="s">
        <v>123</v>
      </c>
      <c r="G528" s="69" t="s">
        <v>39</v>
      </c>
      <c r="H528" s="54">
        <v>561.89</v>
      </c>
      <c r="I528" s="32"/>
      <c r="J528" s="41">
        <f t="shared" si="16"/>
        <v>0</v>
      </c>
      <c r="K528" s="42" t="str">
        <f t="shared" si="17"/>
        <v>OK</v>
      </c>
      <c r="L528" s="31"/>
      <c r="M528" s="31"/>
      <c r="N528" s="31"/>
      <c r="O528" s="31"/>
      <c r="P528" s="31"/>
      <c r="Q528" s="31"/>
      <c r="R528" s="31"/>
      <c r="S528" s="31"/>
      <c r="T528" s="31"/>
      <c r="U528" s="31"/>
      <c r="V528" s="31"/>
      <c r="W528" s="31"/>
      <c r="X528" s="60"/>
      <c r="Y528" s="60"/>
      <c r="Z528" s="60"/>
      <c r="AA528" s="60"/>
      <c r="AB528" s="60"/>
      <c r="AC528" s="60"/>
    </row>
    <row r="529" spans="1:29" ht="30" customHeight="1" x14ac:dyDescent="0.25">
      <c r="A529" s="172"/>
      <c r="B529" s="70">
        <v>573</v>
      </c>
      <c r="C529" s="175"/>
      <c r="D529" s="81" t="s">
        <v>583</v>
      </c>
      <c r="E529" s="66" t="s">
        <v>824</v>
      </c>
      <c r="F529" s="66" t="s">
        <v>574</v>
      </c>
      <c r="G529" s="69" t="s">
        <v>39</v>
      </c>
      <c r="H529" s="54">
        <v>7.04</v>
      </c>
      <c r="I529" s="32"/>
      <c r="J529" s="41">
        <f t="shared" si="16"/>
        <v>0</v>
      </c>
      <c r="K529" s="42" t="str">
        <f t="shared" si="17"/>
        <v>OK</v>
      </c>
      <c r="L529" s="31"/>
      <c r="M529" s="31"/>
      <c r="N529" s="31"/>
      <c r="O529" s="31"/>
      <c r="P529" s="31"/>
      <c r="Q529" s="31"/>
      <c r="R529" s="31"/>
      <c r="S529" s="31"/>
      <c r="T529" s="31"/>
      <c r="U529" s="31"/>
      <c r="V529" s="31"/>
      <c r="W529" s="31"/>
      <c r="X529" s="60"/>
      <c r="Y529" s="60"/>
      <c r="Z529" s="60"/>
      <c r="AA529" s="60"/>
      <c r="AB529" s="60"/>
      <c r="AC529" s="60"/>
    </row>
    <row r="530" spans="1:29" ht="30" customHeight="1" x14ac:dyDescent="0.25">
      <c r="A530" s="172"/>
      <c r="B530" s="70">
        <v>574</v>
      </c>
      <c r="C530" s="175"/>
      <c r="D530" s="81" t="s">
        <v>585</v>
      </c>
      <c r="E530" s="66" t="s">
        <v>821</v>
      </c>
      <c r="F530" s="69" t="s">
        <v>123</v>
      </c>
      <c r="G530" s="69" t="s">
        <v>39</v>
      </c>
      <c r="H530" s="54">
        <v>3.52</v>
      </c>
      <c r="I530" s="32"/>
      <c r="J530" s="41">
        <f t="shared" si="16"/>
        <v>0</v>
      </c>
      <c r="K530" s="42" t="str">
        <f t="shared" si="17"/>
        <v>OK</v>
      </c>
      <c r="L530" s="31"/>
      <c r="M530" s="31"/>
      <c r="N530" s="31"/>
      <c r="O530" s="31"/>
      <c r="P530" s="31"/>
      <c r="Q530" s="31"/>
      <c r="R530" s="31"/>
      <c r="S530" s="31"/>
      <c r="T530" s="31"/>
      <c r="U530" s="31"/>
      <c r="V530" s="31"/>
      <c r="W530" s="31"/>
      <c r="X530" s="60"/>
      <c r="Y530" s="60"/>
      <c r="Z530" s="60"/>
      <c r="AA530" s="60"/>
      <c r="AB530" s="60"/>
      <c r="AC530" s="60"/>
    </row>
    <row r="531" spans="1:29" ht="30" customHeight="1" x14ac:dyDescent="0.25">
      <c r="A531" s="172"/>
      <c r="B531" s="70">
        <v>575</v>
      </c>
      <c r="C531" s="175"/>
      <c r="D531" s="80" t="s">
        <v>831</v>
      </c>
      <c r="E531" s="69" t="s">
        <v>832</v>
      </c>
      <c r="F531" s="69" t="s">
        <v>123</v>
      </c>
      <c r="G531" s="69" t="s">
        <v>39</v>
      </c>
      <c r="H531" s="54">
        <v>4.45</v>
      </c>
      <c r="I531" s="32"/>
      <c r="J531" s="41">
        <f t="shared" si="16"/>
        <v>0</v>
      </c>
      <c r="K531" s="42" t="str">
        <f t="shared" si="17"/>
        <v>OK</v>
      </c>
      <c r="L531" s="31"/>
      <c r="M531" s="31"/>
      <c r="N531" s="31"/>
      <c r="O531" s="31"/>
      <c r="P531" s="31"/>
      <c r="Q531" s="31"/>
      <c r="R531" s="31"/>
      <c r="S531" s="31"/>
      <c r="T531" s="31"/>
      <c r="U531" s="31"/>
      <c r="V531" s="31"/>
      <c r="W531" s="31"/>
      <c r="X531" s="60"/>
      <c r="Y531" s="60"/>
      <c r="Z531" s="60"/>
      <c r="AA531" s="60"/>
      <c r="AB531" s="60"/>
      <c r="AC531" s="60"/>
    </row>
    <row r="532" spans="1:29" ht="30" customHeight="1" x14ac:dyDescent="0.25">
      <c r="A532" s="172"/>
      <c r="B532" s="70">
        <v>576</v>
      </c>
      <c r="C532" s="175"/>
      <c r="D532" s="81" t="s">
        <v>586</v>
      </c>
      <c r="E532" s="66" t="s">
        <v>821</v>
      </c>
      <c r="F532" s="69" t="s">
        <v>123</v>
      </c>
      <c r="G532" s="69" t="s">
        <v>39</v>
      </c>
      <c r="H532" s="54">
        <v>73.84</v>
      </c>
      <c r="I532" s="32"/>
      <c r="J532" s="41">
        <f t="shared" si="16"/>
        <v>0</v>
      </c>
      <c r="K532" s="42" t="str">
        <f t="shared" si="17"/>
        <v>OK</v>
      </c>
      <c r="L532" s="31"/>
      <c r="M532" s="31"/>
      <c r="N532" s="31"/>
      <c r="O532" s="31"/>
      <c r="P532" s="31"/>
      <c r="Q532" s="31"/>
      <c r="R532" s="31"/>
      <c r="S532" s="31"/>
      <c r="T532" s="31"/>
      <c r="U532" s="31"/>
      <c r="V532" s="31"/>
      <c r="W532" s="31"/>
      <c r="X532" s="60"/>
      <c r="Y532" s="60"/>
      <c r="Z532" s="60"/>
      <c r="AA532" s="60"/>
      <c r="AB532" s="60"/>
      <c r="AC532" s="60"/>
    </row>
    <row r="533" spans="1:29" ht="30" customHeight="1" x14ac:dyDescent="0.25">
      <c r="A533" s="172"/>
      <c r="B533" s="70">
        <v>577</v>
      </c>
      <c r="C533" s="175"/>
      <c r="D533" s="80" t="s">
        <v>587</v>
      </c>
      <c r="E533" s="69" t="s">
        <v>833</v>
      </c>
      <c r="F533" s="69" t="s">
        <v>123</v>
      </c>
      <c r="G533" s="69" t="s">
        <v>39</v>
      </c>
      <c r="H533" s="54">
        <v>2.2599999999999998</v>
      </c>
      <c r="I533" s="32"/>
      <c r="J533" s="41">
        <f t="shared" si="16"/>
        <v>0</v>
      </c>
      <c r="K533" s="42" t="str">
        <f t="shared" si="17"/>
        <v>OK</v>
      </c>
      <c r="L533" s="31"/>
      <c r="M533" s="31"/>
      <c r="N533" s="31"/>
      <c r="O533" s="31"/>
      <c r="P533" s="31"/>
      <c r="Q533" s="31"/>
      <c r="R533" s="31"/>
      <c r="S533" s="31"/>
      <c r="T533" s="31"/>
      <c r="U533" s="31"/>
      <c r="V533" s="31"/>
      <c r="W533" s="31"/>
      <c r="X533" s="60"/>
      <c r="Y533" s="60"/>
      <c r="Z533" s="60"/>
      <c r="AA533" s="60"/>
      <c r="AB533" s="60"/>
      <c r="AC533" s="60"/>
    </row>
    <row r="534" spans="1:29" ht="30" customHeight="1" x14ac:dyDescent="0.25">
      <c r="A534" s="173"/>
      <c r="B534" s="70">
        <v>578</v>
      </c>
      <c r="C534" s="176"/>
      <c r="D534" s="80" t="s">
        <v>588</v>
      </c>
      <c r="E534" s="69" t="s">
        <v>824</v>
      </c>
      <c r="F534" s="66" t="s">
        <v>574</v>
      </c>
      <c r="G534" s="69" t="s">
        <v>39</v>
      </c>
      <c r="H534" s="54">
        <v>13.35</v>
      </c>
      <c r="I534" s="32"/>
      <c r="J534" s="41">
        <f t="shared" si="16"/>
        <v>0</v>
      </c>
      <c r="K534" s="42" t="str">
        <f t="shared" si="17"/>
        <v>OK</v>
      </c>
      <c r="L534" s="31"/>
      <c r="M534" s="31"/>
      <c r="N534" s="31"/>
      <c r="O534" s="31"/>
      <c r="P534" s="31"/>
      <c r="Q534" s="31"/>
      <c r="R534" s="31"/>
      <c r="S534" s="31"/>
      <c r="T534" s="31"/>
      <c r="U534" s="31"/>
      <c r="V534" s="31"/>
      <c r="W534" s="31"/>
      <c r="X534" s="60"/>
      <c r="Y534" s="60"/>
      <c r="Z534" s="60"/>
      <c r="AA534" s="60"/>
      <c r="AB534" s="60"/>
      <c r="AC534" s="60"/>
    </row>
    <row r="535" spans="1:29" ht="30" customHeight="1" x14ac:dyDescent="0.25">
      <c r="A535" s="165">
        <v>11</v>
      </c>
      <c r="B535" s="71">
        <v>579</v>
      </c>
      <c r="C535" s="168" t="s">
        <v>819</v>
      </c>
      <c r="D535" s="75" t="s">
        <v>589</v>
      </c>
      <c r="E535" s="72" t="s">
        <v>834</v>
      </c>
      <c r="F535" s="72" t="s">
        <v>38</v>
      </c>
      <c r="G535" s="72" t="s">
        <v>591</v>
      </c>
      <c r="H535" s="56">
        <v>800.54</v>
      </c>
      <c r="I535" s="32"/>
      <c r="J535" s="41">
        <f t="shared" si="16"/>
        <v>0</v>
      </c>
      <c r="K535" s="42" t="str">
        <f t="shared" si="17"/>
        <v>OK</v>
      </c>
      <c r="L535" s="31"/>
      <c r="M535" s="31"/>
      <c r="N535" s="31"/>
      <c r="O535" s="31"/>
      <c r="P535" s="31"/>
      <c r="Q535" s="31"/>
      <c r="R535" s="31"/>
      <c r="S535" s="31"/>
      <c r="T535" s="31"/>
      <c r="U535" s="31"/>
      <c r="V535" s="31"/>
      <c r="W535" s="31"/>
      <c r="X535" s="60"/>
      <c r="Y535" s="60"/>
      <c r="Z535" s="60"/>
      <c r="AA535" s="60"/>
      <c r="AB535" s="60"/>
      <c r="AC535" s="60"/>
    </row>
    <row r="536" spans="1:29" ht="30" customHeight="1" x14ac:dyDescent="0.25">
      <c r="A536" s="166"/>
      <c r="B536" s="73">
        <v>580</v>
      </c>
      <c r="C536" s="169"/>
      <c r="D536" s="75" t="s">
        <v>592</v>
      </c>
      <c r="E536" s="72" t="s">
        <v>835</v>
      </c>
      <c r="F536" s="72" t="s">
        <v>4</v>
      </c>
      <c r="G536" s="72" t="s">
        <v>591</v>
      </c>
      <c r="H536" s="56">
        <v>1227.56</v>
      </c>
      <c r="I536" s="32"/>
      <c r="J536" s="41">
        <f t="shared" si="16"/>
        <v>0</v>
      </c>
      <c r="K536" s="42" t="str">
        <f t="shared" si="17"/>
        <v>OK</v>
      </c>
      <c r="L536" s="31"/>
      <c r="M536" s="31"/>
      <c r="N536" s="31"/>
      <c r="O536" s="31"/>
      <c r="P536" s="31"/>
      <c r="Q536" s="31"/>
      <c r="R536" s="31"/>
      <c r="S536" s="31"/>
      <c r="T536" s="31"/>
      <c r="U536" s="31"/>
      <c r="V536" s="31"/>
      <c r="W536" s="31"/>
      <c r="X536" s="60"/>
      <c r="Y536" s="60"/>
      <c r="Z536" s="60"/>
      <c r="AA536" s="60"/>
      <c r="AB536" s="60"/>
      <c r="AC536" s="60"/>
    </row>
    <row r="537" spans="1:29" ht="30" customHeight="1" x14ac:dyDescent="0.25">
      <c r="A537" s="166"/>
      <c r="B537" s="73">
        <v>581</v>
      </c>
      <c r="C537" s="169"/>
      <c r="D537" s="75" t="s">
        <v>593</v>
      </c>
      <c r="E537" s="72" t="s">
        <v>834</v>
      </c>
      <c r="F537" s="72" t="s">
        <v>4</v>
      </c>
      <c r="G537" s="72" t="s">
        <v>591</v>
      </c>
      <c r="H537" s="56">
        <v>307.14</v>
      </c>
      <c r="I537" s="32">
        <v>1</v>
      </c>
      <c r="J537" s="41">
        <f t="shared" si="16"/>
        <v>0</v>
      </c>
      <c r="K537" s="42" t="str">
        <f t="shared" si="17"/>
        <v>OK</v>
      </c>
      <c r="L537" s="31"/>
      <c r="M537" s="31"/>
      <c r="N537" s="31">
        <v>1</v>
      </c>
      <c r="O537" s="31"/>
      <c r="P537" s="31"/>
      <c r="Q537" s="31"/>
      <c r="R537" s="31"/>
      <c r="S537" s="31"/>
      <c r="T537" s="31"/>
      <c r="U537" s="31"/>
      <c r="V537" s="31"/>
      <c r="W537" s="31"/>
      <c r="X537" s="60"/>
      <c r="Y537" s="60"/>
      <c r="Z537" s="60"/>
      <c r="AA537" s="60"/>
      <c r="AB537" s="60"/>
      <c r="AC537" s="60"/>
    </row>
    <row r="538" spans="1:29" ht="30" customHeight="1" x14ac:dyDescent="0.25">
      <c r="A538" s="166"/>
      <c r="B538" s="73">
        <v>582</v>
      </c>
      <c r="C538" s="169"/>
      <c r="D538" s="82" t="s">
        <v>594</v>
      </c>
      <c r="E538" s="34" t="s">
        <v>836</v>
      </c>
      <c r="F538" s="72" t="s">
        <v>4</v>
      </c>
      <c r="G538" s="72" t="s">
        <v>591</v>
      </c>
      <c r="H538" s="56">
        <v>187.03</v>
      </c>
      <c r="I538" s="32"/>
      <c r="J538" s="41">
        <f t="shared" si="16"/>
        <v>0</v>
      </c>
      <c r="K538" s="42" t="str">
        <f t="shared" si="17"/>
        <v>OK</v>
      </c>
      <c r="L538" s="31"/>
      <c r="M538" s="31"/>
      <c r="N538" s="31"/>
      <c r="O538" s="31"/>
      <c r="P538" s="31"/>
      <c r="Q538" s="31"/>
      <c r="R538" s="31"/>
      <c r="S538" s="31"/>
      <c r="T538" s="31"/>
      <c r="U538" s="31"/>
      <c r="V538" s="31"/>
      <c r="W538" s="31"/>
      <c r="X538" s="60"/>
      <c r="Y538" s="60"/>
      <c r="Z538" s="60"/>
      <c r="AA538" s="60"/>
      <c r="AB538" s="60"/>
      <c r="AC538" s="60"/>
    </row>
    <row r="539" spans="1:29" ht="30" customHeight="1" x14ac:dyDescent="0.25">
      <c r="A539" s="166"/>
      <c r="B539" s="72">
        <v>583</v>
      </c>
      <c r="C539" s="169"/>
      <c r="D539" s="75" t="s">
        <v>596</v>
      </c>
      <c r="E539" s="72" t="s">
        <v>837</v>
      </c>
      <c r="F539" s="72" t="s">
        <v>38</v>
      </c>
      <c r="G539" s="72" t="s">
        <v>598</v>
      </c>
      <c r="H539" s="56">
        <v>327</v>
      </c>
      <c r="I539" s="32"/>
      <c r="J539" s="41">
        <f t="shared" si="16"/>
        <v>0</v>
      </c>
      <c r="K539" s="42" t="str">
        <f t="shared" si="17"/>
        <v>OK</v>
      </c>
      <c r="L539" s="31"/>
      <c r="M539" s="31"/>
      <c r="N539" s="31"/>
      <c r="O539" s="31"/>
      <c r="P539" s="31"/>
      <c r="Q539" s="31"/>
      <c r="R539" s="31"/>
      <c r="S539" s="31"/>
      <c r="T539" s="31"/>
      <c r="U539" s="31"/>
      <c r="V539" s="31"/>
      <c r="W539" s="31"/>
      <c r="X539" s="60"/>
      <c r="Y539" s="60"/>
      <c r="Z539" s="60"/>
      <c r="AA539" s="60"/>
      <c r="AB539" s="60"/>
      <c r="AC539" s="60"/>
    </row>
    <row r="540" spans="1:29" ht="30" customHeight="1" x14ac:dyDescent="0.25">
      <c r="A540" s="166"/>
      <c r="B540" s="72">
        <v>584</v>
      </c>
      <c r="C540" s="169"/>
      <c r="D540" s="75" t="s">
        <v>599</v>
      </c>
      <c r="E540" s="72" t="s">
        <v>837</v>
      </c>
      <c r="F540" s="72" t="s">
        <v>38</v>
      </c>
      <c r="G540" s="72" t="s">
        <v>598</v>
      </c>
      <c r="H540" s="56">
        <v>327</v>
      </c>
      <c r="I540" s="32"/>
      <c r="J540" s="41">
        <f t="shared" si="16"/>
        <v>0</v>
      </c>
      <c r="K540" s="42" t="str">
        <f t="shared" si="17"/>
        <v>OK</v>
      </c>
      <c r="L540" s="31"/>
      <c r="M540" s="31"/>
      <c r="N540" s="31"/>
      <c r="O540" s="31"/>
      <c r="P540" s="31"/>
      <c r="Q540" s="31"/>
      <c r="R540" s="31"/>
      <c r="S540" s="31"/>
      <c r="T540" s="31"/>
      <c r="U540" s="31"/>
      <c r="V540" s="31"/>
      <c r="W540" s="31"/>
      <c r="X540" s="60"/>
      <c r="Y540" s="60"/>
      <c r="Z540" s="60"/>
      <c r="AA540" s="60"/>
      <c r="AB540" s="60"/>
      <c r="AC540" s="60"/>
    </row>
    <row r="541" spans="1:29" ht="30" customHeight="1" x14ac:dyDescent="0.25">
      <c r="A541" s="166"/>
      <c r="B541" s="71">
        <v>585</v>
      </c>
      <c r="C541" s="169"/>
      <c r="D541" s="74" t="s">
        <v>838</v>
      </c>
      <c r="E541" s="51" t="s">
        <v>288</v>
      </c>
      <c r="F541" s="72" t="s">
        <v>336</v>
      </c>
      <c r="G541" s="73"/>
      <c r="H541" s="56">
        <v>832.76</v>
      </c>
      <c r="I541" s="32"/>
      <c r="J541" s="41">
        <f t="shared" si="16"/>
        <v>0</v>
      </c>
      <c r="K541" s="42" t="str">
        <f t="shared" si="17"/>
        <v>OK</v>
      </c>
      <c r="L541" s="31"/>
      <c r="M541" s="31"/>
      <c r="N541" s="31"/>
      <c r="O541" s="31"/>
      <c r="P541" s="31"/>
      <c r="Q541" s="31"/>
      <c r="R541" s="31"/>
      <c r="S541" s="31"/>
      <c r="T541" s="31"/>
      <c r="U541" s="31"/>
      <c r="V541" s="31"/>
      <c r="W541" s="31"/>
      <c r="X541" s="60"/>
      <c r="Y541" s="60"/>
      <c r="Z541" s="60"/>
      <c r="AA541" s="60"/>
      <c r="AB541" s="60"/>
      <c r="AC541" s="60"/>
    </row>
    <row r="542" spans="1:29" ht="30" customHeight="1" x14ac:dyDescent="0.25">
      <c r="A542" s="166"/>
      <c r="B542" s="73">
        <v>586</v>
      </c>
      <c r="C542" s="169"/>
      <c r="D542" s="75" t="s">
        <v>663</v>
      </c>
      <c r="E542" s="72" t="s">
        <v>839</v>
      </c>
      <c r="F542" s="72" t="s">
        <v>336</v>
      </c>
      <c r="G542" s="72" t="s">
        <v>664</v>
      </c>
      <c r="H542" s="56">
        <v>358.59</v>
      </c>
      <c r="I542" s="32"/>
      <c r="J542" s="41">
        <f t="shared" si="16"/>
        <v>0</v>
      </c>
      <c r="K542" s="42" t="str">
        <f t="shared" si="17"/>
        <v>OK</v>
      </c>
      <c r="L542" s="31"/>
      <c r="M542" s="31"/>
      <c r="N542" s="31"/>
      <c r="O542" s="31"/>
      <c r="P542" s="31"/>
      <c r="Q542" s="31"/>
      <c r="R542" s="31"/>
      <c r="S542" s="31"/>
      <c r="T542" s="31"/>
      <c r="U542" s="31"/>
      <c r="V542" s="31"/>
      <c r="W542" s="31"/>
      <c r="X542" s="60"/>
      <c r="Y542" s="60"/>
      <c r="Z542" s="60"/>
      <c r="AA542" s="60"/>
      <c r="AB542" s="60"/>
      <c r="AC542" s="60"/>
    </row>
    <row r="543" spans="1:29" ht="30" customHeight="1" x14ac:dyDescent="0.25">
      <c r="A543" s="166"/>
      <c r="B543" s="71">
        <v>587</v>
      </c>
      <c r="C543" s="169"/>
      <c r="D543" s="74" t="s">
        <v>672</v>
      </c>
      <c r="E543" s="51" t="s">
        <v>288</v>
      </c>
      <c r="F543" s="72" t="s">
        <v>336</v>
      </c>
      <c r="G543" s="72" t="s">
        <v>512</v>
      </c>
      <c r="H543" s="56">
        <v>3554.82</v>
      </c>
      <c r="I543" s="32"/>
      <c r="J543" s="41">
        <f t="shared" si="16"/>
        <v>0</v>
      </c>
      <c r="K543" s="42" t="str">
        <f t="shared" si="17"/>
        <v>OK</v>
      </c>
      <c r="L543" s="31"/>
      <c r="M543" s="31"/>
      <c r="N543" s="31"/>
      <c r="O543" s="31"/>
      <c r="P543" s="31"/>
      <c r="Q543" s="31"/>
      <c r="R543" s="31"/>
      <c r="S543" s="31"/>
      <c r="T543" s="31"/>
      <c r="U543" s="31"/>
      <c r="V543" s="31"/>
      <c r="W543" s="31"/>
      <c r="X543" s="60"/>
      <c r="Y543" s="60"/>
      <c r="Z543" s="60"/>
      <c r="AA543" s="60"/>
      <c r="AB543" s="60"/>
      <c r="AC543" s="60"/>
    </row>
    <row r="544" spans="1:29" ht="30" customHeight="1" x14ac:dyDescent="0.25">
      <c r="A544" s="166"/>
      <c r="B544" s="71">
        <v>588</v>
      </c>
      <c r="C544" s="169"/>
      <c r="D544" s="74" t="s">
        <v>673</v>
      </c>
      <c r="E544" s="51" t="s">
        <v>840</v>
      </c>
      <c r="F544" s="72" t="s">
        <v>336</v>
      </c>
      <c r="G544" s="72" t="s">
        <v>512</v>
      </c>
      <c r="H544" s="56">
        <v>777</v>
      </c>
      <c r="I544" s="32"/>
      <c r="J544" s="41">
        <f t="shared" si="16"/>
        <v>0</v>
      </c>
      <c r="K544" s="42" t="str">
        <f t="shared" si="17"/>
        <v>OK</v>
      </c>
      <c r="L544" s="31"/>
      <c r="M544" s="31"/>
      <c r="N544" s="31"/>
      <c r="O544" s="31"/>
      <c r="P544" s="31"/>
      <c r="Q544" s="31"/>
      <c r="R544" s="31"/>
      <c r="S544" s="31"/>
      <c r="T544" s="31"/>
      <c r="U544" s="31"/>
      <c r="V544" s="31"/>
      <c r="W544" s="31"/>
      <c r="X544" s="60"/>
      <c r="Y544" s="60"/>
      <c r="Z544" s="60"/>
      <c r="AA544" s="60"/>
      <c r="AB544" s="60"/>
      <c r="AC544" s="60"/>
    </row>
    <row r="545" spans="1:29" ht="30" customHeight="1" x14ac:dyDescent="0.25">
      <c r="A545" s="166"/>
      <c r="B545" s="73">
        <v>589</v>
      </c>
      <c r="C545" s="169"/>
      <c r="D545" s="75" t="s">
        <v>841</v>
      </c>
      <c r="E545" s="72" t="s">
        <v>842</v>
      </c>
      <c r="F545" s="72" t="s">
        <v>38</v>
      </c>
      <c r="G545" s="72" t="s">
        <v>601</v>
      </c>
      <c r="H545" s="56">
        <v>147.63</v>
      </c>
      <c r="I545" s="32"/>
      <c r="J545" s="41">
        <f t="shared" si="16"/>
        <v>0</v>
      </c>
      <c r="K545" s="42" t="str">
        <f t="shared" si="17"/>
        <v>OK</v>
      </c>
      <c r="L545" s="31"/>
      <c r="M545" s="31"/>
      <c r="N545" s="31"/>
      <c r="O545" s="31"/>
      <c r="P545" s="31"/>
      <c r="Q545" s="31"/>
      <c r="R545" s="31"/>
      <c r="S545" s="31"/>
      <c r="T545" s="31"/>
      <c r="U545" s="31"/>
      <c r="V545" s="31"/>
      <c r="W545" s="31"/>
      <c r="X545" s="60"/>
      <c r="Y545" s="60"/>
      <c r="Z545" s="60"/>
      <c r="AA545" s="60"/>
      <c r="AB545" s="60"/>
      <c r="AC545" s="60"/>
    </row>
    <row r="546" spans="1:29" ht="30" customHeight="1" x14ac:dyDescent="0.25">
      <c r="A546" s="166"/>
      <c r="B546" s="73">
        <v>590</v>
      </c>
      <c r="C546" s="169"/>
      <c r="D546" s="75" t="s">
        <v>843</v>
      </c>
      <c r="E546" s="72" t="s">
        <v>288</v>
      </c>
      <c r="F546" s="72" t="s">
        <v>38</v>
      </c>
      <c r="G546" s="72" t="s">
        <v>601</v>
      </c>
      <c r="H546" s="56">
        <v>426.21</v>
      </c>
      <c r="I546" s="32"/>
      <c r="J546" s="41">
        <f t="shared" si="16"/>
        <v>0</v>
      </c>
      <c r="K546" s="42" t="str">
        <f t="shared" si="17"/>
        <v>OK</v>
      </c>
      <c r="L546" s="31"/>
      <c r="M546" s="31"/>
      <c r="N546" s="31"/>
      <c r="O546" s="31"/>
      <c r="P546" s="31"/>
      <c r="Q546" s="31"/>
      <c r="R546" s="31"/>
      <c r="S546" s="31"/>
      <c r="T546" s="31"/>
      <c r="U546" s="31"/>
      <c r="V546" s="31"/>
      <c r="W546" s="31"/>
      <c r="X546" s="60"/>
      <c r="Y546" s="60"/>
      <c r="Z546" s="60"/>
      <c r="AA546" s="60"/>
      <c r="AB546" s="60"/>
      <c r="AC546" s="60"/>
    </row>
    <row r="547" spans="1:29" ht="30" customHeight="1" x14ac:dyDescent="0.25">
      <c r="A547" s="166"/>
      <c r="B547" s="73">
        <v>591</v>
      </c>
      <c r="C547" s="169"/>
      <c r="D547" s="74" t="s">
        <v>844</v>
      </c>
      <c r="E547" s="51" t="s">
        <v>845</v>
      </c>
      <c r="F547" s="72" t="s">
        <v>38</v>
      </c>
      <c r="G547" s="72" t="s">
        <v>601</v>
      </c>
      <c r="H547" s="56">
        <v>27.25</v>
      </c>
      <c r="I547" s="32"/>
      <c r="J547" s="41">
        <f t="shared" si="16"/>
        <v>0</v>
      </c>
      <c r="K547" s="42" t="str">
        <f t="shared" si="17"/>
        <v>OK</v>
      </c>
      <c r="L547" s="31"/>
      <c r="M547" s="31"/>
      <c r="N547" s="31"/>
      <c r="O547" s="31"/>
      <c r="P547" s="31"/>
      <c r="Q547" s="31"/>
      <c r="R547" s="31"/>
      <c r="S547" s="31"/>
      <c r="T547" s="31"/>
      <c r="U547" s="31"/>
      <c r="V547" s="31"/>
      <c r="W547" s="31"/>
      <c r="X547" s="60"/>
      <c r="Y547" s="60"/>
      <c r="Z547" s="60"/>
      <c r="AA547" s="60"/>
      <c r="AB547" s="60"/>
      <c r="AC547" s="60"/>
    </row>
    <row r="548" spans="1:29" ht="30" customHeight="1" x14ac:dyDescent="0.25">
      <c r="A548" s="166"/>
      <c r="B548" s="73">
        <v>592</v>
      </c>
      <c r="C548" s="169"/>
      <c r="D548" s="75" t="s">
        <v>603</v>
      </c>
      <c r="E548" s="72" t="s">
        <v>231</v>
      </c>
      <c r="F548" s="72" t="s">
        <v>38</v>
      </c>
      <c r="G548" s="72" t="s">
        <v>601</v>
      </c>
      <c r="H548" s="56">
        <v>143.83000000000001</v>
      </c>
      <c r="I548" s="32"/>
      <c r="J548" s="41">
        <f t="shared" si="16"/>
        <v>0</v>
      </c>
      <c r="K548" s="42" t="str">
        <f t="shared" si="17"/>
        <v>OK</v>
      </c>
      <c r="L548" s="31"/>
      <c r="M548" s="31"/>
      <c r="N548" s="31"/>
      <c r="O548" s="31"/>
      <c r="P548" s="31"/>
      <c r="Q548" s="31"/>
      <c r="R548" s="31"/>
      <c r="S548" s="31"/>
      <c r="T548" s="31"/>
      <c r="U548" s="31"/>
      <c r="V548" s="31"/>
      <c r="W548" s="31"/>
      <c r="X548" s="60"/>
      <c r="Y548" s="60"/>
      <c r="Z548" s="60"/>
      <c r="AA548" s="60"/>
      <c r="AB548" s="60"/>
      <c r="AC548" s="60"/>
    </row>
    <row r="549" spans="1:29" ht="30" customHeight="1" x14ac:dyDescent="0.25">
      <c r="A549" s="166"/>
      <c r="B549" s="73">
        <v>593</v>
      </c>
      <c r="C549" s="169"/>
      <c r="D549" s="74" t="s">
        <v>604</v>
      </c>
      <c r="E549" s="51" t="s">
        <v>231</v>
      </c>
      <c r="F549" s="72" t="s">
        <v>38</v>
      </c>
      <c r="G549" s="72" t="s">
        <v>601</v>
      </c>
      <c r="H549" s="56">
        <v>228.43</v>
      </c>
      <c r="I549" s="32"/>
      <c r="J549" s="41">
        <f t="shared" si="16"/>
        <v>0</v>
      </c>
      <c r="K549" s="42" t="str">
        <f t="shared" si="17"/>
        <v>OK</v>
      </c>
      <c r="L549" s="31"/>
      <c r="M549" s="31"/>
      <c r="N549" s="31"/>
      <c r="O549" s="31"/>
      <c r="P549" s="31"/>
      <c r="Q549" s="31"/>
      <c r="R549" s="31"/>
      <c r="S549" s="31"/>
      <c r="T549" s="31"/>
      <c r="U549" s="31"/>
      <c r="V549" s="31"/>
      <c r="W549" s="31"/>
      <c r="X549" s="60"/>
      <c r="Y549" s="60"/>
      <c r="Z549" s="60"/>
      <c r="AA549" s="60"/>
      <c r="AB549" s="60"/>
      <c r="AC549" s="60"/>
    </row>
    <row r="550" spans="1:29" ht="30" customHeight="1" x14ac:dyDescent="0.25">
      <c r="A550" s="166"/>
      <c r="B550" s="73">
        <v>594</v>
      </c>
      <c r="C550" s="169"/>
      <c r="D550" s="74" t="s">
        <v>846</v>
      </c>
      <c r="E550" s="51" t="s">
        <v>847</v>
      </c>
      <c r="F550" s="72" t="s">
        <v>38</v>
      </c>
      <c r="G550" s="72" t="s">
        <v>531</v>
      </c>
      <c r="H550" s="56">
        <v>79</v>
      </c>
      <c r="I550" s="32"/>
      <c r="J550" s="41">
        <f t="shared" si="16"/>
        <v>0</v>
      </c>
      <c r="K550" s="42" t="str">
        <f t="shared" si="17"/>
        <v>OK</v>
      </c>
      <c r="L550" s="31"/>
      <c r="M550" s="31"/>
      <c r="N550" s="31"/>
      <c r="O550" s="31"/>
      <c r="P550" s="31"/>
      <c r="Q550" s="31"/>
      <c r="R550" s="31"/>
      <c r="S550" s="31"/>
      <c r="T550" s="31"/>
      <c r="U550" s="31"/>
      <c r="V550" s="31"/>
      <c r="W550" s="31"/>
      <c r="X550" s="60"/>
      <c r="Y550" s="60"/>
      <c r="Z550" s="60"/>
      <c r="AA550" s="60"/>
      <c r="AB550" s="60"/>
      <c r="AC550" s="60"/>
    </row>
    <row r="551" spans="1:29" ht="30" customHeight="1" x14ac:dyDescent="0.25">
      <c r="A551" s="166"/>
      <c r="B551" s="73">
        <v>595</v>
      </c>
      <c r="C551" s="169"/>
      <c r="D551" s="74" t="s">
        <v>848</v>
      </c>
      <c r="E551" s="51" t="s">
        <v>847</v>
      </c>
      <c r="F551" s="72" t="s">
        <v>38</v>
      </c>
      <c r="G551" s="72" t="s">
        <v>531</v>
      </c>
      <c r="H551" s="56">
        <v>83</v>
      </c>
      <c r="I551" s="32"/>
      <c r="J551" s="41">
        <f t="shared" si="16"/>
        <v>0</v>
      </c>
      <c r="K551" s="42" t="str">
        <f t="shared" si="17"/>
        <v>OK</v>
      </c>
      <c r="L551" s="31"/>
      <c r="M551" s="31"/>
      <c r="N551" s="31"/>
      <c r="O551" s="31"/>
      <c r="P551" s="31"/>
      <c r="Q551" s="31"/>
      <c r="R551" s="31"/>
      <c r="S551" s="31"/>
      <c r="T551" s="31"/>
      <c r="U551" s="31"/>
      <c r="V551" s="31"/>
      <c r="W551" s="31"/>
      <c r="X551" s="60"/>
      <c r="Y551" s="60"/>
      <c r="Z551" s="60"/>
      <c r="AA551" s="60"/>
      <c r="AB551" s="60"/>
      <c r="AC551" s="60"/>
    </row>
    <row r="552" spans="1:29" ht="30" customHeight="1" x14ac:dyDescent="0.25">
      <c r="A552" s="167"/>
      <c r="B552" s="73">
        <v>596</v>
      </c>
      <c r="C552" s="170"/>
      <c r="D552" s="74" t="s">
        <v>849</v>
      </c>
      <c r="E552" s="51" t="s">
        <v>847</v>
      </c>
      <c r="F552" s="72" t="s">
        <v>38</v>
      </c>
      <c r="G552" s="72" t="s">
        <v>531</v>
      </c>
      <c r="H552" s="56">
        <v>25</v>
      </c>
      <c r="I552" s="32"/>
      <c r="J552" s="41">
        <f t="shared" si="16"/>
        <v>0</v>
      </c>
      <c r="K552" s="42" t="str">
        <f t="shared" si="17"/>
        <v>OK</v>
      </c>
      <c r="L552" s="31"/>
      <c r="M552" s="31"/>
      <c r="N552" s="31"/>
      <c r="O552" s="31"/>
      <c r="P552" s="31"/>
      <c r="Q552" s="31"/>
      <c r="R552" s="31"/>
      <c r="S552" s="31"/>
      <c r="T552" s="31"/>
      <c r="U552" s="31"/>
      <c r="V552" s="31"/>
      <c r="W552" s="31"/>
      <c r="X552" s="60"/>
      <c r="Y552" s="60"/>
      <c r="Z552" s="60"/>
      <c r="AA552" s="60"/>
      <c r="AB552" s="60"/>
      <c r="AC552" s="60"/>
    </row>
    <row r="553" spans="1:29" ht="30" customHeight="1" x14ac:dyDescent="0.25">
      <c r="A553" s="178">
        <v>13</v>
      </c>
      <c r="B553" s="70">
        <v>609</v>
      </c>
      <c r="C553" s="174" t="s">
        <v>819</v>
      </c>
      <c r="D553" s="80" t="s">
        <v>607</v>
      </c>
      <c r="E553" s="69" t="s">
        <v>850</v>
      </c>
      <c r="F553" s="69" t="s">
        <v>123</v>
      </c>
      <c r="G553" s="69" t="s">
        <v>609</v>
      </c>
      <c r="H553" s="54">
        <v>79.5</v>
      </c>
      <c r="I553" s="32"/>
      <c r="J553" s="41">
        <f t="shared" si="16"/>
        <v>0</v>
      </c>
      <c r="K553" s="42" t="str">
        <f t="shared" si="17"/>
        <v>OK</v>
      </c>
      <c r="L553" s="31"/>
      <c r="M553" s="31"/>
      <c r="N553" s="31"/>
      <c r="O553" s="31"/>
      <c r="P553" s="31"/>
      <c r="Q553" s="31"/>
      <c r="R553" s="31"/>
      <c r="S553" s="31"/>
      <c r="T553" s="31"/>
      <c r="U553" s="31"/>
      <c r="V553" s="31"/>
      <c r="W553" s="31"/>
      <c r="X553" s="60"/>
      <c r="Y553" s="60"/>
      <c r="Z553" s="60"/>
      <c r="AA553" s="60"/>
      <c r="AB553" s="60"/>
      <c r="AC553" s="60"/>
    </row>
    <row r="554" spans="1:29" ht="30" customHeight="1" x14ac:dyDescent="0.25">
      <c r="A554" s="178"/>
      <c r="B554" s="70">
        <v>610</v>
      </c>
      <c r="C554" s="175"/>
      <c r="D554" s="80" t="s">
        <v>610</v>
      </c>
      <c r="E554" s="69" t="s">
        <v>850</v>
      </c>
      <c r="F554" s="69" t="s">
        <v>123</v>
      </c>
      <c r="G554" s="69" t="s">
        <v>609</v>
      </c>
      <c r="H554" s="54">
        <v>112.81</v>
      </c>
      <c r="I554" s="32"/>
      <c r="J554" s="41">
        <f t="shared" si="16"/>
        <v>0</v>
      </c>
      <c r="K554" s="42" t="str">
        <f t="shared" si="17"/>
        <v>OK</v>
      </c>
      <c r="L554" s="31"/>
      <c r="M554" s="31"/>
      <c r="N554" s="31"/>
      <c r="O554" s="31"/>
      <c r="P554" s="31"/>
      <c r="Q554" s="31"/>
      <c r="R554" s="31"/>
      <c r="S554" s="31"/>
      <c r="T554" s="31"/>
      <c r="U554" s="31"/>
      <c r="V554" s="31"/>
      <c r="W554" s="31"/>
      <c r="X554" s="60"/>
      <c r="Y554" s="60"/>
      <c r="Z554" s="60"/>
      <c r="AA554" s="60"/>
      <c r="AB554" s="60"/>
      <c r="AC554" s="60"/>
    </row>
    <row r="555" spans="1:29" ht="30" customHeight="1" x14ac:dyDescent="0.25">
      <c r="A555" s="178"/>
      <c r="B555" s="70">
        <v>611</v>
      </c>
      <c r="C555" s="175"/>
      <c r="D555" s="80" t="s">
        <v>611</v>
      </c>
      <c r="E555" s="69" t="s">
        <v>850</v>
      </c>
      <c r="F555" s="69" t="s">
        <v>123</v>
      </c>
      <c r="G555" s="69" t="s">
        <v>609</v>
      </c>
      <c r="H555" s="54">
        <v>78.8</v>
      </c>
      <c r="I555" s="32"/>
      <c r="J555" s="41">
        <f t="shared" si="16"/>
        <v>0</v>
      </c>
      <c r="K555" s="42" t="str">
        <f t="shared" si="17"/>
        <v>OK</v>
      </c>
      <c r="L555" s="31"/>
      <c r="M555" s="31"/>
      <c r="N555" s="31"/>
      <c r="O555" s="31"/>
      <c r="P555" s="31"/>
      <c r="Q555" s="31"/>
      <c r="R555" s="31"/>
      <c r="S555" s="31"/>
      <c r="T555" s="31"/>
      <c r="U555" s="31"/>
      <c r="V555" s="31"/>
      <c r="W555" s="31"/>
      <c r="X555" s="60"/>
      <c r="Y555" s="60"/>
      <c r="Z555" s="60"/>
      <c r="AA555" s="60"/>
      <c r="AB555" s="60"/>
      <c r="AC555" s="60"/>
    </row>
    <row r="556" spans="1:29" ht="30" customHeight="1" x14ac:dyDescent="0.25">
      <c r="A556" s="178"/>
      <c r="B556" s="70">
        <v>612</v>
      </c>
      <c r="C556" s="175"/>
      <c r="D556" s="80" t="s">
        <v>612</v>
      </c>
      <c r="E556" s="69" t="s">
        <v>616</v>
      </c>
      <c r="F556" s="69" t="s">
        <v>123</v>
      </c>
      <c r="G556" s="69" t="s">
        <v>614</v>
      </c>
      <c r="H556" s="54">
        <v>47.5</v>
      </c>
      <c r="I556" s="32">
        <v>10</v>
      </c>
      <c r="J556" s="41">
        <f t="shared" si="16"/>
        <v>0</v>
      </c>
      <c r="K556" s="42" t="str">
        <f t="shared" si="17"/>
        <v>OK</v>
      </c>
      <c r="L556" s="31"/>
      <c r="M556" s="31"/>
      <c r="N556" s="31">
        <v>10</v>
      </c>
      <c r="O556" s="31"/>
      <c r="P556" s="31"/>
      <c r="Q556" s="31"/>
      <c r="R556" s="31"/>
      <c r="S556" s="31"/>
      <c r="T556" s="31"/>
      <c r="U556" s="31"/>
      <c r="V556" s="31"/>
      <c r="W556" s="31"/>
      <c r="X556" s="60"/>
      <c r="Y556" s="60"/>
      <c r="Z556" s="60"/>
      <c r="AA556" s="60"/>
      <c r="AB556" s="60"/>
      <c r="AC556" s="60"/>
    </row>
    <row r="557" spans="1:29" ht="30" customHeight="1" x14ac:dyDescent="0.25">
      <c r="A557" s="178"/>
      <c r="B557" s="70">
        <v>613</v>
      </c>
      <c r="C557" s="175"/>
      <c r="D557" s="80" t="s">
        <v>615</v>
      </c>
      <c r="E557" s="69" t="s">
        <v>616</v>
      </c>
      <c r="F557" s="69" t="s">
        <v>123</v>
      </c>
      <c r="G557" s="69" t="s">
        <v>614</v>
      </c>
      <c r="H557" s="54">
        <v>48</v>
      </c>
      <c r="I557" s="32"/>
      <c r="J557" s="41">
        <f t="shared" si="16"/>
        <v>0</v>
      </c>
      <c r="K557" s="42" t="str">
        <f t="shared" si="17"/>
        <v>OK</v>
      </c>
      <c r="L557" s="31"/>
      <c r="M557" s="31"/>
      <c r="N557" s="31"/>
      <c r="O557" s="31"/>
      <c r="P557" s="31"/>
      <c r="Q557" s="31"/>
      <c r="R557" s="31"/>
      <c r="S557" s="31"/>
      <c r="T557" s="31"/>
      <c r="U557" s="31"/>
      <c r="V557" s="31"/>
      <c r="W557" s="31"/>
      <c r="X557" s="60"/>
      <c r="Y557" s="60"/>
      <c r="Z557" s="60"/>
      <c r="AA557" s="60"/>
      <c r="AB557" s="60"/>
      <c r="AC557" s="60"/>
    </row>
    <row r="558" spans="1:29" ht="30" customHeight="1" x14ac:dyDescent="0.25">
      <c r="A558" s="178"/>
      <c r="B558" s="70">
        <v>614</v>
      </c>
      <c r="C558" s="176"/>
      <c r="D558" s="80" t="s">
        <v>617</v>
      </c>
      <c r="E558" s="69" t="s">
        <v>851</v>
      </c>
      <c r="F558" s="69" t="s">
        <v>123</v>
      </c>
      <c r="G558" s="69" t="s">
        <v>609</v>
      </c>
      <c r="H558" s="54">
        <v>425.99</v>
      </c>
      <c r="I558" s="32"/>
      <c r="J558" s="41">
        <f t="shared" si="16"/>
        <v>0</v>
      </c>
      <c r="K558" s="42" t="str">
        <f t="shared" si="17"/>
        <v>OK</v>
      </c>
      <c r="L558" s="31"/>
      <c r="M558" s="31"/>
      <c r="N558" s="31"/>
      <c r="O558" s="31"/>
      <c r="P558" s="31"/>
      <c r="Q558" s="31"/>
      <c r="R558" s="31"/>
      <c r="S558" s="31"/>
      <c r="T558" s="31"/>
      <c r="U558" s="31"/>
      <c r="V558" s="31"/>
      <c r="W558" s="31"/>
      <c r="X558" s="60"/>
      <c r="Y558" s="60"/>
      <c r="Z558" s="60"/>
      <c r="AA558" s="60"/>
      <c r="AB558" s="60"/>
      <c r="AC558" s="60"/>
    </row>
    <row r="559" spans="1:29" ht="30" customHeight="1" x14ac:dyDescent="0.25">
      <c r="A559" s="177">
        <v>15</v>
      </c>
      <c r="B559" s="71">
        <v>618</v>
      </c>
      <c r="C559" s="168" t="s">
        <v>852</v>
      </c>
      <c r="D559" s="75" t="s">
        <v>853</v>
      </c>
      <c r="E559" s="72" t="s">
        <v>854</v>
      </c>
      <c r="F559" s="73" t="s">
        <v>38</v>
      </c>
      <c r="G559" s="73" t="s">
        <v>44</v>
      </c>
      <c r="H559" s="56">
        <v>10589</v>
      </c>
      <c r="I559" s="32"/>
      <c r="J559" s="41">
        <f t="shared" si="16"/>
        <v>0</v>
      </c>
      <c r="K559" s="42" t="str">
        <f t="shared" si="17"/>
        <v>OK</v>
      </c>
      <c r="L559" s="31"/>
      <c r="M559" s="31"/>
      <c r="N559" s="31"/>
      <c r="O559" s="31"/>
      <c r="P559" s="31"/>
      <c r="Q559" s="31"/>
      <c r="R559" s="31"/>
      <c r="S559" s="31"/>
      <c r="T559" s="31"/>
      <c r="U559" s="31"/>
      <c r="V559" s="31"/>
      <c r="W559" s="31"/>
      <c r="X559" s="60"/>
      <c r="Y559" s="60"/>
      <c r="Z559" s="60"/>
      <c r="AA559" s="60"/>
      <c r="AB559" s="60"/>
      <c r="AC559" s="60"/>
    </row>
    <row r="560" spans="1:29" ht="30" customHeight="1" x14ac:dyDescent="0.25">
      <c r="A560" s="177"/>
      <c r="B560" s="71">
        <v>619</v>
      </c>
      <c r="C560" s="170"/>
      <c r="D560" s="101" t="s">
        <v>855</v>
      </c>
      <c r="E560" s="102" t="s">
        <v>856</v>
      </c>
      <c r="F560" s="73" t="s">
        <v>38</v>
      </c>
      <c r="G560" s="73" t="s">
        <v>44</v>
      </c>
      <c r="H560" s="56">
        <v>49.9</v>
      </c>
      <c r="I560" s="32"/>
      <c r="J560" s="41">
        <f t="shared" si="16"/>
        <v>0</v>
      </c>
      <c r="K560" s="42" t="str">
        <f t="shared" si="17"/>
        <v>OK</v>
      </c>
      <c r="L560" s="31"/>
      <c r="M560" s="31"/>
      <c r="N560" s="31"/>
      <c r="O560" s="31"/>
      <c r="P560" s="31"/>
      <c r="Q560" s="31"/>
      <c r="R560" s="31"/>
      <c r="S560" s="31"/>
      <c r="T560" s="31"/>
      <c r="U560" s="31"/>
      <c r="V560" s="31"/>
      <c r="W560" s="31"/>
      <c r="X560" s="60"/>
      <c r="Y560" s="60"/>
      <c r="Z560" s="60"/>
      <c r="AA560" s="60"/>
      <c r="AB560" s="60"/>
      <c r="AC560" s="60"/>
    </row>
  </sheetData>
  <mergeCells count="46">
    <mergeCell ref="A1:C1"/>
    <mergeCell ref="V1:V2"/>
    <mergeCell ref="D1:H1"/>
    <mergeCell ref="A156:A188"/>
    <mergeCell ref="A301:A434"/>
    <mergeCell ref="U1:U2"/>
    <mergeCell ref="M1:M2"/>
    <mergeCell ref="N1:N2"/>
    <mergeCell ref="O1:O2"/>
    <mergeCell ref="P1:P2"/>
    <mergeCell ref="Q1:Q2"/>
    <mergeCell ref="R1:R2"/>
    <mergeCell ref="C156:C188"/>
    <mergeCell ref="A189:A257"/>
    <mergeCell ref="C189:C257"/>
    <mergeCell ref="A258:A300"/>
    <mergeCell ref="AC1:AC2"/>
    <mergeCell ref="A4:A87"/>
    <mergeCell ref="C4:C87"/>
    <mergeCell ref="A88:A155"/>
    <mergeCell ref="C88:C155"/>
    <mergeCell ref="X1:X2"/>
    <mergeCell ref="Y1:Y2"/>
    <mergeCell ref="Z1:Z2"/>
    <mergeCell ref="AA1:AA2"/>
    <mergeCell ref="AB1:AB2"/>
    <mergeCell ref="I1:K1"/>
    <mergeCell ref="W1:W2"/>
    <mergeCell ref="A2:K2"/>
    <mergeCell ref="S1:S2"/>
    <mergeCell ref="L1:L2"/>
    <mergeCell ref="T1:T2"/>
    <mergeCell ref="C258:C300"/>
    <mergeCell ref="C301:C434"/>
    <mergeCell ref="A435:A484"/>
    <mergeCell ref="C435:C484"/>
    <mergeCell ref="A485:A492"/>
    <mergeCell ref="C485:C492"/>
    <mergeCell ref="C559:C560"/>
    <mergeCell ref="C493:C534"/>
    <mergeCell ref="A535:A552"/>
    <mergeCell ref="C535:C552"/>
    <mergeCell ref="A553:A558"/>
    <mergeCell ref="C553:C558"/>
    <mergeCell ref="A493:A534"/>
    <mergeCell ref="A559:A560"/>
  </mergeCells>
  <conditionalFormatting sqref="O4:W560">
    <cfRule type="cellIs" dxfId="15" priority="4" stopIfTrue="1" operator="greaterThan">
      <formula>0</formula>
    </cfRule>
    <cfRule type="cellIs" dxfId="14" priority="5" stopIfTrue="1" operator="greaterThan">
      <formula>0</formula>
    </cfRule>
    <cfRule type="cellIs" dxfId="13" priority="6" stopIfTrue="1" operator="greaterThan">
      <formula>0</formula>
    </cfRule>
  </conditionalFormatting>
  <conditionalFormatting sqref="L4:N560">
    <cfRule type="cellIs" dxfId="12" priority="1" stopIfTrue="1" operator="greaterThan">
      <formula>0</formula>
    </cfRule>
    <cfRule type="cellIs" dxfId="11" priority="2" stopIfTrue="1" operator="greaterThan">
      <formula>0</formula>
    </cfRule>
    <cfRule type="cellIs" dxfId="10" priority="3" stopIfTrue="1" operator="greaterThan">
      <formula>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560"/>
  <sheetViews>
    <sheetView topLeftCell="J558" zoomScale="30" zoomScaleNormal="30" workbookViewId="0">
      <selection activeCell="L4" sqref="L4:BE560"/>
    </sheetView>
  </sheetViews>
  <sheetFormatPr defaultColWidth="9.7109375" defaultRowHeight="26.25" x14ac:dyDescent="0.25"/>
  <cols>
    <col min="1" max="1" width="9.85546875" style="98" customWidth="1"/>
    <col min="2" max="2" width="6.5703125" style="1" customWidth="1"/>
    <col min="3" max="3" width="30.42578125" style="78" customWidth="1"/>
    <col min="4" max="4" width="55.28515625" style="83" customWidth="1"/>
    <col min="5" max="6" width="12.42578125" style="1" customWidth="1"/>
    <col min="7" max="7" width="16.7109375" style="1" customWidth="1"/>
    <col min="8" max="8" width="14.28515625" style="57" customWidth="1"/>
    <col min="9" max="9" width="13.85546875" style="17" customWidth="1"/>
    <col min="10" max="10" width="13.28515625" style="44" customWidth="1"/>
    <col min="11" max="11" width="12.5703125" style="18" customWidth="1"/>
    <col min="12" max="23" width="13.7109375" style="19" customWidth="1"/>
    <col min="24" max="24" width="11.5703125" style="15" customWidth="1"/>
    <col min="25" max="25" width="13.7109375" style="146" customWidth="1"/>
    <col min="26" max="36" width="13.7109375" style="15" customWidth="1"/>
    <col min="37" max="49" width="11.5703125" style="15" customWidth="1"/>
    <col min="50" max="52" width="11.5703125" style="15" bestFit="1" customWidth="1"/>
    <col min="53" max="54" width="11.5703125" style="15" customWidth="1"/>
    <col min="55" max="55" width="11.5703125" style="15" bestFit="1" customWidth="1"/>
    <col min="56" max="57" width="11.5703125" style="15" customWidth="1"/>
    <col min="58" max="16384" width="9.7109375" style="15"/>
  </cols>
  <sheetData>
    <row r="1" spans="1:57" ht="30" customHeight="1" x14ac:dyDescent="0.25">
      <c r="A1" s="158" t="s">
        <v>677</v>
      </c>
      <c r="B1" s="158"/>
      <c r="C1" s="158"/>
      <c r="D1" s="158" t="s">
        <v>674</v>
      </c>
      <c r="E1" s="158"/>
      <c r="F1" s="158"/>
      <c r="G1" s="158"/>
      <c r="H1" s="158"/>
      <c r="I1" s="158" t="s">
        <v>679</v>
      </c>
      <c r="J1" s="158"/>
      <c r="K1" s="158"/>
      <c r="L1" s="157" t="s">
        <v>908</v>
      </c>
      <c r="M1" s="157" t="s">
        <v>909</v>
      </c>
      <c r="N1" s="157" t="s">
        <v>910</v>
      </c>
      <c r="O1" s="157" t="s">
        <v>911</v>
      </c>
      <c r="P1" s="157" t="s">
        <v>912</v>
      </c>
      <c r="Q1" s="157" t="s">
        <v>913</v>
      </c>
      <c r="R1" s="157" t="s">
        <v>914</v>
      </c>
      <c r="S1" s="157" t="s">
        <v>915</v>
      </c>
      <c r="T1" s="157" t="s">
        <v>916</v>
      </c>
      <c r="U1" s="157" t="s">
        <v>917</v>
      </c>
      <c r="V1" s="157" t="s">
        <v>918</v>
      </c>
      <c r="W1" s="157" t="s">
        <v>919</v>
      </c>
      <c r="X1" s="157" t="s">
        <v>920</v>
      </c>
      <c r="Y1" s="181" t="s">
        <v>921</v>
      </c>
      <c r="Z1" s="157" t="s">
        <v>922</v>
      </c>
      <c r="AA1" s="157" t="s">
        <v>923</v>
      </c>
      <c r="AB1" s="157" t="s">
        <v>924</v>
      </c>
      <c r="AC1" s="179" t="s">
        <v>925</v>
      </c>
      <c r="AD1" s="127" t="s">
        <v>926</v>
      </c>
      <c r="AE1" s="127" t="s">
        <v>927</v>
      </c>
      <c r="AF1" s="157" t="s">
        <v>1000</v>
      </c>
      <c r="AG1" s="179" t="s">
        <v>1001</v>
      </c>
      <c r="AH1" s="179" t="s">
        <v>1002</v>
      </c>
      <c r="AI1" s="179" t="s">
        <v>1003</v>
      </c>
      <c r="AJ1" s="157" t="s">
        <v>1004</v>
      </c>
      <c r="AK1" s="157" t="s">
        <v>1005</v>
      </c>
      <c r="AL1" s="157" t="s">
        <v>1006</v>
      </c>
      <c r="AM1" s="157" t="s">
        <v>1007</v>
      </c>
      <c r="AN1" s="157" t="s">
        <v>1008</v>
      </c>
      <c r="AO1" s="179" t="s">
        <v>1009</v>
      </c>
      <c r="AP1" s="179" t="s">
        <v>1010</v>
      </c>
      <c r="AQ1" s="179" t="s">
        <v>1011</v>
      </c>
      <c r="AR1" s="179" t="s">
        <v>1012</v>
      </c>
      <c r="AS1" s="179" t="s">
        <v>1013</v>
      </c>
      <c r="AT1" s="179" t="s">
        <v>1014</v>
      </c>
      <c r="AU1" s="179" t="s">
        <v>989</v>
      </c>
      <c r="AV1" s="179" t="s">
        <v>990</v>
      </c>
      <c r="AW1" s="179" t="s">
        <v>991</v>
      </c>
      <c r="AX1" s="179" t="s">
        <v>992</v>
      </c>
      <c r="AY1" s="179" t="s">
        <v>993</v>
      </c>
      <c r="AZ1" s="179" t="s">
        <v>994</v>
      </c>
      <c r="BA1" s="182" t="s">
        <v>995</v>
      </c>
      <c r="BB1" s="179" t="s">
        <v>996</v>
      </c>
      <c r="BC1" s="179" t="s">
        <v>997</v>
      </c>
      <c r="BD1" s="179" t="s">
        <v>998</v>
      </c>
      <c r="BE1" s="179" t="s">
        <v>999</v>
      </c>
    </row>
    <row r="2" spans="1:57" ht="30" customHeight="1" x14ac:dyDescent="0.25">
      <c r="A2" s="158" t="s">
        <v>678</v>
      </c>
      <c r="B2" s="158"/>
      <c r="C2" s="158"/>
      <c r="D2" s="158"/>
      <c r="E2" s="158"/>
      <c r="F2" s="158"/>
      <c r="G2" s="158"/>
      <c r="H2" s="158"/>
      <c r="I2" s="158"/>
      <c r="J2" s="158"/>
      <c r="K2" s="158"/>
      <c r="L2" s="157"/>
      <c r="M2" s="157"/>
      <c r="N2" s="157"/>
      <c r="O2" s="157"/>
      <c r="P2" s="157"/>
      <c r="Q2" s="157"/>
      <c r="R2" s="157"/>
      <c r="S2" s="157"/>
      <c r="T2" s="157"/>
      <c r="U2" s="157"/>
      <c r="V2" s="157"/>
      <c r="W2" s="157"/>
      <c r="X2" s="157"/>
      <c r="Y2" s="181"/>
      <c r="Z2" s="157"/>
      <c r="AA2" s="157"/>
      <c r="AB2" s="157"/>
      <c r="AC2" s="180"/>
      <c r="AD2" s="128"/>
      <c r="AE2" s="128"/>
      <c r="AF2" s="157"/>
      <c r="AG2" s="180"/>
      <c r="AH2" s="180"/>
      <c r="AI2" s="180"/>
      <c r="AJ2" s="157"/>
      <c r="AK2" s="157"/>
      <c r="AL2" s="157"/>
      <c r="AM2" s="157"/>
      <c r="AN2" s="157"/>
      <c r="AO2" s="180"/>
      <c r="AP2" s="180"/>
      <c r="AQ2" s="180"/>
      <c r="AR2" s="180"/>
      <c r="AS2" s="180"/>
      <c r="AT2" s="180"/>
      <c r="AU2" s="180"/>
      <c r="AV2" s="180"/>
      <c r="AW2" s="180"/>
      <c r="AX2" s="180"/>
      <c r="AY2" s="180"/>
      <c r="AZ2" s="180"/>
      <c r="BA2" s="183"/>
      <c r="BB2" s="180"/>
      <c r="BC2" s="180"/>
      <c r="BD2" s="180"/>
      <c r="BE2" s="180"/>
    </row>
    <row r="3" spans="1:57" s="16" customFormat="1" ht="30" x14ac:dyDescent="0.2">
      <c r="A3" s="97" t="s">
        <v>5</v>
      </c>
      <c r="B3" s="90" t="s">
        <v>3</v>
      </c>
      <c r="C3" s="91" t="s">
        <v>680</v>
      </c>
      <c r="D3" s="90" t="s">
        <v>681</v>
      </c>
      <c r="E3" s="90" t="s">
        <v>682</v>
      </c>
      <c r="F3" s="92" t="s">
        <v>4</v>
      </c>
      <c r="G3" s="92" t="s">
        <v>683</v>
      </c>
      <c r="H3" s="93" t="s">
        <v>857</v>
      </c>
      <c r="I3" s="94" t="s">
        <v>24</v>
      </c>
      <c r="J3" s="95" t="s">
        <v>0</v>
      </c>
      <c r="K3" s="96" t="s">
        <v>2</v>
      </c>
      <c r="L3" s="103">
        <v>43321</v>
      </c>
      <c r="M3" s="103">
        <v>43325</v>
      </c>
      <c r="N3" s="103">
        <v>43325</v>
      </c>
      <c r="O3" s="103">
        <v>43353</v>
      </c>
      <c r="P3" s="103">
        <v>43362</v>
      </c>
      <c r="Q3" s="103">
        <v>43362</v>
      </c>
      <c r="R3" s="103">
        <v>43362</v>
      </c>
      <c r="S3" s="103">
        <v>43362</v>
      </c>
      <c r="T3" s="103">
        <v>43374</v>
      </c>
      <c r="U3" s="103">
        <v>43374</v>
      </c>
      <c r="V3" s="103">
        <v>43377</v>
      </c>
      <c r="W3" s="103">
        <v>43395</v>
      </c>
      <c r="X3" s="103">
        <v>43398</v>
      </c>
      <c r="Y3" s="103">
        <v>43413</v>
      </c>
      <c r="Z3" s="103">
        <v>43413</v>
      </c>
      <c r="AA3" s="103">
        <v>43413</v>
      </c>
      <c r="AB3" s="103">
        <v>43500</v>
      </c>
      <c r="AC3" s="103">
        <v>43515</v>
      </c>
      <c r="AD3" s="103">
        <v>43515</v>
      </c>
      <c r="AE3" s="103">
        <v>43516</v>
      </c>
      <c r="AF3" s="103">
        <v>43523</v>
      </c>
      <c r="AG3" s="103">
        <v>43525</v>
      </c>
      <c r="AH3" s="103">
        <v>43537</v>
      </c>
      <c r="AI3" s="103">
        <v>43549</v>
      </c>
      <c r="AJ3" s="103">
        <v>43565</v>
      </c>
      <c r="AK3" s="103">
        <v>43567</v>
      </c>
      <c r="AL3" s="103">
        <v>43567</v>
      </c>
      <c r="AM3" s="103">
        <v>43578</v>
      </c>
      <c r="AN3" s="103">
        <v>43578</v>
      </c>
      <c r="AO3" s="103">
        <v>43584</v>
      </c>
      <c r="AP3" s="103">
        <v>43584</v>
      </c>
      <c r="AQ3" s="103">
        <v>43585</v>
      </c>
      <c r="AR3" s="103">
        <v>43587</v>
      </c>
      <c r="AS3" s="103">
        <v>43595</v>
      </c>
      <c r="AT3" s="103">
        <v>43612</v>
      </c>
      <c r="AU3" s="103">
        <v>43612</v>
      </c>
      <c r="AV3" s="103">
        <v>43612</v>
      </c>
      <c r="AW3" s="103">
        <v>43613</v>
      </c>
      <c r="AX3" s="103">
        <v>43641</v>
      </c>
      <c r="AY3" s="103">
        <v>43642</v>
      </c>
      <c r="AZ3" s="103">
        <v>43649</v>
      </c>
      <c r="BA3" s="103">
        <v>43658</v>
      </c>
      <c r="BB3" s="103">
        <v>43658</v>
      </c>
      <c r="BC3" s="103">
        <v>43663</v>
      </c>
      <c r="BD3" s="103">
        <v>43669</v>
      </c>
      <c r="BE3" s="103">
        <v>43669</v>
      </c>
    </row>
    <row r="4" spans="1:57" ht="30" customHeight="1" x14ac:dyDescent="0.25">
      <c r="A4" s="159">
        <v>1</v>
      </c>
      <c r="B4" s="67">
        <v>1</v>
      </c>
      <c r="C4" s="162" t="s">
        <v>684</v>
      </c>
      <c r="D4" s="79" t="s">
        <v>36</v>
      </c>
      <c r="E4" s="84" t="s">
        <v>231</v>
      </c>
      <c r="F4" s="68" t="s">
        <v>38</v>
      </c>
      <c r="G4" s="68" t="s">
        <v>39</v>
      </c>
      <c r="H4" s="53">
        <v>14.3</v>
      </c>
      <c r="I4" s="32">
        <v>10</v>
      </c>
      <c r="J4" s="41">
        <f t="shared" ref="J4:J67" si="0">I4-(SUM(L4:BE4))</f>
        <v>3</v>
      </c>
      <c r="K4" s="42" t="str">
        <f>IF(J4&lt;0,"ATENÇÃO","OK")</f>
        <v>OK</v>
      </c>
      <c r="L4" s="31"/>
      <c r="M4" s="31">
        <v>2</v>
      </c>
      <c r="N4" s="31"/>
      <c r="O4" s="31"/>
      <c r="P4" s="31"/>
      <c r="Q4" s="31"/>
      <c r="R4" s="31"/>
      <c r="S4" s="31"/>
      <c r="T4" s="31"/>
      <c r="U4" s="31"/>
      <c r="V4" s="31"/>
      <c r="W4" s="31"/>
      <c r="X4" s="60"/>
      <c r="Y4" s="121"/>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v>5</v>
      </c>
      <c r="BB4" s="60"/>
      <c r="BC4" s="60"/>
      <c r="BD4" s="60"/>
      <c r="BE4" s="60"/>
    </row>
    <row r="5" spans="1:57" ht="30" customHeight="1" x14ac:dyDescent="0.25">
      <c r="A5" s="160"/>
      <c r="B5" s="67">
        <v>2</v>
      </c>
      <c r="C5" s="163"/>
      <c r="D5" s="79" t="s">
        <v>40</v>
      </c>
      <c r="E5" s="84" t="s">
        <v>231</v>
      </c>
      <c r="F5" s="68" t="s">
        <v>38</v>
      </c>
      <c r="G5" s="68" t="s">
        <v>39</v>
      </c>
      <c r="H5" s="53">
        <v>7.79</v>
      </c>
      <c r="I5" s="32">
        <v>10</v>
      </c>
      <c r="J5" s="41">
        <f t="shared" si="0"/>
        <v>5</v>
      </c>
      <c r="K5" s="42" t="str">
        <f t="shared" ref="K5:K68" si="1">IF(J5&lt;0,"ATENÇÃO","OK")</f>
        <v>OK</v>
      </c>
      <c r="L5" s="31"/>
      <c r="M5" s="31"/>
      <c r="N5" s="31"/>
      <c r="O5" s="31"/>
      <c r="P5" s="31"/>
      <c r="Q5" s="31"/>
      <c r="R5" s="31"/>
      <c r="S5" s="31"/>
      <c r="T5" s="31"/>
      <c r="U5" s="31"/>
      <c r="V5" s="31"/>
      <c r="W5" s="31"/>
      <c r="X5" s="60"/>
      <c r="Y5" s="121"/>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v>5</v>
      </c>
      <c r="BB5" s="60"/>
      <c r="BC5" s="60"/>
      <c r="BD5" s="60"/>
      <c r="BE5" s="60"/>
    </row>
    <row r="6" spans="1:57" ht="30" customHeight="1" x14ac:dyDescent="0.25">
      <c r="A6" s="160"/>
      <c r="B6" s="67">
        <v>3</v>
      </c>
      <c r="C6" s="163"/>
      <c r="D6" s="79" t="s">
        <v>41</v>
      </c>
      <c r="E6" s="84" t="s">
        <v>231</v>
      </c>
      <c r="F6" s="68" t="s">
        <v>38</v>
      </c>
      <c r="G6" s="68" t="s">
        <v>39</v>
      </c>
      <c r="H6" s="53">
        <v>20.99</v>
      </c>
      <c r="I6" s="32">
        <v>10</v>
      </c>
      <c r="J6" s="41">
        <f t="shared" si="0"/>
        <v>5</v>
      </c>
      <c r="K6" s="42" t="str">
        <f t="shared" si="1"/>
        <v>OK</v>
      </c>
      <c r="L6" s="31"/>
      <c r="M6" s="31"/>
      <c r="N6" s="31"/>
      <c r="O6" s="31"/>
      <c r="P6" s="31"/>
      <c r="Q6" s="31"/>
      <c r="R6" s="31"/>
      <c r="S6" s="31"/>
      <c r="T6" s="31"/>
      <c r="U6" s="31"/>
      <c r="V6" s="31"/>
      <c r="W6" s="31"/>
      <c r="X6" s="60"/>
      <c r="Y6" s="121"/>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v>5</v>
      </c>
      <c r="BB6" s="60"/>
      <c r="BC6" s="60"/>
      <c r="BD6" s="60"/>
      <c r="BE6" s="60"/>
    </row>
    <row r="7" spans="1:57" ht="30" customHeight="1" x14ac:dyDescent="0.25">
      <c r="A7" s="160"/>
      <c r="B7" s="67">
        <v>4</v>
      </c>
      <c r="C7" s="163"/>
      <c r="D7" s="79" t="s">
        <v>42</v>
      </c>
      <c r="E7" s="84" t="s">
        <v>685</v>
      </c>
      <c r="F7" s="68" t="s">
        <v>38</v>
      </c>
      <c r="G7" s="68" t="s">
        <v>44</v>
      </c>
      <c r="H7" s="53">
        <v>0.62</v>
      </c>
      <c r="I7" s="32">
        <v>10</v>
      </c>
      <c r="J7" s="41">
        <f t="shared" si="0"/>
        <v>10</v>
      </c>
      <c r="K7" s="42" t="str">
        <f t="shared" si="1"/>
        <v>OK</v>
      </c>
      <c r="L7" s="31"/>
      <c r="M7" s="31"/>
      <c r="N7" s="31"/>
      <c r="O7" s="31"/>
      <c r="P7" s="31"/>
      <c r="Q7" s="31"/>
      <c r="R7" s="31"/>
      <c r="S7" s="31"/>
      <c r="T7" s="31"/>
      <c r="U7" s="31"/>
      <c r="V7" s="31"/>
      <c r="W7" s="31"/>
      <c r="X7" s="60"/>
      <c r="Y7" s="121"/>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row>
    <row r="8" spans="1:57" ht="30" customHeight="1" x14ac:dyDescent="0.25">
      <c r="A8" s="160"/>
      <c r="B8" s="67">
        <v>5</v>
      </c>
      <c r="C8" s="163"/>
      <c r="D8" s="79" t="s">
        <v>45</v>
      </c>
      <c r="E8" s="84" t="s">
        <v>685</v>
      </c>
      <c r="F8" s="68" t="s">
        <v>38</v>
      </c>
      <c r="G8" s="68" t="s">
        <v>44</v>
      </c>
      <c r="H8" s="53">
        <v>0.43</v>
      </c>
      <c r="I8" s="32">
        <v>10</v>
      </c>
      <c r="J8" s="41">
        <f t="shared" si="0"/>
        <v>10</v>
      </c>
      <c r="K8" s="42" t="str">
        <f t="shared" si="1"/>
        <v>OK</v>
      </c>
      <c r="L8" s="31"/>
      <c r="M8" s="31"/>
      <c r="N8" s="31"/>
      <c r="O8" s="31"/>
      <c r="P8" s="31"/>
      <c r="Q8" s="31"/>
      <c r="R8" s="31"/>
      <c r="S8" s="31"/>
      <c r="T8" s="31"/>
      <c r="U8" s="31"/>
      <c r="V8" s="31"/>
      <c r="W8" s="31"/>
      <c r="X8" s="60"/>
      <c r="Y8" s="121"/>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row>
    <row r="9" spans="1:57" ht="30" customHeight="1" x14ac:dyDescent="0.25">
      <c r="A9" s="160"/>
      <c r="B9" s="67">
        <v>6</v>
      </c>
      <c r="C9" s="163"/>
      <c r="D9" s="79" t="s">
        <v>46</v>
      </c>
      <c r="E9" s="84" t="s">
        <v>47</v>
      </c>
      <c r="F9" s="68" t="s">
        <v>38</v>
      </c>
      <c r="G9" s="68" t="s">
        <v>44</v>
      </c>
      <c r="H9" s="53">
        <v>43.44</v>
      </c>
      <c r="I9" s="32"/>
      <c r="J9" s="41">
        <f t="shared" si="0"/>
        <v>0</v>
      </c>
      <c r="K9" s="42" t="str">
        <f t="shared" si="1"/>
        <v>OK</v>
      </c>
      <c r="L9" s="31"/>
      <c r="M9" s="31"/>
      <c r="N9" s="31"/>
      <c r="O9" s="31"/>
      <c r="P9" s="31"/>
      <c r="Q9" s="31"/>
      <c r="R9" s="31"/>
      <c r="S9" s="31"/>
      <c r="T9" s="31"/>
      <c r="U9" s="31"/>
      <c r="V9" s="31"/>
      <c r="W9" s="31"/>
      <c r="X9" s="60"/>
      <c r="Y9" s="121"/>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row>
    <row r="10" spans="1:57" ht="30" customHeight="1" x14ac:dyDescent="0.25">
      <c r="A10" s="160"/>
      <c r="B10" s="67">
        <v>7</v>
      </c>
      <c r="C10" s="163"/>
      <c r="D10" s="79" t="s">
        <v>48</v>
      </c>
      <c r="E10" s="84" t="s">
        <v>686</v>
      </c>
      <c r="F10" s="68" t="s">
        <v>33</v>
      </c>
      <c r="G10" s="68" t="s">
        <v>44</v>
      </c>
      <c r="H10" s="53">
        <v>266.16000000000003</v>
      </c>
      <c r="I10" s="32"/>
      <c r="J10" s="41">
        <f t="shared" si="0"/>
        <v>0</v>
      </c>
      <c r="K10" s="42" t="str">
        <f t="shared" si="1"/>
        <v>OK</v>
      </c>
      <c r="L10" s="31"/>
      <c r="M10" s="31"/>
      <c r="N10" s="31"/>
      <c r="O10" s="31"/>
      <c r="P10" s="31"/>
      <c r="Q10" s="31"/>
      <c r="R10" s="31"/>
      <c r="S10" s="31"/>
      <c r="T10" s="31"/>
      <c r="U10" s="31"/>
      <c r="V10" s="31"/>
      <c r="W10" s="31"/>
      <c r="X10" s="60"/>
      <c r="Y10" s="121"/>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row>
    <row r="11" spans="1:57" ht="30" customHeight="1" x14ac:dyDescent="0.25">
      <c r="A11" s="160"/>
      <c r="B11" s="67">
        <v>8</v>
      </c>
      <c r="C11" s="163"/>
      <c r="D11" s="79" t="s">
        <v>49</v>
      </c>
      <c r="E11" s="84" t="s">
        <v>47</v>
      </c>
      <c r="F11" s="68" t="s">
        <v>50</v>
      </c>
      <c r="G11" s="68" t="s">
        <v>44</v>
      </c>
      <c r="H11" s="53">
        <v>12.5</v>
      </c>
      <c r="I11" s="32">
        <v>5</v>
      </c>
      <c r="J11" s="41">
        <f t="shared" si="0"/>
        <v>0</v>
      </c>
      <c r="K11" s="42" t="str">
        <f t="shared" si="1"/>
        <v>OK</v>
      </c>
      <c r="L11" s="31"/>
      <c r="M11" s="31"/>
      <c r="N11" s="31"/>
      <c r="O11" s="31"/>
      <c r="P11" s="31"/>
      <c r="Q11" s="31"/>
      <c r="R11" s="31"/>
      <c r="S11" s="31"/>
      <c r="T11" s="31"/>
      <c r="U11" s="31"/>
      <c r="V11" s="31">
        <v>5</v>
      </c>
      <c r="W11" s="31"/>
      <c r="X11" s="60"/>
      <c r="Y11" s="121"/>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row>
    <row r="12" spans="1:57" ht="30" customHeight="1" x14ac:dyDescent="0.25">
      <c r="A12" s="160"/>
      <c r="B12" s="69">
        <v>9</v>
      </c>
      <c r="C12" s="163"/>
      <c r="D12" s="80" t="s">
        <v>51</v>
      </c>
      <c r="E12" s="85" t="s">
        <v>47</v>
      </c>
      <c r="F12" s="69" t="s">
        <v>50</v>
      </c>
      <c r="G12" s="69" t="s">
        <v>44</v>
      </c>
      <c r="H12" s="54">
        <v>14.7</v>
      </c>
      <c r="I12" s="32">
        <v>5</v>
      </c>
      <c r="J12" s="41">
        <f t="shared" si="0"/>
        <v>5</v>
      </c>
      <c r="K12" s="42" t="str">
        <f t="shared" si="1"/>
        <v>OK</v>
      </c>
      <c r="L12" s="31"/>
      <c r="M12" s="31"/>
      <c r="N12" s="31"/>
      <c r="O12" s="31"/>
      <c r="P12" s="31"/>
      <c r="Q12" s="31"/>
      <c r="R12" s="31"/>
      <c r="S12" s="31"/>
      <c r="T12" s="31"/>
      <c r="U12" s="31"/>
      <c r="V12" s="31"/>
      <c r="W12" s="31"/>
      <c r="X12" s="60"/>
      <c r="Y12" s="121"/>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row>
    <row r="13" spans="1:57" ht="30" customHeight="1" x14ac:dyDescent="0.25">
      <c r="A13" s="160"/>
      <c r="B13" s="69">
        <v>10</v>
      </c>
      <c r="C13" s="163"/>
      <c r="D13" s="80" t="s">
        <v>52</v>
      </c>
      <c r="E13" s="85" t="s">
        <v>47</v>
      </c>
      <c r="F13" s="69" t="s">
        <v>50</v>
      </c>
      <c r="G13" s="69" t="s">
        <v>44</v>
      </c>
      <c r="H13" s="54">
        <v>12.41</v>
      </c>
      <c r="I13" s="32"/>
      <c r="J13" s="41">
        <f t="shared" si="0"/>
        <v>0</v>
      </c>
      <c r="K13" s="42" t="str">
        <f t="shared" si="1"/>
        <v>OK</v>
      </c>
      <c r="L13" s="31"/>
      <c r="M13" s="31"/>
      <c r="N13" s="31"/>
      <c r="O13" s="31"/>
      <c r="P13" s="31"/>
      <c r="Q13" s="31"/>
      <c r="R13" s="31"/>
      <c r="S13" s="31"/>
      <c r="T13" s="31"/>
      <c r="U13" s="31"/>
      <c r="V13" s="31"/>
      <c r="W13" s="31"/>
      <c r="X13" s="60"/>
      <c r="Y13" s="121"/>
      <c r="Z13" s="60"/>
      <c r="AA13" s="60"/>
      <c r="AB13" s="60"/>
      <c r="AC13" s="60"/>
      <c r="AD13" s="60"/>
      <c r="AE13" s="60"/>
      <c r="AF13" s="60"/>
      <c r="AG13" s="60"/>
      <c r="AH13" s="60"/>
      <c r="AI13" s="123"/>
      <c r="AJ13" s="60"/>
      <c r="AK13" s="60"/>
      <c r="AL13" s="60"/>
      <c r="AM13" s="60"/>
      <c r="AN13" s="60"/>
      <c r="AO13" s="60"/>
      <c r="AP13" s="60"/>
      <c r="AQ13" s="60"/>
      <c r="AR13" s="60"/>
      <c r="AS13" s="60"/>
      <c r="AT13" s="60"/>
      <c r="AU13" s="60"/>
      <c r="AV13" s="60"/>
      <c r="AW13" s="60"/>
      <c r="AX13" s="60"/>
      <c r="AY13" s="60"/>
      <c r="AZ13" s="60"/>
      <c r="BA13" s="60"/>
      <c r="BB13" s="60"/>
      <c r="BC13" s="60"/>
      <c r="BD13" s="60"/>
      <c r="BE13" s="60"/>
    </row>
    <row r="14" spans="1:57" ht="30" customHeight="1" x14ac:dyDescent="0.25">
      <c r="A14" s="160"/>
      <c r="B14" s="67">
        <v>11</v>
      </c>
      <c r="C14" s="163"/>
      <c r="D14" s="79" t="s">
        <v>53</v>
      </c>
      <c r="E14" s="84" t="s">
        <v>54</v>
      </c>
      <c r="F14" s="68" t="s">
        <v>38</v>
      </c>
      <c r="G14" s="68" t="s">
        <v>44</v>
      </c>
      <c r="H14" s="53">
        <v>0.02</v>
      </c>
      <c r="I14" s="32">
        <v>2000</v>
      </c>
      <c r="J14" s="41">
        <f t="shared" si="0"/>
        <v>1300</v>
      </c>
      <c r="K14" s="42" t="str">
        <f t="shared" si="1"/>
        <v>OK</v>
      </c>
      <c r="L14" s="31"/>
      <c r="M14" s="31">
        <v>200</v>
      </c>
      <c r="N14" s="31"/>
      <c r="O14" s="31"/>
      <c r="P14" s="31"/>
      <c r="Q14" s="31"/>
      <c r="R14" s="31"/>
      <c r="S14" s="31"/>
      <c r="T14" s="31"/>
      <c r="U14" s="31"/>
      <c r="V14" s="31"/>
      <c r="W14" s="31"/>
      <c r="X14" s="60"/>
      <c r="Y14" s="121"/>
      <c r="Z14" s="60"/>
      <c r="AA14" s="60"/>
      <c r="AB14" s="60"/>
      <c r="AC14" s="60"/>
      <c r="AD14" s="60"/>
      <c r="AE14" s="60"/>
      <c r="AF14" s="60"/>
      <c r="AG14" s="60"/>
      <c r="AH14" s="124">
        <v>500</v>
      </c>
      <c r="AI14" s="123"/>
      <c r="AJ14" s="60"/>
      <c r="AK14" s="60"/>
      <c r="AL14" s="60"/>
      <c r="AM14" s="60"/>
      <c r="AN14" s="60"/>
      <c r="AO14" s="60"/>
      <c r="AP14" s="60"/>
      <c r="AQ14" s="60"/>
      <c r="AR14" s="60"/>
      <c r="AS14" s="60"/>
      <c r="AT14" s="60"/>
      <c r="AU14" s="60"/>
      <c r="AV14" s="60"/>
      <c r="AW14" s="60"/>
      <c r="AX14" s="60"/>
      <c r="AY14" s="60"/>
      <c r="AZ14" s="60"/>
      <c r="BA14" s="60"/>
      <c r="BB14" s="60"/>
      <c r="BC14" s="60"/>
      <c r="BD14" s="60"/>
      <c r="BE14" s="60"/>
    </row>
    <row r="15" spans="1:57" ht="30" customHeight="1" x14ac:dyDescent="0.25">
      <c r="A15" s="160"/>
      <c r="B15" s="67">
        <v>12</v>
      </c>
      <c r="C15" s="163"/>
      <c r="D15" s="79" t="s">
        <v>55</v>
      </c>
      <c r="E15" s="84" t="s">
        <v>54</v>
      </c>
      <c r="F15" s="68" t="s">
        <v>38</v>
      </c>
      <c r="G15" s="68" t="s">
        <v>44</v>
      </c>
      <c r="H15" s="53">
        <v>0.02</v>
      </c>
      <c r="I15" s="32">
        <f>2000-250</f>
        <v>1750</v>
      </c>
      <c r="J15" s="41">
        <f t="shared" si="0"/>
        <v>1050</v>
      </c>
      <c r="K15" s="42" t="str">
        <f t="shared" si="1"/>
        <v>OK</v>
      </c>
      <c r="L15" s="31"/>
      <c r="M15" s="31">
        <v>200</v>
      </c>
      <c r="N15" s="31"/>
      <c r="O15" s="31"/>
      <c r="P15" s="31"/>
      <c r="Q15" s="31"/>
      <c r="R15" s="31"/>
      <c r="S15" s="31"/>
      <c r="T15" s="31"/>
      <c r="U15" s="31"/>
      <c r="V15" s="31"/>
      <c r="W15" s="31"/>
      <c r="X15" s="60"/>
      <c r="Y15" s="121"/>
      <c r="Z15" s="60"/>
      <c r="AA15" s="60"/>
      <c r="AB15" s="60"/>
      <c r="AC15" s="60"/>
      <c r="AD15" s="60"/>
      <c r="AE15" s="60"/>
      <c r="AF15" s="60"/>
      <c r="AG15" s="60"/>
      <c r="AH15" s="124">
        <v>500</v>
      </c>
      <c r="AI15" s="123"/>
      <c r="AJ15" s="60"/>
      <c r="AK15" s="60"/>
      <c r="AL15" s="60"/>
      <c r="AM15" s="60"/>
      <c r="AN15" s="60"/>
      <c r="AO15" s="60"/>
      <c r="AP15" s="60"/>
      <c r="AQ15" s="60"/>
      <c r="AR15" s="60"/>
      <c r="AS15" s="60"/>
      <c r="AT15" s="60"/>
      <c r="AU15" s="60"/>
      <c r="AV15" s="60"/>
      <c r="AW15" s="60"/>
      <c r="AX15" s="60"/>
      <c r="AY15" s="60"/>
      <c r="AZ15" s="60"/>
      <c r="BA15" s="60"/>
      <c r="BB15" s="60"/>
      <c r="BC15" s="123"/>
      <c r="BD15" s="123"/>
      <c r="BE15" s="123"/>
    </row>
    <row r="16" spans="1:57" ht="30" customHeight="1" x14ac:dyDescent="0.25">
      <c r="A16" s="160"/>
      <c r="B16" s="67">
        <v>13</v>
      </c>
      <c r="C16" s="163"/>
      <c r="D16" s="79" t="s">
        <v>56</v>
      </c>
      <c r="E16" s="84" t="s">
        <v>54</v>
      </c>
      <c r="F16" s="68" t="s">
        <v>38</v>
      </c>
      <c r="G16" s="68" t="s">
        <v>44</v>
      </c>
      <c r="H16" s="53">
        <v>0.06</v>
      </c>
      <c r="I16" s="32">
        <v>500</v>
      </c>
      <c r="J16" s="41">
        <f t="shared" si="0"/>
        <v>0</v>
      </c>
      <c r="K16" s="42" t="str">
        <f t="shared" si="1"/>
        <v>OK</v>
      </c>
      <c r="L16" s="31"/>
      <c r="M16" s="31">
        <v>50</v>
      </c>
      <c r="N16" s="31"/>
      <c r="O16" s="31"/>
      <c r="P16" s="31"/>
      <c r="Q16" s="31"/>
      <c r="R16" s="31"/>
      <c r="S16" s="31"/>
      <c r="T16" s="31"/>
      <c r="U16" s="31"/>
      <c r="V16" s="31"/>
      <c r="W16" s="31"/>
      <c r="X16" s="60"/>
      <c r="Y16" s="121"/>
      <c r="Z16" s="60"/>
      <c r="AA16" s="60"/>
      <c r="AB16" s="60"/>
      <c r="AC16" s="60"/>
      <c r="AD16" s="60"/>
      <c r="AE16" s="60"/>
      <c r="AF16" s="60"/>
      <c r="AG16" s="60"/>
      <c r="AH16" s="124">
        <v>450</v>
      </c>
      <c r="AI16" s="123"/>
      <c r="AJ16" s="60"/>
      <c r="AK16" s="60"/>
      <c r="AL16" s="60"/>
      <c r="AM16" s="60"/>
      <c r="AN16" s="60"/>
      <c r="AO16" s="60"/>
      <c r="AP16" s="60"/>
      <c r="AQ16" s="60"/>
      <c r="AR16" s="60"/>
      <c r="AS16" s="60"/>
      <c r="AT16" s="60"/>
      <c r="AU16" s="60"/>
      <c r="AV16" s="60"/>
      <c r="AW16" s="60"/>
      <c r="AX16" s="60"/>
      <c r="AY16" s="60"/>
      <c r="AZ16" s="60"/>
      <c r="BA16" s="60"/>
      <c r="BB16" s="60"/>
      <c r="BC16" s="60"/>
      <c r="BD16" s="60"/>
      <c r="BE16" s="60"/>
    </row>
    <row r="17" spans="1:57" ht="30" customHeight="1" x14ac:dyDescent="0.25">
      <c r="A17" s="160"/>
      <c r="B17" s="67">
        <v>14</v>
      </c>
      <c r="C17" s="163"/>
      <c r="D17" s="79" t="s">
        <v>58</v>
      </c>
      <c r="E17" s="84" t="s">
        <v>54</v>
      </c>
      <c r="F17" s="68" t="s">
        <v>38</v>
      </c>
      <c r="G17" s="68" t="s">
        <v>44</v>
      </c>
      <c r="H17" s="53">
        <v>0.02</v>
      </c>
      <c r="I17" s="32"/>
      <c r="J17" s="41">
        <f t="shared" si="0"/>
        <v>0</v>
      </c>
      <c r="K17" s="42" t="str">
        <f t="shared" si="1"/>
        <v>OK</v>
      </c>
      <c r="L17" s="31"/>
      <c r="M17" s="31"/>
      <c r="N17" s="31"/>
      <c r="O17" s="31"/>
      <c r="P17" s="31"/>
      <c r="Q17" s="31"/>
      <c r="R17" s="31"/>
      <c r="S17" s="31"/>
      <c r="T17" s="31"/>
      <c r="U17" s="31"/>
      <c r="V17" s="31"/>
      <c r="W17" s="31"/>
      <c r="X17" s="60"/>
      <c r="Y17" s="121"/>
      <c r="Z17" s="60"/>
      <c r="AA17" s="60"/>
      <c r="AB17" s="60"/>
      <c r="AC17" s="60"/>
      <c r="AD17" s="60"/>
      <c r="AE17" s="60"/>
      <c r="AF17" s="60"/>
      <c r="AG17" s="60"/>
      <c r="AH17" s="60"/>
      <c r="AI17" s="123"/>
      <c r="AJ17" s="60"/>
      <c r="AK17" s="60"/>
      <c r="AL17" s="60"/>
      <c r="AM17" s="60"/>
      <c r="AN17" s="60"/>
      <c r="AO17" s="60"/>
      <c r="AP17" s="60"/>
      <c r="AQ17" s="60"/>
      <c r="AR17" s="60"/>
      <c r="AS17" s="60"/>
      <c r="AT17" s="60"/>
      <c r="AU17" s="60"/>
      <c r="AV17" s="60"/>
      <c r="AW17" s="60"/>
      <c r="AX17" s="60"/>
      <c r="AY17" s="60"/>
      <c r="AZ17" s="60"/>
      <c r="BA17" s="60"/>
      <c r="BB17" s="60"/>
      <c r="BC17" s="60"/>
      <c r="BD17" s="60"/>
      <c r="BE17" s="60"/>
    </row>
    <row r="18" spans="1:57" ht="30" customHeight="1" x14ac:dyDescent="0.25">
      <c r="A18" s="160"/>
      <c r="B18" s="67">
        <v>15</v>
      </c>
      <c r="C18" s="163"/>
      <c r="D18" s="79" t="s">
        <v>687</v>
      </c>
      <c r="E18" s="84" t="s">
        <v>54</v>
      </c>
      <c r="F18" s="68" t="s">
        <v>38</v>
      </c>
      <c r="G18" s="68" t="s">
        <v>44</v>
      </c>
      <c r="H18" s="53">
        <v>0.1</v>
      </c>
      <c r="I18" s="32"/>
      <c r="J18" s="41">
        <f t="shared" si="0"/>
        <v>0</v>
      </c>
      <c r="K18" s="42" t="str">
        <f t="shared" si="1"/>
        <v>OK</v>
      </c>
      <c r="L18" s="31"/>
      <c r="M18" s="31"/>
      <c r="N18" s="31"/>
      <c r="O18" s="31"/>
      <c r="P18" s="31"/>
      <c r="Q18" s="31"/>
      <c r="R18" s="31"/>
      <c r="S18" s="31"/>
      <c r="T18" s="31"/>
      <c r="U18" s="31"/>
      <c r="V18" s="31"/>
      <c r="W18" s="31"/>
      <c r="X18" s="60"/>
      <c r="Y18" s="121"/>
      <c r="Z18" s="60"/>
      <c r="AA18" s="60"/>
      <c r="AB18" s="60"/>
      <c r="AC18" s="60"/>
      <c r="AD18" s="60"/>
      <c r="AE18" s="60"/>
      <c r="AF18" s="60"/>
      <c r="AG18" s="60"/>
      <c r="AH18" s="60"/>
      <c r="AI18" s="123"/>
      <c r="AJ18" s="60"/>
      <c r="AK18" s="60"/>
      <c r="AL18" s="60"/>
      <c r="AM18" s="60"/>
      <c r="AN18" s="60"/>
      <c r="AO18" s="60"/>
      <c r="AP18" s="60"/>
      <c r="AQ18" s="60"/>
      <c r="AR18" s="60"/>
      <c r="AS18" s="60"/>
      <c r="AT18" s="60"/>
      <c r="AU18" s="60"/>
      <c r="AV18" s="60"/>
      <c r="AW18" s="60"/>
      <c r="AX18" s="60"/>
      <c r="AY18" s="60"/>
      <c r="AZ18" s="60"/>
      <c r="BA18" s="60"/>
      <c r="BB18" s="60"/>
      <c r="BC18" s="60"/>
      <c r="BD18" s="60"/>
      <c r="BE18" s="60"/>
    </row>
    <row r="19" spans="1:57" ht="30" customHeight="1" x14ac:dyDescent="0.25">
      <c r="A19" s="160"/>
      <c r="B19" s="67">
        <v>16</v>
      </c>
      <c r="C19" s="163"/>
      <c r="D19" s="79" t="s">
        <v>59</v>
      </c>
      <c r="E19" s="84" t="s">
        <v>54</v>
      </c>
      <c r="F19" s="68" t="s">
        <v>38</v>
      </c>
      <c r="G19" s="68" t="s">
        <v>44</v>
      </c>
      <c r="H19" s="53">
        <v>0.13</v>
      </c>
      <c r="I19" s="32"/>
      <c r="J19" s="41">
        <f t="shared" si="0"/>
        <v>0</v>
      </c>
      <c r="K19" s="42" t="str">
        <f t="shared" si="1"/>
        <v>OK</v>
      </c>
      <c r="L19" s="31"/>
      <c r="M19" s="31"/>
      <c r="N19" s="31"/>
      <c r="O19" s="31"/>
      <c r="P19" s="31"/>
      <c r="Q19" s="31"/>
      <c r="R19" s="31"/>
      <c r="S19" s="31"/>
      <c r="T19" s="31"/>
      <c r="U19" s="31"/>
      <c r="V19" s="31"/>
      <c r="W19" s="31"/>
      <c r="X19" s="60"/>
      <c r="Y19" s="121"/>
      <c r="Z19" s="60"/>
      <c r="AA19" s="60"/>
      <c r="AB19" s="60"/>
      <c r="AC19" s="60"/>
      <c r="AD19" s="60"/>
      <c r="AE19" s="60"/>
      <c r="AF19" s="60"/>
      <c r="AG19" s="60"/>
      <c r="AH19" s="60"/>
      <c r="AI19" s="123"/>
      <c r="AJ19" s="60"/>
      <c r="AK19" s="60"/>
      <c r="AL19" s="60"/>
      <c r="AM19" s="60"/>
      <c r="AN19" s="60"/>
      <c r="AO19" s="60"/>
      <c r="AP19" s="60"/>
      <c r="AQ19" s="60"/>
      <c r="AR19" s="60"/>
      <c r="AS19" s="60"/>
      <c r="AT19" s="60"/>
      <c r="AU19" s="60"/>
      <c r="AV19" s="60"/>
      <c r="AW19" s="60"/>
      <c r="AX19" s="60"/>
      <c r="AY19" s="60"/>
      <c r="AZ19" s="60"/>
      <c r="BA19" s="60"/>
      <c r="BB19" s="60"/>
      <c r="BC19" s="60"/>
      <c r="BD19" s="60"/>
      <c r="BE19" s="60"/>
    </row>
    <row r="20" spans="1:57" ht="30" customHeight="1" x14ac:dyDescent="0.25">
      <c r="A20" s="160"/>
      <c r="B20" s="67">
        <v>17</v>
      </c>
      <c r="C20" s="163"/>
      <c r="D20" s="79" t="s">
        <v>60</v>
      </c>
      <c r="E20" s="84" t="s">
        <v>54</v>
      </c>
      <c r="F20" s="68" t="s">
        <v>38</v>
      </c>
      <c r="G20" s="68" t="s">
        <v>44</v>
      </c>
      <c r="H20" s="53">
        <v>0.04</v>
      </c>
      <c r="I20" s="32"/>
      <c r="J20" s="41">
        <f t="shared" si="0"/>
        <v>0</v>
      </c>
      <c r="K20" s="42" t="str">
        <f t="shared" si="1"/>
        <v>OK</v>
      </c>
      <c r="L20" s="31"/>
      <c r="M20" s="31"/>
      <c r="N20" s="31"/>
      <c r="O20" s="31"/>
      <c r="P20" s="31"/>
      <c r="Q20" s="31"/>
      <c r="R20" s="31"/>
      <c r="S20" s="31"/>
      <c r="T20" s="31"/>
      <c r="U20" s="31"/>
      <c r="V20" s="31"/>
      <c r="W20" s="31"/>
      <c r="X20" s="60"/>
      <c r="Y20" s="121"/>
      <c r="Z20" s="60"/>
      <c r="AA20" s="60"/>
      <c r="AB20" s="60"/>
      <c r="AC20" s="60"/>
      <c r="AD20" s="60"/>
      <c r="AE20" s="60"/>
      <c r="AF20" s="60"/>
      <c r="AG20" s="60"/>
      <c r="AH20" s="60"/>
      <c r="AI20" s="123"/>
      <c r="AJ20" s="60"/>
      <c r="AK20" s="60"/>
      <c r="AL20" s="60"/>
      <c r="AM20" s="60"/>
      <c r="AN20" s="60"/>
      <c r="AO20" s="60"/>
      <c r="AP20" s="60"/>
      <c r="AQ20" s="60"/>
      <c r="AR20" s="60"/>
      <c r="AS20" s="60"/>
      <c r="AT20" s="60"/>
      <c r="AU20" s="60"/>
      <c r="AV20" s="60"/>
      <c r="AW20" s="60"/>
      <c r="AX20" s="60"/>
      <c r="AY20" s="60"/>
      <c r="AZ20" s="60"/>
      <c r="BA20" s="60"/>
      <c r="BB20" s="60"/>
      <c r="BC20" s="60"/>
      <c r="BD20" s="60"/>
      <c r="BE20" s="60"/>
    </row>
    <row r="21" spans="1:57" ht="30" customHeight="1" x14ac:dyDescent="0.25">
      <c r="A21" s="160"/>
      <c r="B21" s="67">
        <v>18</v>
      </c>
      <c r="C21" s="163"/>
      <c r="D21" s="79" t="s">
        <v>61</v>
      </c>
      <c r="E21" s="84" t="s">
        <v>54</v>
      </c>
      <c r="F21" s="68" t="s">
        <v>38</v>
      </c>
      <c r="G21" s="68" t="s">
        <v>44</v>
      </c>
      <c r="H21" s="53">
        <v>7.0000000000000007E-2</v>
      </c>
      <c r="I21" s="32"/>
      <c r="J21" s="41">
        <f t="shared" si="0"/>
        <v>0</v>
      </c>
      <c r="K21" s="42" t="str">
        <f t="shared" si="1"/>
        <v>OK</v>
      </c>
      <c r="L21" s="31"/>
      <c r="M21" s="31"/>
      <c r="N21" s="31"/>
      <c r="O21" s="31"/>
      <c r="P21" s="31"/>
      <c r="Q21" s="31"/>
      <c r="R21" s="31"/>
      <c r="S21" s="31"/>
      <c r="T21" s="31"/>
      <c r="U21" s="31"/>
      <c r="V21" s="31"/>
      <c r="W21" s="31"/>
      <c r="X21" s="60"/>
      <c r="Y21" s="121"/>
      <c r="Z21" s="60"/>
      <c r="AA21" s="60"/>
      <c r="AB21" s="60"/>
      <c r="AC21" s="60"/>
      <c r="AD21" s="60"/>
      <c r="AE21" s="60"/>
      <c r="AF21" s="60"/>
      <c r="AG21" s="60"/>
      <c r="AH21" s="60"/>
      <c r="AI21" s="123"/>
      <c r="AJ21" s="60"/>
      <c r="AK21" s="60"/>
      <c r="AL21" s="60"/>
      <c r="AM21" s="60"/>
      <c r="AN21" s="60"/>
      <c r="AO21" s="60"/>
      <c r="AP21" s="60"/>
      <c r="AQ21" s="60"/>
      <c r="AR21" s="60"/>
      <c r="AS21" s="60"/>
      <c r="AT21" s="60"/>
      <c r="AU21" s="60"/>
      <c r="AV21" s="60"/>
      <c r="AW21" s="60"/>
      <c r="AX21" s="60"/>
      <c r="AY21" s="60"/>
      <c r="AZ21" s="60"/>
      <c r="BA21" s="60"/>
      <c r="BB21" s="60"/>
      <c r="BC21" s="60"/>
      <c r="BD21" s="60"/>
      <c r="BE21" s="60"/>
    </row>
    <row r="22" spans="1:57" ht="30" customHeight="1" x14ac:dyDescent="0.25">
      <c r="A22" s="160"/>
      <c r="B22" s="67">
        <v>19</v>
      </c>
      <c r="C22" s="163"/>
      <c r="D22" s="79" t="s">
        <v>62</v>
      </c>
      <c r="E22" s="84" t="s">
        <v>54</v>
      </c>
      <c r="F22" s="68" t="s">
        <v>38</v>
      </c>
      <c r="G22" s="68" t="s">
        <v>44</v>
      </c>
      <c r="H22" s="53">
        <v>0.15</v>
      </c>
      <c r="I22" s="32"/>
      <c r="J22" s="41">
        <f t="shared" si="0"/>
        <v>0</v>
      </c>
      <c r="K22" s="42" t="str">
        <f t="shared" si="1"/>
        <v>OK</v>
      </c>
      <c r="L22" s="31"/>
      <c r="M22" s="31"/>
      <c r="N22" s="31"/>
      <c r="O22" s="31"/>
      <c r="P22" s="31"/>
      <c r="Q22" s="31"/>
      <c r="R22" s="31"/>
      <c r="S22" s="31"/>
      <c r="T22" s="31"/>
      <c r="U22" s="31"/>
      <c r="V22" s="31"/>
      <c r="W22" s="31"/>
      <c r="X22" s="60"/>
      <c r="Y22" s="121"/>
      <c r="Z22" s="60"/>
      <c r="AA22" s="60"/>
      <c r="AB22" s="60"/>
      <c r="AC22" s="60"/>
      <c r="AD22" s="60"/>
      <c r="AE22" s="60"/>
      <c r="AF22" s="60"/>
      <c r="AG22" s="60"/>
      <c r="AH22" s="60"/>
      <c r="AI22" s="123"/>
      <c r="AJ22" s="60"/>
      <c r="AK22" s="60"/>
      <c r="AL22" s="60"/>
      <c r="AM22" s="60"/>
      <c r="AN22" s="60"/>
      <c r="AO22" s="60"/>
      <c r="AP22" s="60"/>
      <c r="AQ22" s="60"/>
      <c r="AR22" s="60"/>
      <c r="AS22" s="60"/>
      <c r="AT22" s="60"/>
      <c r="AU22" s="60"/>
      <c r="AV22" s="60"/>
      <c r="AW22" s="60"/>
      <c r="AX22" s="60"/>
      <c r="AY22" s="60"/>
      <c r="AZ22" s="60"/>
      <c r="BA22" s="60"/>
      <c r="BB22" s="60"/>
      <c r="BC22" s="60"/>
      <c r="BD22" s="60"/>
      <c r="BE22" s="60"/>
    </row>
    <row r="23" spans="1:57" ht="30" customHeight="1" x14ac:dyDescent="0.25">
      <c r="A23" s="160"/>
      <c r="B23" s="67">
        <v>20</v>
      </c>
      <c r="C23" s="163"/>
      <c r="D23" s="80" t="s">
        <v>63</v>
      </c>
      <c r="E23" s="85" t="s">
        <v>688</v>
      </c>
      <c r="F23" s="68" t="s">
        <v>38</v>
      </c>
      <c r="G23" s="68" t="s">
        <v>44</v>
      </c>
      <c r="H23" s="53">
        <v>0.5</v>
      </c>
      <c r="I23" s="32">
        <v>100</v>
      </c>
      <c r="J23" s="41">
        <f t="shared" si="0"/>
        <v>50</v>
      </c>
      <c r="K23" s="42" t="str">
        <f t="shared" si="1"/>
        <v>OK</v>
      </c>
      <c r="L23" s="31"/>
      <c r="M23" s="31"/>
      <c r="N23" s="31"/>
      <c r="O23" s="31"/>
      <c r="P23" s="31"/>
      <c r="Q23" s="31"/>
      <c r="R23" s="31"/>
      <c r="S23" s="31"/>
      <c r="T23" s="31"/>
      <c r="U23" s="31"/>
      <c r="V23" s="31"/>
      <c r="W23" s="31"/>
      <c r="X23" s="60"/>
      <c r="Y23" s="121"/>
      <c r="Z23" s="60"/>
      <c r="AA23" s="60"/>
      <c r="AB23" s="60"/>
      <c r="AC23" s="60"/>
      <c r="AD23" s="60"/>
      <c r="AE23" s="60"/>
      <c r="AF23" s="60"/>
      <c r="AG23" s="60"/>
      <c r="AH23" s="124">
        <v>50</v>
      </c>
      <c r="AI23" s="123"/>
      <c r="AJ23" s="60"/>
      <c r="AK23" s="60"/>
      <c r="AL23" s="60"/>
      <c r="AM23" s="60"/>
      <c r="AN23" s="60"/>
      <c r="AO23" s="60"/>
      <c r="AP23" s="60"/>
      <c r="AQ23" s="60"/>
      <c r="AR23" s="60"/>
      <c r="AS23" s="60"/>
      <c r="AT23" s="60"/>
      <c r="AU23" s="60"/>
      <c r="AV23" s="60"/>
      <c r="AW23" s="60"/>
      <c r="AX23" s="60"/>
      <c r="AY23" s="60"/>
      <c r="AZ23" s="60"/>
      <c r="BA23" s="60"/>
      <c r="BB23" s="60"/>
      <c r="BC23" s="60"/>
      <c r="BD23" s="60"/>
      <c r="BE23" s="60"/>
    </row>
    <row r="24" spans="1:57" ht="30" customHeight="1" x14ac:dyDescent="0.25">
      <c r="A24" s="160"/>
      <c r="B24" s="67">
        <v>21</v>
      </c>
      <c r="C24" s="163"/>
      <c r="D24" s="80" t="s">
        <v>65</v>
      </c>
      <c r="E24" s="85" t="s">
        <v>688</v>
      </c>
      <c r="F24" s="68" t="s">
        <v>38</v>
      </c>
      <c r="G24" s="68" t="s">
        <v>44</v>
      </c>
      <c r="H24" s="53">
        <v>0.25</v>
      </c>
      <c r="I24" s="32">
        <v>100</v>
      </c>
      <c r="J24" s="41">
        <f t="shared" si="0"/>
        <v>50</v>
      </c>
      <c r="K24" s="42" t="str">
        <f t="shared" si="1"/>
        <v>OK</v>
      </c>
      <c r="L24" s="31"/>
      <c r="M24" s="31"/>
      <c r="N24" s="31"/>
      <c r="O24" s="31"/>
      <c r="P24" s="31"/>
      <c r="Q24" s="31"/>
      <c r="R24" s="31"/>
      <c r="S24" s="31"/>
      <c r="T24" s="31"/>
      <c r="U24" s="31"/>
      <c r="V24" s="31"/>
      <c r="W24" s="31"/>
      <c r="X24" s="60"/>
      <c r="Y24" s="121"/>
      <c r="Z24" s="60"/>
      <c r="AA24" s="60"/>
      <c r="AB24" s="60"/>
      <c r="AC24" s="60"/>
      <c r="AD24" s="60"/>
      <c r="AE24" s="60"/>
      <c r="AF24" s="60"/>
      <c r="AG24" s="60"/>
      <c r="AH24" s="124">
        <v>50</v>
      </c>
      <c r="AI24" s="123"/>
      <c r="AJ24" s="60"/>
      <c r="AK24" s="60"/>
      <c r="AL24" s="60"/>
      <c r="AM24" s="60"/>
      <c r="AN24" s="60"/>
      <c r="AO24" s="60"/>
      <c r="AP24" s="60"/>
      <c r="AQ24" s="60"/>
      <c r="AR24" s="60"/>
      <c r="AS24" s="60"/>
      <c r="AT24" s="60"/>
      <c r="AU24" s="60"/>
      <c r="AV24" s="60"/>
      <c r="AW24" s="60"/>
      <c r="AX24" s="60"/>
      <c r="AY24" s="60"/>
      <c r="AZ24" s="60"/>
      <c r="BA24" s="60"/>
      <c r="BB24" s="60"/>
      <c r="BC24" s="60"/>
      <c r="BD24" s="60"/>
      <c r="BE24" s="60"/>
    </row>
    <row r="25" spans="1:57" ht="30" customHeight="1" x14ac:dyDescent="0.25">
      <c r="A25" s="160"/>
      <c r="B25" s="67">
        <v>22</v>
      </c>
      <c r="C25" s="163"/>
      <c r="D25" s="80" t="s">
        <v>66</v>
      </c>
      <c r="E25" s="85" t="s">
        <v>688</v>
      </c>
      <c r="F25" s="68" t="s">
        <v>38</v>
      </c>
      <c r="G25" s="68" t="s">
        <v>44</v>
      </c>
      <c r="H25" s="53">
        <v>0.3</v>
      </c>
      <c r="I25" s="32"/>
      <c r="J25" s="41">
        <f t="shared" si="0"/>
        <v>0</v>
      </c>
      <c r="K25" s="42" t="str">
        <f t="shared" si="1"/>
        <v>OK</v>
      </c>
      <c r="L25" s="31"/>
      <c r="M25" s="31"/>
      <c r="N25" s="31"/>
      <c r="O25" s="31"/>
      <c r="P25" s="31"/>
      <c r="Q25" s="31"/>
      <c r="R25" s="31"/>
      <c r="S25" s="31"/>
      <c r="T25" s="31"/>
      <c r="U25" s="31"/>
      <c r="V25" s="31"/>
      <c r="W25" s="31"/>
      <c r="X25" s="60"/>
      <c r="Y25" s="121"/>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row>
    <row r="26" spans="1:57" ht="30" customHeight="1" x14ac:dyDescent="0.25">
      <c r="A26" s="160"/>
      <c r="B26" s="67">
        <v>23</v>
      </c>
      <c r="C26" s="163"/>
      <c r="D26" s="80" t="s">
        <v>67</v>
      </c>
      <c r="E26" s="85" t="s">
        <v>688</v>
      </c>
      <c r="F26" s="68" t="s">
        <v>38</v>
      </c>
      <c r="G26" s="68" t="s">
        <v>44</v>
      </c>
      <c r="H26" s="53">
        <v>0.45</v>
      </c>
      <c r="I26" s="32"/>
      <c r="J26" s="41">
        <f t="shared" si="0"/>
        <v>0</v>
      </c>
      <c r="K26" s="42" t="str">
        <f t="shared" si="1"/>
        <v>OK</v>
      </c>
      <c r="L26" s="31"/>
      <c r="M26" s="31"/>
      <c r="N26" s="31"/>
      <c r="O26" s="31"/>
      <c r="P26" s="31"/>
      <c r="Q26" s="31"/>
      <c r="R26" s="31"/>
      <c r="S26" s="31"/>
      <c r="T26" s="31"/>
      <c r="U26" s="31"/>
      <c r="V26" s="31"/>
      <c r="W26" s="31"/>
      <c r="X26" s="60"/>
      <c r="Y26" s="121"/>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row>
    <row r="27" spans="1:57" ht="30" customHeight="1" x14ac:dyDescent="0.25">
      <c r="A27" s="160"/>
      <c r="B27" s="67">
        <v>24</v>
      </c>
      <c r="C27" s="163"/>
      <c r="D27" s="80" t="s">
        <v>68</v>
      </c>
      <c r="E27" s="85" t="s">
        <v>688</v>
      </c>
      <c r="F27" s="68" t="s">
        <v>38</v>
      </c>
      <c r="G27" s="68" t="s">
        <v>44</v>
      </c>
      <c r="H27" s="53">
        <v>0.8</v>
      </c>
      <c r="I27" s="32"/>
      <c r="J27" s="41">
        <f t="shared" si="0"/>
        <v>0</v>
      </c>
      <c r="K27" s="42" t="str">
        <f t="shared" si="1"/>
        <v>OK</v>
      </c>
      <c r="L27" s="31"/>
      <c r="M27" s="31"/>
      <c r="N27" s="31"/>
      <c r="O27" s="31"/>
      <c r="P27" s="31"/>
      <c r="Q27" s="31"/>
      <c r="R27" s="31"/>
      <c r="S27" s="31"/>
      <c r="T27" s="31"/>
      <c r="U27" s="31"/>
      <c r="V27" s="31"/>
      <c r="W27" s="31"/>
      <c r="X27" s="60"/>
      <c r="Y27" s="121"/>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row>
    <row r="28" spans="1:57" ht="30" customHeight="1" x14ac:dyDescent="0.25">
      <c r="A28" s="160"/>
      <c r="B28" s="67">
        <v>25</v>
      </c>
      <c r="C28" s="163"/>
      <c r="D28" s="80" t="s">
        <v>69</v>
      </c>
      <c r="E28" s="85" t="s">
        <v>688</v>
      </c>
      <c r="F28" s="68" t="s">
        <v>38</v>
      </c>
      <c r="G28" s="68" t="s">
        <v>44</v>
      </c>
      <c r="H28" s="53">
        <v>0.35</v>
      </c>
      <c r="I28" s="32"/>
      <c r="J28" s="41">
        <f t="shared" si="0"/>
        <v>0</v>
      </c>
      <c r="K28" s="42" t="str">
        <f t="shared" si="1"/>
        <v>OK</v>
      </c>
      <c r="L28" s="31"/>
      <c r="M28" s="31"/>
      <c r="N28" s="31"/>
      <c r="O28" s="31"/>
      <c r="P28" s="31"/>
      <c r="Q28" s="31"/>
      <c r="R28" s="31"/>
      <c r="S28" s="31"/>
      <c r="T28" s="31"/>
      <c r="U28" s="31"/>
      <c r="V28" s="31"/>
      <c r="W28" s="31"/>
      <c r="X28" s="60"/>
      <c r="Y28" s="121"/>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row>
    <row r="29" spans="1:57" ht="30" customHeight="1" x14ac:dyDescent="0.25">
      <c r="A29" s="160"/>
      <c r="B29" s="67">
        <v>26</v>
      </c>
      <c r="C29" s="163"/>
      <c r="D29" s="80" t="s">
        <v>70</v>
      </c>
      <c r="E29" s="85" t="s">
        <v>688</v>
      </c>
      <c r="F29" s="68" t="s">
        <v>38</v>
      </c>
      <c r="G29" s="68" t="s">
        <v>44</v>
      </c>
      <c r="H29" s="53">
        <v>0.2</v>
      </c>
      <c r="I29" s="32"/>
      <c r="J29" s="41">
        <f t="shared" si="0"/>
        <v>0</v>
      </c>
      <c r="K29" s="42" t="str">
        <f t="shared" si="1"/>
        <v>OK</v>
      </c>
      <c r="L29" s="31"/>
      <c r="M29" s="31"/>
      <c r="N29" s="31"/>
      <c r="O29" s="31"/>
      <c r="P29" s="31"/>
      <c r="Q29" s="31"/>
      <c r="R29" s="31"/>
      <c r="S29" s="31"/>
      <c r="T29" s="31"/>
      <c r="U29" s="31"/>
      <c r="V29" s="31"/>
      <c r="W29" s="31"/>
      <c r="X29" s="60"/>
      <c r="Y29" s="121"/>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row>
    <row r="30" spans="1:57" ht="30" customHeight="1" x14ac:dyDescent="0.25">
      <c r="A30" s="160"/>
      <c r="B30" s="67">
        <v>27</v>
      </c>
      <c r="C30" s="163"/>
      <c r="D30" s="80" t="s">
        <v>71</v>
      </c>
      <c r="E30" s="85" t="s">
        <v>688</v>
      </c>
      <c r="F30" s="68" t="s">
        <v>38</v>
      </c>
      <c r="G30" s="68" t="s">
        <v>44</v>
      </c>
      <c r="H30" s="53">
        <v>0.5</v>
      </c>
      <c r="I30" s="32"/>
      <c r="J30" s="41">
        <f t="shared" si="0"/>
        <v>0</v>
      </c>
      <c r="K30" s="42" t="str">
        <f t="shared" si="1"/>
        <v>OK</v>
      </c>
      <c r="L30" s="31"/>
      <c r="M30" s="31"/>
      <c r="N30" s="31"/>
      <c r="O30" s="31"/>
      <c r="P30" s="31"/>
      <c r="Q30" s="31"/>
      <c r="R30" s="31"/>
      <c r="S30" s="31"/>
      <c r="T30" s="31"/>
      <c r="U30" s="31"/>
      <c r="V30" s="31"/>
      <c r="W30" s="31"/>
      <c r="X30" s="60"/>
      <c r="Y30" s="121"/>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row>
    <row r="31" spans="1:57" ht="30" customHeight="1" x14ac:dyDescent="0.25">
      <c r="A31" s="160"/>
      <c r="B31" s="67">
        <v>28</v>
      </c>
      <c r="C31" s="163"/>
      <c r="D31" s="80" t="s">
        <v>72</v>
      </c>
      <c r="E31" s="85" t="s">
        <v>688</v>
      </c>
      <c r="F31" s="68" t="s">
        <v>38</v>
      </c>
      <c r="G31" s="68" t="s">
        <v>44</v>
      </c>
      <c r="H31" s="53">
        <v>0.7</v>
      </c>
      <c r="I31" s="32"/>
      <c r="J31" s="41">
        <f t="shared" si="0"/>
        <v>0</v>
      </c>
      <c r="K31" s="42" t="str">
        <f t="shared" si="1"/>
        <v>OK</v>
      </c>
      <c r="L31" s="31"/>
      <c r="M31" s="31"/>
      <c r="N31" s="31"/>
      <c r="O31" s="31"/>
      <c r="P31" s="31"/>
      <c r="Q31" s="31"/>
      <c r="R31" s="31"/>
      <c r="S31" s="31"/>
      <c r="T31" s="31"/>
      <c r="U31" s="31"/>
      <c r="V31" s="31"/>
      <c r="W31" s="31"/>
      <c r="X31" s="60"/>
      <c r="Y31" s="121"/>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row>
    <row r="32" spans="1:57" ht="30" customHeight="1" x14ac:dyDescent="0.25">
      <c r="A32" s="160"/>
      <c r="B32" s="67">
        <v>29</v>
      </c>
      <c r="C32" s="163"/>
      <c r="D32" s="80" t="s">
        <v>73</v>
      </c>
      <c r="E32" s="85" t="s">
        <v>688</v>
      </c>
      <c r="F32" s="68" t="s">
        <v>38</v>
      </c>
      <c r="G32" s="68" t="s">
        <v>44</v>
      </c>
      <c r="H32" s="53">
        <v>0.5</v>
      </c>
      <c r="I32" s="32"/>
      <c r="J32" s="41">
        <f t="shared" si="0"/>
        <v>0</v>
      </c>
      <c r="K32" s="42" t="str">
        <f t="shared" si="1"/>
        <v>OK</v>
      </c>
      <c r="L32" s="31"/>
      <c r="M32" s="31"/>
      <c r="N32" s="31"/>
      <c r="O32" s="31"/>
      <c r="P32" s="31"/>
      <c r="Q32" s="31"/>
      <c r="R32" s="31"/>
      <c r="S32" s="31"/>
      <c r="T32" s="31"/>
      <c r="U32" s="31"/>
      <c r="V32" s="31"/>
      <c r="W32" s="31"/>
      <c r="X32" s="60"/>
      <c r="Y32" s="121"/>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row>
    <row r="33" spans="1:57" ht="30" customHeight="1" x14ac:dyDescent="0.25">
      <c r="A33" s="160"/>
      <c r="B33" s="67">
        <v>30</v>
      </c>
      <c r="C33" s="163"/>
      <c r="D33" s="80" t="s">
        <v>74</v>
      </c>
      <c r="E33" s="85" t="s">
        <v>688</v>
      </c>
      <c r="F33" s="68" t="s">
        <v>38</v>
      </c>
      <c r="G33" s="68" t="s">
        <v>44</v>
      </c>
      <c r="H33" s="53">
        <v>0.7</v>
      </c>
      <c r="I33" s="32"/>
      <c r="J33" s="41">
        <f t="shared" si="0"/>
        <v>0</v>
      </c>
      <c r="K33" s="42" t="str">
        <f t="shared" si="1"/>
        <v>OK</v>
      </c>
      <c r="L33" s="31"/>
      <c r="M33" s="31"/>
      <c r="N33" s="31"/>
      <c r="O33" s="31"/>
      <c r="P33" s="31"/>
      <c r="Q33" s="31"/>
      <c r="R33" s="31"/>
      <c r="S33" s="31"/>
      <c r="T33" s="31"/>
      <c r="U33" s="31"/>
      <c r="V33" s="31"/>
      <c r="W33" s="31"/>
      <c r="X33" s="60"/>
      <c r="Y33" s="121"/>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row>
    <row r="34" spans="1:57" ht="30" customHeight="1" x14ac:dyDescent="0.25">
      <c r="A34" s="160"/>
      <c r="B34" s="67">
        <v>31</v>
      </c>
      <c r="C34" s="163"/>
      <c r="D34" s="80" t="s">
        <v>75</v>
      </c>
      <c r="E34" s="85" t="s">
        <v>688</v>
      </c>
      <c r="F34" s="68" t="s">
        <v>38</v>
      </c>
      <c r="G34" s="68" t="s">
        <v>44</v>
      </c>
      <c r="H34" s="53">
        <v>1.1000000000000001</v>
      </c>
      <c r="I34" s="32"/>
      <c r="J34" s="41">
        <f t="shared" si="0"/>
        <v>0</v>
      </c>
      <c r="K34" s="42" t="str">
        <f t="shared" si="1"/>
        <v>OK</v>
      </c>
      <c r="L34" s="31"/>
      <c r="M34" s="31"/>
      <c r="N34" s="31"/>
      <c r="O34" s="31"/>
      <c r="P34" s="31"/>
      <c r="Q34" s="31"/>
      <c r="R34" s="31"/>
      <c r="S34" s="31"/>
      <c r="T34" s="31"/>
      <c r="U34" s="31"/>
      <c r="V34" s="31"/>
      <c r="W34" s="31"/>
      <c r="X34" s="60"/>
      <c r="Y34" s="121"/>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row>
    <row r="35" spans="1:57" ht="30" customHeight="1" x14ac:dyDescent="0.25">
      <c r="A35" s="160"/>
      <c r="B35" s="67">
        <v>32</v>
      </c>
      <c r="C35" s="163"/>
      <c r="D35" s="80" t="s">
        <v>76</v>
      </c>
      <c r="E35" s="85" t="s">
        <v>688</v>
      </c>
      <c r="F35" s="68" t="s">
        <v>38</v>
      </c>
      <c r="G35" s="68" t="s">
        <v>44</v>
      </c>
      <c r="H35" s="53">
        <v>0.25</v>
      </c>
      <c r="I35" s="32"/>
      <c r="J35" s="41">
        <f t="shared" si="0"/>
        <v>0</v>
      </c>
      <c r="K35" s="42" t="str">
        <f t="shared" si="1"/>
        <v>OK</v>
      </c>
      <c r="L35" s="31"/>
      <c r="M35" s="31"/>
      <c r="N35" s="31"/>
      <c r="O35" s="31"/>
      <c r="P35" s="31"/>
      <c r="Q35" s="31"/>
      <c r="R35" s="31"/>
      <c r="S35" s="31"/>
      <c r="T35" s="31"/>
      <c r="U35" s="31"/>
      <c r="V35" s="31"/>
      <c r="W35" s="31"/>
      <c r="X35" s="60"/>
      <c r="Y35" s="121"/>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row>
    <row r="36" spans="1:57" ht="30" customHeight="1" x14ac:dyDescent="0.25">
      <c r="A36" s="160"/>
      <c r="B36" s="67">
        <v>33</v>
      </c>
      <c r="C36" s="163"/>
      <c r="D36" s="80" t="s">
        <v>77</v>
      </c>
      <c r="E36" s="85" t="s">
        <v>688</v>
      </c>
      <c r="F36" s="68" t="s">
        <v>38</v>
      </c>
      <c r="G36" s="68" t="s">
        <v>44</v>
      </c>
      <c r="H36" s="53">
        <v>0.45</v>
      </c>
      <c r="I36" s="32"/>
      <c r="J36" s="41">
        <f t="shared" si="0"/>
        <v>0</v>
      </c>
      <c r="K36" s="42" t="str">
        <f t="shared" si="1"/>
        <v>OK</v>
      </c>
      <c r="L36" s="31"/>
      <c r="M36" s="31"/>
      <c r="N36" s="31"/>
      <c r="O36" s="31"/>
      <c r="P36" s="31"/>
      <c r="Q36" s="31"/>
      <c r="R36" s="31"/>
      <c r="S36" s="31"/>
      <c r="T36" s="31"/>
      <c r="U36" s="31"/>
      <c r="V36" s="31"/>
      <c r="W36" s="31"/>
      <c r="X36" s="60"/>
      <c r="Y36" s="121"/>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row>
    <row r="37" spans="1:57" ht="30" customHeight="1" x14ac:dyDescent="0.25">
      <c r="A37" s="160"/>
      <c r="B37" s="67">
        <v>34</v>
      </c>
      <c r="C37" s="163"/>
      <c r="D37" s="80" t="s">
        <v>78</v>
      </c>
      <c r="E37" s="85" t="s">
        <v>688</v>
      </c>
      <c r="F37" s="68" t="s">
        <v>38</v>
      </c>
      <c r="G37" s="68" t="s">
        <v>44</v>
      </c>
      <c r="H37" s="53">
        <v>0.4</v>
      </c>
      <c r="I37" s="32"/>
      <c r="J37" s="41">
        <f t="shared" si="0"/>
        <v>0</v>
      </c>
      <c r="K37" s="42" t="str">
        <f t="shared" si="1"/>
        <v>OK</v>
      </c>
      <c r="L37" s="31"/>
      <c r="M37" s="31"/>
      <c r="N37" s="31"/>
      <c r="O37" s="31"/>
      <c r="P37" s="31"/>
      <c r="Q37" s="31"/>
      <c r="R37" s="31"/>
      <c r="S37" s="31"/>
      <c r="T37" s="31"/>
      <c r="U37" s="31"/>
      <c r="V37" s="31"/>
      <c r="W37" s="31"/>
      <c r="X37" s="60"/>
      <c r="Y37" s="121"/>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row>
    <row r="38" spans="1:57" ht="30" customHeight="1" x14ac:dyDescent="0.25">
      <c r="A38" s="160"/>
      <c r="B38" s="67">
        <v>35</v>
      </c>
      <c r="C38" s="163"/>
      <c r="D38" s="80" t="s">
        <v>79</v>
      </c>
      <c r="E38" s="85" t="s">
        <v>688</v>
      </c>
      <c r="F38" s="68" t="s">
        <v>38</v>
      </c>
      <c r="G38" s="68" t="s">
        <v>44</v>
      </c>
      <c r="H38" s="53">
        <v>0.05</v>
      </c>
      <c r="I38" s="32">
        <v>1000</v>
      </c>
      <c r="J38" s="41">
        <f t="shared" si="0"/>
        <v>1000</v>
      </c>
      <c r="K38" s="42" t="str">
        <f t="shared" si="1"/>
        <v>OK</v>
      </c>
      <c r="L38" s="31"/>
      <c r="M38" s="31"/>
      <c r="N38" s="31"/>
      <c r="O38" s="31"/>
      <c r="P38" s="31"/>
      <c r="Q38" s="31"/>
      <c r="R38" s="31"/>
      <c r="S38" s="31"/>
      <c r="T38" s="31"/>
      <c r="U38" s="31"/>
      <c r="V38" s="31"/>
      <c r="W38" s="31"/>
      <c r="X38" s="60"/>
      <c r="Y38" s="121"/>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row>
    <row r="39" spans="1:57" ht="30" customHeight="1" x14ac:dyDescent="0.25">
      <c r="A39" s="160"/>
      <c r="B39" s="67">
        <v>36</v>
      </c>
      <c r="C39" s="163"/>
      <c r="D39" s="80" t="s">
        <v>80</v>
      </c>
      <c r="E39" s="85" t="s">
        <v>688</v>
      </c>
      <c r="F39" s="68" t="s">
        <v>38</v>
      </c>
      <c r="G39" s="68" t="s">
        <v>44</v>
      </c>
      <c r="H39" s="53">
        <v>0.6</v>
      </c>
      <c r="I39" s="32"/>
      <c r="J39" s="41">
        <f t="shared" si="0"/>
        <v>0</v>
      </c>
      <c r="K39" s="42" t="str">
        <f t="shared" si="1"/>
        <v>OK</v>
      </c>
      <c r="L39" s="31"/>
      <c r="M39" s="31"/>
      <c r="N39" s="31"/>
      <c r="O39" s="31"/>
      <c r="P39" s="31"/>
      <c r="Q39" s="31"/>
      <c r="R39" s="31"/>
      <c r="S39" s="31"/>
      <c r="T39" s="31"/>
      <c r="U39" s="31"/>
      <c r="V39" s="31"/>
      <c r="W39" s="31"/>
      <c r="X39" s="60"/>
      <c r="Y39" s="121"/>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row>
    <row r="40" spans="1:57" ht="30" customHeight="1" x14ac:dyDescent="0.25">
      <c r="A40" s="160"/>
      <c r="B40" s="67">
        <v>37</v>
      </c>
      <c r="C40" s="163"/>
      <c r="D40" s="80" t="s">
        <v>82</v>
      </c>
      <c r="E40" s="85" t="s">
        <v>688</v>
      </c>
      <c r="F40" s="68" t="s">
        <v>38</v>
      </c>
      <c r="G40" s="68" t="s">
        <v>44</v>
      </c>
      <c r="H40" s="53">
        <v>0.7</v>
      </c>
      <c r="I40" s="32"/>
      <c r="J40" s="41">
        <f t="shared" si="0"/>
        <v>0</v>
      </c>
      <c r="K40" s="42" t="str">
        <f t="shared" si="1"/>
        <v>OK</v>
      </c>
      <c r="L40" s="31"/>
      <c r="M40" s="31"/>
      <c r="N40" s="31"/>
      <c r="O40" s="31"/>
      <c r="P40" s="31"/>
      <c r="Q40" s="31"/>
      <c r="R40" s="31"/>
      <c r="S40" s="31"/>
      <c r="T40" s="31"/>
      <c r="U40" s="31"/>
      <c r="V40" s="31"/>
      <c r="W40" s="31"/>
      <c r="X40" s="60"/>
      <c r="Y40" s="121"/>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row>
    <row r="41" spans="1:57" ht="30" customHeight="1" x14ac:dyDescent="0.25">
      <c r="A41" s="160"/>
      <c r="B41" s="67">
        <v>38</v>
      </c>
      <c r="C41" s="163"/>
      <c r="D41" s="80" t="s">
        <v>83</v>
      </c>
      <c r="E41" s="85" t="s">
        <v>688</v>
      </c>
      <c r="F41" s="68" t="s">
        <v>38</v>
      </c>
      <c r="G41" s="68" t="s">
        <v>44</v>
      </c>
      <c r="H41" s="53">
        <v>0.7</v>
      </c>
      <c r="I41" s="32"/>
      <c r="J41" s="41">
        <f t="shared" si="0"/>
        <v>0</v>
      </c>
      <c r="K41" s="42" t="str">
        <f t="shared" si="1"/>
        <v>OK</v>
      </c>
      <c r="L41" s="31"/>
      <c r="M41" s="31"/>
      <c r="N41" s="31"/>
      <c r="O41" s="31"/>
      <c r="P41" s="31"/>
      <c r="Q41" s="31"/>
      <c r="R41" s="31"/>
      <c r="S41" s="31"/>
      <c r="T41" s="31"/>
      <c r="U41" s="31"/>
      <c r="V41" s="31"/>
      <c r="W41" s="31"/>
      <c r="X41" s="60"/>
      <c r="Y41" s="121"/>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row>
    <row r="42" spans="1:57" ht="30" customHeight="1" x14ac:dyDescent="0.25">
      <c r="A42" s="160"/>
      <c r="B42" s="67">
        <v>39</v>
      </c>
      <c r="C42" s="163"/>
      <c r="D42" s="80" t="s">
        <v>84</v>
      </c>
      <c r="E42" s="85" t="s">
        <v>688</v>
      </c>
      <c r="F42" s="68" t="s">
        <v>38</v>
      </c>
      <c r="G42" s="68" t="s">
        <v>44</v>
      </c>
      <c r="H42" s="53">
        <v>0.74</v>
      </c>
      <c r="I42" s="32"/>
      <c r="J42" s="41">
        <f t="shared" si="0"/>
        <v>0</v>
      </c>
      <c r="K42" s="42" t="str">
        <f t="shared" si="1"/>
        <v>OK</v>
      </c>
      <c r="L42" s="31"/>
      <c r="M42" s="31"/>
      <c r="N42" s="31"/>
      <c r="O42" s="31"/>
      <c r="P42" s="31"/>
      <c r="Q42" s="31"/>
      <c r="R42" s="31"/>
      <c r="S42" s="31"/>
      <c r="T42" s="31"/>
      <c r="U42" s="31"/>
      <c r="V42" s="31"/>
      <c r="W42" s="31"/>
      <c r="X42" s="60"/>
      <c r="Y42" s="121"/>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row>
    <row r="43" spans="1:57" ht="30" customHeight="1" x14ac:dyDescent="0.25">
      <c r="A43" s="160"/>
      <c r="B43" s="67">
        <v>40</v>
      </c>
      <c r="C43" s="163"/>
      <c r="D43" s="80" t="s">
        <v>85</v>
      </c>
      <c r="E43" s="85" t="s">
        <v>688</v>
      </c>
      <c r="F43" s="68" t="s">
        <v>38</v>
      </c>
      <c r="G43" s="68" t="s">
        <v>44</v>
      </c>
      <c r="H43" s="53">
        <v>0.05</v>
      </c>
      <c r="I43" s="32">
        <v>1000</v>
      </c>
      <c r="J43" s="41">
        <f t="shared" si="0"/>
        <v>1000</v>
      </c>
      <c r="K43" s="42" t="str">
        <f t="shared" si="1"/>
        <v>OK</v>
      </c>
      <c r="L43" s="31"/>
      <c r="M43" s="31"/>
      <c r="N43" s="31"/>
      <c r="O43" s="31"/>
      <c r="P43" s="31"/>
      <c r="Q43" s="31"/>
      <c r="R43" s="31"/>
      <c r="S43" s="31"/>
      <c r="T43" s="31"/>
      <c r="U43" s="31"/>
      <c r="V43" s="31"/>
      <c r="W43" s="31"/>
      <c r="X43" s="60"/>
      <c r="Y43" s="121"/>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row>
    <row r="44" spans="1:57" ht="30" customHeight="1" x14ac:dyDescent="0.25">
      <c r="A44" s="160"/>
      <c r="B44" s="67">
        <v>41</v>
      </c>
      <c r="C44" s="163"/>
      <c r="D44" s="80" t="s">
        <v>86</v>
      </c>
      <c r="E44" s="85" t="s">
        <v>688</v>
      </c>
      <c r="F44" s="68" t="s">
        <v>38</v>
      </c>
      <c r="G44" s="68" t="s">
        <v>44</v>
      </c>
      <c r="H44" s="53">
        <v>0.06</v>
      </c>
      <c r="I44" s="32">
        <v>1000</v>
      </c>
      <c r="J44" s="41">
        <f t="shared" si="0"/>
        <v>1000</v>
      </c>
      <c r="K44" s="42" t="str">
        <f t="shared" si="1"/>
        <v>OK</v>
      </c>
      <c r="L44" s="31"/>
      <c r="M44" s="31"/>
      <c r="N44" s="31"/>
      <c r="O44" s="31"/>
      <c r="P44" s="31"/>
      <c r="Q44" s="31"/>
      <c r="R44" s="31"/>
      <c r="S44" s="31"/>
      <c r="T44" s="31"/>
      <c r="U44" s="31"/>
      <c r="V44" s="31"/>
      <c r="W44" s="31"/>
      <c r="X44" s="60"/>
      <c r="Y44" s="121"/>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row>
    <row r="45" spans="1:57" ht="30" customHeight="1" x14ac:dyDescent="0.25">
      <c r="A45" s="160"/>
      <c r="B45" s="67">
        <v>42</v>
      </c>
      <c r="C45" s="163"/>
      <c r="D45" s="80" t="s">
        <v>87</v>
      </c>
      <c r="E45" s="85" t="s">
        <v>688</v>
      </c>
      <c r="F45" s="68" t="s">
        <v>38</v>
      </c>
      <c r="G45" s="68" t="s">
        <v>44</v>
      </c>
      <c r="H45" s="53">
        <v>0.06</v>
      </c>
      <c r="I45" s="32">
        <v>1000</v>
      </c>
      <c r="J45" s="41">
        <f t="shared" si="0"/>
        <v>1000</v>
      </c>
      <c r="K45" s="42" t="str">
        <f t="shared" si="1"/>
        <v>OK</v>
      </c>
      <c r="L45" s="31"/>
      <c r="M45" s="31"/>
      <c r="N45" s="31"/>
      <c r="O45" s="31"/>
      <c r="P45" s="31"/>
      <c r="Q45" s="31"/>
      <c r="R45" s="31"/>
      <c r="S45" s="31"/>
      <c r="T45" s="31"/>
      <c r="U45" s="31"/>
      <c r="V45" s="31"/>
      <c r="W45" s="31"/>
      <c r="X45" s="60"/>
      <c r="Y45" s="121"/>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row>
    <row r="46" spans="1:57" ht="30" customHeight="1" x14ac:dyDescent="0.25">
      <c r="A46" s="160"/>
      <c r="B46" s="67">
        <v>43</v>
      </c>
      <c r="C46" s="163"/>
      <c r="D46" s="80" t="s">
        <v>88</v>
      </c>
      <c r="E46" s="85" t="s">
        <v>688</v>
      </c>
      <c r="F46" s="68" t="s">
        <v>38</v>
      </c>
      <c r="G46" s="68" t="s">
        <v>44</v>
      </c>
      <c r="H46" s="53">
        <v>0.65</v>
      </c>
      <c r="I46" s="32"/>
      <c r="J46" s="41">
        <f t="shared" si="0"/>
        <v>0</v>
      </c>
      <c r="K46" s="42" t="str">
        <f t="shared" si="1"/>
        <v>OK</v>
      </c>
      <c r="L46" s="31"/>
      <c r="M46" s="31"/>
      <c r="N46" s="31"/>
      <c r="O46" s="31"/>
      <c r="P46" s="31"/>
      <c r="Q46" s="31"/>
      <c r="R46" s="31"/>
      <c r="S46" s="31"/>
      <c r="T46" s="31"/>
      <c r="U46" s="31"/>
      <c r="V46" s="31"/>
      <c r="W46" s="31"/>
      <c r="X46" s="60"/>
      <c r="Y46" s="121"/>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row>
    <row r="47" spans="1:57" ht="30" customHeight="1" x14ac:dyDescent="0.25">
      <c r="A47" s="160"/>
      <c r="B47" s="67">
        <v>44</v>
      </c>
      <c r="C47" s="163"/>
      <c r="D47" s="80" t="s">
        <v>89</v>
      </c>
      <c r="E47" s="85" t="s">
        <v>688</v>
      </c>
      <c r="F47" s="68" t="s">
        <v>38</v>
      </c>
      <c r="G47" s="68" t="s">
        <v>44</v>
      </c>
      <c r="H47" s="53">
        <v>0.3</v>
      </c>
      <c r="I47" s="32"/>
      <c r="J47" s="41">
        <f t="shared" si="0"/>
        <v>0</v>
      </c>
      <c r="K47" s="42" t="str">
        <f t="shared" si="1"/>
        <v>OK</v>
      </c>
      <c r="L47" s="31"/>
      <c r="M47" s="31"/>
      <c r="N47" s="31"/>
      <c r="O47" s="31"/>
      <c r="P47" s="31"/>
      <c r="Q47" s="31"/>
      <c r="R47" s="31"/>
      <c r="S47" s="31"/>
      <c r="T47" s="31"/>
      <c r="U47" s="31"/>
      <c r="V47" s="31"/>
      <c r="W47" s="31"/>
      <c r="X47" s="60"/>
      <c r="Y47" s="121"/>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row>
    <row r="48" spans="1:57" ht="30" customHeight="1" x14ac:dyDescent="0.25">
      <c r="A48" s="160"/>
      <c r="B48" s="67">
        <v>45</v>
      </c>
      <c r="C48" s="163"/>
      <c r="D48" s="80" t="s">
        <v>90</v>
      </c>
      <c r="E48" s="85" t="s">
        <v>688</v>
      </c>
      <c r="F48" s="68" t="s">
        <v>38</v>
      </c>
      <c r="G48" s="68" t="s">
        <v>44</v>
      </c>
      <c r="H48" s="53">
        <v>0.7</v>
      </c>
      <c r="I48" s="32"/>
      <c r="J48" s="41">
        <f t="shared" si="0"/>
        <v>0</v>
      </c>
      <c r="K48" s="42" t="str">
        <f t="shared" si="1"/>
        <v>OK</v>
      </c>
      <c r="L48" s="31"/>
      <c r="M48" s="31"/>
      <c r="N48" s="31"/>
      <c r="O48" s="31"/>
      <c r="P48" s="31"/>
      <c r="Q48" s="31"/>
      <c r="R48" s="31"/>
      <c r="S48" s="31"/>
      <c r="T48" s="31"/>
      <c r="U48" s="31"/>
      <c r="V48" s="31"/>
      <c r="W48" s="31"/>
      <c r="X48" s="60"/>
      <c r="Y48" s="121"/>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row>
    <row r="49" spans="1:57" ht="30" customHeight="1" x14ac:dyDescent="0.25">
      <c r="A49" s="160"/>
      <c r="B49" s="67">
        <v>46</v>
      </c>
      <c r="C49" s="163"/>
      <c r="D49" s="80" t="s">
        <v>91</v>
      </c>
      <c r="E49" s="85" t="s">
        <v>688</v>
      </c>
      <c r="F49" s="68" t="s">
        <v>38</v>
      </c>
      <c r="G49" s="68" t="s">
        <v>44</v>
      </c>
      <c r="H49" s="53">
        <v>0.05</v>
      </c>
      <c r="I49" s="32">
        <v>1000</v>
      </c>
      <c r="J49" s="41">
        <f t="shared" si="0"/>
        <v>1000</v>
      </c>
      <c r="K49" s="42" t="str">
        <f t="shared" si="1"/>
        <v>OK</v>
      </c>
      <c r="L49" s="31"/>
      <c r="M49" s="31"/>
      <c r="N49" s="31"/>
      <c r="O49" s="31"/>
      <c r="P49" s="31"/>
      <c r="Q49" s="31"/>
      <c r="R49" s="31"/>
      <c r="S49" s="31"/>
      <c r="T49" s="31"/>
      <c r="U49" s="31"/>
      <c r="V49" s="31"/>
      <c r="W49" s="31"/>
      <c r="X49" s="60"/>
      <c r="Y49" s="121"/>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row>
    <row r="50" spans="1:57" ht="30" customHeight="1" x14ac:dyDescent="0.25">
      <c r="A50" s="160"/>
      <c r="B50" s="67">
        <v>47</v>
      </c>
      <c r="C50" s="163"/>
      <c r="D50" s="80" t="s">
        <v>92</v>
      </c>
      <c r="E50" s="85" t="s">
        <v>688</v>
      </c>
      <c r="F50" s="68" t="s">
        <v>38</v>
      </c>
      <c r="G50" s="68" t="s">
        <v>44</v>
      </c>
      <c r="H50" s="53">
        <v>0.05</v>
      </c>
      <c r="I50" s="32"/>
      <c r="J50" s="41">
        <f t="shared" si="0"/>
        <v>0</v>
      </c>
      <c r="K50" s="42" t="str">
        <f t="shared" si="1"/>
        <v>OK</v>
      </c>
      <c r="L50" s="31"/>
      <c r="M50" s="31"/>
      <c r="N50" s="31"/>
      <c r="O50" s="31"/>
      <c r="P50" s="31"/>
      <c r="Q50" s="31"/>
      <c r="R50" s="31"/>
      <c r="S50" s="31"/>
      <c r="T50" s="31"/>
      <c r="U50" s="31"/>
      <c r="V50" s="31"/>
      <c r="W50" s="31"/>
      <c r="X50" s="60"/>
      <c r="Y50" s="121"/>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row>
    <row r="51" spans="1:57" ht="30" customHeight="1" x14ac:dyDescent="0.25">
      <c r="A51" s="160"/>
      <c r="B51" s="67">
        <v>48</v>
      </c>
      <c r="C51" s="163"/>
      <c r="D51" s="80" t="s">
        <v>93</v>
      </c>
      <c r="E51" s="85" t="s">
        <v>688</v>
      </c>
      <c r="F51" s="68" t="s">
        <v>38</v>
      </c>
      <c r="G51" s="68" t="s">
        <v>44</v>
      </c>
      <c r="H51" s="53">
        <v>0.05</v>
      </c>
      <c r="I51" s="32"/>
      <c r="J51" s="41">
        <f t="shared" si="0"/>
        <v>0</v>
      </c>
      <c r="K51" s="42" t="str">
        <f t="shared" si="1"/>
        <v>OK</v>
      </c>
      <c r="L51" s="31"/>
      <c r="M51" s="31"/>
      <c r="N51" s="31"/>
      <c r="O51" s="31"/>
      <c r="P51" s="31"/>
      <c r="Q51" s="31"/>
      <c r="R51" s="31"/>
      <c r="S51" s="31"/>
      <c r="T51" s="31"/>
      <c r="U51" s="31"/>
      <c r="V51" s="31"/>
      <c r="W51" s="31"/>
      <c r="X51" s="60"/>
      <c r="Y51" s="121"/>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row>
    <row r="52" spans="1:57" ht="30" customHeight="1" x14ac:dyDescent="0.25">
      <c r="A52" s="160"/>
      <c r="B52" s="67">
        <v>49</v>
      </c>
      <c r="C52" s="163"/>
      <c r="D52" s="80" t="s">
        <v>94</v>
      </c>
      <c r="E52" s="85" t="s">
        <v>688</v>
      </c>
      <c r="F52" s="68" t="s">
        <v>38</v>
      </c>
      <c r="G52" s="68" t="s">
        <v>44</v>
      </c>
      <c r="H52" s="53">
        <v>0.05</v>
      </c>
      <c r="I52" s="32"/>
      <c r="J52" s="41">
        <f t="shared" si="0"/>
        <v>0</v>
      </c>
      <c r="K52" s="42" t="str">
        <f t="shared" si="1"/>
        <v>OK</v>
      </c>
      <c r="L52" s="31"/>
      <c r="M52" s="31"/>
      <c r="N52" s="31"/>
      <c r="O52" s="31"/>
      <c r="P52" s="31"/>
      <c r="Q52" s="31"/>
      <c r="R52" s="31"/>
      <c r="S52" s="31"/>
      <c r="T52" s="31"/>
      <c r="U52" s="31"/>
      <c r="V52" s="31"/>
      <c r="W52" s="31"/>
      <c r="X52" s="60"/>
      <c r="Y52" s="121"/>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row>
    <row r="53" spans="1:57" ht="30" customHeight="1" x14ac:dyDescent="0.25">
      <c r="A53" s="160"/>
      <c r="B53" s="67">
        <v>50</v>
      </c>
      <c r="C53" s="163"/>
      <c r="D53" s="80" t="s">
        <v>95</v>
      </c>
      <c r="E53" s="85" t="s">
        <v>688</v>
      </c>
      <c r="F53" s="68" t="s">
        <v>38</v>
      </c>
      <c r="G53" s="68" t="s">
        <v>44</v>
      </c>
      <c r="H53" s="53">
        <v>0.05</v>
      </c>
      <c r="I53" s="32"/>
      <c r="J53" s="41">
        <f t="shared" si="0"/>
        <v>0</v>
      </c>
      <c r="K53" s="42" t="str">
        <f t="shared" si="1"/>
        <v>OK</v>
      </c>
      <c r="L53" s="31"/>
      <c r="M53" s="31"/>
      <c r="N53" s="31"/>
      <c r="O53" s="31"/>
      <c r="P53" s="31"/>
      <c r="Q53" s="31"/>
      <c r="R53" s="31"/>
      <c r="S53" s="31"/>
      <c r="T53" s="31"/>
      <c r="U53" s="31"/>
      <c r="V53" s="31"/>
      <c r="W53" s="31"/>
      <c r="X53" s="60"/>
      <c r="Y53" s="121"/>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row>
    <row r="54" spans="1:57" ht="30" customHeight="1" x14ac:dyDescent="0.25">
      <c r="A54" s="160"/>
      <c r="B54" s="67">
        <v>51</v>
      </c>
      <c r="C54" s="163"/>
      <c r="D54" s="80" t="s">
        <v>96</v>
      </c>
      <c r="E54" s="85" t="s">
        <v>688</v>
      </c>
      <c r="F54" s="68" t="s">
        <v>38</v>
      </c>
      <c r="G54" s="68" t="s">
        <v>44</v>
      </c>
      <c r="H54" s="53">
        <v>0.05</v>
      </c>
      <c r="I54" s="32"/>
      <c r="J54" s="41">
        <f t="shared" si="0"/>
        <v>0</v>
      </c>
      <c r="K54" s="42" t="str">
        <f t="shared" si="1"/>
        <v>OK</v>
      </c>
      <c r="L54" s="31"/>
      <c r="M54" s="31"/>
      <c r="N54" s="31"/>
      <c r="O54" s="31"/>
      <c r="P54" s="31"/>
      <c r="Q54" s="31"/>
      <c r="R54" s="31"/>
      <c r="S54" s="31"/>
      <c r="T54" s="31"/>
      <c r="U54" s="31"/>
      <c r="V54" s="31"/>
      <c r="W54" s="31"/>
      <c r="X54" s="60"/>
      <c r="Y54" s="121"/>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row>
    <row r="55" spans="1:57" ht="30" customHeight="1" x14ac:dyDescent="0.25">
      <c r="A55" s="160"/>
      <c r="B55" s="67">
        <v>52</v>
      </c>
      <c r="C55" s="163"/>
      <c r="D55" s="80" t="s">
        <v>97</v>
      </c>
      <c r="E55" s="85" t="s">
        <v>688</v>
      </c>
      <c r="F55" s="68" t="s">
        <v>38</v>
      </c>
      <c r="G55" s="68" t="s">
        <v>44</v>
      </c>
      <c r="H55" s="53">
        <v>0.1</v>
      </c>
      <c r="I55" s="32">
        <v>500</v>
      </c>
      <c r="J55" s="41">
        <f t="shared" si="0"/>
        <v>500</v>
      </c>
      <c r="K55" s="42" t="str">
        <f t="shared" si="1"/>
        <v>OK</v>
      </c>
      <c r="L55" s="31"/>
      <c r="M55" s="31"/>
      <c r="N55" s="31"/>
      <c r="O55" s="31"/>
      <c r="P55" s="31"/>
      <c r="Q55" s="31"/>
      <c r="R55" s="31"/>
      <c r="S55" s="31"/>
      <c r="T55" s="31"/>
      <c r="U55" s="31"/>
      <c r="V55" s="31"/>
      <c r="W55" s="31"/>
      <c r="X55" s="60"/>
      <c r="Y55" s="121"/>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row>
    <row r="56" spans="1:57" ht="30" customHeight="1" x14ac:dyDescent="0.25">
      <c r="A56" s="160"/>
      <c r="B56" s="67">
        <v>53</v>
      </c>
      <c r="C56" s="163"/>
      <c r="D56" s="80" t="s">
        <v>98</v>
      </c>
      <c r="E56" s="85" t="s">
        <v>688</v>
      </c>
      <c r="F56" s="68" t="s">
        <v>38</v>
      </c>
      <c r="G56" s="68" t="s">
        <v>44</v>
      </c>
      <c r="H56" s="53">
        <v>0.1</v>
      </c>
      <c r="I56" s="32"/>
      <c r="J56" s="41">
        <f t="shared" si="0"/>
        <v>0</v>
      </c>
      <c r="K56" s="42" t="str">
        <f t="shared" si="1"/>
        <v>OK</v>
      </c>
      <c r="L56" s="31"/>
      <c r="M56" s="31"/>
      <c r="N56" s="31"/>
      <c r="O56" s="31"/>
      <c r="P56" s="31"/>
      <c r="Q56" s="31"/>
      <c r="R56" s="31"/>
      <c r="S56" s="31"/>
      <c r="T56" s="31"/>
      <c r="U56" s="31"/>
      <c r="V56" s="31"/>
      <c r="W56" s="31"/>
      <c r="X56" s="60"/>
      <c r="Y56" s="121"/>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row>
    <row r="57" spans="1:57" ht="30" customHeight="1" x14ac:dyDescent="0.25">
      <c r="A57" s="160"/>
      <c r="B57" s="67">
        <v>54</v>
      </c>
      <c r="C57" s="163"/>
      <c r="D57" s="80" t="s">
        <v>99</v>
      </c>
      <c r="E57" s="85" t="s">
        <v>688</v>
      </c>
      <c r="F57" s="68" t="s">
        <v>38</v>
      </c>
      <c r="G57" s="68" t="s">
        <v>44</v>
      </c>
      <c r="H57" s="53">
        <v>0.15</v>
      </c>
      <c r="I57" s="32"/>
      <c r="J57" s="41">
        <f t="shared" si="0"/>
        <v>0</v>
      </c>
      <c r="K57" s="42" t="str">
        <f t="shared" si="1"/>
        <v>OK</v>
      </c>
      <c r="L57" s="31"/>
      <c r="M57" s="31"/>
      <c r="N57" s="31"/>
      <c r="O57" s="31"/>
      <c r="P57" s="31"/>
      <c r="Q57" s="31"/>
      <c r="R57" s="31"/>
      <c r="S57" s="31"/>
      <c r="T57" s="31"/>
      <c r="U57" s="31"/>
      <c r="V57" s="31"/>
      <c r="W57" s="31"/>
      <c r="X57" s="60"/>
      <c r="Y57" s="121"/>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row>
    <row r="58" spans="1:57" ht="30" customHeight="1" x14ac:dyDescent="0.25">
      <c r="A58" s="160"/>
      <c r="B58" s="67">
        <v>55</v>
      </c>
      <c r="C58" s="163"/>
      <c r="D58" s="80" t="s">
        <v>100</v>
      </c>
      <c r="E58" s="85" t="s">
        <v>688</v>
      </c>
      <c r="F58" s="68" t="s">
        <v>38</v>
      </c>
      <c r="G58" s="68" t="s">
        <v>44</v>
      </c>
      <c r="H58" s="53">
        <v>0.05</v>
      </c>
      <c r="I58" s="32">
        <v>500</v>
      </c>
      <c r="J58" s="41">
        <f t="shared" si="0"/>
        <v>500</v>
      </c>
      <c r="K58" s="42" t="str">
        <f t="shared" si="1"/>
        <v>OK</v>
      </c>
      <c r="L58" s="31"/>
      <c r="M58" s="31"/>
      <c r="N58" s="31"/>
      <c r="O58" s="31"/>
      <c r="P58" s="31"/>
      <c r="Q58" s="31"/>
      <c r="R58" s="31"/>
      <c r="S58" s="31"/>
      <c r="T58" s="31"/>
      <c r="U58" s="31"/>
      <c r="V58" s="31"/>
      <c r="W58" s="31"/>
      <c r="X58" s="60"/>
      <c r="Y58" s="121"/>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row>
    <row r="59" spans="1:57" ht="30" customHeight="1" x14ac:dyDescent="0.25">
      <c r="A59" s="160"/>
      <c r="B59" s="67">
        <v>56</v>
      </c>
      <c r="C59" s="163"/>
      <c r="D59" s="80" t="s">
        <v>101</v>
      </c>
      <c r="E59" s="85" t="s">
        <v>688</v>
      </c>
      <c r="F59" s="68" t="s">
        <v>38</v>
      </c>
      <c r="G59" s="68" t="s">
        <v>44</v>
      </c>
      <c r="H59" s="53">
        <v>0.05</v>
      </c>
      <c r="I59" s="32">
        <v>500</v>
      </c>
      <c r="J59" s="41">
        <f t="shared" si="0"/>
        <v>500</v>
      </c>
      <c r="K59" s="42" t="str">
        <f t="shared" si="1"/>
        <v>OK</v>
      </c>
      <c r="L59" s="31"/>
      <c r="M59" s="31"/>
      <c r="N59" s="31"/>
      <c r="O59" s="31"/>
      <c r="P59" s="31"/>
      <c r="Q59" s="31"/>
      <c r="R59" s="31"/>
      <c r="S59" s="31"/>
      <c r="T59" s="31"/>
      <c r="U59" s="31"/>
      <c r="V59" s="31"/>
      <c r="W59" s="31"/>
      <c r="X59" s="60"/>
      <c r="Y59" s="121"/>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row>
    <row r="60" spans="1:57" ht="30" customHeight="1" x14ac:dyDescent="0.25">
      <c r="A60" s="160"/>
      <c r="B60" s="67">
        <v>57</v>
      </c>
      <c r="C60" s="163"/>
      <c r="D60" s="80" t="s">
        <v>102</v>
      </c>
      <c r="E60" s="85" t="s">
        <v>688</v>
      </c>
      <c r="F60" s="68" t="s">
        <v>38</v>
      </c>
      <c r="G60" s="68" t="s">
        <v>44</v>
      </c>
      <c r="H60" s="53">
        <v>0.05</v>
      </c>
      <c r="I60" s="32">
        <v>500</v>
      </c>
      <c r="J60" s="41">
        <f t="shared" si="0"/>
        <v>500</v>
      </c>
      <c r="K60" s="42" t="str">
        <f t="shared" si="1"/>
        <v>OK</v>
      </c>
      <c r="L60" s="31"/>
      <c r="M60" s="31"/>
      <c r="N60" s="31"/>
      <c r="O60" s="31"/>
      <c r="P60" s="31"/>
      <c r="Q60" s="31"/>
      <c r="R60" s="31"/>
      <c r="S60" s="31"/>
      <c r="T60" s="31"/>
      <c r="U60" s="31"/>
      <c r="V60" s="31"/>
      <c r="W60" s="31"/>
      <c r="X60" s="60"/>
      <c r="Y60" s="121"/>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row>
    <row r="61" spans="1:57" ht="30" customHeight="1" x14ac:dyDescent="0.25">
      <c r="A61" s="160"/>
      <c r="B61" s="67">
        <v>58</v>
      </c>
      <c r="C61" s="163"/>
      <c r="D61" s="81" t="s">
        <v>689</v>
      </c>
      <c r="E61" s="85" t="s">
        <v>37</v>
      </c>
      <c r="F61" s="68" t="s">
        <v>38</v>
      </c>
      <c r="G61" s="68" t="s">
        <v>44</v>
      </c>
      <c r="H61" s="55">
        <v>0.8</v>
      </c>
      <c r="I61" s="32"/>
      <c r="J61" s="41">
        <f t="shared" si="0"/>
        <v>0</v>
      </c>
      <c r="K61" s="42" t="str">
        <f t="shared" si="1"/>
        <v>OK</v>
      </c>
      <c r="L61" s="31"/>
      <c r="M61" s="31"/>
      <c r="N61" s="31"/>
      <c r="O61" s="31"/>
      <c r="P61" s="31"/>
      <c r="Q61" s="31"/>
      <c r="R61" s="31"/>
      <c r="S61" s="31"/>
      <c r="T61" s="31"/>
      <c r="U61" s="31"/>
      <c r="V61" s="31"/>
      <c r="W61" s="31"/>
      <c r="X61" s="60"/>
      <c r="Y61" s="121"/>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row>
    <row r="62" spans="1:57" ht="30" customHeight="1" x14ac:dyDescent="0.25">
      <c r="A62" s="160"/>
      <c r="B62" s="67">
        <v>59</v>
      </c>
      <c r="C62" s="163"/>
      <c r="D62" s="80" t="s">
        <v>103</v>
      </c>
      <c r="E62" s="85" t="s">
        <v>47</v>
      </c>
      <c r="F62" s="68" t="s">
        <v>50</v>
      </c>
      <c r="G62" s="68" t="s">
        <v>44</v>
      </c>
      <c r="H62" s="53">
        <v>16.64</v>
      </c>
      <c r="I62" s="32"/>
      <c r="J62" s="41">
        <f t="shared" si="0"/>
        <v>0</v>
      </c>
      <c r="K62" s="42" t="str">
        <f t="shared" si="1"/>
        <v>OK</v>
      </c>
      <c r="L62" s="31"/>
      <c r="M62" s="31"/>
      <c r="N62" s="31"/>
      <c r="O62" s="31"/>
      <c r="P62" s="31"/>
      <c r="Q62" s="31"/>
      <c r="R62" s="31"/>
      <c r="S62" s="31"/>
      <c r="T62" s="31"/>
      <c r="U62" s="31"/>
      <c r="V62" s="31"/>
      <c r="W62" s="31"/>
      <c r="X62" s="60"/>
      <c r="Y62" s="121"/>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row>
    <row r="63" spans="1:57" ht="30" customHeight="1" x14ac:dyDescent="0.25">
      <c r="A63" s="160"/>
      <c r="B63" s="67">
        <v>60</v>
      </c>
      <c r="C63" s="163"/>
      <c r="D63" s="80" t="s">
        <v>104</v>
      </c>
      <c r="E63" s="85" t="s">
        <v>47</v>
      </c>
      <c r="F63" s="68" t="s">
        <v>50</v>
      </c>
      <c r="G63" s="68" t="s">
        <v>44</v>
      </c>
      <c r="H63" s="53">
        <v>17.41</v>
      </c>
      <c r="I63" s="32"/>
      <c r="J63" s="41">
        <f t="shared" si="0"/>
        <v>0</v>
      </c>
      <c r="K63" s="42" t="str">
        <f t="shared" si="1"/>
        <v>OK</v>
      </c>
      <c r="L63" s="31"/>
      <c r="M63" s="31"/>
      <c r="N63" s="31"/>
      <c r="O63" s="31"/>
      <c r="P63" s="31"/>
      <c r="Q63" s="31"/>
      <c r="R63" s="31"/>
      <c r="S63" s="31"/>
      <c r="T63" s="31"/>
      <c r="U63" s="31"/>
      <c r="V63" s="31"/>
      <c r="W63" s="31"/>
      <c r="X63" s="60"/>
      <c r="Y63" s="121"/>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row>
    <row r="64" spans="1:57" ht="30" customHeight="1" x14ac:dyDescent="0.25">
      <c r="A64" s="160"/>
      <c r="B64" s="67">
        <v>61</v>
      </c>
      <c r="C64" s="163"/>
      <c r="D64" s="80" t="s">
        <v>105</v>
      </c>
      <c r="E64" s="85" t="s">
        <v>47</v>
      </c>
      <c r="F64" s="68" t="s">
        <v>50</v>
      </c>
      <c r="G64" s="68" t="s">
        <v>44</v>
      </c>
      <c r="H64" s="53">
        <v>15.05</v>
      </c>
      <c r="I64" s="32">
        <v>5</v>
      </c>
      <c r="J64" s="41">
        <f t="shared" si="0"/>
        <v>5</v>
      </c>
      <c r="K64" s="42" t="str">
        <f t="shared" si="1"/>
        <v>OK</v>
      </c>
      <c r="L64" s="31"/>
      <c r="M64" s="31"/>
      <c r="N64" s="31"/>
      <c r="O64" s="31"/>
      <c r="P64" s="31"/>
      <c r="Q64" s="31"/>
      <c r="R64" s="31"/>
      <c r="S64" s="31"/>
      <c r="T64" s="31"/>
      <c r="U64" s="31"/>
      <c r="V64" s="31"/>
      <c r="W64" s="31"/>
      <c r="X64" s="60"/>
      <c r="Y64" s="121"/>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row>
    <row r="65" spans="1:57" ht="30" customHeight="1" x14ac:dyDescent="0.25">
      <c r="A65" s="160"/>
      <c r="B65" s="67">
        <v>62</v>
      </c>
      <c r="C65" s="163"/>
      <c r="D65" s="80" t="s">
        <v>106</v>
      </c>
      <c r="E65" s="85" t="s">
        <v>47</v>
      </c>
      <c r="F65" s="68" t="s">
        <v>50</v>
      </c>
      <c r="G65" s="68" t="s">
        <v>44</v>
      </c>
      <c r="H65" s="53">
        <v>11.58</v>
      </c>
      <c r="I65" s="32"/>
      <c r="J65" s="41">
        <f t="shared" si="0"/>
        <v>0</v>
      </c>
      <c r="K65" s="42" t="str">
        <f t="shared" si="1"/>
        <v>OK</v>
      </c>
      <c r="L65" s="31"/>
      <c r="M65" s="31"/>
      <c r="N65" s="31"/>
      <c r="O65" s="31"/>
      <c r="P65" s="31"/>
      <c r="Q65" s="31"/>
      <c r="R65" s="31"/>
      <c r="S65" s="31"/>
      <c r="T65" s="31"/>
      <c r="U65" s="31"/>
      <c r="V65" s="31"/>
      <c r="W65" s="31"/>
      <c r="X65" s="60"/>
      <c r="Y65" s="121"/>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row>
    <row r="66" spans="1:57" ht="30" customHeight="1" x14ac:dyDescent="0.25">
      <c r="A66" s="160"/>
      <c r="B66" s="67">
        <v>63</v>
      </c>
      <c r="C66" s="163"/>
      <c r="D66" s="80" t="s">
        <v>107</v>
      </c>
      <c r="E66" s="85" t="s">
        <v>47</v>
      </c>
      <c r="F66" s="68" t="s">
        <v>50</v>
      </c>
      <c r="G66" s="68" t="s">
        <v>44</v>
      </c>
      <c r="H66" s="53">
        <v>12.28</v>
      </c>
      <c r="I66" s="32">
        <v>5</v>
      </c>
      <c r="J66" s="41">
        <f t="shared" si="0"/>
        <v>5</v>
      </c>
      <c r="K66" s="42" t="str">
        <f t="shared" si="1"/>
        <v>OK</v>
      </c>
      <c r="L66" s="31"/>
      <c r="M66" s="31"/>
      <c r="N66" s="31"/>
      <c r="O66" s="31"/>
      <c r="P66" s="31"/>
      <c r="Q66" s="31"/>
      <c r="R66" s="31"/>
      <c r="S66" s="31"/>
      <c r="T66" s="31"/>
      <c r="U66" s="31"/>
      <c r="V66" s="31"/>
      <c r="W66" s="31"/>
      <c r="X66" s="60"/>
      <c r="Y66" s="121"/>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row>
    <row r="67" spans="1:57" ht="30" customHeight="1" x14ac:dyDescent="0.25">
      <c r="A67" s="160"/>
      <c r="B67" s="67">
        <v>64</v>
      </c>
      <c r="C67" s="163"/>
      <c r="D67" s="80" t="s">
        <v>108</v>
      </c>
      <c r="E67" s="85" t="s">
        <v>47</v>
      </c>
      <c r="F67" s="68" t="s">
        <v>50</v>
      </c>
      <c r="G67" s="68" t="s">
        <v>44</v>
      </c>
      <c r="H67" s="53">
        <v>14.86</v>
      </c>
      <c r="I67" s="32"/>
      <c r="J67" s="41">
        <f t="shared" si="0"/>
        <v>0</v>
      </c>
      <c r="K67" s="42" t="str">
        <f t="shared" si="1"/>
        <v>OK</v>
      </c>
      <c r="L67" s="31"/>
      <c r="M67" s="31"/>
      <c r="N67" s="31"/>
      <c r="O67" s="31"/>
      <c r="P67" s="31"/>
      <c r="Q67" s="31"/>
      <c r="R67" s="31"/>
      <c r="S67" s="31"/>
      <c r="T67" s="31"/>
      <c r="U67" s="31"/>
      <c r="V67" s="31"/>
      <c r="W67" s="31"/>
      <c r="X67" s="60"/>
      <c r="Y67" s="121"/>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row>
    <row r="68" spans="1:57" ht="30" customHeight="1" x14ac:dyDescent="0.25">
      <c r="A68" s="160"/>
      <c r="B68" s="67">
        <v>65</v>
      </c>
      <c r="C68" s="163"/>
      <c r="D68" s="80" t="s">
        <v>109</v>
      </c>
      <c r="E68" s="85" t="s">
        <v>47</v>
      </c>
      <c r="F68" s="68" t="s">
        <v>50</v>
      </c>
      <c r="G68" s="68" t="s">
        <v>44</v>
      </c>
      <c r="H68" s="53">
        <v>11.93</v>
      </c>
      <c r="I68" s="32"/>
      <c r="J68" s="41">
        <f t="shared" ref="J68:J131" si="2">I68-(SUM(L68:BE68))</f>
        <v>0</v>
      </c>
      <c r="K68" s="42" t="str">
        <f t="shared" si="1"/>
        <v>OK</v>
      </c>
      <c r="L68" s="31"/>
      <c r="M68" s="31"/>
      <c r="N68" s="31"/>
      <c r="O68" s="31"/>
      <c r="P68" s="31"/>
      <c r="Q68" s="31"/>
      <c r="R68" s="31"/>
      <c r="S68" s="31"/>
      <c r="T68" s="31"/>
      <c r="U68" s="31"/>
      <c r="V68" s="31"/>
      <c r="W68" s="31"/>
      <c r="X68" s="60"/>
      <c r="Y68" s="121"/>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row>
    <row r="69" spans="1:57" ht="30" customHeight="1" x14ac:dyDescent="0.25">
      <c r="A69" s="160"/>
      <c r="B69" s="67">
        <v>66</v>
      </c>
      <c r="C69" s="163"/>
      <c r="D69" s="81" t="s">
        <v>110</v>
      </c>
      <c r="E69" s="85" t="s">
        <v>47</v>
      </c>
      <c r="F69" s="68" t="s">
        <v>50</v>
      </c>
      <c r="G69" s="68" t="s">
        <v>44</v>
      </c>
      <c r="H69" s="53">
        <v>12.52</v>
      </c>
      <c r="I69" s="32"/>
      <c r="J69" s="41">
        <f t="shared" si="2"/>
        <v>0</v>
      </c>
      <c r="K69" s="42" t="str">
        <f t="shared" ref="K69:K132" si="3">IF(J69&lt;0,"ATENÇÃO","OK")</f>
        <v>OK</v>
      </c>
      <c r="L69" s="31"/>
      <c r="M69" s="31"/>
      <c r="N69" s="31"/>
      <c r="O69" s="31"/>
      <c r="P69" s="31"/>
      <c r="Q69" s="31"/>
      <c r="R69" s="31"/>
      <c r="S69" s="31"/>
      <c r="T69" s="31"/>
      <c r="U69" s="31"/>
      <c r="V69" s="31"/>
      <c r="W69" s="31"/>
      <c r="X69" s="60"/>
      <c r="Y69" s="121"/>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row>
    <row r="70" spans="1:57" ht="30" customHeight="1" x14ac:dyDescent="0.25">
      <c r="A70" s="160"/>
      <c r="B70" s="67">
        <v>67</v>
      </c>
      <c r="C70" s="163"/>
      <c r="D70" s="80" t="s">
        <v>111</v>
      </c>
      <c r="E70" s="85" t="s">
        <v>47</v>
      </c>
      <c r="F70" s="68" t="s">
        <v>50</v>
      </c>
      <c r="G70" s="68" t="s">
        <v>44</v>
      </c>
      <c r="H70" s="53">
        <v>11.51</v>
      </c>
      <c r="I70" s="32"/>
      <c r="J70" s="41">
        <f t="shared" si="2"/>
        <v>0</v>
      </c>
      <c r="K70" s="42" t="str">
        <f t="shared" si="3"/>
        <v>OK</v>
      </c>
      <c r="L70" s="31"/>
      <c r="M70" s="31"/>
      <c r="N70" s="31"/>
      <c r="O70" s="31"/>
      <c r="P70" s="31"/>
      <c r="Q70" s="31"/>
      <c r="R70" s="31"/>
      <c r="S70" s="31"/>
      <c r="T70" s="31"/>
      <c r="U70" s="31"/>
      <c r="V70" s="31"/>
      <c r="W70" s="31"/>
      <c r="X70" s="60"/>
      <c r="Y70" s="121"/>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row>
    <row r="71" spans="1:57" ht="30" customHeight="1" x14ac:dyDescent="0.25">
      <c r="A71" s="160"/>
      <c r="B71" s="67">
        <v>68</v>
      </c>
      <c r="C71" s="163"/>
      <c r="D71" s="80" t="s">
        <v>112</v>
      </c>
      <c r="E71" s="85" t="s">
        <v>47</v>
      </c>
      <c r="F71" s="68" t="s">
        <v>50</v>
      </c>
      <c r="G71" s="68" t="s">
        <v>44</v>
      </c>
      <c r="H71" s="53">
        <v>12.97</v>
      </c>
      <c r="I71" s="32"/>
      <c r="J71" s="41">
        <f t="shared" si="2"/>
        <v>0</v>
      </c>
      <c r="K71" s="42" t="str">
        <f t="shared" si="3"/>
        <v>OK</v>
      </c>
      <c r="L71" s="31"/>
      <c r="M71" s="31"/>
      <c r="N71" s="31"/>
      <c r="O71" s="31"/>
      <c r="P71" s="31"/>
      <c r="Q71" s="31"/>
      <c r="R71" s="31"/>
      <c r="S71" s="31"/>
      <c r="T71" s="31"/>
      <c r="U71" s="31"/>
      <c r="V71" s="31"/>
      <c r="W71" s="31"/>
      <c r="X71" s="60"/>
      <c r="Y71" s="121"/>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row>
    <row r="72" spans="1:57" ht="30" customHeight="1" x14ac:dyDescent="0.25">
      <c r="A72" s="160"/>
      <c r="B72" s="67">
        <v>69</v>
      </c>
      <c r="C72" s="163"/>
      <c r="D72" s="79" t="s">
        <v>113</v>
      </c>
      <c r="E72" s="85" t="s">
        <v>47</v>
      </c>
      <c r="F72" s="68" t="s">
        <v>50</v>
      </c>
      <c r="G72" s="68" t="s">
        <v>44</v>
      </c>
      <c r="H72" s="53">
        <v>16.37</v>
      </c>
      <c r="I72" s="32"/>
      <c r="J72" s="41">
        <f t="shared" si="2"/>
        <v>0</v>
      </c>
      <c r="K72" s="42" t="str">
        <f t="shared" si="3"/>
        <v>OK</v>
      </c>
      <c r="L72" s="31"/>
      <c r="M72" s="31"/>
      <c r="N72" s="31"/>
      <c r="O72" s="31"/>
      <c r="P72" s="31"/>
      <c r="Q72" s="31"/>
      <c r="R72" s="31"/>
      <c r="S72" s="31"/>
      <c r="T72" s="31"/>
      <c r="U72" s="31"/>
      <c r="V72" s="31"/>
      <c r="W72" s="31"/>
      <c r="X72" s="60"/>
      <c r="Y72" s="121"/>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row>
    <row r="73" spans="1:57" ht="30" customHeight="1" x14ac:dyDescent="0.25">
      <c r="A73" s="160"/>
      <c r="B73" s="67">
        <v>70</v>
      </c>
      <c r="C73" s="163"/>
      <c r="D73" s="79" t="s">
        <v>690</v>
      </c>
      <c r="E73" s="85" t="s">
        <v>47</v>
      </c>
      <c r="F73" s="68" t="s">
        <v>50</v>
      </c>
      <c r="G73" s="68" t="s">
        <v>44</v>
      </c>
      <c r="H73" s="54">
        <v>19.2</v>
      </c>
      <c r="I73" s="32"/>
      <c r="J73" s="41">
        <f t="shared" si="2"/>
        <v>0</v>
      </c>
      <c r="K73" s="42" t="str">
        <f t="shared" si="3"/>
        <v>OK</v>
      </c>
      <c r="L73" s="31"/>
      <c r="M73" s="31"/>
      <c r="N73" s="31"/>
      <c r="O73" s="31"/>
      <c r="P73" s="31"/>
      <c r="Q73" s="31"/>
      <c r="R73" s="31"/>
      <c r="S73" s="31"/>
      <c r="T73" s="31"/>
      <c r="U73" s="31"/>
      <c r="V73" s="31"/>
      <c r="W73" s="31"/>
      <c r="X73" s="60"/>
      <c r="Y73" s="121"/>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row>
    <row r="74" spans="1:57" ht="30" customHeight="1" x14ac:dyDescent="0.25">
      <c r="A74" s="160"/>
      <c r="B74" s="67">
        <v>71</v>
      </c>
      <c r="C74" s="163"/>
      <c r="D74" s="79" t="s">
        <v>691</v>
      </c>
      <c r="E74" s="85" t="s">
        <v>47</v>
      </c>
      <c r="F74" s="68" t="s">
        <v>50</v>
      </c>
      <c r="G74" s="68" t="s">
        <v>44</v>
      </c>
      <c r="H74" s="54">
        <v>19.170000000000002</v>
      </c>
      <c r="I74" s="32">
        <v>5</v>
      </c>
      <c r="J74" s="41">
        <f t="shared" si="2"/>
        <v>5</v>
      </c>
      <c r="K74" s="42" t="str">
        <f t="shared" si="3"/>
        <v>OK</v>
      </c>
      <c r="L74" s="31"/>
      <c r="M74" s="31"/>
      <c r="N74" s="31"/>
      <c r="O74" s="31"/>
      <c r="P74" s="31"/>
      <c r="Q74" s="31"/>
      <c r="R74" s="31"/>
      <c r="S74" s="31"/>
      <c r="T74" s="31"/>
      <c r="U74" s="31"/>
      <c r="V74" s="31"/>
      <c r="W74" s="31"/>
      <c r="X74" s="60"/>
      <c r="Y74" s="121"/>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row>
    <row r="75" spans="1:57" ht="30" customHeight="1" x14ac:dyDescent="0.25">
      <c r="A75" s="160"/>
      <c r="B75" s="70">
        <v>72</v>
      </c>
      <c r="C75" s="163"/>
      <c r="D75" s="80" t="s">
        <v>626</v>
      </c>
      <c r="E75" s="85" t="s">
        <v>47</v>
      </c>
      <c r="F75" s="69" t="s">
        <v>627</v>
      </c>
      <c r="G75" s="69" t="s">
        <v>44</v>
      </c>
      <c r="H75" s="54">
        <v>10.27</v>
      </c>
      <c r="I75" s="32"/>
      <c r="J75" s="41">
        <f t="shared" si="2"/>
        <v>0</v>
      </c>
      <c r="K75" s="42" t="str">
        <f t="shared" si="3"/>
        <v>OK</v>
      </c>
      <c r="L75" s="31"/>
      <c r="M75" s="31"/>
      <c r="N75" s="31"/>
      <c r="O75" s="31"/>
      <c r="P75" s="31"/>
      <c r="Q75" s="31"/>
      <c r="R75" s="31"/>
      <c r="S75" s="31"/>
      <c r="T75" s="31"/>
      <c r="U75" s="31"/>
      <c r="V75" s="31"/>
      <c r="W75" s="31"/>
      <c r="X75" s="60"/>
      <c r="Y75" s="121"/>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row>
    <row r="76" spans="1:57" ht="30" customHeight="1" x14ac:dyDescent="0.25">
      <c r="A76" s="160"/>
      <c r="B76" s="70">
        <v>73</v>
      </c>
      <c r="C76" s="163"/>
      <c r="D76" s="80" t="s">
        <v>657</v>
      </c>
      <c r="E76" s="85" t="s">
        <v>47</v>
      </c>
      <c r="F76" s="69" t="s">
        <v>627</v>
      </c>
      <c r="G76" s="69" t="s">
        <v>44</v>
      </c>
      <c r="H76" s="54">
        <v>19.5</v>
      </c>
      <c r="I76" s="32"/>
      <c r="J76" s="41">
        <f t="shared" si="2"/>
        <v>0</v>
      </c>
      <c r="K76" s="42" t="str">
        <f t="shared" si="3"/>
        <v>OK</v>
      </c>
      <c r="L76" s="31"/>
      <c r="M76" s="31"/>
      <c r="N76" s="31"/>
      <c r="O76" s="31"/>
      <c r="P76" s="31"/>
      <c r="Q76" s="31"/>
      <c r="R76" s="31"/>
      <c r="S76" s="31"/>
      <c r="T76" s="31"/>
      <c r="U76" s="31"/>
      <c r="V76" s="31"/>
      <c r="W76" s="31"/>
      <c r="X76" s="60"/>
      <c r="Y76" s="121"/>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row>
    <row r="77" spans="1:57" ht="30" customHeight="1" x14ac:dyDescent="0.25">
      <c r="A77" s="160"/>
      <c r="B77" s="70">
        <v>74</v>
      </c>
      <c r="C77" s="163"/>
      <c r="D77" s="80" t="s">
        <v>665</v>
      </c>
      <c r="E77" s="85" t="s">
        <v>692</v>
      </c>
      <c r="F77" s="69" t="s">
        <v>636</v>
      </c>
      <c r="G77" s="69" t="s">
        <v>44</v>
      </c>
      <c r="H77" s="53">
        <v>7.44</v>
      </c>
      <c r="I77" s="32">
        <v>1</v>
      </c>
      <c r="J77" s="41">
        <f t="shared" si="2"/>
        <v>1</v>
      </c>
      <c r="K77" s="42" t="str">
        <f t="shared" si="3"/>
        <v>OK</v>
      </c>
      <c r="L77" s="31"/>
      <c r="M77" s="31"/>
      <c r="N77" s="31"/>
      <c r="O77" s="31"/>
      <c r="P77" s="31"/>
      <c r="Q77" s="31"/>
      <c r="R77" s="31"/>
      <c r="S77" s="31"/>
      <c r="T77" s="31"/>
      <c r="U77" s="31"/>
      <c r="V77" s="31"/>
      <c r="W77" s="31"/>
      <c r="X77" s="60"/>
      <c r="Y77" s="121"/>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row>
    <row r="78" spans="1:57" ht="30" customHeight="1" x14ac:dyDescent="0.25">
      <c r="A78" s="160"/>
      <c r="B78" s="67">
        <v>75</v>
      </c>
      <c r="C78" s="163"/>
      <c r="D78" s="79" t="s">
        <v>115</v>
      </c>
      <c r="E78" s="84" t="s">
        <v>693</v>
      </c>
      <c r="F78" s="68" t="s">
        <v>116</v>
      </c>
      <c r="G78" s="68" t="s">
        <v>44</v>
      </c>
      <c r="H78" s="53">
        <v>34.200000000000003</v>
      </c>
      <c r="I78" s="32">
        <v>1</v>
      </c>
      <c r="J78" s="41">
        <f t="shared" si="2"/>
        <v>1</v>
      </c>
      <c r="K78" s="42" t="str">
        <f t="shared" si="3"/>
        <v>OK</v>
      </c>
      <c r="L78" s="31"/>
      <c r="M78" s="31"/>
      <c r="N78" s="31"/>
      <c r="O78" s="31"/>
      <c r="P78" s="31"/>
      <c r="Q78" s="31"/>
      <c r="R78" s="31"/>
      <c r="S78" s="31"/>
      <c r="T78" s="31"/>
      <c r="U78" s="31"/>
      <c r="V78" s="31"/>
      <c r="W78" s="31"/>
      <c r="X78" s="60"/>
      <c r="Y78" s="121"/>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row>
    <row r="79" spans="1:57" ht="30" customHeight="1" x14ac:dyDescent="0.25">
      <c r="A79" s="160"/>
      <c r="B79" s="67">
        <v>76</v>
      </c>
      <c r="C79" s="163"/>
      <c r="D79" s="79" t="s">
        <v>694</v>
      </c>
      <c r="E79" s="84" t="s">
        <v>693</v>
      </c>
      <c r="F79" s="68" t="s">
        <v>116</v>
      </c>
      <c r="G79" s="68" t="s">
        <v>44</v>
      </c>
      <c r="H79" s="53">
        <v>99.06</v>
      </c>
      <c r="I79" s="32">
        <v>1</v>
      </c>
      <c r="J79" s="41">
        <f t="shared" si="2"/>
        <v>1</v>
      </c>
      <c r="K79" s="42" t="str">
        <f t="shared" si="3"/>
        <v>OK</v>
      </c>
      <c r="L79" s="31"/>
      <c r="M79" s="31"/>
      <c r="N79" s="31"/>
      <c r="O79" s="31"/>
      <c r="P79" s="31"/>
      <c r="Q79" s="31"/>
      <c r="R79" s="31"/>
      <c r="S79" s="31"/>
      <c r="T79" s="31"/>
      <c r="U79" s="31"/>
      <c r="V79" s="31"/>
      <c r="W79" s="31"/>
      <c r="X79" s="60"/>
      <c r="Y79" s="121"/>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row>
    <row r="80" spans="1:57" ht="30" customHeight="1" x14ac:dyDescent="0.25">
      <c r="A80" s="160"/>
      <c r="B80" s="67">
        <v>77</v>
      </c>
      <c r="C80" s="163"/>
      <c r="D80" s="79" t="s">
        <v>117</v>
      </c>
      <c r="E80" s="84" t="s">
        <v>693</v>
      </c>
      <c r="F80" s="68" t="s">
        <v>116</v>
      </c>
      <c r="G80" s="68" t="s">
        <v>44</v>
      </c>
      <c r="H80" s="53">
        <v>33</v>
      </c>
      <c r="I80" s="32">
        <v>1</v>
      </c>
      <c r="J80" s="41">
        <f t="shared" si="2"/>
        <v>1</v>
      </c>
      <c r="K80" s="42" t="str">
        <f t="shared" si="3"/>
        <v>OK</v>
      </c>
      <c r="L80" s="31"/>
      <c r="M80" s="31"/>
      <c r="N80" s="31"/>
      <c r="O80" s="31"/>
      <c r="P80" s="31"/>
      <c r="Q80" s="31"/>
      <c r="R80" s="31"/>
      <c r="S80" s="31"/>
      <c r="T80" s="31"/>
      <c r="U80" s="31"/>
      <c r="V80" s="31"/>
      <c r="W80" s="31"/>
      <c r="X80" s="60"/>
      <c r="Y80" s="121"/>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row>
    <row r="81" spans="1:57" ht="30" customHeight="1" x14ac:dyDescent="0.25">
      <c r="A81" s="160"/>
      <c r="B81" s="67">
        <v>78</v>
      </c>
      <c r="C81" s="163"/>
      <c r="D81" s="79" t="s">
        <v>118</v>
      </c>
      <c r="E81" s="84" t="s">
        <v>693</v>
      </c>
      <c r="F81" s="68" t="s">
        <v>116</v>
      </c>
      <c r="G81" s="68" t="s">
        <v>44</v>
      </c>
      <c r="H81" s="53">
        <v>24</v>
      </c>
      <c r="I81" s="32">
        <v>1</v>
      </c>
      <c r="J81" s="41">
        <f t="shared" si="2"/>
        <v>1</v>
      </c>
      <c r="K81" s="42" t="str">
        <f t="shared" si="3"/>
        <v>OK</v>
      </c>
      <c r="L81" s="31"/>
      <c r="M81" s="31"/>
      <c r="N81" s="31"/>
      <c r="O81" s="31"/>
      <c r="P81" s="31"/>
      <c r="Q81" s="31"/>
      <c r="R81" s="31"/>
      <c r="S81" s="31"/>
      <c r="T81" s="31"/>
      <c r="U81" s="31"/>
      <c r="V81" s="31"/>
      <c r="W81" s="31"/>
      <c r="X81" s="60"/>
      <c r="Y81" s="121"/>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row>
    <row r="82" spans="1:57" ht="30" customHeight="1" x14ac:dyDescent="0.25">
      <c r="A82" s="160"/>
      <c r="B82" s="67">
        <v>79</v>
      </c>
      <c r="C82" s="163"/>
      <c r="D82" s="79" t="s">
        <v>119</v>
      </c>
      <c r="E82" s="84" t="s">
        <v>693</v>
      </c>
      <c r="F82" s="68" t="s">
        <v>116</v>
      </c>
      <c r="G82" s="68" t="s">
        <v>44</v>
      </c>
      <c r="H82" s="54">
        <v>25</v>
      </c>
      <c r="I82" s="32">
        <v>1</v>
      </c>
      <c r="J82" s="41">
        <f t="shared" si="2"/>
        <v>1</v>
      </c>
      <c r="K82" s="42" t="str">
        <f t="shared" si="3"/>
        <v>OK</v>
      </c>
      <c r="L82" s="31"/>
      <c r="M82" s="31"/>
      <c r="N82" s="31"/>
      <c r="O82" s="31"/>
      <c r="P82" s="31"/>
      <c r="Q82" s="31"/>
      <c r="R82" s="31"/>
      <c r="S82" s="31"/>
      <c r="T82" s="31"/>
      <c r="U82" s="31"/>
      <c r="V82" s="31"/>
      <c r="W82" s="31"/>
      <c r="X82" s="60"/>
      <c r="Y82" s="121"/>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row>
    <row r="83" spans="1:57" ht="30" customHeight="1" x14ac:dyDescent="0.25">
      <c r="A83" s="160"/>
      <c r="B83" s="67">
        <v>80</v>
      </c>
      <c r="C83" s="163"/>
      <c r="D83" s="79" t="s">
        <v>120</v>
      </c>
      <c r="E83" s="84" t="s">
        <v>693</v>
      </c>
      <c r="F83" s="68" t="s">
        <v>116</v>
      </c>
      <c r="G83" s="68" t="s">
        <v>44</v>
      </c>
      <c r="H83" s="54">
        <v>39</v>
      </c>
      <c r="I83" s="32"/>
      <c r="J83" s="41">
        <f t="shared" si="2"/>
        <v>0</v>
      </c>
      <c r="K83" s="42" t="str">
        <f t="shared" si="3"/>
        <v>OK</v>
      </c>
      <c r="L83" s="31"/>
      <c r="M83" s="31"/>
      <c r="N83" s="31"/>
      <c r="O83" s="31"/>
      <c r="P83" s="31"/>
      <c r="Q83" s="31"/>
      <c r="R83" s="31"/>
      <c r="S83" s="31"/>
      <c r="T83" s="31"/>
      <c r="U83" s="31"/>
      <c r="V83" s="31"/>
      <c r="W83" s="31"/>
      <c r="X83" s="60"/>
      <c r="Y83" s="121"/>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row>
    <row r="84" spans="1:57" ht="30" customHeight="1" x14ac:dyDescent="0.25">
      <c r="A84" s="160"/>
      <c r="B84" s="67">
        <v>81</v>
      </c>
      <c r="C84" s="163"/>
      <c r="D84" s="79" t="s">
        <v>121</v>
      </c>
      <c r="E84" s="84" t="s">
        <v>693</v>
      </c>
      <c r="F84" s="68" t="s">
        <v>116</v>
      </c>
      <c r="G84" s="68" t="s">
        <v>44</v>
      </c>
      <c r="H84" s="54">
        <v>57</v>
      </c>
      <c r="I84" s="32"/>
      <c r="J84" s="41">
        <f t="shared" si="2"/>
        <v>0</v>
      </c>
      <c r="K84" s="42" t="str">
        <f t="shared" si="3"/>
        <v>OK</v>
      </c>
      <c r="L84" s="31"/>
      <c r="M84" s="31"/>
      <c r="N84" s="31"/>
      <c r="O84" s="31"/>
      <c r="P84" s="31"/>
      <c r="Q84" s="31"/>
      <c r="R84" s="31"/>
      <c r="S84" s="31"/>
      <c r="T84" s="31"/>
      <c r="U84" s="31"/>
      <c r="V84" s="31"/>
      <c r="W84" s="31"/>
      <c r="X84" s="60"/>
      <c r="Y84" s="121"/>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row>
    <row r="85" spans="1:57" ht="30" customHeight="1" x14ac:dyDescent="0.25">
      <c r="A85" s="160"/>
      <c r="B85" s="69">
        <v>82</v>
      </c>
      <c r="C85" s="163"/>
      <c r="D85" s="80" t="s">
        <v>122</v>
      </c>
      <c r="E85" s="84" t="s">
        <v>688</v>
      </c>
      <c r="F85" s="69" t="s">
        <v>123</v>
      </c>
      <c r="G85" s="69" t="s">
        <v>44</v>
      </c>
      <c r="H85" s="54">
        <v>4.12</v>
      </c>
      <c r="I85" s="32">
        <v>3</v>
      </c>
      <c r="J85" s="41">
        <f t="shared" si="2"/>
        <v>3</v>
      </c>
      <c r="K85" s="42" t="str">
        <f t="shared" si="3"/>
        <v>OK</v>
      </c>
      <c r="L85" s="31"/>
      <c r="M85" s="31"/>
      <c r="N85" s="31"/>
      <c r="O85" s="31"/>
      <c r="P85" s="31"/>
      <c r="Q85" s="31"/>
      <c r="R85" s="31"/>
      <c r="S85" s="31"/>
      <c r="T85" s="31"/>
      <c r="U85" s="31"/>
      <c r="V85" s="31"/>
      <c r="W85" s="31"/>
      <c r="X85" s="60"/>
      <c r="Y85" s="121"/>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row>
    <row r="86" spans="1:57" ht="30" customHeight="1" x14ac:dyDescent="0.25">
      <c r="A86" s="160"/>
      <c r="B86" s="69">
        <v>83</v>
      </c>
      <c r="C86" s="163"/>
      <c r="D86" s="80" t="s">
        <v>124</v>
      </c>
      <c r="E86" s="85" t="s">
        <v>688</v>
      </c>
      <c r="F86" s="69" t="s">
        <v>123</v>
      </c>
      <c r="G86" s="69" t="s">
        <v>44</v>
      </c>
      <c r="H86" s="54">
        <v>0.09</v>
      </c>
      <c r="I86" s="32">
        <v>30</v>
      </c>
      <c r="J86" s="41">
        <f t="shared" si="2"/>
        <v>30</v>
      </c>
      <c r="K86" s="42" t="str">
        <f t="shared" si="3"/>
        <v>OK</v>
      </c>
      <c r="L86" s="31"/>
      <c r="M86" s="31"/>
      <c r="N86" s="31"/>
      <c r="O86" s="31"/>
      <c r="P86" s="31"/>
      <c r="Q86" s="31"/>
      <c r="R86" s="31"/>
      <c r="S86" s="31"/>
      <c r="T86" s="31"/>
      <c r="U86" s="31"/>
      <c r="V86" s="31"/>
      <c r="W86" s="31"/>
      <c r="X86" s="60"/>
      <c r="Y86" s="121"/>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row>
    <row r="87" spans="1:57" ht="30" customHeight="1" x14ac:dyDescent="0.25">
      <c r="A87" s="161"/>
      <c r="B87" s="69">
        <v>84</v>
      </c>
      <c r="C87" s="164"/>
      <c r="D87" s="80" t="s">
        <v>125</v>
      </c>
      <c r="E87" s="85" t="s">
        <v>688</v>
      </c>
      <c r="F87" s="69" t="s">
        <v>123</v>
      </c>
      <c r="G87" s="69" t="s">
        <v>44</v>
      </c>
      <c r="H87" s="54">
        <v>0.05</v>
      </c>
      <c r="I87" s="32">
        <v>30</v>
      </c>
      <c r="J87" s="41">
        <f t="shared" si="2"/>
        <v>30</v>
      </c>
      <c r="K87" s="42" t="str">
        <f t="shared" si="3"/>
        <v>OK</v>
      </c>
      <c r="L87" s="31"/>
      <c r="M87" s="31"/>
      <c r="N87" s="31"/>
      <c r="O87" s="31"/>
      <c r="P87" s="31"/>
      <c r="Q87" s="31"/>
      <c r="R87" s="31"/>
      <c r="S87" s="31"/>
      <c r="T87" s="31"/>
      <c r="U87" s="31"/>
      <c r="V87" s="31"/>
      <c r="W87" s="31"/>
      <c r="X87" s="60"/>
      <c r="Y87" s="121"/>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row>
    <row r="88" spans="1:57" ht="30" customHeight="1" x14ac:dyDescent="0.25">
      <c r="A88" s="165">
        <v>2</v>
      </c>
      <c r="B88" s="71">
        <v>85</v>
      </c>
      <c r="C88" s="168" t="s">
        <v>695</v>
      </c>
      <c r="D88" s="75" t="s">
        <v>126</v>
      </c>
      <c r="E88" s="72" t="s">
        <v>37</v>
      </c>
      <c r="F88" s="72" t="s">
        <v>38</v>
      </c>
      <c r="G88" s="72" t="s">
        <v>44</v>
      </c>
      <c r="H88" s="56">
        <v>0.85</v>
      </c>
      <c r="I88" s="32">
        <v>100</v>
      </c>
      <c r="J88" s="41">
        <f t="shared" si="2"/>
        <v>23</v>
      </c>
      <c r="K88" s="42" t="str">
        <f t="shared" si="3"/>
        <v>OK</v>
      </c>
      <c r="L88" s="31"/>
      <c r="M88" s="31"/>
      <c r="N88" s="31"/>
      <c r="O88" s="31"/>
      <c r="P88" s="31"/>
      <c r="Q88" s="31"/>
      <c r="R88" s="31"/>
      <c r="S88" s="31"/>
      <c r="T88" s="31"/>
      <c r="U88" s="31"/>
      <c r="V88" s="31"/>
      <c r="W88" s="31"/>
      <c r="X88" s="60"/>
      <c r="Y88" s="121"/>
      <c r="Z88" s="60"/>
      <c r="AA88" s="60"/>
      <c r="AB88" s="60"/>
      <c r="AC88" s="60"/>
      <c r="AD88" s="60"/>
      <c r="AE88" s="60"/>
      <c r="AF88" s="60"/>
      <c r="AG88" s="124">
        <v>77</v>
      </c>
      <c r="AH88" s="123"/>
      <c r="AI88" s="123"/>
      <c r="AJ88" s="60"/>
      <c r="AK88" s="60"/>
      <c r="AL88" s="60"/>
      <c r="AM88" s="60"/>
      <c r="AN88" s="60"/>
      <c r="AO88" s="60"/>
      <c r="AP88" s="60"/>
      <c r="AQ88" s="60"/>
      <c r="AR88" s="60"/>
      <c r="AS88" s="60"/>
      <c r="AT88" s="60"/>
      <c r="AU88" s="60"/>
      <c r="AV88" s="60"/>
      <c r="AW88" s="60"/>
      <c r="AX88" s="60"/>
      <c r="AY88" s="60"/>
      <c r="AZ88" s="60"/>
      <c r="BA88" s="60"/>
      <c r="BB88" s="60"/>
      <c r="BC88" s="60"/>
      <c r="BD88" s="60"/>
      <c r="BE88" s="60"/>
    </row>
    <row r="89" spans="1:57" ht="30" customHeight="1" x14ac:dyDescent="0.25">
      <c r="A89" s="166"/>
      <c r="B89" s="71">
        <v>86</v>
      </c>
      <c r="C89" s="169"/>
      <c r="D89" s="75" t="s">
        <v>127</v>
      </c>
      <c r="E89" s="72" t="s">
        <v>37</v>
      </c>
      <c r="F89" s="72" t="s">
        <v>38</v>
      </c>
      <c r="G89" s="72" t="s">
        <v>44</v>
      </c>
      <c r="H89" s="56">
        <v>1.4</v>
      </c>
      <c r="I89" s="32">
        <v>100</v>
      </c>
      <c r="J89" s="41">
        <f t="shared" si="2"/>
        <v>21</v>
      </c>
      <c r="K89" s="42" t="str">
        <f t="shared" si="3"/>
        <v>OK</v>
      </c>
      <c r="L89" s="31"/>
      <c r="M89" s="31"/>
      <c r="N89" s="31"/>
      <c r="O89" s="31"/>
      <c r="P89" s="31"/>
      <c r="Q89" s="31"/>
      <c r="R89" s="31"/>
      <c r="S89" s="31"/>
      <c r="T89" s="31"/>
      <c r="U89" s="31"/>
      <c r="V89" s="31"/>
      <c r="W89" s="31"/>
      <c r="X89" s="60"/>
      <c r="Y89" s="121"/>
      <c r="Z89" s="60"/>
      <c r="AA89" s="60"/>
      <c r="AB89" s="60"/>
      <c r="AC89" s="60"/>
      <c r="AD89" s="60"/>
      <c r="AE89" s="60"/>
      <c r="AF89" s="60"/>
      <c r="AG89" s="124">
        <v>79</v>
      </c>
      <c r="AH89" s="123"/>
      <c r="AI89" s="123"/>
      <c r="AJ89" s="60"/>
      <c r="AK89" s="60"/>
      <c r="AL89" s="60"/>
      <c r="AM89" s="60"/>
      <c r="AN89" s="60"/>
      <c r="AO89" s="60"/>
      <c r="AP89" s="60"/>
      <c r="AQ89" s="60"/>
      <c r="AR89" s="60"/>
      <c r="AS89" s="60"/>
      <c r="AT89" s="60"/>
      <c r="AU89" s="60"/>
      <c r="AV89" s="60"/>
      <c r="AW89" s="60"/>
      <c r="AX89" s="60"/>
      <c r="AY89" s="60"/>
      <c r="AZ89" s="60"/>
      <c r="BA89" s="60"/>
      <c r="BB89" s="60"/>
      <c r="BC89" s="60"/>
      <c r="BD89" s="60"/>
      <c r="BE89" s="60"/>
    </row>
    <row r="90" spans="1:57" ht="30" customHeight="1" x14ac:dyDescent="0.25">
      <c r="A90" s="166"/>
      <c r="B90" s="71">
        <v>87</v>
      </c>
      <c r="C90" s="169"/>
      <c r="D90" s="75" t="s">
        <v>128</v>
      </c>
      <c r="E90" s="72" t="s">
        <v>37</v>
      </c>
      <c r="F90" s="72" t="s">
        <v>38</v>
      </c>
      <c r="G90" s="72" t="s">
        <v>44</v>
      </c>
      <c r="H90" s="56">
        <v>1.4</v>
      </c>
      <c r="I90" s="32">
        <v>100</v>
      </c>
      <c r="J90" s="41">
        <f t="shared" si="2"/>
        <v>20</v>
      </c>
      <c r="K90" s="42" t="str">
        <f t="shared" si="3"/>
        <v>OK</v>
      </c>
      <c r="L90" s="31"/>
      <c r="M90" s="31"/>
      <c r="N90" s="31"/>
      <c r="O90" s="31"/>
      <c r="P90" s="31"/>
      <c r="Q90" s="31"/>
      <c r="R90" s="31"/>
      <c r="S90" s="31"/>
      <c r="T90" s="31"/>
      <c r="U90" s="31"/>
      <c r="V90" s="31"/>
      <c r="W90" s="31"/>
      <c r="X90" s="60"/>
      <c r="Y90" s="121"/>
      <c r="Z90" s="60"/>
      <c r="AA90" s="60"/>
      <c r="AB90" s="60"/>
      <c r="AC90" s="60"/>
      <c r="AD90" s="60"/>
      <c r="AE90" s="60"/>
      <c r="AF90" s="60"/>
      <c r="AG90" s="124">
        <v>80</v>
      </c>
      <c r="AH90" s="123"/>
      <c r="AI90" s="123"/>
      <c r="AJ90" s="60"/>
      <c r="AK90" s="60"/>
      <c r="AL90" s="60"/>
      <c r="AM90" s="60"/>
      <c r="AN90" s="60"/>
      <c r="AO90" s="60"/>
      <c r="AP90" s="60"/>
      <c r="AQ90" s="60"/>
      <c r="AR90" s="60"/>
      <c r="AS90" s="60"/>
      <c r="AT90" s="60"/>
      <c r="AU90" s="60"/>
      <c r="AV90" s="60"/>
      <c r="AW90" s="60"/>
      <c r="AX90" s="60"/>
      <c r="AY90" s="60"/>
      <c r="AZ90" s="60"/>
      <c r="BA90" s="60"/>
      <c r="BB90" s="60"/>
      <c r="BC90" s="60"/>
      <c r="BD90" s="60"/>
      <c r="BE90" s="60"/>
    </row>
    <row r="91" spans="1:57" ht="30" customHeight="1" x14ac:dyDescent="0.25">
      <c r="A91" s="166"/>
      <c r="B91" s="71">
        <v>88</v>
      </c>
      <c r="C91" s="169"/>
      <c r="D91" s="75" t="s">
        <v>129</v>
      </c>
      <c r="E91" s="72" t="s">
        <v>37</v>
      </c>
      <c r="F91" s="72" t="s">
        <v>38</v>
      </c>
      <c r="G91" s="72" t="s">
        <v>44</v>
      </c>
      <c r="H91" s="56">
        <v>1.4</v>
      </c>
      <c r="I91" s="32">
        <v>100</v>
      </c>
      <c r="J91" s="41">
        <f t="shared" si="2"/>
        <v>10</v>
      </c>
      <c r="K91" s="42" t="str">
        <f t="shared" si="3"/>
        <v>OK</v>
      </c>
      <c r="L91" s="31"/>
      <c r="M91" s="31"/>
      <c r="N91" s="31"/>
      <c r="O91" s="31"/>
      <c r="P91" s="31"/>
      <c r="Q91" s="31"/>
      <c r="R91" s="31"/>
      <c r="S91" s="31"/>
      <c r="T91" s="31"/>
      <c r="U91" s="31"/>
      <c r="V91" s="31"/>
      <c r="W91" s="31"/>
      <c r="X91" s="60"/>
      <c r="Y91" s="121"/>
      <c r="Z91" s="60"/>
      <c r="AA91" s="60"/>
      <c r="AB91" s="60"/>
      <c r="AC91" s="60"/>
      <c r="AD91" s="60"/>
      <c r="AE91" s="60"/>
      <c r="AF91" s="60"/>
      <c r="AG91" s="124">
        <v>80</v>
      </c>
      <c r="AH91" s="123"/>
      <c r="AI91" s="123"/>
      <c r="AJ91" s="60"/>
      <c r="AK91" s="60"/>
      <c r="AL91" s="60"/>
      <c r="AM91" s="60"/>
      <c r="AN91" s="124">
        <v>10</v>
      </c>
      <c r="AO91" s="60"/>
      <c r="AP91" s="60"/>
      <c r="AQ91" s="60"/>
      <c r="AR91" s="60"/>
      <c r="AS91" s="60"/>
      <c r="AT91" s="60"/>
      <c r="AU91" s="60"/>
      <c r="AV91" s="60"/>
      <c r="AW91" s="60"/>
      <c r="AX91" s="60"/>
      <c r="AY91" s="60"/>
      <c r="AZ91" s="60"/>
      <c r="BA91" s="60"/>
      <c r="BB91" s="60"/>
      <c r="BC91" s="60"/>
      <c r="BD91" s="60"/>
      <c r="BE91" s="60"/>
    </row>
    <row r="92" spans="1:57" ht="30" customHeight="1" x14ac:dyDescent="0.25">
      <c r="A92" s="166"/>
      <c r="B92" s="71">
        <v>89</v>
      </c>
      <c r="C92" s="169"/>
      <c r="D92" s="75" t="s">
        <v>130</v>
      </c>
      <c r="E92" s="72" t="s">
        <v>37</v>
      </c>
      <c r="F92" s="72" t="s">
        <v>38</v>
      </c>
      <c r="G92" s="72" t="s">
        <v>44</v>
      </c>
      <c r="H92" s="56">
        <v>1.4</v>
      </c>
      <c r="I92" s="32">
        <v>100</v>
      </c>
      <c r="J92" s="41">
        <f t="shared" si="2"/>
        <v>20</v>
      </c>
      <c r="K92" s="42" t="str">
        <f t="shared" si="3"/>
        <v>OK</v>
      </c>
      <c r="L92" s="31"/>
      <c r="M92" s="31"/>
      <c r="N92" s="31"/>
      <c r="O92" s="31"/>
      <c r="P92" s="31"/>
      <c r="Q92" s="31"/>
      <c r="R92" s="31"/>
      <c r="S92" s="31"/>
      <c r="T92" s="31"/>
      <c r="U92" s="31"/>
      <c r="V92" s="31"/>
      <c r="W92" s="31"/>
      <c r="X92" s="60"/>
      <c r="Y92" s="121"/>
      <c r="Z92" s="60"/>
      <c r="AA92" s="60"/>
      <c r="AB92" s="60"/>
      <c r="AC92" s="60"/>
      <c r="AD92" s="60"/>
      <c r="AE92" s="60"/>
      <c r="AF92" s="60"/>
      <c r="AG92" s="124">
        <v>80</v>
      </c>
      <c r="AH92" s="123"/>
      <c r="AI92" s="123"/>
      <c r="AJ92" s="60"/>
      <c r="AK92" s="60"/>
      <c r="AL92" s="60"/>
      <c r="AM92" s="60"/>
      <c r="AN92" s="60"/>
      <c r="AO92" s="60"/>
      <c r="AP92" s="60"/>
      <c r="AQ92" s="60"/>
      <c r="AR92" s="60"/>
      <c r="AS92" s="60"/>
      <c r="AT92" s="60"/>
      <c r="AU92" s="60"/>
      <c r="AV92" s="60"/>
      <c r="AW92" s="60"/>
      <c r="AX92" s="60"/>
      <c r="AY92" s="60"/>
      <c r="AZ92" s="60"/>
      <c r="BA92" s="60"/>
      <c r="BB92" s="60"/>
      <c r="BC92" s="60"/>
      <c r="BD92" s="60"/>
      <c r="BE92" s="60"/>
    </row>
    <row r="93" spans="1:57" ht="30" customHeight="1" x14ac:dyDescent="0.25">
      <c r="A93" s="166"/>
      <c r="B93" s="71">
        <v>90</v>
      </c>
      <c r="C93" s="169"/>
      <c r="D93" s="75" t="s">
        <v>131</v>
      </c>
      <c r="E93" s="72" t="s">
        <v>37</v>
      </c>
      <c r="F93" s="72" t="s">
        <v>38</v>
      </c>
      <c r="G93" s="72" t="s">
        <v>44</v>
      </c>
      <c r="H93" s="56">
        <v>0.85</v>
      </c>
      <c r="I93" s="32">
        <v>100</v>
      </c>
      <c r="J93" s="41">
        <f t="shared" si="2"/>
        <v>20</v>
      </c>
      <c r="K93" s="42" t="str">
        <f t="shared" si="3"/>
        <v>OK</v>
      </c>
      <c r="L93" s="31"/>
      <c r="M93" s="31"/>
      <c r="N93" s="31"/>
      <c r="O93" s="31"/>
      <c r="P93" s="31"/>
      <c r="Q93" s="31"/>
      <c r="R93" s="31"/>
      <c r="S93" s="31"/>
      <c r="T93" s="31"/>
      <c r="U93" s="31"/>
      <c r="V93" s="31"/>
      <c r="W93" s="31"/>
      <c r="X93" s="60"/>
      <c r="Y93" s="121"/>
      <c r="Z93" s="60"/>
      <c r="AA93" s="60"/>
      <c r="AB93" s="60"/>
      <c r="AC93" s="60"/>
      <c r="AD93" s="60"/>
      <c r="AE93" s="60"/>
      <c r="AF93" s="60"/>
      <c r="AG93" s="124">
        <v>80</v>
      </c>
      <c r="AH93" s="123"/>
      <c r="AI93" s="123"/>
      <c r="AJ93" s="60"/>
      <c r="AK93" s="60"/>
      <c r="AL93" s="60"/>
      <c r="AM93" s="60"/>
      <c r="AN93" s="60"/>
      <c r="AO93" s="60"/>
      <c r="AP93" s="60"/>
      <c r="AQ93" s="60"/>
      <c r="AR93" s="60"/>
      <c r="AS93" s="60"/>
      <c r="AT93" s="60"/>
      <c r="AU93" s="60"/>
      <c r="AV93" s="60"/>
      <c r="AW93" s="60"/>
      <c r="AX93" s="60"/>
      <c r="AY93" s="60"/>
      <c r="AZ93" s="60"/>
      <c r="BA93" s="60"/>
      <c r="BB93" s="60"/>
      <c r="BC93" s="60"/>
      <c r="BD93" s="60"/>
      <c r="BE93" s="60"/>
    </row>
    <row r="94" spans="1:57" ht="30" customHeight="1" x14ac:dyDescent="0.25">
      <c r="A94" s="166"/>
      <c r="B94" s="71">
        <v>91</v>
      </c>
      <c r="C94" s="169"/>
      <c r="D94" s="75" t="s">
        <v>132</v>
      </c>
      <c r="E94" s="72" t="s">
        <v>37</v>
      </c>
      <c r="F94" s="72" t="s">
        <v>38</v>
      </c>
      <c r="G94" s="72" t="s">
        <v>44</v>
      </c>
      <c r="H94" s="56">
        <v>0.85</v>
      </c>
      <c r="I94" s="32">
        <v>100</v>
      </c>
      <c r="J94" s="41">
        <f t="shared" si="2"/>
        <v>20</v>
      </c>
      <c r="K94" s="42" t="str">
        <f t="shared" si="3"/>
        <v>OK</v>
      </c>
      <c r="L94" s="31"/>
      <c r="M94" s="31"/>
      <c r="N94" s="31"/>
      <c r="O94" s="31"/>
      <c r="P94" s="31"/>
      <c r="Q94" s="31"/>
      <c r="R94" s="31"/>
      <c r="S94" s="31"/>
      <c r="T94" s="31"/>
      <c r="U94" s="31"/>
      <c r="V94" s="31"/>
      <c r="W94" s="31"/>
      <c r="X94" s="60"/>
      <c r="Y94" s="121"/>
      <c r="Z94" s="60"/>
      <c r="AA94" s="60"/>
      <c r="AB94" s="60"/>
      <c r="AC94" s="60"/>
      <c r="AD94" s="60"/>
      <c r="AE94" s="60"/>
      <c r="AF94" s="60"/>
      <c r="AG94" s="124">
        <v>80</v>
      </c>
      <c r="AH94" s="123"/>
      <c r="AI94" s="123"/>
      <c r="AJ94" s="60"/>
      <c r="AK94" s="60"/>
      <c r="AL94" s="60"/>
      <c r="AM94" s="60"/>
      <c r="AN94" s="60"/>
      <c r="AO94" s="60"/>
      <c r="AP94" s="60"/>
      <c r="AQ94" s="60"/>
      <c r="AR94" s="60"/>
      <c r="AS94" s="60"/>
      <c r="AT94" s="60"/>
      <c r="AU94" s="60"/>
      <c r="AV94" s="60"/>
      <c r="AW94" s="60"/>
      <c r="AX94" s="60"/>
      <c r="AY94" s="60"/>
      <c r="AZ94" s="60"/>
      <c r="BA94" s="60"/>
      <c r="BB94" s="60"/>
      <c r="BC94" s="60"/>
      <c r="BD94" s="60"/>
      <c r="BE94" s="60"/>
    </row>
    <row r="95" spans="1:57" ht="30" customHeight="1" x14ac:dyDescent="0.25">
      <c r="A95" s="166"/>
      <c r="B95" s="71">
        <v>92</v>
      </c>
      <c r="C95" s="169"/>
      <c r="D95" s="75" t="s">
        <v>133</v>
      </c>
      <c r="E95" s="72" t="s">
        <v>37</v>
      </c>
      <c r="F95" s="72" t="s">
        <v>38</v>
      </c>
      <c r="G95" s="72" t="s">
        <v>44</v>
      </c>
      <c r="H95" s="56">
        <v>0.74</v>
      </c>
      <c r="I95" s="32">
        <v>100</v>
      </c>
      <c r="J95" s="41">
        <f t="shared" si="2"/>
        <v>20</v>
      </c>
      <c r="K95" s="42" t="str">
        <f t="shared" si="3"/>
        <v>OK</v>
      </c>
      <c r="L95" s="31"/>
      <c r="M95" s="31"/>
      <c r="N95" s="31"/>
      <c r="O95" s="31"/>
      <c r="P95" s="31"/>
      <c r="Q95" s="31"/>
      <c r="R95" s="31"/>
      <c r="S95" s="31"/>
      <c r="T95" s="31"/>
      <c r="U95" s="31"/>
      <c r="V95" s="31"/>
      <c r="W95" s="31"/>
      <c r="X95" s="60"/>
      <c r="Y95" s="121"/>
      <c r="Z95" s="60"/>
      <c r="AA95" s="60"/>
      <c r="AB95" s="60"/>
      <c r="AC95" s="60"/>
      <c r="AD95" s="60"/>
      <c r="AE95" s="60"/>
      <c r="AF95" s="60"/>
      <c r="AG95" s="124">
        <v>80</v>
      </c>
      <c r="AH95" s="123"/>
      <c r="AI95" s="123"/>
      <c r="AJ95" s="60"/>
      <c r="AK95" s="60"/>
      <c r="AL95" s="60"/>
      <c r="AM95" s="60"/>
      <c r="AN95" s="60"/>
      <c r="AO95" s="60"/>
      <c r="AP95" s="60"/>
      <c r="AQ95" s="60"/>
      <c r="AR95" s="60"/>
      <c r="AS95" s="60"/>
      <c r="AT95" s="60"/>
      <c r="AU95" s="60"/>
      <c r="AV95" s="60"/>
      <c r="AW95" s="60"/>
      <c r="AX95" s="60"/>
      <c r="AY95" s="60"/>
      <c r="AZ95" s="60"/>
      <c r="BA95" s="60"/>
      <c r="BB95" s="60"/>
      <c r="BC95" s="60"/>
      <c r="BD95" s="60"/>
      <c r="BE95" s="60"/>
    </row>
    <row r="96" spans="1:57" ht="30" customHeight="1" x14ac:dyDescent="0.25">
      <c r="A96" s="166"/>
      <c r="B96" s="71">
        <v>93</v>
      </c>
      <c r="C96" s="169"/>
      <c r="D96" s="75" t="s">
        <v>134</v>
      </c>
      <c r="E96" s="72" t="s">
        <v>37</v>
      </c>
      <c r="F96" s="72" t="s">
        <v>38</v>
      </c>
      <c r="G96" s="72" t="s">
        <v>44</v>
      </c>
      <c r="H96" s="56">
        <v>0.85</v>
      </c>
      <c r="I96" s="32">
        <v>100</v>
      </c>
      <c r="J96" s="41">
        <f t="shared" si="2"/>
        <v>20</v>
      </c>
      <c r="K96" s="42" t="str">
        <f t="shared" si="3"/>
        <v>OK</v>
      </c>
      <c r="L96" s="31"/>
      <c r="M96" s="31"/>
      <c r="N96" s="31"/>
      <c r="O96" s="31"/>
      <c r="P96" s="31"/>
      <c r="Q96" s="31"/>
      <c r="R96" s="31"/>
      <c r="S96" s="31"/>
      <c r="T96" s="31"/>
      <c r="U96" s="31"/>
      <c r="V96" s="31"/>
      <c r="W96" s="31"/>
      <c r="X96" s="60"/>
      <c r="Y96" s="121"/>
      <c r="Z96" s="60"/>
      <c r="AA96" s="60"/>
      <c r="AB96" s="60"/>
      <c r="AC96" s="60"/>
      <c r="AD96" s="60"/>
      <c r="AE96" s="60"/>
      <c r="AF96" s="60"/>
      <c r="AG96" s="124">
        <v>80</v>
      </c>
      <c r="AH96" s="123"/>
      <c r="AI96" s="123"/>
      <c r="AJ96" s="60"/>
      <c r="AK96" s="60"/>
      <c r="AL96" s="60"/>
      <c r="AM96" s="60"/>
      <c r="AN96" s="60"/>
      <c r="AO96" s="60"/>
      <c r="AP96" s="60"/>
      <c r="AQ96" s="60"/>
      <c r="AR96" s="60"/>
      <c r="AS96" s="60"/>
      <c r="AT96" s="60"/>
      <c r="AU96" s="60"/>
      <c r="AV96" s="60"/>
      <c r="AW96" s="60"/>
      <c r="AX96" s="60"/>
      <c r="AY96" s="60"/>
      <c r="AZ96" s="60"/>
      <c r="BA96" s="60"/>
      <c r="BB96" s="60"/>
      <c r="BC96" s="60"/>
      <c r="BD96" s="60"/>
      <c r="BE96" s="60"/>
    </row>
    <row r="97" spans="1:57" ht="30" customHeight="1" x14ac:dyDescent="0.25">
      <c r="A97" s="166"/>
      <c r="B97" s="71">
        <v>94</v>
      </c>
      <c r="C97" s="169"/>
      <c r="D97" s="75" t="s">
        <v>135</v>
      </c>
      <c r="E97" s="72" t="s">
        <v>37</v>
      </c>
      <c r="F97" s="72" t="s">
        <v>38</v>
      </c>
      <c r="G97" s="72" t="s">
        <v>44</v>
      </c>
      <c r="H97" s="56">
        <v>0.85</v>
      </c>
      <c r="I97" s="32">
        <v>100</v>
      </c>
      <c r="J97" s="41">
        <f t="shared" si="2"/>
        <v>20</v>
      </c>
      <c r="K97" s="42" t="str">
        <f t="shared" si="3"/>
        <v>OK</v>
      </c>
      <c r="L97" s="31"/>
      <c r="M97" s="31"/>
      <c r="N97" s="31"/>
      <c r="O97" s="31"/>
      <c r="P97" s="31"/>
      <c r="Q97" s="31"/>
      <c r="R97" s="31"/>
      <c r="S97" s="31"/>
      <c r="T97" s="31"/>
      <c r="U97" s="31"/>
      <c r="V97" s="31"/>
      <c r="W97" s="31"/>
      <c r="X97" s="60"/>
      <c r="Y97" s="121"/>
      <c r="Z97" s="60"/>
      <c r="AA97" s="60"/>
      <c r="AB97" s="60"/>
      <c r="AC97" s="60"/>
      <c r="AD97" s="60"/>
      <c r="AE97" s="60"/>
      <c r="AF97" s="60"/>
      <c r="AG97" s="124">
        <v>80</v>
      </c>
      <c r="AH97" s="123"/>
      <c r="AI97" s="123"/>
      <c r="AJ97" s="60"/>
      <c r="AK97" s="60"/>
      <c r="AL97" s="60"/>
      <c r="AM97" s="60"/>
      <c r="AN97" s="60"/>
      <c r="AO97" s="60"/>
      <c r="AP97" s="60"/>
      <c r="AQ97" s="60"/>
      <c r="AR97" s="60"/>
      <c r="AS97" s="60"/>
      <c r="AT97" s="60"/>
      <c r="AU97" s="60"/>
      <c r="AV97" s="60"/>
      <c r="AW97" s="60"/>
      <c r="AX97" s="60"/>
      <c r="AY97" s="60"/>
      <c r="AZ97" s="60"/>
      <c r="BA97" s="60"/>
      <c r="BB97" s="60"/>
      <c r="BC97" s="60"/>
      <c r="BD97" s="60"/>
      <c r="BE97" s="60"/>
    </row>
    <row r="98" spans="1:57" ht="30" customHeight="1" x14ac:dyDescent="0.25">
      <c r="A98" s="166"/>
      <c r="B98" s="71">
        <v>95</v>
      </c>
      <c r="C98" s="169"/>
      <c r="D98" s="75" t="s">
        <v>136</v>
      </c>
      <c r="E98" s="72" t="s">
        <v>37</v>
      </c>
      <c r="F98" s="72" t="s">
        <v>38</v>
      </c>
      <c r="G98" s="72" t="s">
        <v>44</v>
      </c>
      <c r="H98" s="56">
        <v>1.4</v>
      </c>
      <c r="I98" s="32">
        <v>100</v>
      </c>
      <c r="J98" s="41">
        <f t="shared" si="2"/>
        <v>20</v>
      </c>
      <c r="K98" s="42" t="str">
        <f t="shared" si="3"/>
        <v>OK</v>
      </c>
      <c r="L98" s="31"/>
      <c r="M98" s="31"/>
      <c r="N98" s="31"/>
      <c r="O98" s="31"/>
      <c r="P98" s="31"/>
      <c r="Q98" s="31"/>
      <c r="R98" s="31"/>
      <c r="S98" s="31"/>
      <c r="T98" s="31"/>
      <c r="U98" s="31"/>
      <c r="V98" s="31"/>
      <c r="W98" s="31"/>
      <c r="X98" s="60"/>
      <c r="Y98" s="121"/>
      <c r="Z98" s="60"/>
      <c r="AA98" s="60"/>
      <c r="AB98" s="60"/>
      <c r="AC98" s="60"/>
      <c r="AD98" s="60"/>
      <c r="AE98" s="60"/>
      <c r="AF98" s="60"/>
      <c r="AG98" s="124">
        <v>80</v>
      </c>
      <c r="AH98" s="123"/>
      <c r="AI98" s="123"/>
      <c r="AJ98" s="60"/>
      <c r="AK98" s="60"/>
      <c r="AL98" s="60"/>
      <c r="AM98" s="60"/>
      <c r="AN98" s="60"/>
      <c r="AO98" s="60"/>
      <c r="AP98" s="60"/>
      <c r="AQ98" s="60"/>
      <c r="AR98" s="60"/>
      <c r="AS98" s="60"/>
      <c r="AT98" s="60"/>
      <c r="AU98" s="60"/>
      <c r="AV98" s="60"/>
      <c r="AW98" s="60"/>
      <c r="AX98" s="60"/>
      <c r="AY98" s="60"/>
      <c r="AZ98" s="60"/>
      <c r="BA98" s="60"/>
      <c r="BB98" s="60"/>
      <c r="BC98" s="60"/>
      <c r="BD98" s="60"/>
      <c r="BE98" s="60"/>
    </row>
    <row r="99" spans="1:57" ht="30" customHeight="1" x14ac:dyDescent="0.25">
      <c r="A99" s="166"/>
      <c r="B99" s="71">
        <v>96</v>
      </c>
      <c r="C99" s="169"/>
      <c r="D99" s="75" t="s">
        <v>137</v>
      </c>
      <c r="E99" s="72" t="s">
        <v>37</v>
      </c>
      <c r="F99" s="72" t="s">
        <v>38</v>
      </c>
      <c r="G99" s="72" t="s">
        <v>44</v>
      </c>
      <c r="H99" s="56">
        <v>0.65</v>
      </c>
      <c r="I99" s="32">
        <v>100</v>
      </c>
      <c r="J99" s="41">
        <f t="shared" si="2"/>
        <v>20</v>
      </c>
      <c r="K99" s="42" t="str">
        <f t="shared" si="3"/>
        <v>OK</v>
      </c>
      <c r="L99" s="31"/>
      <c r="M99" s="31"/>
      <c r="N99" s="31"/>
      <c r="O99" s="31"/>
      <c r="P99" s="31"/>
      <c r="Q99" s="31"/>
      <c r="R99" s="31"/>
      <c r="S99" s="31"/>
      <c r="T99" s="31"/>
      <c r="U99" s="31"/>
      <c r="V99" s="31"/>
      <c r="W99" s="31"/>
      <c r="X99" s="60"/>
      <c r="Y99" s="121"/>
      <c r="Z99" s="60"/>
      <c r="AA99" s="60"/>
      <c r="AB99" s="60"/>
      <c r="AC99" s="60"/>
      <c r="AD99" s="60"/>
      <c r="AE99" s="60"/>
      <c r="AF99" s="60"/>
      <c r="AG99" s="124">
        <v>80</v>
      </c>
      <c r="AH99" s="123"/>
      <c r="AI99" s="123"/>
      <c r="AJ99" s="60"/>
      <c r="AK99" s="60"/>
      <c r="AL99" s="60"/>
      <c r="AM99" s="60"/>
      <c r="AN99" s="60"/>
      <c r="AO99" s="60"/>
      <c r="AP99" s="60"/>
      <c r="AQ99" s="60"/>
      <c r="AR99" s="60"/>
      <c r="AS99" s="60"/>
      <c r="AT99" s="60"/>
      <c r="AU99" s="60"/>
      <c r="AV99" s="60"/>
      <c r="AW99" s="60"/>
      <c r="AX99" s="60"/>
      <c r="AY99" s="60"/>
      <c r="AZ99" s="60"/>
      <c r="BA99" s="60"/>
      <c r="BB99" s="60"/>
      <c r="BC99" s="60"/>
      <c r="BD99" s="60"/>
      <c r="BE99" s="60"/>
    </row>
    <row r="100" spans="1:57" ht="30" customHeight="1" x14ac:dyDescent="0.25">
      <c r="A100" s="166"/>
      <c r="B100" s="71">
        <v>97</v>
      </c>
      <c r="C100" s="169"/>
      <c r="D100" s="75" t="s">
        <v>138</v>
      </c>
      <c r="E100" s="72" t="s">
        <v>37</v>
      </c>
      <c r="F100" s="72" t="s">
        <v>38</v>
      </c>
      <c r="G100" s="72" t="s">
        <v>44</v>
      </c>
      <c r="H100" s="56">
        <v>0.65</v>
      </c>
      <c r="I100" s="32">
        <v>100</v>
      </c>
      <c r="J100" s="41">
        <f t="shared" si="2"/>
        <v>20</v>
      </c>
      <c r="K100" s="42" t="str">
        <f t="shared" si="3"/>
        <v>OK</v>
      </c>
      <c r="L100" s="31"/>
      <c r="M100" s="31"/>
      <c r="N100" s="31"/>
      <c r="O100" s="31"/>
      <c r="P100" s="31"/>
      <c r="Q100" s="31"/>
      <c r="R100" s="31"/>
      <c r="S100" s="31"/>
      <c r="T100" s="31"/>
      <c r="U100" s="31"/>
      <c r="V100" s="31"/>
      <c r="W100" s="31"/>
      <c r="X100" s="60"/>
      <c r="Y100" s="121"/>
      <c r="Z100" s="60"/>
      <c r="AA100" s="60"/>
      <c r="AB100" s="60"/>
      <c r="AC100" s="60"/>
      <c r="AD100" s="60"/>
      <c r="AE100" s="60"/>
      <c r="AF100" s="60"/>
      <c r="AG100" s="124">
        <v>80</v>
      </c>
      <c r="AH100" s="123"/>
      <c r="AI100" s="123"/>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row>
    <row r="101" spans="1:57" ht="30" customHeight="1" x14ac:dyDescent="0.25">
      <c r="A101" s="166"/>
      <c r="B101" s="71">
        <v>98</v>
      </c>
      <c r="C101" s="169"/>
      <c r="D101" s="75" t="s">
        <v>139</v>
      </c>
      <c r="E101" s="72" t="s">
        <v>194</v>
      </c>
      <c r="F101" s="72" t="s">
        <v>38</v>
      </c>
      <c r="G101" s="72" t="s">
        <v>44</v>
      </c>
      <c r="H101" s="56">
        <v>3.14</v>
      </c>
      <c r="I101" s="32">
        <v>5</v>
      </c>
      <c r="J101" s="41">
        <f t="shared" si="2"/>
        <v>1</v>
      </c>
      <c r="K101" s="42" t="str">
        <f t="shared" si="3"/>
        <v>OK</v>
      </c>
      <c r="L101" s="31"/>
      <c r="M101" s="31"/>
      <c r="N101" s="31"/>
      <c r="O101" s="31"/>
      <c r="P101" s="31"/>
      <c r="Q101" s="31"/>
      <c r="R101" s="31"/>
      <c r="S101" s="31"/>
      <c r="T101" s="31"/>
      <c r="U101" s="31"/>
      <c r="V101" s="31"/>
      <c r="W101" s="31"/>
      <c r="X101" s="60"/>
      <c r="Y101" s="121"/>
      <c r="Z101" s="60"/>
      <c r="AA101" s="60"/>
      <c r="AB101" s="60"/>
      <c r="AC101" s="60"/>
      <c r="AD101" s="60"/>
      <c r="AE101" s="60"/>
      <c r="AF101" s="60"/>
      <c r="AG101" s="124">
        <v>4</v>
      </c>
      <c r="AH101" s="123"/>
      <c r="AI101" s="123"/>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row>
    <row r="102" spans="1:57" ht="30" customHeight="1" x14ac:dyDescent="0.25">
      <c r="A102" s="166"/>
      <c r="B102" s="71">
        <v>99</v>
      </c>
      <c r="C102" s="169"/>
      <c r="D102" s="75" t="s">
        <v>141</v>
      </c>
      <c r="E102" s="72" t="s">
        <v>194</v>
      </c>
      <c r="F102" s="72" t="s">
        <v>38</v>
      </c>
      <c r="G102" s="72" t="s">
        <v>44</v>
      </c>
      <c r="H102" s="56">
        <v>5</v>
      </c>
      <c r="I102" s="32">
        <v>10</v>
      </c>
      <c r="J102" s="41">
        <f t="shared" si="2"/>
        <v>5</v>
      </c>
      <c r="K102" s="42" t="str">
        <f t="shared" si="3"/>
        <v>OK</v>
      </c>
      <c r="L102" s="31"/>
      <c r="M102" s="31"/>
      <c r="N102" s="31"/>
      <c r="O102" s="31"/>
      <c r="P102" s="31"/>
      <c r="Q102" s="31"/>
      <c r="R102" s="31"/>
      <c r="S102" s="31"/>
      <c r="T102" s="31"/>
      <c r="U102" s="31"/>
      <c r="V102" s="31"/>
      <c r="W102" s="31"/>
      <c r="X102" s="60"/>
      <c r="Y102" s="121"/>
      <c r="Z102" s="60"/>
      <c r="AA102" s="60"/>
      <c r="AB102" s="60"/>
      <c r="AC102" s="60"/>
      <c r="AD102" s="60"/>
      <c r="AE102" s="60"/>
      <c r="AF102" s="60"/>
      <c r="AG102" s="124">
        <v>5</v>
      </c>
      <c r="AH102" s="123"/>
      <c r="AI102" s="123"/>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row>
    <row r="103" spans="1:57" ht="30" customHeight="1" x14ac:dyDescent="0.25">
      <c r="A103" s="166"/>
      <c r="B103" s="71">
        <v>100</v>
      </c>
      <c r="C103" s="169"/>
      <c r="D103" s="75" t="s">
        <v>142</v>
      </c>
      <c r="E103" s="72" t="s">
        <v>143</v>
      </c>
      <c r="F103" s="72" t="s">
        <v>144</v>
      </c>
      <c r="G103" s="72" t="s">
        <v>44</v>
      </c>
      <c r="H103" s="56">
        <v>20</v>
      </c>
      <c r="I103" s="32">
        <v>6</v>
      </c>
      <c r="J103" s="41">
        <f t="shared" si="2"/>
        <v>6</v>
      </c>
      <c r="K103" s="42" t="str">
        <f t="shared" si="3"/>
        <v>OK</v>
      </c>
      <c r="L103" s="31"/>
      <c r="M103" s="31"/>
      <c r="N103" s="31"/>
      <c r="O103" s="31"/>
      <c r="P103" s="31"/>
      <c r="Q103" s="31"/>
      <c r="R103" s="31"/>
      <c r="S103" s="31"/>
      <c r="T103" s="31"/>
      <c r="U103" s="31"/>
      <c r="V103" s="31"/>
      <c r="W103" s="31"/>
      <c r="X103" s="60"/>
      <c r="Y103" s="121"/>
      <c r="Z103" s="60"/>
      <c r="AA103" s="60"/>
      <c r="AB103" s="60"/>
      <c r="AC103" s="60"/>
      <c r="AD103" s="60"/>
      <c r="AE103" s="60"/>
      <c r="AF103" s="60"/>
      <c r="AG103" s="60"/>
      <c r="AH103" s="123"/>
      <c r="AI103" s="123"/>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row>
    <row r="104" spans="1:57" ht="30" customHeight="1" x14ac:dyDescent="0.25">
      <c r="A104" s="166"/>
      <c r="B104" s="71">
        <v>101</v>
      </c>
      <c r="C104" s="169"/>
      <c r="D104" s="75" t="s">
        <v>145</v>
      </c>
      <c r="E104" s="72" t="s">
        <v>143</v>
      </c>
      <c r="F104" s="72" t="s">
        <v>38</v>
      </c>
      <c r="G104" s="72" t="s">
        <v>44</v>
      </c>
      <c r="H104" s="56">
        <v>60</v>
      </c>
      <c r="I104" s="32">
        <f>5-2</f>
        <v>3</v>
      </c>
      <c r="J104" s="41">
        <f t="shared" si="2"/>
        <v>0</v>
      </c>
      <c r="K104" s="42" t="str">
        <f t="shared" si="3"/>
        <v>OK</v>
      </c>
      <c r="L104" s="31"/>
      <c r="M104" s="31"/>
      <c r="N104" s="31"/>
      <c r="O104" s="31"/>
      <c r="P104" s="31"/>
      <c r="Q104" s="31">
        <v>1</v>
      </c>
      <c r="R104" s="31"/>
      <c r="S104" s="31"/>
      <c r="T104" s="31"/>
      <c r="U104" s="31"/>
      <c r="V104" s="31"/>
      <c r="W104" s="31"/>
      <c r="X104" s="60"/>
      <c r="Y104" s="122">
        <v>1</v>
      </c>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124">
        <v>1</v>
      </c>
      <c r="AW104" s="124"/>
      <c r="AX104" s="60"/>
      <c r="AY104" s="60"/>
      <c r="AZ104" s="60"/>
      <c r="BA104" s="60"/>
      <c r="BB104" s="60"/>
      <c r="BC104" s="60"/>
      <c r="BD104" s="60"/>
      <c r="BE104" s="60"/>
    </row>
    <row r="105" spans="1:57" ht="30" customHeight="1" x14ac:dyDescent="0.25">
      <c r="A105" s="166"/>
      <c r="B105" s="71">
        <v>102</v>
      </c>
      <c r="C105" s="169"/>
      <c r="D105" s="75" t="s">
        <v>146</v>
      </c>
      <c r="E105" s="72" t="s">
        <v>237</v>
      </c>
      <c r="F105" s="72" t="s">
        <v>38</v>
      </c>
      <c r="G105" s="72" t="s">
        <v>44</v>
      </c>
      <c r="H105" s="56">
        <v>6</v>
      </c>
      <c r="I105" s="32">
        <v>5</v>
      </c>
      <c r="J105" s="41">
        <f t="shared" si="2"/>
        <v>3</v>
      </c>
      <c r="K105" s="42" t="str">
        <f t="shared" si="3"/>
        <v>OK</v>
      </c>
      <c r="L105" s="31"/>
      <c r="M105" s="31"/>
      <c r="N105" s="31"/>
      <c r="O105" s="31"/>
      <c r="P105" s="31"/>
      <c r="Q105" s="31"/>
      <c r="R105" s="31"/>
      <c r="S105" s="31"/>
      <c r="T105" s="31"/>
      <c r="U105" s="31"/>
      <c r="V105" s="31"/>
      <c r="W105" s="31"/>
      <c r="X105" s="60"/>
      <c r="Y105" s="122">
        <v>2</v>
      </c>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row>
    <row r="106" spans="1:57" ht="30" customHeight="1" x14ac:dyDescent="0.25">
      <c r="A106" s="166"/>
      <c r="B106" s="71">
        <v>103</v>
      </c>
      <c r="C106" s="169"/>
      <c r="D106" s="75" t="s">
        <v>147</v>
      </c>
      <c r="E106" s="72" t="s">
        <v>194</v>
      </c>
      <c r="F106" s="72" t="s">
        <v>38</v>
      </c>
      <c r="G106" s="72" t="s">
        <v>44</v>
      </c>
      <c r="H106" s="56">
        <v>1.7</v>
      </c>
      <c r="I106" s="32">
        <v>10</v>
      </c>
      <c r="J106" s="41">
        <f t="shared" si="2"/>
        <v>0</v>
      </c>
      <c r="K106" s="42" t="str">
        <f t="shared" si="3"/>
        <v>OK</v>
      </c>
      <c r="L106" s="31"/>
      <c r="M106" s="31"/>
      <c r="N106" s="31">
        <v>3</v>
      </c>
      <c r="O106" s="31"/>
      <c r="P106" s="31"/>
      <c r="Q106" s="31"/>
      <c r="R106" s="31"/>
      <c r="S106" s="31"/>
      <c r="T106" s="31"/>
      <c r="U106" s="31"/>
      <c r="V106" s="31"/>
      <c r="W106" s="31"/>
      <c r="X106" s="60"/>
      <c r="Y106" s="121"/>
      <c r="Z106" s="60"/>
      <c r="AA106" s="60"/>
      <c r="AB106" s="60"/>
      <c r="AC106" s="60"/>
      <c r="AD106" s="60"/>
      <c r="AE106" s="60"/>
      <c r="AF106" s="60"/>
      <c r="AG106" s="124">
        <v>5</v>
      </c>
      <c r="AH106" s="123"/>
      <c r="AI106" s="123"/>
      <c r="AJ106" s="60"/>
      <c r="AK106" s="60"/>
      <c r="AL106" s="60"/>
      <c r="AM106" s="60"/>
      <c r="AN106" s="60"/>
      <c r="AO106" s="124">
        <v>2</v>
      </c>
      <c r="AP106" s="60"/>
      <c r="AQ106" s="60"/>
      <c r="AR106" s="60"/>
      <c r="AS106" s="60"/>
      <c r="AT106" s="60"/>
      <c r="AU106" s="60"/>
      <c r="AV106" s="60"/>
      <c r="AW106" s="60"/>
      <c r="AX106" s="60"/>
      <c r="AY106" s="60"/>
      <c r="AZ106" s="60"/>
      <c r="BA106" s="60"/>
      <c r="BB106" s="60"/>
      <c r="BC106" s="60"/>
      <c r="BD106" s="60"/>
      <c r="BE106" s="60"/>
    </row>
    <row r="107" spans="1:57" ht="30" customHeight="1" x14ac:dyDescent="0.25">
      <c r="A107" s="166"/>
      <c r="B107" s="71">
        <v>104</v>
      </c>
      <c r="C107" s="169"/>
      <c r="D107" s="75" t="s">
        <v>148</v>
      </c>
      <c r="E107" s="72" t="s">
        <v>194</v>
      </c>
      <c r="F107" s="72" t="s">
        <v>38</v>
      </c>
      <c r="G107" s="72" t="s">
        <v>44</v>
      </c>
      <c r="H107" s="56">
        <v>3.5</v>
      </c>
      <c r="I107" s="32">
        <v>10</v>
      </c>
      <c r="J107" s="41">
        <f t="shared" si="2"/>
        <v>0</v>
      </c>
      <c r="K107" s="42" t="str">
        <f t="shared" si="3"/>
        <v>OK</v>
      </c>
      <c r="L107" s="31"/>
      <c r="M107" s="31"/>
      <c r="N107" s="31">
        <v>3</v>
      </c>
      <c r="O107" s="31"/>
      <c r="P107" s="31"/>
      <c r="Q107" s="31"/>
      <c r="R107" s="31"/>
      <c r="S107" s="31"/>
      <c r="T107" s="31"/>
      <c r="U107" s="31"/>
      <c r="V107" s="31"/>
      <c r="W107" s="31"/>
      <c r="X107" s="60"/>
      <c r="Y107" s="121"/>
      <c r="Z107" s="60"/>
      <c r="AA107" s="60"/>
      <c r="AB107" s="60"/>
      <c r="AC107" s="60"/>
      <c r="AD107" s="60"/>
      <c r="AE107" s="60"/>
      <c r="AF107" s="60"/>
      <c r="AG107" s="124">
        <v>5</v>
      </c>
      <c r="AH107" s="123"/>
      <c r="AI107" s="123"/>
      <c r="AJ107" s="60"/>
      <c r="AK107" s="60"/>
      <c r="AL107" s="60"/>
      <c r="AM107" s="60"/>
      <c r="AN107" s="60"/>
      <c r="AO107" s="60"/>
      <c r="AP107" s="60"/>
      <c r="AQ107" s="60"/>
      <c r="AR107" s="60"/>
      <c r="AS107" s="60"/>
      <c r="AT107" s="60"/>
      <c r="AU107" s="60"/>
      <c r="AV107" s="60"/>
      <c r="AW107" s="60"/>
      <c r="AX107" s="60"/>
      <c r="AY107" s="124">
        <v>2</v>
      </c>
      <c r="AZ107" s="124"/>
      <c r="BA107" s="124"/>
      <c r="BB107" s="123"/>
      <c r="BC107" s="123"/>
      <c r="BD107" s="123"/>
      <c r="BE107" s="123"/>
    </row>
    <row r="108" spans="1:57" ht="30" customHeight="1" x14ac:dyDescent="0.25">
      <c r="A108" s="166"/>
      <c r="B108" s="71">
        <v>105</v>
      </c>
      <c r="C108" s="169"/>
      <c r="D108" s="75" t="s">
        <v>149</v>
      </c>
      <c r="E108" s="72" t="s">
        <v>194</v>
      </c>
      <c r="F108" s="72" t="s">
        <v>38</v>
      </c>
      <c r="G108" s="72" t="s">
        <v>44</v>
      </c>
      <c r="H108" s="56">
        <v>5.8</v>
      </c>
      <c r="I108" s="32">
        <v>10</v>
      </c>
      <c r="J108" s="41">
        <f t="shared" si="2"/>
        <v>0</v>
      </c>
      <c r="K108" s="42" t="str">
        <f t="shared" si="3"/>
        <v>OK</v>
      </c>
      <c r="L108" s="31"/>
      <c r="M108" s="31"/>
      <c r="N108" s="31">
        <v>3</v>
      </c>
      <c r="O108" s="31"/>
      <c r="P108" s="31"/>
      <c r="Q108" s="31"/>
      <c r="R108" s="31"/>
      <c r="S108" s="31"/>
      <c r="T108" s="31"/>
      <c r="U108" s="31"/>
      <c r="V108" s="31"/>
      <c r="W108" s="31"/>
      <c r="X108" s="60"/>
      <c r="Y108" s="121"/>
      <c r="Z108" s="60"/>
      <c r="AA108" s="60"/>
      <c r="AB108" s="60"/>
      <c r="AC108" s="60"/>
      <c r="AD108" s="60"/>
      <c r="AE108" s="60"/>
      <c r="AF108" s="60"/>
      <c r="AG108" s="124">
        <v>5</v>
      </c>
      <c r="AH108" s="123"/>
      <c r="AI108" s="123"/>
      <c r="AJ108" s="60"/>
      <c r="AK108" s="60"/>
      <c r="AL108" s="60"/>
      <c r="AM108" s="60"/>
      <c r="AN108" s="60"/>
      <c r="AO108" s="124">
        <v>2</v>
      </c>
      <c r="AP108" s="60"/>
      <c r="AQ108" s="60"/>
      <c r="AR108" s="60"/>
      <c r="AS108" s="60"/>
      <c r="AT108" s="60"/>
      <c r="AU108" s="60"/>
      <c r="AV108" s="60"/>
      <c r="AW108" s="60"/>
      <c r="AX108" s="60"/>
      <c r="AY108" s="60"/>
      <c r="AZ108" s="60"/>
      <c r="BA108" s="60"/>
      <c r="BB108" s="60"/>
      <c r="BC108" s="60"/>
      <c r="BD108" s="60"/>
      <c r="BE108" s="60"/>
    </row>
    <row r="109" spans="1:57" ht="30" customHeight="1" x14ac:dyDescent="0.25">
      <c r="A109" s="166"/>
      <c r="B109" s="71">
        <v>106</v>
      </c>
      <c r="C109" s="169"/>
      <c r="D109" s="75" t="s">
        <v>150</v>
      </c>
      <c r="E109" s="72" t="s">
        <v>194</v>
      </c>
      <c r="F109" s="72" t="s">
        <v>38</v>
      </c>
      <c r="G109" s="72" t="s">
        <v>44</v>
      </c>
      <c r="H109" s="56">
        <v>2.5</v>
      </c>
      <c r="I109" s="32">
        <v>50</v>
      </c>
      <c r="J109" s="41">
        <f t="shared" si="2"/>
        <v>10</v>
      </c>
      <c r="K109" s="42" t="str">
        <f t="shared" si="3"/>
        <v>OK</v>
      </c>
      <c r="L109" s="31"/>
      <c r="M109" s="31"/>
      <c r="N109" s="31">
        <v>10</v>
      </c>
      <c r="O109" s="31"/>
      <c r="P109" s="31"/>
      <c r="Q109" s="31"/>
      <c r="R109" s="31"/>
      <c r="S109" s="31"/>
      <c r="T109" s="31"/>
      <c r="U109" s="31"/>
      <c r="V109" s="31"/>
      <c r="W109" s="31"/>
      <c r="X109" s="60"/>
      <c r="Y109" s="121"/>
      <c r="Z109" s="60"/>
      <c r="AA109" s="60"/>
      <c r="AB109" s="60"/>
      <c r="AC109" s="60"/>
      <c r="AD109" s="60"/>
      <c r="AE109" s="60"/>
      <c r="AF109" s="60"/>
      <c r="AG109" s="124">
        <v>30</v>
      </c>
      <c r="AH109" s="123"/>
      <c r="AI109" s="123"/>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row>
    <row r="110" spans="1:57" ht="30" customHeight="1" x14ac:dyDescent="0.25">
      <c r="A110" s="166"/>
      <c r="B110" s="71">
        <v>107</v>
      </c>
      <c r="C110" s="169"/>
      <c r="D110" s="75" t="s">
        <v>151</v>
      </c>
      <c r="E110" s="72" t="s">
        <v>194</v>
      </c>
      <c r="F110" s="72" t="s">
        <v>38</v>
      </c>
      <c r="G110" s="72" t="s">
        <v>44</v>
      </c>
      <c r="H110" s="56">
        <v>2.34</v>
      </c>
      <c r="I110" s="32">
        <v>50</v>
      </c>
      <c r="J110" s="41">
        <f t="shared" si="2"/>
        <v>8</v>
      </c>
      <c r="K110" s="42" t="str">
        <f t="shared" si="3"/>
        <v>OK</v>
      </c>
      <c r="L110" s="31"/>
      <c r="M110" s="31"/>
      <c r="N110" s="31"/>
      <c r="O110" s="31"/>
      <c r="P110" s="31"/>
      <c r="Q110" s="31"/>
      <c r="R110" s="31"/>
      <c r="S110" s="31"/>
      <c r="T110" s="31"/>
      <c r="U110" s="31"/>
      <c r="V110" s="31"/>
      <c r="W110" s="31"/>
      <c r="X110" s="60"/>
      <c r="Y110" s="121"/>
      <c r="Z110" s="60"/>
      <c r="AA110" s="60"/>
      <c r="AB110" s="60"/>
      <c r="AC110" s="60"/>
      <c r="AD110" s="60"/>
      <c r="AE110" s="60"/>
      <c r="AF110" s="60"/>
      <c r="AG110" s="124">
        <v>40</v>
      </c>
      <c r="AH110" s="123"/>
      <c r="AI110" s="123"/>
      <c r="AJ110" s="60"/>
      <c r="AK110" s="60"/>
      <c r="AL110" s="60"/>
      <c r="AM110" s="60"/>
      <c r="AN110" s="60"/>
      <c r="AO110" s="124">
        <v>2</v>
      </c>
      <c r="AP110" s="60"/>
      <c r="AQ110" s="60"/>
      <c r="AR110" s="60"/>
      <c r="AS110" s="60"/>
      <c r="AT110" s="60"/>
      <c r="AU110" s="60"/>
      <c r="AV110" s="60"/>
      <c r="AW110" s="60"/>
      <c r="AX110" s="60"/>
      <c r="AY110" s="60"/>
      <c r="AZ110" s="60"/>
      <c r="BA110" s="60"/>
      <c r="BB110" s="60"/>
      <c r="BC110" s="60"/>
      <c r="BD110" s="60"/>
      <c r="BE110" s="60"/>
    </row>
    <row r="111" spans="1:57" ht="30" customHeight="1" x14ac:dyDescent="0.25">
      <c r="A111" s="166"/>
      <c r="B111" s="71">
        <v>108</v>
      </c>
      <c r="C111" s="169"/>
      <c r="D111" s="75" t="s">
        <v>152</v>
      </c>
      <c r="E111" s="72" t="s">
        <v>194</v>
      </c>
      <c r="F111" s="72" t="s">
        <v>38</v>
      </c>
      <c r="G111" s="72" t="s">
        <v>44</v>
      </c>
      <c r="H111" s="56">
        <v>6.98</v>
      </c>
      <c r="I111" s="32">
        <v>5</v>
      </c>
      <c r="J111" s="41">
        <f t="shared" si="2"/>
        <v>5</v>
      </c>
      <c r="K111" s="42" t="str">
        <f t="shared" si="3"/>
        <v>OK</v>
      </c>
      <c r="L111" s="31"/>
      <c r="M111" s="31"/>
      <c r="N111" s="31"/>
      <c r="O111" s="31"/>
      <c r="P111" s="31"/>
      <c r="Q111" s="31"/>
      <c r="R111" s="31"/>
      <c r="S111" s="31"/>
      <c r="T111" s="31"/>
      <c r="U111" s="31"/>
      <c r="V111" s="31"/>
      <c r="W111" s="31"/>
      <c r="X111" s="60"/>
      <c r="Y111" s="121"/>
      <c r="Z111" s="60"/>
      <c r="AA111" s="60"/>
      <c r="AB111" s="60"/>
      <c r="AC111" s="60"/>
      <c r="AD111" s="60"/>
      <c r="AE111" s="60"/>
      <c r="AF111" s="60"/>
      <c r="AG111" s="60"/>
      <c r="AH111" s="123"/>
      <c r="AI111" s="123"/>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row>
    <row r="112" spans="1:57" ht="30" customHeight="1" x14ac:dyDescent="0.25">
      <c r="A112" s="166"/>
      <c r="B112" s="71">
        <v>109</v>
      </c>
      <c r="C112" s="169"/>
      <c r="D112" s="75" t="s">
        <v>153</v>
      </c>
      <c r="E112" s="72" t="s">
        <v>194</v>
      </c>
      <c r="F112" s="72" t="s">
        <v>38</v>
      </c>
      <c r="G112" s="72" t="s">
        <v>44</v>
      </c>
      <c r="H112" s="56">
        <v>7.74</v>
      </c>
      <c r="I112" s="32">
        <v>15</v>
      </c>
      <c r="J112" s="41">
        <f t="shared" si="2"/>
        <v>15</v>
      </c>
      <c r="K112" s="42" t="str">
        <f t="shared" si="3"/>
        <v>OK</v>
      </c>
      <c r="L112" s="31"/>
      <c r="M112" s="31"/>
      <c r="N112" s="31"/>
      <c r="O112" s="31"/>
      <c r="P112" s="31"/>
      <c r="Q112" s="31"/>
      <c r="R112" s="31"/>
      <c r="S112" s="31"/>
      <c r="T112" s="31"/>
      <c r="U112" s="31"/>
      <c r="V112" s="31"/>
      <c r="W112" s="31"/>
      <c r="X112" s="60"/>
      <c r="Y112" s="121"/>
      <c r="Z112" s="60"/>
      <c r="AA112" s="60"/>
      <c r="AB112" s="60"/>
      <c r="AC112" s="60"/>
      <c r="AD112" s="60"/>
      <c r="AE112" s="60"/>
      <c r="AF112" s="60"/>
      <c r="AG112" s="60"/>
      <c r="AH112" s="123"/>
      <c r="AI112" s="123"/>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row>
    <row r="113" spans="1:57" ht="30" customHeight="1" x14ac:dyDescent="0.25">
      <c r="A113" s="166"/>
      <c r="B113" s="71">
        <v>110</v>
      </c>
      <c r="C113" s="169"/>
      <c r="D113" s="75" t="s">
        <v>696</v>
      </c>
      <c r="E113" s="72" t="s">
        <v>194</v>
      </c>
      <c r="F113" s="72" t="s">
        <v>38</v>
      </c>
      <c r="G113" s="72" t="s">
        <v>44</v>
      </c>
      <c r="H113" s="56">
        <v>2.65</v>
      </c>
      <c r="I113" s="32">
        <v>15</v>
      </c>
      <c r="J113" s="41">
        <f t="shared" si="2"/>
        <v>0</v>
      </c>
      <c r="K113" s="42" t="str">
        <f t="shared" si="3"/>
        <v>OK</v>
      </c>
      <c r="L113" s="31"/>
      <c r="M113" s="31"/>
      <c r="N113" s="31">
        <v>10</v>
      </c>
      <c r="O113" s="31"/>
      <c r="P113" s="31"/>
      <c r="Q113" s="31">
        <v>5</v>
      </c>
      <c r="R113" s="31"/>
      <c r="S113" s="31"/>
      <c r="T113" s="31"/>
      <c r="U113" s="31"/>
      <c r="V113" s="31"/>
      <c r="W113" s="31"/>
      <c r="X113" s="60"/>
      <c r="Y113" s="121"/>
      <c r="Z113" s="60"/>
      <c r="AA113" s="60"/>
      <c r="AB113" s="60"/>
      <c r="AC113" s="60"/>
      <c r="AD113" s="60"/>
      <c r="AE113" s="60"/>
      <c r="AF113" s="60"/>
      <c r="AG113" s="60"/>
      <c r="AH113" s="123"/>
      <c r="AI113" s="123"/>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row>
    <row r="114" spans="1:57" ht="30" customHeight="1" x14ac:dyDescent="0.25">
      <c r="A114" s="166"/>
      <c r="B114" s="71">
        <v>111</v>
      </c>
      <c r="C114" s="169"/>
      <c r="D114" s="75" t="s">
        <v>154</v>
      </c>
      <c r="E114" s="72" t="s">
        <v>143</v>
      </c>
      <c r="F114" s="72" t="s">
        <v>155</v>
      </c>
      <c r="G114" s="72" t="s">
        <v>44</v>
      </c>
      <c r="H114" s="56">
        <v>9.5</v>
      </c>
      <c r="I114" s="32">
        <v>20</v>
      </c>
      <c r="J114" s="41">
        <f t="shared" si="2"/>
        <v>10</v>
      </c>
      <c r="K114" s="42" t="str">
        <f t="shared" si="3"/>
        <v>OK</v>
      </c>
      <c r="L114" s="31"/>
      <c r="M114" s="31"/>
      <c r="N114" s="31"/>
      <c r="O114" s="31"/>
      <c r="P114" s="31"/>
      <c r="Q114" s="31"/>
      <c r="R114" s="31"/>
      <c r="S114" s="31"/>
      <c r="T114" s="31"/>
      <c r="U114" s="31"/>
      <c r="V114" s="31"/>
      <c r="W114" s="31"/>
      <c r="X114" s="60"/>
      <c r="Y114" s="121"/>
      <c r="Z114" s="60"/>
      <c r="AA114" s="60"/>
      <c r="AB114" s="60"/>
      <c r="AC114" s="60"/>
      <c r="AD114" s="60"/>
      <c r="AE114" s="60"/>
      <c r="AF114" s="60"/>
      <c r="AG114" s="124">
        <v>10</v>
      </c>
      <c r="AH114" s="123"/>
      <c r="AI114" s="123"/>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row>
    <row r="115" spans="1:57" ht="30" customHeight="1" x14ac:dyDescent="0.25">
      <c r="A115" s="166"/>
      <c r="B115" s="71">
        <v>112</v>
      </c>
      <c r="C115" s="169"/>
      <c r="D115" s="75" t="s">
        <v>156</v>
      </c>
      <c r="E115" s="72" t="s">
        <v>143</v>
      </c>
      <c r="F115" s="72" t="s">
        <v>38</v>
      </c>
      <c r="G115" s="72" t="s">
        <v>44</v>
      </c>
      <c r="H115" s="56">
        <v>9.5</v>
      </c>
      <c r="I115" s="32"/>
      <c r="J115" s="41">
        <f t="shared" si="2"/>
        <v>0</v>
      </c>
      <c r="K115" s="42" t="str">
        <f t="shared" si="3"/>
        <v>OK</v>
      </c>
      <c r="L115" s="31"/>
      <c r="M115" s="31"/>
      <c r="N115" s="31"/>
      <c r="O115" s="31"/>
      <c r="P115" s="31"/>
      <c r="Q115" s="31"/>
      <c r="R115" s="31"/>
      <c r="S115" s="31"/>
      <c r="T115" s="31"/>
      <c r="U115" s="31"/>
      <c r="V115" s="31"/>
      <c r="W115" s="31"/>
      <c r="X115" s="60"/>
      <c r="Y115" s="121"/>
      <c r="Z115" s="60"/>
      <c r="AA115" s="60"/>
      <c r="AB115" s="60"/>
      <c r="AC115" s="60"/>
      <c r="AD115" s="60"/>
      <c r="AE115" s="60"/>
      <c r="AF115" s="60"/>
      <c r="AG115" s="60"/>
      <c r="AH115" s="123"/>
      <c r="AI115" s="123"/>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row>
    <row r="116" spans="1:57" ht="30" customHeight="1" x14ac:dyDescent="0.25">
      <c r="A116" s="166"/>
      <c r="B116" s="71">
        <v>113</v>
      </c>
      <c r="C116" s="169"/>
      <c r="D116" s="75" t="s">
        <v>157</v>
      </c>
      <c r="E116" s="72" t="s">
        <v>188</v>
      </c>
      <c r="F116" s="72" t="s">
        <v>38</v>
      </c>
      <c r="G116" s="72" t="s">
        <v>44</v>
      </c>
      <c r="H116" s="56">
        <v>49</v>
      </c>
      <c r="I116" s="32">
        <v>10</v>
      </c>
      <c r="J116" s="41">
        <f t="shared" si="2"/>
        <v>7</v>
      </c>
      <c r="K116" s="42" t="str">
        <f t="shared" si="3"/>
        <v>OK</v>
      </c>
      <c r="L116" s="31"/>
      <c r="M116" s="31"/>
      <c r="N116" s="31"/>
      <c r="O116" s="31"/>
      <c r="P116" s="31"/>
      <c r="Q116" s="31"/>
      <c r="R116" s="31"/>
      <c r="S116" s="31"/>
      <c r="T116" s="31"/>
      <c r="U116" s="31"/>
      <c r="V116" s="31"/>
      <c r="W116" s="31"/>
      <c r="X116" s="60"/>
      <c r="Y116" s="121"/>
      <c r="Z116" s="60"/>
      <c r="AA116" s="60"/>
      <c r="AB116" s="60"/>
      <c r="AC116" s="60"/>
      <c r="AD116" s="60"/>
      <c r="AE116" s="60"/>
      <c r="AF116" s="60"/>
      <c r="AG116" s="60"/>
      <c r="AH116" s="60"/>
      <c r="AI116" s="60"/>
      <c r="AJ116" s="60"/>
      <c r="AK116" s="60"/>
      <c r="AL116" s="60"/>
      <c r="AM116" s="60"/>
      <c r="AN116" s="60"/>
      <c r="AO116" s="124">
        <v>1</v>
      </c>
      <c r="AP116" s="60"/>
      <c r="AQ116" s="60"/>
      <c r="AR116" s="60"/>
      <c r="AS116" s="60"/>
      <c r="AT116" s="60"/>
      <c r="AU116" s="60"/>
      <c r="AV116" s="124">
        <v>2</v>
      </c>
      <c r="AW116" s="124"/>
      <c r="AX116" s="60"/>
      <c r="AY116" s="60"/>
      <c r="AZ116" s="60"/>
      <c r="BA116" s="60"/>
      <c r="BB116" s="60"/>
      <c r="BC116" s="60"/>
      <c r="BD116" s="60"/>
      <c r="BE116" s="60"/>
    </row>
    <row r="117" spans="1:57" ht="30" customHeight="1" x14ac:dyDescent="0.25">
      <c r="A117" s="166"/>
      <c r="B117" s="71">
        <v>114</v>
      </c>
      <c r="C117" s="169"/>
      <c r="D117" s="75" t="s">
        <v>159</v>
      </c>
      <c r="E117" s="72" t="s">
        <v>188</v>
      </c>
      <c r="F117" s="72" t="s">
        <v>38</v>
      </c>
      <c r="G117" s="72" t="s">
        <v>44</v>
      </c>
      <c r="H117" s="56">
        <v>10</v>
      </c>
      <c r="I117" s="32">
        <v>5</v>
      </c>
      <c r="J117" s="41">
        <f t="shared" si="2"/>
        <v>0</v>
      </c>
      <c r="K117" s="42" t="str">
        <f t="shared" si="3"/>
        <v>OK</v>
      </c>
      <c r="L117" s="31"/>
      <c r="M117" s="31"/>
      <c r="N117" s="31">
        <v>2</v>
      </c>
      <c r="O117" s="31"/>
      <c r="P117" s="31"/>
      <c r="Q117" s="31">
        <v>3</v>
      </c>
      <c r="R117" s="31"/>
      <c r="S117" s="31"/>
      <c r="T117" s="31"/>
      <c r="U117" s="31"/>
      <c r="V117" s="31"/>
      <c r="W117" s="31"/>
      <c r="X117" s="60"/>
      <c r="Y117" s="121"/>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row>
    <row r="118" spans="1:57" ht="30" customHeight="1" x14ac:dyDescent="0.25">
      <c r="A118" s="166"/>
      <c r="B118" s="73">
        <v>115</v>
      </c>
      <c r="C118" s="169"/>
      <c r="D118" s="75" t="s">
        <v>622</v>
      </c>
      <c r="E118" s="72" t="s">
        <v>697</v>
      </c>
      <c r="F118" s="72" t="s">
        <v>623</v>
      </c>
      <c r="G118" s="72" t="s">
        <v>44</v>
      </c>
      <c r="H118" s="56">
        <v>4</v>
      </c>
      <c r="I118" s="32"/>
      <c r="J118" s="41">
        <f t="shared" si="2"/>
        <v>0</v>
      </c>
      <c r="K118" s="42" t="str">
        <f t="shared" si="3"/>
        <v>OK</v>
      </c>
      <c r="L118" s="31"/>
      <c r="M118" s="31"/>
      <c r="N118" s="31"/>
      <c r="O118" s="31"/>
      <c r="P118" s="31"/>
      <c r="Q118" s="31"/>
      <c r="R118" s="31"/>
      <c r="S118" s="31"/>
      <c r="T118" s="31"/>
      <c r="U118" s="31"/>
      <c r="V118" s="31"/>
      <c r="W118" s="31"/>
      <c r="X118" s="60"/>
      <c r="Y118" s="121"/>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row>
    <row r="119" spans="1:57" ht="30" customHeight="1" x14ac:dyDescent="0.25">
      <c r="A119" s="166"/>
      <c r="B119" s="71">
        <v>116</v>
      </c>
      <c r="C119" s="169"/>
      <c r="D119" s="75" t="s">
        <v>160</v>
      </c>
      <c r="E119" s="72" t="s">
        <v>143</v>
      </c>
      <c r="F119" s="72" t="s">
        <v>144</v>
      </c>
      <c r="G119" s="72" t="s">
        <v>44</v>
      </c>
      <c r="H119" s="56">
        <v>39.9</v>
      </c>
      <c r="I119" s="32">
        <v>4</v>
      </c>
      <c r="J119" s="41">
        <f t="shared" si="2"/>
        <v>4</v>
      </c>
      <c r="K119" s="42" t="str">
        <f t="shared" si="3"/>
        <v>OK</v>
      </c>
      <c r="L119" s="31"/>
      <c r="M119" s="31"/>
      <c r="N119" s="31"/>
      <c r="O119" s="31"/>
      <c r="P119" s="31"/>
      <c r="Q119" s="31"/>
      <c r="R119" s="31"/>
      <c r="S119" s="31"/>
      <c r="T119" s="31"/>
      <c r="U119" s="31"/>
      <c r="V119" s="31"/>
      <c r="W119" s="31"/>
      <c r="X119" s="60"/>
      <c r="Y119" s="121"/>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row>
    <row r="120" spans="1:57" ht="30" customHeight="1" x14ac:dyDescent="0.25">
      <c r="A120" s="166"/>
      <c r="B120" s="71">
        <v>117</v>
      </c>
      <c r="C120" s="169"/>
      <c r="D120" s="75" t="s">
        <v>162</v>
      </c>
      <c r="E120" s="72" t="s">
        <v>166</v>
      </c>
      <c r="F120" s="72" t="s">
        <v>164</v>
      </c>
      <c r="G120" s="72" t="s">
        <v>44</v>
      </c>
      <c r="H120" s="56">
        <v>260</v>
      </c>
      <c r="I120" s="32"/>
      <c r="J120" s="41">
        <f t="shared" si="2"/>
        <v>0</v>
      </c>
      <c r="K120" s="42" t="str">
        <f t="shared" si="3"/>
        <v>OK</v>
      </c>
      <c r="L120" s="31"/>
      <c r="M120" s="31"/>
      <c r="N120" s="31"/>
      <c r="O120" s="31"/>
      <c r="P120" s="31"/>
      <c r="Q120" s="31"/>
      <c r="R120" s="31"/>
      <c r="S120" s="31"/>
      <c r="T120" s="31"/>
      <c r="U120" s="31"/>
      <c r="V120" s="31"/>
      <c r="W120" s="31"/>
      <c r="X120" s="60"/>
      <c r="Y120" s="121"/>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row>
    <row r="121" spans="1:57" ht="30" customHeight="1" x14ac:dyDescent="0.25">
      <c r="A121" s="166"/>
      <c r="B121" s="71">
        <v>118</v>
      </c>
      <c r="C121" s="169"/>
      <c r="D121" s="75" t="s">
        <v>165</v>
      </c>
      <c r="E121" s="72" t="s">
        <v>166</v>
      </c>
      <c r="F121" s="72" t="s">
        <v>164</v>
      </c>
      <c r="G121" s="72" t="s">
        <v>44</v>
      </c>
      <c r="H121" s="56">
        <v>236</v>
      </c>
      <c r="I121" s="32"/>
      <c r="J121" s="41">
        <f t="shared" si="2"/>
        <v>0</v>
      </c>
      <c r="K121" s="42" t="str">
        <f t="shared" si="3"/>
        <v>OK</v>
      </c>
      <c r="L121" s="31"/>
      <c r="M121" s="31"/>
      <c r="N121" s="31"/>
      <c r="O121" s="31"/>
      <c r="P121" s="31"/>
      <c r="Q121" s="31"/>
      <c r="R121" s="31"/>
      <c r="S121" s="31"/>
      <c r="T121" s="31"/>
      <c r="U121" s="31"/>
      <c r="V121" s="31"/>
      <c r="W121" s="31"/>
      <c r="X121" s="60"/>
      <c r="Y121" s="121"/>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row>
    <row r="122" spans="1:57" ht="30" customHeight="1" x14ac:dyDescent="0.25">
      <c r="A122" s="166"/>
      <c r="B122" s="71">
        <v>119</v>
      </c>
      <c r="C122" s="169"/>
      <c r="D122" s="75" t="s">
        <v>167</v>
      </c>
      <c r="E122" s="72" t="s">
        <v>166</v>
      </c>
      <c r="F122" s="72" t="s">
        <v>164</v>
      </c>
      <c r="G122" s="72" t="s">
        <v>44</v>
      </c>
      <c r="H122" s="56">
        <v>253</v>
      </c>
      <c r="I122" s="32"/>
      <c r="J122" s="41">
        <f t="shared" si="2"/>
        <v>0</v>
      </c>
      <c r="K122" s="42" t="str">
        <f t="shared" si="3"/>
        <v>OK</v>
      </c>
      <c r="L122" s="31"/>
      <c r="M122" s="31"/>
      <c r="N122" s="31"/>
      <c r="O122" s="31"/>
      <c r="P122" s="31"/>
      <c r="Q122" s="31"/>
      <c r="R122" s="31"/>
      <c r="S122" s="31"/>
      <c r="T122" s="31"/>
      <c r="U122" s="31"/>
      <c r="V122" s="31"/>
      <c r="W122" s="31"/>
      <c r="X122" s="60"/>
      <c r="Y122" s="121"/>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row>
    <row r="123" spans="1:57" ht="30" customHeight="1" x14ac:dyDescent="0.25">
      <c r="A123" s="166"/>
      <c r="B123" s="71">
        <v>120</v>
      </c>
      <c r="C123" s="169"/>
      <c r="D123" s="75" t="s">
        <v>168</v>
      </c>
      <c r="E123" s="72" t="s">
        <v>698</v>
      </c>
      <c r="F123" s="72" t="s">
        <v>164</v>
      </c>
      <c r="G123" s="72" t="s">
        <v>44</v>
      </c>
      <c r="H123" s="56">
        <v>265</v>
      </c>
      <c r="I123" s="32"/>
      <c r="J123" s="41">
        <f t="shared" si="2"/>
        <v>0</v>
      </c>
      <c r="K123" s="42" t="str">
        <f t="shared" si="3"/>
        <v>OK</v>
      </c>
      <c r="L123" s="31"/>
      <c r="M123" s="31"/>
      <c r="N123" s="31"/>
      <c r="O123" s="31"/>
      <c r="P123" s="31"/>
      <c r="Q123" s="31"/>
      <c r="R123" s="31"/>
      <c r="S123" s="31"/>
      <c r="T123" s="31"/>
      <c r="U123" s="31"/>
      <c r="V123" s="31"/>
      <c r="W123" s="31"/>
      <c r="X123" s="60"/>
      <c r="Y123" s="121"/>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row>
    <row r="124" spans="1:57" ht="30" customHeight="1" x14ac:dyDescent="0.25">
      <c r="A124" s="166"/>
      <c r="B124" s="71">
        <v>121</v>
      </c>
      <c r="C124" s="169"/>
      <c r="D124" s="75" t="s">
        <v>170</v>
      </c>
      <c r="E124" s="72" t="s">
        <v>143</v>
      </c>
      <c r="F124" s="72" t="s">
        <v>164</v>
      </c>
      <c r="G124" s="72" t="s">
        <v>44</v>
      </c>
      <c r="H124" s="56">
        <v>49</v>
      </c>
      <c r="I124" s="32"/>
      <c r="J124" s="41">
        <f t="shared" si="2"/>
        <v>0</v>
      </c>
      <c r="K124" s="42" t="str">
        <f t="shared" si="3"/>
        <v>OK</v>
      </c>
      <c r="L124" s="31"/>
      <c r="M124" s="31"/>
      <c r="N124" s="31"/>
      <c r="O124" s="31"/>
      <c r="P124" s="31"/>
      <c r="Q124" s="31"/>
      <c r="R124" s="31"/>
      <c r="S124" s="31"/>
      <c r="T124" s="31"/>
      <c r="U124" s="31"/>
      <c r="V124" s="31"/>
      <c r="W124" s="31"/>
      <c r="X124" s="60"/>
      <c r="Y124" s="121"/>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row>
    <row r="125" spans="1:57" ht="30" customHeight="1" x14ac:dyDescent="0.25">
      <c r="A125" s="166"/>
      <c r="B125" s="71">
        <v>122</v>
      </c>
      <c r="C125" s="169"/>
      <c r="D125" s="75" t="s">
        <v>171</v>
      </c>
      <c r="E125" s="72" t="s">
        <v>699</v>
      </c>
      <c r="F125" s="72" t="s">
        <v>164</v>
      </c>
      <c r="G125" s="72" t="s">
        <v>44</v>
      </c>
      <c r="H125" s="56">
        <v>195</v>
      </c>
      <c r="I125" s="32"/>
      <c r="J125" s="41">
        <f t="shared" si="2"/>
        <v>0</v>
      </c>
      <c r="K125" s="42" t="str">
        <f t="shared" si="3"/>
        <v>OK</v>
      </c>
      <c r="L125" s="31"/>
      <c r="M125" s="31"/>
      <c r="N125" s="31"/>
      <c r="O125" s="31"/>
      <c r="P125" s="31"/>
      <c r="Q125" s="31"/>
      <c r="R125" s="31"/>
      <c r="S125" s="31"/>
      <c r="T125" s="31"/>
      <c r="U125" s="31"/>
      <c r="V125" s="31"/>
      <c r="W125" s="31"/>
      <c r="X125" s="60"/>
      <c r="Y125" s="121"/>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row>
    <row r="126" spans="1:57" ht="30" customHeight="1" x14ac:dyDescent="0.25">
      <c r="A126" s="166"/>
      <c r="B126" s="71">
        <v>123</v>
      </c>
      <c r="C126" s="169"/>
      <c r="D126" s="75" t="s">
        <v>173</v>
      </c>
      <c r="E126" s="72" t="s">
        <v>699</v>
      </c>
      <c r="F126" s="72" t="s">
        <v>164</v>
      </c>
      <c r="G126" s="72" t="s">
        <v>44</v>
      </c>
      <c r="H126" s="56">
        <v>250</v>
      </c>
      <c r="I126" s="32"/>
      <c r="J126" s="41">
        <f t="shared" si="2"/>
        <v>0</v>
      </c>
      <c r="K126" s="42" t="str">
        <f t="shared" si="3"/>
        <v>OK</v>
      </c>
      <c r="L126" s="31"/>
      <c r="M126" s="31"/>
      <c r="N126" s="31"/>
      <c r="O126" s="31"/>
      <c r="P126" s="31"/>
      <c r="Q126" s="31"/>
      <c r="R126" s="31"/>
      <c r="S126" s="31"/>
      <c r="T126" s="31"/>
      <c r="U126" s="31"/>
      <c r="V126" s="31"/>
      <c r="W126" s="31"/>
      <c r="X126" s="60"/>
      <c r="Y126" s="121"/>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row>
    <row r="127" spans="1:57" ht="30" customHeight="1" x14ac:dyDescent="0.25">
      <c r="A127" s="166"/>
      <c r="B127" s="71">
        <v>124</v>
      </c>
      <c r="C127" s="169"/>
      <c r="D127" s="75" t="s">
        <v>174</v>
      </c>
      <c r="E127" s="72" t="s">
        <v>143</v>
      </c>
      <c r="F127" s="72" t="s">
        <v>176</v>
      </c>
      <c r="G127" s="72" t="s">
        <v>44</v>
      </c>
      <c r="H127" s="56">
        <v>15</v>
      </c>
      <c r="I127" s="32">
        <v>5</v>
      </c>
      <c r="J127" s="41">
        <f t="shared" si="2"/>
        <v>5</v>
      </c>
      <c r="K127" s="42" t="str">
        <f t="shared" si="3"/>
        <v>OK</v>
      </c>
      <c r="L127" s="31"/>
      <c r="M127" s="31"/>
      <c r="N127" s="31"/>
      <c r="O127" s="31"/>
      <c r="P127" s="31"/>
      <c r="Q127" s="31"/>
      <c r="R127" s="31"/>
      <c r="S127" s="31"/>
      <c r="T127" s="31"/>
      <c r="U127" s="31"/>
      <c r="V127" s="31"/>
      <c r="W127" s="31"/>
      <c r="X127" s="60"/>
      <c r="Y127" s="121"/>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row>
    <row r="128" spans="1:57" ht="30" customHeight="1" x14ac:dyDescent="0.25">
      <c r="A128" s="166"/>
      <c r="B128" s="71">
        <v>125</v>
      </c>
      <c r="C128" s="169"/>
      <c r="D128" s="75" t="s">
        <v>177</v>
      </c>
      <c r="E128" s="72" t="s">
        <v>699</v>
      </c>
      <c r="F128" s="72" t="s">
        <v>164</v>
      </c>
      <c r="G128" s="72" t="s">
        <v>44</v>
      </c>
      <c r="H128" s="56">
        <v>220</v>
      </c>
      <c r="I128" s="32">
        <v>1</v>
      </c>
      <c r="J128" s="41">
        <f t="shared" si="2"/>
        <v>0</v>
      </c>
      <c r="K128" s="42" t="str">
        <f t="shared" si="3"/>
        <v>OK</v>
      </c>
      <c r="L128" s="31">
        <v>1</v>
      </c>
      <c r="M128" s="31"/>
      <c r="N128" s="31"/>
      <c r="O128" s="31"/>
      <c r="P128" s="31"/>
      <c r="Q128" s="31"/>
      <c r="R128" s="31"/>
      <c r="S128" s="31"/>
      <c r="T128" s="31"/>
      <c r="U128" s="31"/>
      <c r="V128" s="31"/>
      <c r="W128" s="31"/>
      <c r="X128" s="60"/>
      <c r="Y128" s="121"/>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row>
    <row r="129" spans="1:57" ht="30" customHeight="1" x14ac:dyDescent="0.25">
      <c r="A129" s="166"/>
      <c r="B129" s="71">
        <v>126</v>
      </c>
      <c r="C129" s="169"/>
      <c r="D129" s="75" t="s">
        <v>178</v>
      </c>
      <c r="E129" s="72" t="s">
        <v>699</v>
      </c>
      <c r="F129" s="72" t="s">
        <v>164</v>
      </c>
      <c r="G129" s="72" t="s">
        <v>44</v>
      </c>
      <c r="H129" s="56">
        <v>195</v>
      </c>
      <c r="I129" s="32"/>
      <c r="J129" s="41">
        <f t="shared" si="2"/>
        <v>0</v>
      </c>
      <c r="K129" s="42" t="str">
        <f t="shared" si="3"/>
        <v>OK</v>
      </c>
      <c r="L129" s="31"/>
      <c r="M129" s="31"/>
      <c r="N129" s="31"/>
      <c r="O129" s="31"/>
      <c r="P129" s="31"/>
      <c r="Q129" s="31"/>
      <c r="R129" s="31"/>
      <c r="S129" s="31"/>
      <c r="T129" s="31"/>
      <c r="U129" s="31"/>
      <c r="V129" s="31"/>
      <c r="W129" s="31"/>
      <c r="X129" s="60"/>
      <c r="Y129" s="121"/>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row>
    <row r="130" spans="1:57" ht="30" customHeight="1" x14ac:dyDescent="0.25">
      <c r="A130" s="166"/>
      <c r="B130" s="71">
        <v>127</v>
      </c>
      <c r="C130" s="169"/>
      <c r="D130" s="75" t="s">
        <v>179</v>
      </c>
      <c r="E130" s="72" t="s">
        <v>143</v>
      </c>
      <c r="F130" s="72" t="s">
        <v>164</v>
      </c>
      <c r="G130" s="72" t="s">
        <v>44</v>
      </c>
      <c r="H130" s="56">
        <v>170</v>
      </c>
      <c r="I130" s="32">
        <v>4</v>
      </c>
      <c r="J130" s="41">
        <f t="shared" si="2"/>
        <v>3</v>
      </c>
      <c r="K130" s="42" t="str">
        <f t="shared" si="3"/>
        <v>OK</v>
      </c>
      <c r="L130" s="31">
        <v>1</v>
      </c>
      <c r="M130" s="31"/>
      <c r="N130" s="31"/>
      <c r="O130" s="31"/>
      <c r="P130" s="31"/>
      <c r="Q130" s="31"/>
      <c r="R130" s="31"/>
      <c r="S130" s="31"/>
      <c r="T130" s="31"/>
      <c r="U130" s="31"/>
      <c r="V130" s="31"/>
      <c r="W130" s="31"/>
      <c r="X130" s="60"/>
      <c r="Y130" s="121"/>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row>
    <row r="131" spans="1:57" ht="30" customHeight="1" x14ac:dyDescent="0.25">
      <c r="A131" s="166"/>
      <c r="B131" s="71">
        <v>128</v>
      </c>
      <c r="C131" s="169"/>
      <c r="D131" s="75" t="s">
        <v>180</v>
      </c>
      <c r="E131" s="72" t="s">
        <v>143</v>
      </c>
      <c r="F131" s="72" t="s">
        <v>144</v>
      </c>
      <c r="G131" s="72" t="s">
        <v>44</v>
      </c>
      <c r="H131" s="56">
        <v>35</v>
      </c>
      <c r="I131" s="32">
        <v>4</v>
      </c>
      <c r="J131" s="41">
        <f t="shared" si="2"/>
        <v>4</v>
      </c>
      <c r="K131" s="42" t="str">
        <f t="shared" si="3"/>
        <v>OK</v>
      </c>
      <c r="L131" s="31"/>
      <c r="M131" s="31"/>
      <c r="N131" s="31"/>
      <c r="O131" s="31"/>
      <c r="P131" s="31"/>
      <c r="Q131" s="31"/>
      <c r="R131" s="31"/>
      <c r="S131" s="31"/>
      <c r="T131" s="31"/>
      <c r="U131" s="31"/>
      <c r="V131" s="31"/>
      <c r="W131" s="31"/>
      <c r="X131" s="60"/>
      <c r="Y131" s="121"/>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row>
    <row r="132" spans="1:57" ht="30" customHeight="1" x14ac:dyDescent="0.25">
      <c r="A132" s="166"/>
      <c r="B132" s="71">
        <v>129</v>
      </c>
      <c r="C132" s="169"/>
      <c r="D132" s="75" t="s">
        <v>181</v>
      </c>
      <c r="E132" s="72" t="s">
        <v>699</v>
      </c>
      <c r="F132" s="72" t="s">
        <v>144</v>
      </c>
      <c r="G132" s="72" t="s">
        <v>44</v>
      </c>
      <c r="H132" s="56">
        <v>58</v>
      </c>
      <c r="I132" s="32"/>
      <c r="J132" s="41">
        <f t="shared" ref="J132:J195" si="4">I132-(SUM(L132:BE132))</f>
        <v>0</v>
      </c>
      <c r="K132" s="42" t="str">
        <f t="shared" si="3"/>
        <v>OK</v>
      </c>
      <c r="L132" s="31"/>
      <c r="M132" s="31"/>
      <c r="N132" s="31"/>
      <c r="O132" s="31"/>
      <c r="P132" s="31"/>
      <c r="Q132" s="31"/>
      <c r="R132" s="31"/>
      <c r="S132" s="31"/>
      <c r="T132" s="31"/>
      <c r="U132" s="31"/>
      <c r="V132" s="31"/>
      <c r="W132" s="31"/>
      <c r="X132" s="60"/>
      <c r="Y132" s="121"/>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row>
    <row r="133" spans="1:57" ht="30" customHeight="1" x14ac:dyDescent="0.25">
      <c r="A133" s="166"/>
      <c r="B133" s="71">
        <v>130</v>
      </c>
      <c r="C133" s="169"/>
      <c r="D133" s="75" t="s">
        <v>182</v>
      </c>
      <c r="E133" s="72" t="s">
        <v>172</v>
      </c>
      <c r="F133" s="72" t="s">
        <v>144</v>
      </c>
      <c r="G133" s="72" t="s">
        <v>44</v>
      </c>
      <c r="H133" s="56">
        <v>49.9</v>
      </c>
      <c r="I133" s="32"/>
      <c r="J133" s="41">
        <f t="shared" si="4"/>
        <v>0</v>
      </c>
      <c r="K133" s="42" t="str">
        <f t="shared" ref="K133:K196" si="5">IF(J133&lt;0,"ATENÇÃO","OK")</f>
        <v>OK</v>
      </c>
      <c r="L133" s="31"/>
      <c r="M133" s="31"/>
      <c r="N133" s="31"/>
      <c r="O133" s="31"/>
      <c r="P133" s="31"/>
      <c r="Q133" s="31"/>
      <c r="R133" s="31"/>
      <c r="S133" s="31"/>
      <c r="T133" s="31"/>
      <c r="U133" s="31"/>
      <c r="V133" s="31"/>
      <c r="W133" s="31"/>
      <c r="X133" s="60"/>
      <c r="Y133" s="121"/>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row>
    <row r="134" spans="1:57" ht="30" customHeight="1" x14ac:dyDescent="0.25">
      <c r="A134" s="166"/>
      <c r="B134" s="71">
        <v>131</v>
      </c>
      <c r="C134" s="169"/>
      <c r="D134" s="75" t="s">
        <v>183</v>
      </c>
      <c r="E134" s="72" t="s">
        <v>143</v>
      </c>
      <c r="F134" s="72" t="s">
        <v>144</v>
      </c>
      <c r="G134" s="72" t="s">
        <v>44</v>
      </c>
      <c r="H134" s="56">
        <v>59</v>
      </c>
      <c r="I134" s="32"/>
      <c r="J134" s="41">
        <f t="shared" si="4"/>
        <v>0</v>
      </c>
      <c r="K134" s="42" t="str">
        <f t="shared" si="5"/>
        <v>OK</v>
      </c>
      <c r="L134" s="31"/>
      <c r="M134" s="31"/>
      <c r="N134" s="31"/>
      <c r="O134" s="31"/>
      <c r="P134" s="31"/>
      <c r="Q134" s="31"/>
      <c r="R134" s="31"/>
      <c r="S134" s="31"/>
      <c r="T134" s="31"/>
      <c r="U134" s="31"/>
      <c r="V134" s="31"/>
      <c r="W134" s="31"/>
      <c r="X134" s="60"/>
      <c r="Y134" s="121"/>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row>
    <row r="135" spans="1:57" ht="30" customHeight="1" x14ac:dyDescent="0.25">
      <c r="A135" s="166"/>
      <c r="B135" s="71">
        <v>132</v>
      </c>
      <c r="C135" s="169"/>
      <c r="D135" s="75" t="s">
        <v>184</v>
      </c>
      <c r="E135" s="72" t="s">
        <v>172</v>
      </c>
      <c r="F135" s="72" t="s">
        <v>144</v>
      </c>
      <c r="G135" s="72" t="s">
        <v>44</v>
      </c>
      <c r="H135" s="56">
        <v>49.9</v>
      </c>
      <c r="I135" s="32"/>
      <c r="J135" s="41">
        <f t="shared" si="4"/>
        <v>0</v>
      </c>
      <c r="K135" s="42" t="str">
        <f t="shared" si="5"/>
        <v>OK</v>
      </c>
      <c r="L135" s="31"/>
      <c r="M135" s="31"/>
      <c r="N135" s="31"/>
      <c r="O135" s="31"/>
      <c r="P135" s="31"/>
      <c r="Q135" s="31"/>
      <c r="R135" s="31"/>
      <c r="S135" s="31"/>
      <c r="T135" s="31"/>
      <c r="U135" s="31"/>
      <c r="V135" s="31"/>
      <c r="W135" s="31"/>
      <c r="X135" s="60"/>
      <c r="Y135" s="121"/>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row>
    <row r="136" spans="1:57" ht="30" customHeight="1" x14ac:dyDescent="0.25">
      <c r="A136" s="166"/>
      <c r="B136" s="71">
        <v>133</v>
      </c>
      <c r="C136" s="169"/>
      <c r="D136" s="75" t="s">
        <v>185</v>
      </c>
      <c r="E136" s="72" t="s">
        <v>172</v>
      </c>
      <c r="F136" s="72" t="s">
        <v>176</v>
      </c>
      <c r="G136" s="72" t="s">
        <v>44</v>
      </c>
      <c r="H136" s="56">
        <v>199</v>
      </c>
      <c r="I136" s="32"/>
      <c r="J136" s="41">
        <f t="shared" si="4"/>
        <v>0</v>
      </c>
      <c r="K136" s="42" t="str">
        <f t="shared" si="5"/>
        <v>OK</v>
      </c>
      <c r="L136" s="31"/>
      <c r="M136" s="31"/>
      <c r="N136" s="31"/>
      <c r="O136" s="31"/>
      <c r="P136" s="31"/>
      <c r="Q136" s="31"/>
      <c r="R136" s="31"/>
      <c r="S136" s="31"/>
      <c r="T136" s="31"/>
      <c r="U136" s="31"/>
      <c r="V136" s="31"/>
      <c r="W136" s="31"/>
      <c r="X136" s="60"/>
      <c r="Y136" s="121"/>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row>
    <row r="137" spans="1:57" ht="30" customHeight="1" x14ac:dyDescent="0.25">
      <c r="A137" s="166"/>
      <c r="B137" s="71">
        <v>134</v>
      </c>
      <c r="C137" s="169"/>
      <c r="D137" s="75" t="s">
        <v>186</v>
      </c>
      <c r="E137" s="72" t="s">
        <v>143</v>
      </c>
      <c r="F137" s="72" t="s">
        <v>38</v>
      </c>
      <c r="G137" s="72" t="s">
        <v>44</v>
      </c>
      <c r="H137" s="56">
        <v>12</v>
      </c>
      <c r="I137" s="32"/>
      <c r="J137" s="41">
        <f t="shared" si="4"/>
        <v>0</v>
      </c>
      <c r="K137" s="42" t="str">
        <f t="shared" si="5"/>
        <v>OK</v>
      </c>
      <c r="L137" s="31"/>
      <c r="M137" s="31"/>
      <c r="N137" s="31"/>
      <c r="O137" s="31"/>
      <c r="P137" s="31"/>
      <c r="Q137" s="31"/>
      <c r="R137" s="31"/>
      <c r="S137" s="31"/>
      <c r="T137" s="31"/>
      <c r="U137" s="31"/>
      <c r="V137" s="31"/>
      <c r="W137" s="31"/>
      <c r="X137" s="60"/>
      <c r="Y137" s="121"/>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row>
    <row r="138" spans="1:57" ht="30" customHeight="1" x14ac:dyDescent="0.25">
      <c r="A138" s="166"/>
      <c r="B138" s="73">
        <v>135</v>
      </c>
      <c r="C138" s="169"/>
      <c r="D138" s="75" t="s">
        <v>187</v>
      </c>
      <c r="E138" s="72" t="s">
        <v>239</v>
      </c>
      <c r="F138" s="72" t="s">
        <v>38</v>
      </c>
      <c r="G138" s="72" t="s">
        <v>44</v>
      </c>
      <c r="H138" s="56">
        <v>15</v>
      </c>
      <c r="I138" s="32"/>
      <c r="J138" s="41">
        <f t="shared" si="4"/>
        <v>0</v>
      </c>
      <c r="K138" s="42" t="str">
        <f t="shared" si="5"/>
        <v>OK</v>
      </c>
      <c r="L138" s="31"/>
      <c r="M138" s="31"/>
      <c r="N138" s="31"/>
      <c r="O138" s="31"/>
      <c r="P138" s="31"/>
      <c r="Q138" s="31"/>
      <c r="R138" s="31"/>
      <c r="S138" s="31"/>
      <c r="T138" s="31"/>
      <c r="U138" s="31"/>
      <c r="V138" s="31"/>
      <c r="W138" s="31"/>
      <c r="X138" s="60"/>
      <c r="Y138" s="121"/>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row>
    <row r="139" spans="1:57" ht="30" customHeight="1" x14ac:dyDescent="0.25">
      <c r="A139" s="166"/>
      <c r="B139" s="71">
        <v>136</v>
      </c>
      <c r="C139" s="169"/>
      <c r="D139" s="74" t="s">
        <v>700</v>
      </c>
      <c r="E139" s="86" t="s">
        <v>188</v>
      </c>
      <c r="F139" s="72" t="s">
        <v>123</v>
      </c>
      <c r="G139" s="73"/>
      <c r="H139" s="56">
        <v>220</v>
      </c>
      <c r="I139" s="32"/>
      <c r="J139" s="41">
        <f t="shared" si="4"/>
        <v>0</v>
      </c>
      <c r="K139" s="42" t="str">
        <f t="shared" si="5"/>
        <v>OK</v>
      </c>
      <c r="L139" s="31"/>
      <c r="M139" s="31"/>
      <c r="N139" s="31"/>
      <c r="O139" s="31"/>
      <c r="P139" s="31"/>
      <c r="Q139" s="31"/>
      <c r="R139" s="31"/>
      <c r="S139" s="31"/>
      <c r="T139" s="31"/>
      <c r="U139" s="31"/>
      <c r="V139" s="31"/>
      <c r="W139" s="31"/>
      <c r="X139" s="60"/>
      <c r="Y139" s="121"/>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row>
    <row r="140" spans="1:57" ht="30" customHeight="1" x14ac:dyDescent="0.25">
      <c r="A140" s="166"/>
      <c r="B140" s="71">
        <v>137</v>
      </c>
      <c r="C140" s="169"/>
      <c r="D140" s="75" t="s">
        <v>701</v>
      </c>
      <c r="E140" s="86" t="s">
        <v>188</v>
      </c>
      <c r="F140" s="72" t="s">
        <v>123</v>
      </c>
      <c r="G140" s="73"/>
      <c r="H140" s="56">
        <v>220</v>
      </c>
      <c r="I140" s="32"/>
      <c r="J140" s="41">
        <f t="shared" si="4"/>
        <v>0</v>
      </c>
      <c r="K140" s="42" t="str">
        <f t="shared" si="5"/>
        <v>OK</v>
      </c>
      <c r="L140" s="31"/>
      <c r="M140" s="31"/>
      <c r="N140" s="31"/>
      <c r="O140" s="31"/>
      <c r="P140" s="31"/>
      <c r="Q140" s="31"/>
      <c r="R140" s="31"/>
      <c r="S140" s="31"/>
      <c r="T140" s="31"/>
      <c r="U140" s="31"/>
      <c r="V140" s="31"/>
      <c r="W140" s="31"/>
      <c r="X140" s="60"/>
      <c r="Y140" s="121"/>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row>
    <row r="141" spans="1:57" ht="30" customHeight="1" x14ac:dyDescent="0.25">
      <c r="A141" s="166"/>
      <c r="B141" s="71">
        <v>138</v>
      </c>
      <c r="C141" s="169"/>
      <c r="D141" s="75" t="s">
        <v>702</v>
      </c>
      <c r="E141" s="86" t="s">
        <v>188</v>
      </c>
      <c r="F141" s="72" t="s">
        <v>123</v>
      </c>
      <c r="G141" s="73"/>
      <c r="H141" s="56">
        <v>220</v>
      </c>
      <c r="I141" s="32"/>
      <c r="J141" s="41">
        <f t="shared" si="4"/>
        <v>0</v>
      </c>
      <c r="K141" s="42" t="str">
        <f t="shared" si="5"/>
        <v>OK</v>
      </c>
      <c r="L141" s="31"/>
      <c r="M141" s="31"/>
      <c r="N141" s="31"/>
      <c r="O141" s="31"/>
      <c r="P141" s="31"/>
      <c r="Q141" s="31"/>
      <c r="R141" s="31"/>
      <c r="S141" s="31"/>
      <c r="T141" s="31"/>
      <c r="U141" s="31"/>
      <c r="V141" s="31"/>
      <c r="W141" s="31"/>
      <c r="X141" s="60"/>
      <c r="Y141" s="121"/>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row>
    <row r="142" spans="1:57" ht="30" customHeight="1" x14ac:dyDescent="0.25">
      <c r="A142" s="166"/>
      <c r="B142" s="71">
        <v>139</v>
      </c>
      <c r="C142" s="169"/>
      <c r="D142" s="75" t="s">
        <v>703</v>
      </c>
      <c r="E142" s="86" t="s">
        <v>188</v>
      </c>
      <c r="F142" s="72" t="s">
        <v>123</v>
      </c>
      <c r="G142" s="73"/>
      <c r="H142" s="56">
        <v>210</v>
      </c>
      <c r="I142" s="32"/>
      <c r="J142" s="41">
        <f t="shared" si="4"/>
        <v>0</v>
      </c>
      <c r="K142" s="42" t="str">
        <f t="shared" si="5"/>
        <v>OK</v>
      </c>
      <c r="L142" s="31"/>
      <c r="M142" s="31"/>
      <c r="N142" s="31"/>
      <c r="O142" s="31"/>
      <c r="P142" s="31"/>
      <c r="Q142" s="31"/>
      <c r="R142" s="31"/>
      <c r="S142" s="31"/>
      <c r="T142" s="31"/>
      <c r="U142" s="31"/>
      <c r="V142" s="31"/>
      <c r="W142" s="31"/>
      <c r="X142" s="60"/>
      <c r="Y142" s="121"/>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row>
    <row r="143" spans="1:57" ht="30" customHeight="1" x14ac:dyDescent="0.25">
      <c r="A143" s="166"/>
      <c r="B143" s="71">
        <v>140</v>
      </c>
      <c r="C143" s="169"/>
      <c r="D143" s="75" t="s">
        <v>704</v>
      </c>
      <c r="E143" s="86" t="s">
        <v>188</v>
      </c>
      <c r="F143" s="72" t="s">
        <v>123</v>
      </c>
      <c r="G143" s="73"/>
      <c r="H143" s="56">
        <v>180</v>
      </c>
      <c r="I143" s="32"/>
      <c r="J143" s="41">
        <f t="shared" si="4"/>
        <v>0</v>
      </c>
      <c r="K143" s="42" t="str">
        <f t="shared" si="5"/>
        <v>OK</v>
      </c>
      <c r="L143" s="31"/>
      <c r="M143" s="31"/>
      <c r="N143" s="31"/>
      <c r="O143" s="31"/>
      <c r="P143" s="31"/>
      <c r="Q143" s="31"/>
      <c r="R143" s="31"/>
      <c r="S143" s="31"/>
      <c r="T143" s="31"/>
      <c r="U143" s="31"/>
      <c r="V143" s="31"/>
      <c r="W143" s="31"/>
      <c r="X143" s="60"/>
      <c r="Y143" s="121"/>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row>
    <row r="144" spans="1:57" ht="30" customHeight="1" x14ac:dyDescent="0.25">
      <c r="A144" s="166"/>
      <c r="B144" s="71">
        <v>141</v>
      </c>
      <c r="C144" s="169"/>
      <c r="D144" s="75" t="s">
        <v>705</v>
      </c>
      <c r="E144" s="86" t="s">
        <v>188</v>
      </c>
      <c r="F144" s="72" t="s">
        <v>123</v>
      </c>
      <c r="G144" s="73"/>
      <c r="H144" s="56">
        <v>250</v>
      </c>
      <c r="I144" s="32"/>
      <c r="J144" s="41">
        <f t="shared" si="4"/>
        <v>0</v>
      </c>
      <c r="K144" s="42" t="str">
        <f t="shared" si="5"/>
        <v>OK</v>
      </c>
      <c r="L144" s="31"/>
      <c r="M144" s="31"/>
      <c r="N144" s="31"/>
      <c r="O144" s="31"/>
      <c r="P144" s="31"/>
      <c r="Q144" s="31"/>
      <c r="R144" s="31"/>
      <c r="S144" s="31"/>
      <c r="T144" s="31"/>
      <c r="U144" s="31"/>
      <c r="V144" s="31"/>
      <c r="W144" s="31"/>
      <c r="X144" s="60"/>
      <c r="Y144" s="121"/>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row>
    <row r="145" spans="1:57" ht="30" customHeight="1" x14ac:dyDescent="0.25">
      <c r="A145" s="166"/>
      <c r="B145" s="73">
        <v>142</v>
      </c>
      <c r="C145" s="169"/>
      <c r="D145" s="75" t="s">
        <v>628</v>
      </c>
      <c r="E145" s="72" t="s">
        <v>172</v>
      </c>
      <c r="F145" s="72" t="s">
        <v>629</v>
      </c>
      <c r="G145" s="72" t="s">
        <v>44</v>
      </c>
      <c r="H145" s="56">
        <v>120</v>
      </c>
      <c r="I145" s="32"/>
      <c r="J145" s="41">
        <f t="shared" si="4"/>
        <v>0</v>
      </c>
      <c r="K145" s="42" t="str">
        <f t="shared" si="5"/>
        <v>OK</v>
      </c>
      <c r="L145" s="31"/>
      <c r="M145" s="31"/>
      <c r="N145" s="31"/>
      <c r="O145" s="31"/>
      <c r="P145" s="31"/>
      <c r="Q145" s="31"/>
      <c r="R145" s="31"/>
      <c r="S145" s="31"/>
      <c r="T145" s="31"/>
      <c r="U145" s="31"/>
      <c r="V145" s="31"/>
      <c r="W145" s="31"/>
      <c r="X145" s="60"/>
      <c r="Y145" s="121"/>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row>
    <row r="146" spans="1:57" ht="30" customHeight="1" x14ac:dyDescent="0.25">
      <c r="A146" s="166"/>
      <c r="B146" s="73">
        <v>143</v>
      </c>
      <c r="C146" s="169"/>
      <c r="D146" s="75" t="s">
        <v>630</v>
      </c>
      <c r="E146" s="72" t="s">
        <v>143</v>
      </c>
      <c r="F146" s="72" t="s">
        <v>631</v>
      </c>
      <c r="G146" s="72" t="s">
        <v>44</v>
      </c>
      <c r="H146" s="56">
        <v>12</v>
      </c>
      <c r="I146" s="32"/>
      <c r="J146" s="41">
        <f t="shared" si="4"/>
        <v>0</v>
      </c>
      <c r="K146" s="42" t="str">
        <f t="shared" si="5"/>
        <v>OK</v>
      </c>
      <c r="L146" s="31"/>
      <c r="M146" s="31"/>
      <c r="N146" s="31"/>
      <c r="O146" s="31"/>
      <c r="P146" s="31"/>
      <c r="Q146" s="31"/>
      <c r="R146" s="31"/>
      <c r="S146" s="31"/>
      <c r="T146" s="31"/>
      <c r="U146" s="31"/>
      <c r="V146" s="31"/>
      <c r="W146" s="31"/>
      <c r="X146" s="60"/>
      <c r="Y146" s="121"/>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row>
    <row r="147" spans="1:57" ht="30" customHeight="1" x14ac:dyDescent="0.25">
      <c r="A147" s="166"/>
      <c r="B147" s="73">
        <v>144</v>
      </c>
      <c r="C147" s="169"/>
      <c r="D147" s="75" t="s">
        <v>632</v>
      </c>
      <c r="E147" s="72" t="s">
        <v>143</v>
      </c>
      <c r="F147" s="72" t="s">
        <v>629</v>
      </c>
      <c r="G147" s="72" t="s">
        <v>44</v>
      </c>
      <c r="H147" s="56">
        <v>49</v>
      </c>
      <c r="I147" s="32"/>
      <c r="J147" s="41">
        <f t="shared" si="4"/>
        <v>0</v>
      </c>
      <c r="K147" s="42" t="str">
        <f t="shared" si="5"/>
        <v>OK</v>
      </c>
      <c r="L147" s="31"/>
      <c r="M147" s="31"/>
      <c r="N147" s="31"/>
      <c r="O147" s="31"/>
      <c r="P147" s="31"/>
      <c r="Q147" s="31"/>
      <c r="R147" s="31"/>
      <c r="S147" s="31"/>
      <c r="T147" s="31"/>
      <c r="U147" s="31"/>
      <c r="V147" s="31"/>
      <c r="W147" s="31"/>
      <c r="X147" s="60"/>
      <c r="Y147" s="121"/>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row>
    <row r="148" spans="1:57" ht="30" customHeight="1" x14ac:dyDescent="0.25">
      <c r="A148" s="166"/>
      <c r="B148" s="73">
        <v>145</v>
      </c>
      <c r="C148" s="169"/>
      <c r="D148" s="75" t="s">
        <v>633</v>
      </c>
      <c r="E148" s="72" t="s">
        <v>194</v>
      </c>
      <c r="F148" s="72" t="s">
        <v>336</v>
      </c>
      <c r="G148" s="72" t="s">
        <v>44</v>
      </c>
      <c r="H148" s="56">
        <v>4.1900000000000004</v>
      </c>
      <c r="I148" s="32"/>
      <c r="J148" s="41">
        <f t="shared" si="4"/>
        <v>0</v>
      </c>
      <c r="K148" s="42" t="str">
        <f t="shared" si="5"/>
        <v>OK</v>
      </c>
      <c r="L148" s="31"/>
      <c r="M148" s="31"/>
      <c r="N148" s="31"/>
      <c r="O148" s="31"/>
      <c r="P148" s="31"/>
      <c r="Q148" s="31"/>
      <c r="R148" s="31"/>
      <c r="S148" s="31"/>
      <c r="T148" s="31"/>
      <c r="U148" s="31"/>
      <c r="V148" s="31"/>
      <c r="W148" s="31"/>
      <c r="X148" s="60"/>
      <c r="Y148" s="121"/>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row>
    <row r="149" spans="1:57" ht="30" customHeight="1" x14ac:dyDescent="0.25">
      <c r="A149" s="166"/>
      <c r="B149" s="73">
        <v>146</v>
      </c>
      <c r="C149" s="169"/>
      <c r="D149" s="75" t="s">
        <v>189</v>
      </c>
      <c r="E149" s="72" t="s">
        <v>706</v>
      </c>
      <c r="F149" s="72" t="s">
        <v>38</v>
      </c>
      <c r="G149" s="72" t="s">
        <v>44</v>
      </c>
      <c r="H149" s="56">
        <v>11</v>
      </c>
      <c r="I149" s="32"/>
      <c r="J149" s="41">
        <f t="shared" si="4"/>
        <v>0</v>
      </c>
      <c r="K149" s="42" t="str">
        <f t="shared" si="5"/>
        <v>OK</v>
      </c>
      <c r="L149" s="31"/>
      <c r="M149" s="31"/>
      <c r="N149" s="31"/>
      <c r="O149" s="31"/>
      <c r="P149" s="31"/>
      <c r="Q149" s="31"/>
      <c r="R149" s="31"/>
      <c r="S149" s="31"/>
      <c r="T149" s="31"/>
      <c r="U149" s="31"/>
      <c r="V149" s="31"/>
      <c r="W149" s="31"/>
      <c r="X149" s="60"/>
      <c r="Y149" s="121"/>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row>
    <row r="150" spans="1:57" ht="30" customHeight="1" x14ac:dyDescent="0.25">
      <c r="A150" s="166"/>
      <c r="B150" s="73">
        <v>147</v>
      </c>
      <c r="C150" s="169"/>
      <c r="D150" s="75" t="s">
        <v>191</v>
      </c>
      <c r="E150" s="72" t="s">
        <v>707</v>
      </c>
      <c r="F150" s="72" t="s">
        <v>38</v>
      </c>
      <c r="G150" s="72" t="s">
        <v>44</v>
      </c>
      <c r="H150" s="56">
        <v>430.92</v>
      </c>
      <c r="I150" s="32"/>
      <c r="J150" s="41">
        <f t="shared" si="4"/>
        <v>0</v>
      </c>
      <c r="K150" s="42" t="str">
        <f t="shared" si="5"/>
        <v>OK</v>
      </c>
      <c r="L150" s="31"/>
      <c r="M150" s="31"/>
      <c r="N150" s="31"/>
      <c r="O150" s="31"/>
      <c r="P150" s="31"/>
      <c r="Q150" s="31"/>
      <c r="R150" s="31"/>
      <c r="S150" s="31"/>
      <c r="T150" s="31"/>
      <c r="U150" s="31"/>
      <c r="V150" s="31"/>
      <c r="W150" s="31"/>
      <c r="X150" s="60"/>
      <c r="Y150" s="121"/>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row>
    <row r="151" spans="1:57" ht="30" customHeight="1" x14ac:dyDescent="0.25">
      <c r="A151" s="166"/>
      <c r="B151" s="71">
        <v>148</v>
      </c>
      <c r="C151" s="169"/>
      <c r="D151" s="75" t="s">
        <v>193</v>
      </c>
      <c r="E151" s="72" t="s">
        <v>194</v>
      </c>
      <c r="F151" s="72" t="s">
        <v>38</v>
      </c>
      <c r="G151" s="72" t="s">
        <v>44</v>
      </c>
      <c r="H151" s="56">
        <v>0.84</v>
      </c>
      <c r="I151" s="32">
        <f>15-1</f>
        <v>14</v>
      </c>
      <c r="J151" s="41">
        <f t="shared" si="4"/>
        <v>0</v>
      </c>
      <c r="K151" s="42" t="str">
        <f t="shared" si="5"/>
        <v>OK</v>
      </c>
      <c r="L151" s="31"/>
      <c r="M151" s="31"/>
      <c r="N151" s="31"/>
      <c r="O151" s="31"/>
      <c r="P151" s="31"/>
      <c r="Q151" s="31"/>
      <c r="R151" s="31"/>
      <c r="S151" s="31"/>
      <c r="T151" s="31"/>
      <c r="U151" s="31"/>
      <c r="V151" s="31"/>
      <c r="W151" s="31"/>
      <c r="X151" s="60"/>
      <c r="Y151" s="121"/>
      <c r="Z151" s="60"/>
      <c r="AA151" s="60"/>
      <c r="AB151" s="60"/>
      <c r="AC151" s="60"/>
      <c r="AD151" s="60"/>
      <c r="AE151" s="60"/>
      <c r="AF151" s="60"/>
      <c r="AG151" s="60"/>
      <c r="AH151" s="123"/>
      <c r="AI151" s="123"/>
      <c r="AJ151" s="60"/>
      <c r="AK151" s="60"/>
      <c r="AL151" s="60"/>
      <c r="AM151" s="60"/>
      <c r="AN151" s="60"/>
      <c r="AO151" s="124">
        <v>5</v>
      </c>
      <c r="AP151" s="60"/>
      <c r="AQ151" s="60"/>
      <c r="AR151" s="60"/>
      <c r="AS151" s="60"/>
      <c r="AT151" s="60"/>
      <c r="AU151" s="60"/>
      <c r="AV151" s="60"/>
      <c r="AW151" s="60"/>
      <c r="AX151" s="60"/>
      <c r="AY151" s="124">
        <v>9</v>
      </c>
      <c r="AZ151" s="123"/>
      <c r="BA151" s="123"/>
      <c r="BB151" s="123"/>
      <c r="BC151" s="123"/>
      <c r="BD151" s="123"/>
      <c r="BE151" s="123"/>
    </row>
    <row r="152" spans="1:57" ht="30" customHeight="1" x14ac:dyDescent="0.25">
      <c r="A152" s="166"/>
      <c r="B152" s="71">
        <v>149</v>
      </c>
      <c r="C152" s="169"/>
      <c r="D152" s="75" t="s">
        <v>195</v>
      </c>
      <c r="E152" s="72" t="s">
        <v>194</v>
      </c>
      <c r="F152" s="72" t="s">
        <v>38</v>
      </c>
      <c r="G152" s="72" t="s">
        <v>44</v>
      </c>
      <c r="H152" s="56">
        <v>1.8</v>
      </c>
      <c r="I152" s="32">
        <v>15</v>
      </c>
      <c r="J152" s="41">
        <f t="shared" si="4"/>
        <v>0</v>
      </c>
      <c r="K152" s="42" t="str">
        <f t="shared" si="5"/>
        <v>OK</v>
      </c>
      <c r="L152" s="31"/>
      <c r="M152" s="31"/>
      <c r="N152" s="31"/>
      <c r="O152" s="31"/>
      <c r="P152" s="31"/>
      <c r="Q152" s="31"/>
      <c r="R152" s="31"/>
      <c r="S152" s="31"/>
      <c r="T152" s="31"/>
      <c r="U152" s="31"/>
      <c r="V152" s="31"/>
      <c r="W152" s="31"/>
      <c r="X152" s="60"/>
      <c r="Y152" s="121"/>
      <c r="Z152" s="60"/>
      <c r="AA152" s="60"/>
      <c r="AB152" s="60"/>
      <c r="AC152" s="60"/>
      <c r="AD152" s="60"/>
      <c r="AE152" s="60"/>
      <c r="AF152" s="60"/>
      <c r="AG152" s="60"/>
      <c r="AH152" s="60"/>
      <c r="AI152" s="60"/>
      <c r="AJ152" s="60"/>
      <c r="AK152" s="60"/>
      <c r="AL152" s="60"/>
      <c r="AM152" s="60"/>
      <c r="AN152" s="60"/>
      <c r="AO152" s="124">
        <v>5</v>
      </c>
      <c r="AP152" s="60"/>
      <c r="AQ152" s="60"/>
      <c r="AR152" s="60"/>
      <c r="AS152" s="60"/>
      <c r="AT152" s="60"/>
      <c r="AU152" s="60"/>
      <c r="AV152" s="60"/>
      <c r="AW152" s="60"/>
      <c r="AX152" s="60"/>
      <c r="AY152" s="124">
        <v>10</v>
      </c>
      <c r="AZ152" s="123"/>
      <c r="BA152" s="123"/>
      <c r="BB152" s="123"/>
      <c r="BC152" s="123"/>
      <c r="BD152" s="123"/>
      <c r="BE152" s="123"/>
    </row>
    <row r="153" spans="1:57" ht="30" customHeight="1" x14ac:dyDescent="0.25">
      <c r="A153" s="166"/>
      <c r="B153" s="71">
        <v>150</v>
      </c>
      <c r="C153" s="169"/>
      <c r="D153" s="75" t="s">
        <v>196</v>
      </c>
      <c r="E153" s="72" t="s">
        <v>194</v>
      </c>
      <c r="F153" s="72" t="s">
        <v>38</v>
      </c>
      <c r="G153" s="72" t="s">
        <v>44</v>
      </c>
      <c r="H153" s="56">
        <v>3.38</v>
      </c>
      <c r="I153" s="32">
        <v>10</v>
      </c>
      <c r="J153" s="41">
        <f t="shared" si="4"/>
        <v>0</v>
      </c>
      <c r="K153" s="42" t="str">
        <f t="shared" si="5"/>
        <v>OK</v>
      </c>
      <c r="L153" s="31"/>
      <c r="M153" s="31"/>
      <c r="N153" s="31"/>
      <c r="O153" s="31"/>
      <c r="P153" s="31"/>
      <c r="Q153" s="31"/>
      <c r="R153" s="31"/>
      <c r="S153" s="31"/>
      <c r="T153" s="31"/>
      <c r="U153" s="31"/>
      <c r="V153" s="31"/>
      <c r="W153" s="31"/>
      <c r="X153" s="60"/>
      <c r="Y153" s="121"/>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124">
        <v>10</v>
      </c>
      <c r="AZ153" s="123"/>
      <c r="BA153" s="123"/>
      <c r="BB153" s="123"/>
      <c r="BC153" s="123"/>
      <c r="BD153" s="123"/>
      <c r="BE153" s="123"/>
    </row>
    <row r="154" spans="1:57" ht="30" customHeight="1" x14ac:dyDescent="0.25">
      <c r="A154" s="166"/>
      <c r="B154" s="71">
        <v>151</v>
      </c>
      <c r="C154" s="169"/>
      <c r="D154" s="75" t="s">
        <v>197</v>
      </c>
      <c r="E154" s="72" t="s">
        <v>143</v>
      </c>
      <c r="F154" s="72" t="s">
        <v>176</v>
      </c>
      <c r="G154" s="72" t="s">
        <v>44</v>
      </c>
      <c r="H154" s="56">
        <v>11</v>
      </c>
      <c r="I154" s="32"/>
      <c r="J154" s="41">
        <f t="shared" si="4"/>
        <v>0</v>
      </c>
      <c r="K154" s="42" t="str">
        <f t="shared" si="5"/>
        <v>OK</v>
      </c>
      <c r="L154" s="31"/>
      <c r="M154" s="31"/>
      <c r="N154" s="31"/>
      <c r="O154" s="31"/>
      <c r="P154" s="31"/>
      <c r="Q154" s="31"/>
      <c r="R154" s="31"/>
      <c r="S154" s="31"/>
      <c r="T154" s="31"/>
      <c r="U154" s="31"/>
      <c r="V154" s="31"/>
      <c r="W154" s="31"/>
      <c r="X154" s="60"/>
      <c r="Y154" s="121"/>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row>
    <row r="155" spans="1:57" ht="30" customHeight="1" x14ac:dyDescent="0.25">
      <c r="A155" s="167"/>
      <c r="B155" s="71">
        <v>152</v>
      </c>
      <c r="C155" s="170"/>
      <c r="D155" s="82" t="s">
        <v>199</v>
      </c>
      <c r="E155" s="34" t="s">
        <v>143</v>
      </c>
      <c r="F155" s="72" t="s">
        <v>155</v>
      </c>
      <c r="G155" s="72" t="s">
        <v>44</v>
      </c>
      <c r="H155" s="56">
        <v>15.99</v>
      </c>
      <c r="I155" s="32">
        <v>5</v>
      </c>
      <c r="J155" s="41">
        <f t="shared" si="4"/>
        <v>3</v>
      </c>
      <c r="K155" s="42" t="str">
        <f t="shared" si="5"/>
        <v>OK</v>
      </c>
      <c r="L155" s="31"/>
      <c r="M155" s="31"/>
      <c r="N155" s="31"/>
      <c r="O155" s="31"/>
      <c r="P155" s="31"/>
      <c r="Q155" s="31"/>
      <c r="R155" s="31"/>
      <c r="S155" s="31"/>
      <c r="T155" s="31"/>
      <c r="U155" s="31"/>
      <c r="V155" s="31"/>
      <c r="W155" s="31"/>
      <c r="X155" s="60"/>
      <c r="Y155" s="121"/>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124">
        <v>2</v>
      </c>
      <c r="AW155" s="123"/>
      <c r="AX155" s="60"/>
      <c r="AY155" s="60"/>
      <c r="AZ155" s="60"/>
      <c r="BA155" s="60"/>
      <c r="BB155" s="60"/>
      <c r="BC155" s="60"/>
      <c r="BD155" s="60"/>
      <c r="BE155" s="60"/>
    </row>
    <row r="156" spans="1:57" ht="30" customHeight="1" x14ac:dyDescent="0.25">
      <c r="A156" s="171">
        <v>3</v>
      </c>
      <c r="B156" s="76">
        <v>153</v>
      </c>
      <c r="C156" s="174" t="s">
        <v>684</v>
      </c>
      <c r="D156" s="80" t="s">
        <v>200</v>
      </c>
      <c r="E156" s="87" t="s">
        <v>37</v>
      </c>
      <c r="F156" s="69" t="s">
        <v>201</v>
      </c>
      <c r="G156" s="69" t="s">
        <v>44</v>
      </c>
      <c r="H156" s="54">
        <v>15.98</v>
      </c>
      <c r="I156" s="32">
        <v>5</v>
      </c>
      <c r="J156" s="41">
        <f t="shared" si="4"/>
        <v>5</v>
      </c>
      <c r="K156" s="42" t="str">
        <f t="shared" si="5"/>
        <v>OK</v>
      </c>
      <c r="L156" s="31"/>
      <c r="M156" s="31"/>
      <c r="N156" s="31"/>
      <c r="O156" s="31"/>
      <c r="P156" s="31"/>
      <c r="Q156" s="31"/>
      <c r="R156" s="31"/>
      <c r="S156" s="31"/>
      <c r="T156" s="31"/>
      <c r="U156" s="31"/>
      <c r="V156" s="31"/>
      <c r="W156" s="31"/>
      <c r="X156" s="60"/>
      <c r="Y156" s="121"/>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row>
    <row r="157" spans="1:57" ht="30" customHeight="1" x14ac:dyDescent="0.25">
      <c r="A157" s="172"/>
      <c r="B157" s="70">
        <v>154</v>
      </c>
      <c r="C157" s="175"/>
      <c r="D157" s="80" t="s">
        <v>662</v>
      </c>
      <c r="E157" s="87" t="s">
        <v>37</v>
      </c>
      <c r="F157" s="69" t="s">
        <v>627</v>
      </c>
      <c r="G157" s="69" t="s">
        <v>44</v>
      </c>
      <c r="H157" s="54">
        <v>17.559999999999999</v>
      </c>
      <c r="I157" s="32">
        <v>2</v>
      </c>
      <c r="J157" s="41">
        <f t="shared" si="4"/>
        <v>2</v>
      </c>
      <c r="K157" s="42" t="str">
        <f t="shared" si="5"/>
        <v>OK</v>
      </c>
      <c r="L157" s="31"/>
      <c r="M157" s="31"/>
      <c r="N157" s="31"/>
      <c r="O157" s="31"/>
      <c r="P157" s="31"/>
      <c r="Q157" s="31"/>
      <c r="R157" s="31"/>
      <c r="S157" s="31"/>
      <c r="T157" s="31"/>
      <c r="U157" s="31"/>
      <c r="V157" s="31"/>
      <c r="W157" s="31"/>
      <c r="X157" s="60"/>
      <c r="Y157" s="121"/>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row>
    <row r="158" spans="1:57" ht="30" customHeight="1" x14ac:dyDescent="0.25">
      <c r="A158" s="172"/>
      <c r="B158" s="70">
        <v>155</v>
      </c>
      <c r="C158" s="175"/>
      <c r="D158" s="80" t="s">
        <v>666</v>
      </c>
      <c r="E158" s="87" t="s">
        <v>37</v>
      </c>
      <c r="F158" s="69" t="s">
        <v>336</v>
      </c>
      <c r="G158" s="69" t="s">
        <v>44</v>
      </c>
      <c r="H158" s="54">
        <v>5.84</v>
      </c>
      <c r="I158" s="32"/>
      <c r="J158" s="41">
        <f t="shared" si="4"/>
        <v>0</v>
      </c>
      <c r="K158" s="42" t="str">
        <f t="shared" si="5"/>
        <v>OK</v>
      </c>
      <c r="L158" s="31"/>
      <c r="M158" s="31"/>
      <c r="N158" s="31"/>
      <c r="O158" s="31"/>
      <c r="P158" s="31"/>
      <c r="Q158" s="31"/>
      <c r="R158" s="31"/>
      <c r="S158" s="31"/>
      <c r="T158" s="31"/>
      <c r="U158" s="31"/>
      <c r="V158" s="31"/>
      <c r="W158" s="31"/>
      <c r="X158" s="60"/>
      <c r="Y158" s="121"/>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row>
    <row r="159" spans="1:57" ht="30" customHeight="1" x14ac:dyDescent="0.25">
      <c r="A159" s="172"/>
      <c r="B159" s="70">
        <v>156</v>
      </c>
      <c r="C159" s="175"/>
      <c r="D159" s="80" t="s">
        <v>659</v>
      </c>
      <c r="E159" s="87" t="s">
        <v>37</v>
      </c>
      <c r="F159" s="69" t="s">
        <v>623</v>
      </c>
      <c r="G159" s="69" t="s">
        <v>44</v>
      </c>
      <c r="H159" s="54">
        <v>12.08</v>
      </c>
      <c r="I159" s="32">
        <v>3</v>
      </c>
      <c r="J159" s="41">
        <f t="shared" si="4"/>
        <v>2</v>
      </c>
      <c r="K159" s="42" t="str">
        <f t="shared" si="5"/>
        <v>OK</v>
      </c>
      <c r="L159" s="31"/>
      <c r="M159" s="31">
        <v>1</v>
      </c>
      <c r="N159" s="31"/>
      <c r="O159" s="31"/>
      <c r="P159" s="31"/>
      <c r="Q159" s="31"/>
      <c r="R159" s="31"/>
      <c r="S159" s="31"/>
      <c r="T159" s="31"/>
      <c r="U159" s="31"/>
      <c r="V159" s="31"/>
      <c r="W159" s="31"/>
      <c r="X159" s="60"/>
      <c r="Y159" s="121"/>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row>
    <row r="160" spans="1:57" ht="30" customHeight="1" x14ac:dyDescent="0.25">
      <c r="A160" s="172"/>
      <c r="B160" s="76">
        <v>157</v>
      </c>
      <c r="C160" s="175"/>
      <c r="D160" s="80" t="s">
        <v>202</v>
      </c>
      <c r="E160" s="87" t="s">
        <v>37</v>
      </c>
      <c r="F160" s="69" t="s">
        <v>38</v>
      </c>
      <c r="G160" s="69" t="s">
        <v>44</v>
      </c>
      <c r="H160" s="54">
        <v>17.63</v>
      </c>
      <c r="I160" s="32"/>
      <c r="J160" s="41">
        <f t="shared" si="4"/>
        <v>0</v>
      </c>
      <c r="K160" s="42" t="str">
        <f t="shared" si="5"/>
        <v>OK</v>
      </c>
      <c r="L160" s="31"/>
      <c r="M160" s="31"/>
      <c r="N160" s="31"/>
      <c r="O160" s="31"/>
      <c r="P160" s="31"/>
      <c r="Q160" s="31"/>
      <c r="R160" s="31"/>
      <c r="S160" s="31"/>
      <c r="T160" s="31"/>
      <c r="U160" s="31"/>
      <c r="V160" s="31"/>
      <c r="W160" s="31"/>
      <c r="X160" s="60"/>
      <c r="Y160" s="121"/>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row>
    <row r="161" spans="1:57" ht="30" customHeight="1" x14ac:dyDescent="0.25">
      <c r="A161" s="172"/>
      <c r="B161" s="76">
        <v>158</v>
      </c>
      <c r="C161" s="175"/>
      <c r="D161" s="80" t="s">
        <v>204</v>
      </c>
      <c r="E161" s="87" t="s">
        <v>114</v>
      </c>
      <c r="F161" s="69" t="s">
        <v>38</v>
      </c>
      <c r="G161" s="69" t="s">
        <v>44</v>
      </c>
      <c r="H161" s="54">
        <v>71.14</v>
      </c>
      <c r="I161" s="32">
        <v>20</v>
      </c>
      <c r="J161" s="41">
        <f t="shared" si="4"/>
        <v>14</v>
      </c>
      <c r="K161" s="42" t="str">
        <f t="shared" si="5"/>
        <v>OK</v>
      </c>
      <c r="L161" s="31"/>
      <c r="M161" s="31"/>
      <c r="N161" s="31"/>
      <c r="O161" s="31"/>
      <c r="P161" s="31"/>
      <c r="Q161" s="31"/>
      <c r="R161" s="31"/>
      <c r="S161" s="31"/>
      <c r="T161" s="31">
        <v>6</v>
      </c>
      <c r="U161" s="31"/>
      <c r="V161" s="31"/>
      <c r="W161" s="31"/>
      <c r="X161" s="60"/>
      <c r="Y161" s="121"/>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row>
    <row r="162" spans="1:57" ht="30" customHeight="1" x14ac:dyDescent="0.25">
      <c r="A162" s="172"/>
      <c r="B162" s="76">
        <v>159</v>
      </c>
      <c r="C162" s="175"/>
      <c r="D162" s="80" t="s">
        <v>205</v>
      </c>
      <c r="E162" s="87" t="s">
        <v>37</v>
      </c>
      <c r="F162" s="69" t="s">
        <v>33</v>
      </c>
      <c r="G162" s="69" t="s">
        <v>44</v>
      </c>
      <c r="H162" s="54">
        <v>11.14</v>
      </c>
      <c r="I162" s="32">
        <v>80</v>
      </c>
      <c r="J162" s="41">
        <f t="shared" si="4"/>
        <v>60</v>
      </c>
      <c r="K162" s="42" t="str">
        <f t="shared" si="5"/>
        <v>OK</v>
      </c>
      <c r="L162" s="31"/>
      <c r="M162" s="31">
        <v>20</v>
      </c>
      <c r="N162" s="31"/>
      <c r="O162" s="31"/>
      <c r="P162" s="31"/>
      <c r="Q162" s="31"/>
      <c r="R162" s="31"/>
      <c r="S162" s="31"/>
      <c r="T162" s="31"/>
      <c r="U162" s="31"/>
      <c r="V162" s="31"/>
      <c r="W162" s="31"/>
      <c r="X162" s="60"/>
      <c r="Y162" s="121"/>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row>
    <row r="163" spans="1:57" ht="30" customHeight="1" x14ac:dyDescent="0.25">
      <c r="A163" s="172"/>
      <c r="B163" s="70">
        <v>160</v>
      </c>
      <c r="C163" s="175"/>
      <c r="D163" s="80" t="s">
        <v>634</v>
      </c>
      <c r="E163" s="87" t="s">
        <v>708</v>
      </c>
      <c r="F163" s="69" t="s">
        <v>336</v>
      </c>
      <c r="G163" s="69" t="s">
        <v>44</v>
      </c>
      <c r="H163" s="54">
        <v>3.78</v>
      </c>
      <c r="I163" s="32"/>
      <c r="J163" s="41">
        <f t="shared" si="4"/>
        <v>0</v>
      </c>
      <c r="K163" s="42" t="str">
        <f t="shared" si="5"/>
        <v>OK</v>
      </c>
      <c r="L163" s="31"/>
      <c r="M163" s="31"/>
      <c r="N163" s="31"/>
      <c r="O163" s="31"/>
      <c r="P163" s="31"/>
      <c r="Q163" s="31"/>
      <c r="R163" s="31"/>
      <c r="S163" s="31"/>
      <c r="T163" s="31"/>
      <c r="U163" s="31"/>
      <c r="V163" s="31"/>
      <c r="W163" s="31"/>
      <c r="X163" s="60"/>
      <c r="Y163" s="121"/>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row>
    <row r="164" spans="1:57" ht="30" customHeight="1" x14ac:dyDescent="0.25">
      <c r="A164" s="172"/>
      <c r="B164" s="76">
        <v>161</v>
      </c>
      <c r="C164" s="175"/>
      <c r="D164" s="80" t="s">
        <v>206</v>
      </c>
      <c r="E164" s="87" t="s">
        <v>37</v>
      </c>
      <c r="F164" s="69" t="s">
        <v>38</v>
      </c>
      <c r="G164" s="69" t="s">
        <v>44</v>
      </c>
      <c r="H164" s="54">
        <v>1.35</v>
      </c>
      <c r="I164" s="32">
        <v>50</v>
      </c>
      <c r="J164" s="41">
        <f t="shared" si="4"/>
        <v>0</v>
      </c>
      <c r="K164" s="42" t="str">
        <f t="shared" si="5"/>
        <v>OK</v>
      </c>
      <c r="L164" s="31"/>
      <c r="M164" s="31">
        <v>10</v>
      </c>
      <c r="N164" s="31"/>
      <c r="O164" s="31"/>
      <c r="P164" s="31"/>
      <c r="Q164" s="31"/>
      <c r="R164" s="31"/>
      <c r="S164" s="31"/>
      <c r="T164" s="31"/>
      <c r="U164" s="31"/>
      <c r="V164" s="31"/>
      <c r="W164" s="31"/>
      <c r="X164" s="60"/>
      <c r="Y164" s="121"/>
      <c r="Z164" s="60"/>
      <c r="AA164" s="60"/>
      <c r="AB164" s="123"/>
      <c r="AC164" s="123"/>
      <c r="AD164" s="124">
        <v>20</v>
      </c>
      <c r="AE164" s="123"/>
      <c r="AF164" s="123"/>
      <c r="AG164" s="123"/>
      <c r="AH164" s="123"/>
      <c r="AI164" s="123"/>
      <c r="AJ164" s="60"/>
      <c r="AK164" s="60"/>
      <c r="AL164" s="60"/>
      <c r="AM164" s="60"/>
      <c r="AN164" s="60"/>
      <c r="AO164" s="60"/>
      <c r="AP164" s="60"/>
      <c r="AQ164" s="60"/>
      <c r="AR164" s="60"/>
      <c r="AS164" s="60"/>
      <c r="AT164" s="60"/>
      <c r="AU164" s="124">
        <v>20</v>
      </c>
      <c r="AV164" s="123"/>
      <c r="AW164" s="123"/>
      <c r="AX164" s="60"/>
      <c r="AY164" s="60"/>
      <c r="AZ164" s="60"/>
      <c r="BA164" s="60"/>
      <c r="BB164" s="60"/>
      <c r="BC164" s="60"/>
      <c r="BD164" s="60"/>
      <c r="BE164" s="60"/>
    </row>
    <row r="165" spans="1:57" ht="30" customHeight="1" x14ac:dyDescent="0.25">
      <c r="A165" s="172"/>
      <c r="B165" s="76">
        <v>162</v>
      </c>
      <c r="C165" s="175"/>
      <c r="D165" s="80" t="s">
        <v>207</v>
      </c>
      <c r="E165" s="87" t="s">
        <v>37</v>
      </c>
      <c r="F165" s="69" t="s">
        <v>208</v>
      </c>
      <c r="G165" s="69" t="s">
        <v>44</v>
      </c>
      <c r="H165" s="54">
        <v>2.63</v>
      </c>
      <c r="I165" s="32"/>
      <c r="J165" s="41">
        <f t="shared" si="4"/>
        <v>0</v>
      </c>
      <c r="K165" s="42" t="str">
        <f t="shared" si="5"/>
        <v>OK</v>
      </c>
      <c r="L165" s="31"/>
      <c r="M165" s="31"/>
      <c r="N165" s="31"/>
      <c r="O165" s="31"/>
      <c r="P165" s="31"/>
      <c r="Q165" s="31"/>
      <c r="R165" s="31"/>
      <c r="S165" s="31"/>
      <c r="T165" s="31"/>
      <c r="U165" s="31"/>
      <c r="V165" s="31"/>
      <c r="W165" s="31"/>
      <c r="X165" s="60"/>
      <c r="Y165" s="121"/>
      <c r="Z165" s="60"/>
      <c r="AA165" s="60"/>
      <c r="AB165" s="60"/>
      <c r="AC165" s="123"/>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row>
    <row r="166" spans="1:57" ht="30" customHeight="1" x14ac:dyDescent="0.25">
      <c r="A166" s="172"/>
      <c r="B166" s="76">
        <v>163</v>
      </c>
      <c r="C166" s="175"/>
      <c r="D166" s="80" t="s">
        <v>209</v>
      </c>
      <c r="E166" s="87" t="s">
        <v>210</v>
      </c>
      <c r="F166" s="69" t="s">
        <v>38</v>
      </c>
      <c r="G166" s="69" t="s">
        <v>44</v>
      </c>
      <c r="H166" s="54">
        <v>12.08</v>
      </c>
      <c r="I166" s="32">
        <v>50</v>
      </c>
      <c r="J166" s="41">
        <f t="shared" si="4"/>
        <v>15</v>
      </c>
      <c r="K166" s="42" t="str">
        <f t="shared" si="5"/>
        <v>OK</v>
      </c>
      <c r="L166" s="31"/>
      <c r="M166" s="31">
        <v>20</v>
      </c>
      <c r="N166" s="31"/>
      <c r="O166" s="31"/>
      <c r="P166" s="31"/>
      <c r="Q166" s="31"/>
      <c r="R166" s="31"/>
      <c r="S166" s="31"/>
      <c r="T166" s="31"/>
      <c r="U166" s="31"/>
      <c r="V166" s="31"/>
      <c r="W166" s="31"/>
      <c r="X166" s="60"/>
      <c r="Y166" s="121"/>
      <c r="Z166" s="60"/>
      <c r="AA166" s="60"/>
      <c r="AB166" s="60"/>
      <c r="AC166" s="123"/>
      <c r="AD166" s="60"/>
      <c r="AE166" s="60"/>
      <c r="AF166" s="124">
        <v>15</v>
      </c>
      <c r="AG166" s="123"/>
      <c r="AH166" s="123"/>
      <c r="AI166" s="123"/>
      <c r="AJ166" s="60"/>
      <c r="AK166" s="60"/>
      <c r="AL166" s="60"/>
      <c r="AM166" s="60"/>
      <c r="AN166" s="60"/>
      <c r="AO166" s="60"/>
      <c r="AP166" s="60"/>
      <c r="AQ166" s="60"/>
      <c r="AR166" s="60"/>
      <c r="AS166" s="60"/>
      <c r="AT166" s="60"/>
      <c r="AU166" s="123"/>
      <c r="AV166" s="123"/>
      <c r="AW166" s="123"/>
      <c r="AX166" s="60"/>
      <c r="AY166" s="60"/>
      <c r="AZ166" s="60"/>
      <c r="BA166" s="60"/>
      <c r="BB166" s="60"/>
      <c r="BC166" s="60"/>
      <c r="BD166" s="60"/>
      <c r="BE166" s="60"/>
    </row>
    <row r="167" spans="1:57" ht="30" customHeight="1" x14ac:dyDescent="0.25">
      <c r="A167" s="172"/>
      <c r="B167" s="76">
        <v>164</v>
      </c>
      <c r="C167" s="175"/>
      <c r="D167" s="80" t="s">
        <v>709</v>
      </c>
      <c r="E167" s="87">
        <v>954</v>
      </c>
      <c r="F167" s="69" t="s">
        <v>38</v>
      </c>
      <c r="G167" s="69" t="s">
        <v>44</v>
      </c>
      <c r="H167" s="54">
        <v>59.58</v>
      </c>
      <c r="I167" s="32">
        <v>2</v>
      </c>
      <c r="J167" s="41">
        <f t="shared" si="4"/>
        <v>0</v>
      </c>
      <c r="K167" s="42" t="str">
        <f t="shared" si="5"/>
        <v>OK</v>
      </c>
      <c r="L167" s="31"/>
      <c r="M167" s="31">
        <v>2</v>
      </c>
      <c r="N167" s="31"/>
      <c r="O167" s="31"/>
      <c r="P167" s="31"/>
      <c r="Q167" s="31"/>
      <c r="R167" s="31"/>
      <c r="S167" s="31"/>
      <c r="T167" s="31"/>
      <c r="U167" s="31"/>
      <c r="V167" s="31"/>
      <c r="W167" s="31"/>
      <c r="X167" s="60"/>
      <c r="Y167" s="121"/>
      <c r="Z167" s="60"/>
      <c r="AA167" s="60"/>
      <c r="AB167" s="60"/>
      <c r="AC167" s="123"/>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row>
    <row r="168" spans="1:57" ht="30" customHeight="1" x14ac:dyDescent="0.25">
      <c r="A168" s="172"/>
      <c r="B168" s="76">
        <v>165</v>
      </c>
      <c r="C168" s="175"/>
      <c r="D168" s="80" t="s">
        <v>211</v>
      </c>
      <c r="E168" s="87" t="s">
        <v>710</v>
      </c>
      <c r="F168" s="69" t="s">
        <v>38</v>
      </c>
      <c r="G168" s="69" t="s">
        <v>44</v>
      </c>
      <c r="H168" s="54">
        <v>23.94</v>
      </c>
      <c r="I168" s="32"/>
      <c r="J168" s="41">
        <f t="shared" si="4"/>
        <v>0</v>
      </c>
      <c r="K168" s="42" t="str">
        <f t="shared" si="5"/>
        <v>OK</v>
      </c>
      <c r="L168" s="31"/>
      <c r="M168" s="31"/>
      <c r="N168" s="31"/>
      <c r="O168" s="31"/>
      <c r="P168" s="31"/>
      <c r="Q168" s="31"/>
      <c r="R168" s="31"/>
      <c r="S168" s="31"/>
      <c r="T168" s="31"/>
      <c r="U168" s="31"/>
      <c r="V168" s="31"/>
      <c r="W168" s="31"/>
      <c r="X168" s="60"/>
      <c r="Y168" s="121"/>
      <c r="Z168" s="60"/>
      <c r="AA168" s="60"/>
      <c r="AB168" s="60"/>
      <c r="AC168" s="123"/>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row>
    <row r="169" spans="1:57" ht="30" customHeight="1" x14ac:dyDescent="0.25">
      <c r="A169" s="172"/>
      <c r="B169" s="76">
        <v>166</v>
      </c>
      <c r="C169" s="175"/>
      <c r="D169" s="80" t="s">
        <v>212</v>
      </c>
      <c r="E169" s="87" t="s">
        <v>711</v>
      </c>
      <c r="F169" s="69" t="s">
        <v>214</v>
      </c>
      <c r="G169" s="69" t="s">
        <v>44</v>
      </c>
      <c r="H169" s="54">
        <v>4.0199999999999996</v>
      </c>
      <c r="I169" s="32">
        <f>3+3</f>
        <v>6</v>
      </c>
      <c r="J169" s="41">
        <f t="shared" si="4"/>
        <v>3</v>
      </c>
      <c r="K169" s="42" t="str">
        <f t="shared" si="5"/>
        <v>OK</v>
      </c>
      <c r="L169" s="31"/>
      <c r="M169" s="31"/>
      <c r="N169" s="31"/>
      <c r="O169" s="31"/>
      <c r="P169" s="31"/>
      <c r="Q169" s="31"/>
      <c r="R169" s="31"/>
      <c r="S169" s="31"/>
      <c r="T169" s="31"/>
      <c r="U169" s="31"/>
      <c r="V169" s="31"/>
      <c r="W169" s="31"/>
      <c r="X169" s="60"/>
      <c r="Y169" s="121"/>
      <c r="Z169" s="60"/>
      <c r="AA169" s="60"/>
      <c r="AB169" s="60"/>
      <c r="AC169" s="123"/>
      <c r="AD169" s="60"/>
      <c r="AE169" s="60"/>
      <c r="AF169" s="60"/>
      <c r="AG169" s="60"/>
      <c r="AH169" s="60"/>
      <c r="AI169" s="60"/>
      <c r="AJ169" s="60"/>
      <c r="AK169" s="60"/>
      <c r="AL169" s="60"/>
      <c r="AM169" s="124">
        <v>3</v>
      </c>
      <c r="AN169" s="60"/>
      <c r="AO169" s="60"/>
      <c r="AP169" s="60"/>
      <c r="AQ169" s="60"/>
      <c r="AR169" s="60"/>
      <c r="AS169" s="60"/>
      <c r="AT169" s="60"/>
      <c r="AU169" s="60"/>
      <c r="AV169" s="60"/>
      <c r="AW169" s="60"/>
      <c r="AX169" s="60"/>
      <c r="AY169" s="60"/>
      <c r="AZ169" s="60"/>
      <c r="BA169" s="60"/>
      <c r="BB169" s="60"/>
      <c r="BC169" s="60"/>
      <c r="BD169" s="60"/>
      <c r="BE169" s="60"/>
    </row>
    <row r="170" spans="1:57" ht="30" customHeight="1" x14ac:dyDescent="0.25">
      <c r="A170" s="172"/>
      <c r="B170" s="76">
        <v>167</v>
      </c>
      <c r="C170" s="175"/>
      <c r="D170" s="80" t="s">
        <v>215</v>
      </c>
      <c r="E170" s="87" t="s">
        <v>712</v>
      </c>
      <c r="F170" s="69" t="s">
        <v>38</v>
      </c>
      <c r="G170" s="69" t="s">
        <v>44</v>
      </c>
      <c r="H170" s="54">
        <v>7.38</v>
      </c>
      <c r="I170" s="32">
        <v>10</v>
      </c>
      <c r="J170" s="41">
        <f t="shared" si="4"/>
        <v>10</v>
      </c>
      <c r="K170" s="42" t="str">
        <f t="shared" si="5"/>
        <v>OK</v>
      </c>
      <c r="L170" s="31"/>
      <c r="M170" s="31"/>
      <c r="N170" s="31"/>
      <c r="O170" s="31"/>
      <c r="P170" s="31"/>
      <c r="Q170" s="31"/>
      <c r="R170" s="31"/>
      <c r="S170" s="31"/>
      <c r="T170" s="31"/>
      <c r="U170" s="31"/>
      <c r="V170" s="31"/>
      <c r="W170" s="31"/>
      <c r="X170" s="60"/>
      <c r="Y170" s="121"/>
      <c r="Z170" s="60"/>
      <c r="AA170" s="60"/>
      <c r="AB170" s="60"/>
      <c r="AC170" s="123"/>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row>
    <row r="171" spans="1:57" ht="30" customHeight="1" x14ac:dyDescent="0.25">
      <c r="A171" s="172"/>
      <c r="B171" s="76">
        <v>168</v>
      </c>
      <c r="C171" s="175"/>
      <c r="D171" s="77" t="s">
        <v>713</v>
      </c>
      <c r="E171" s="88" t="s">
        <v>37</v>
      </c>
      <c r="F171" s="69" t="s">
        <v>638</v>
      </c>
      <c r="G171" s="70"/>
      <c r="H171" s="54">
        <v>6.2</v>
      </c>
      <c r="I171" s="32"/>
      <c r="J171" s="41">
        <f t="shared" si="4"/>
        <v>0</v>
      </c>
      <c r="K171" s="42" t="str">
        <f t="shared" si="5"/>
        <v>OK</v>
      </c>
      <c r="L171" s="31"/>
      <c r="M171" s="31"/>
      <c r="N171" s="31"/>
      <c r="O171" s="31"/>
      <c r="P171" s="31"/>
      <c r="Q171" s="31"/>
      <c r="R171" s="31"/>
      <c r="S171" s="31"/>
      <c r="T171" s="31"/>
      <c r="U171" s="31"/>
      <c r="V171" s="31"/>
      <c r="W171" s="31"/>
      <c r="X171" s="60"/>
      <c r="Y171" s="121"/>
      <c r="Z171" s="60"/>
      <c r="AA171" s="60"/>
      <c r="AB171" s="60"/>
      <c r="AC171" s="123"/>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row>
    <row r="172" spans="1:57" ht="30" customHeight="1" x14ac:dyDescent="0.25">
      <c r="A172" s="172"/>
      <c r="B172" s="76">
        <v>169</v>
      </c>
      <c r="C172" s="175"/>
      <c r="D172" s="77" t="s">
        <v>714</v>
      </c>
      <c r="E172" s="87" t="s">
        <v>715</v>
      </c>
      <c r="F172" s="69" t="s">
        <v>336</v>
      </c>
      <c r="G172" s="70"/>
      <c r="H172" s="54">
        <v>17.72</v>
      </c>
      <c r="I172" s="32"/>
      <c r="J172" s="41">
        <f t="shared" si="4"/>
        <v>0</v>
      </c>
      <c r="K172" s="42" t="str">
        <f t="shared" si="5"/>
        <v>OK</v>
      </c>
      <c r="L172" s="31"/>
      <c r="M172" s="31"/>
      <c r="N172" s="31"/>
      <c r="O172" s="31"/>
      <c r="P172" s="31"/>
      <c r="Q172" s="31"/>
      <c r="R172" s="31"/>
      <c r="S172" s="31"/>
      <c r="T172" s="31"/>
      <c r="U172" s="31"/>
      <c r="V172" s="31"/>
      <c r="W172" s="31"/>
      <c r="X172" s="60"/>
      <c r="Y172" s="121"/>
      <c r="Z172" s="60"/>
      <c r="AA172" s="60"/>
      <c r="AB172" s="60"/>
      <c r="AC172" s="123"/>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row>
    <row r="173" spans="1:57" ht="30" customHeight="1" x14ac:dyDescent="0.25">
      <c r="A173" s="172"/>
      <c r="B173" s="76">
        <v>170</v>
      </c>
      <c r="C173" s="175"/>
      <c r="D173" s="77" t="s">
        <v>716</v>
      </c>
      <c r="E173" s="87" t="s">
        <v>210</v>
      </c>
      <c r="F173" s="69" t="s">
        <v>717</v>
      </c>
      <c r="G173" s="70"/>
      <c r="H173" s="54">
        <v>26.66</v>
      </c>
      <c r="I173" s="32"/>
      <c r="J173" s="41">
        <f t="shared" si="4"/>
        <v>0</v>
      </c>
      <c r="K173" s="42" t="str">
        <f t="shared" si="5"/>
        <v>OK</v>
      </c>
      <c r="L173" s="31"/>
      <c r="M173" s="31"/>
      <c r="N173" s="31"/>
      <c r="O173" s="31"/>
      <c r="P173" s="31"/>
      <c r="Q173" s="31"/>
      <c r="R173" s="31"/>
      <c r="S173" s="31"/>
      <c r="T173" s="31"/>
      <c r="U173" s="31"/>
      <c r="V173" s="31"/>
      <c r="W173" s="31"/>
      <c r="X173" s="60"/>
      <c r="Y173" s="121"/>
      <c r="Z173" s="60"/>
      <c r="AA173" s="60"/>
      <c r="AB173" s="60"/>
      <c r="AC173" s="123"/>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row>
    <row r="174" spans="1:57" ht="30" customHeight="1" x14ac:dyDescent="0.25">
      <c r="A174" s="172"/>
      <c r="B174" s="76">
        <v>171</v>
      </c>
      <c r="C174" s="175"/>
      <c r="D174" s="80" t="s">
        <v>216</v>
      </c>
      <c r="E174" s="87" t="s">
        <v>217</v>
      </c>
      <c r="F174" s="69" t="s">
        <v>38</v>
      </c>
      <c r="G174" s="69" t="s">
        <v>44</v>
      </c>
      <c r="H174" s="54">
        <v>6.23</v>
      </c>
      <c r="I174" s="32">
        <v>10</v>
      </c>
      <c r="J174" s="41">
        <f t="shared" si="4"/>
        <v>0</v>
      </c>
      <c r="K174" s="42" t="str">
        <f t="shared" si="5"/>
        <v>OK</v>
      </c>
      <c r="L174" s="31"/>
      <c r="M174" s="31"/>
      <c r="N174" s="31"/>
      <c r="O174" s="31">
        <v>10</v>
      </c>
      <c r="P174" s="31"/>
      <c r="Q174" s="31"/>
      <c r="R174" s="31"/>
      <c r="S174" s="31"/>
      <c r="T174" s="31"/>
      <c r="U174" s="31"/>
      <c r="V174" s="31"/>
      <c r="W174" s="31"/>
      <c r="X174" s="60"/>
      <c r="Y174" s="121"/>
      <c r="Z174" s="60"/>
      <c r="AA174" s="60"/>
      <c r="AB174" s="60"/>
      <c r="AC174" s="123"/>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60"/>
      <c r="BE174" s="60"/>
    </row>
    <row r="175" spans="1:57" ht="30" customHeight="1" x14ac:dyDescent="0.25">
      <c r="A175" s="172"/>
      <c r="B175" s="76">
        <v>172</v>
      </c>
      <c r="C175" s="175"/>
      <c r="D175" s="80" t="s">
        <v>218</v>
      </c>
      <c r="E175" s="87" t="s">
        <v>37</v>
      </c>
      <c r="F175" s="69" t="s">
        <v>50</v>
      </c>
      <c r="G175" s="69" t="s">
        <v>44</v>
      </c>
      <c r="H175" s="54">
        <v>17.93</v>
      </c>
      <c r="I175" s="32">
        <v>2</v>
      </c>
      <c r="J175" s="41">
        <f t="shared" si="4"/>
        <v>2</v>
      </c>
      <c r="K175" s="42" t="str">
        <f t="shared" si="5"/>
        <v>OK</v>
      </c>
      <c r="L175" s="31"/>
      <c r="M175" s="31"/>
      <c r="N175" s="31"/>
      <c r="O175" s="31"/>
      <c r="P175" s="31"/>
      <c r="Q175" s="31"/>
      <c r="R175" s="31"/>
      <c r="S175" s="31"/>
      <c r="T175" s="31"/>
      <c r="U175" s="31"/>
      <c r="V175" s="31"/>
      <c r="W175" s="31"/>
      <c r="X175" s="60"/>
      <c r="Y175" s="121"/>
      <c r="Z175" s="60"/>
      <c r="AA175" s="60"/>
      <c r="AB175" s="60"/>
      <c r="AC175" s="123"/>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row>
    <row r="176" spans="1:57" ht="30" customHeight="1" x14ac:dyDescent="0.25">
      <c r="A176" s="172"/>
      <c r="B176" s="76">
        <v>173</v>
      </c>
      <c r="C176" s="175"/>
      <c r="D176" s="80" t="s">
        <v>219</v>
      </c>
      <c r="E176" s="87" t="s">
        <v>220</v>
      </c>
      <c r="F176" s="69" t="s">
        <v>38</v>
      </c>
      <c r="G176" s="69" t="s">
        <v>44</v>
      </c>
      <c r="H176" s="54">
        <v>11.05</v>
      </c>
      <c r="I176" s="32">
        <v>20</v>
      </c>
      <c r="J176" s="41">
        <f t="shared" si="4"/>
        <v>0</v>
      </c>
      <c r="K176" s="42" t="str">
        <f t="shared" si="5"/>
        <v>OK</v>
      </c>
      <c r="L176" s="31"/>
      <c r="M176" s="31"/>
      <c r="N176" s="31"/>
      <c r="O176" s="31"/>
      <c r="P176" s="31"/>
      <c r="Q176" s="31"/>
      <c r="R176" s="31"/>
      <c r="S176" s="31"/>
      <c r="T176" s="31"/>
      <c r="U176" s="31"/>
      <c r="V176" s="31">
        <v>10</v>
      </c>
      <c r="W176" s="31"/>
      <c r="X176" s="60"/>
      <c r="Y176" s="121"/>
      <c r="Z176" s="60"/>
      <c r="AA176" s="60"/>
      <c r="AB176" s="60"/>
      <c r="AC176" s="123"/>
      <c r="AD176" s="60"/>
      <c r="AE176" s="60"/>
      <c r="AF176" s="60"/>
      <c r="AG176" s="60"/>
      <c r="AH176" s="60"/>
      <c r="AI176" s="60"/>
      <c r="AJ176" s="60"/>
      <c r="AK176" s="60"/>
      <c r="AL176" s="60"/>
      <c r="AM176" s="124">
        <v>10</v>
      </c>
      <c r="AN176" s="60"/>
      <c r="AO176" s="60"/>
      <c r="AP176" s="60"/>
      <c r="AQ176" s="60"/>
      <c r="AR176" s="60"/>
      <c r="AS176" s="60"/>
      <c r="AT176" s="60"/>
      <c r="AU176" s="60"/>
      <c r="AV176" s="60"/>
      <c r="AW176" s="60"/>
      <c r="AX176" s="60"/>
      <c r="AY176" s="60"/>
      <c r="AZ176" s="60"/>
      <c r="BA176" s="60"/>
      <c r="BB176" s="60"/>
      <c r="BC176" s="60"/>
      <c r="BD176" s="60"/>
      <c r="BE176" s="60"/>
    </row>
    <row r="177" spans="1:57" ht="30" customHeight="1" x14ac:dyDescent="0.25">
      <c r="A177" s="172"/>
      <c r="B177" s="76">
        <v>174</v>
      </c>
      <c r="C177" s="175"/>
      <c r="D177" s="80" t="s">
        <v>221</v>
      </c>
      <c r="E177" s="87" t="s">
        <v>210</v>
      </c>
      <c r="F177" s="69" t="s">
        <v>38</v>
      </c>
      <c r="G177" s="69" t="s">
        <v>44</v>
      </c>
      <c r="H177" s="54">
        <v>7.55</v>
      </c>
      <c r="I177" s="32">
        <v>20</v>
      </c>
      <c r="J177" s="41">
        <f t="shared" si="4"/>
        <v>0</v>
      </c>
      <c r="K177" s="42" t="str">
        <f t="shared" si="5"/>
        <v>OK</v>
      </c>
      <c r="L177" s="31"/>
      <c r="M177" s="31"/>
      <c r="N177" s="31"/>
      <c r="O177" s="31"/>
      <c r="P177" s="31"/>
      <c r="Q177" s="31"/>
      <c r="R177" s="31"/>
      <c r="S177" s="31"/>
      <c r="T177" s="31"/>
      <c r="U177" s="31"/>
      <c r="V177" s="31"/>
      <c r="W177" s="31"/>
      <c r="X177" s="60"/>
      <c r="Y177" s="121"/>
      <c r="Z177" s="60"/>
      <c r="AA177" s="60"/>
      <c r="AB177" s="123"/>
      <c r="AC177" s="123"/>
      <c r="AD177" s="124">
        <v>20</v>
      </c>
      <c r="AE177" s="123"/>
      <c r="AF177" s="123"/>
      <c r="AG177" s="123"/>
      <c r="AH177" s="123"/>
      <c r="AI177" s="123"/>
      <c r="AJ177" s="60"/>
      <c r="AK177" s="60"/>
      <c r="AL177" s="60"/>
      <c r="AM177" s="60"/>
      <c r="AN177" s="60"/>
      <c r="AO177" s="60"/>
      <c r="AP177" s="60"/>
      <c r="AQ177" s="60"/>
      <c r="AR177" s="60"/>
      <c r="AS177" s="60"/>
      <c r="AT177" s="60"/>
      <c r="AU177" s="60"/>
      <c r="AV177" s="60"/>
      <c r="AW177" s="60"/>
      <c r="AX177" s="60"/>
      <c r="AY177" s="60"/>
      <c r="AZ177" s="60"/>
      <c r="BA177" s="60"/>
      <c r="BB177" s="60"/>
      <c r="BC177" s="60"/>
      <c r="BD177" s="60"/>
      <c r="BE177" s="60"/>
    </row>
    <row r="178" spans="1:57" ht="30" customHeight="1" x14ac:dyDescent="0.25">
      <c r="A178" s="172"/>
      <c r="B178" s="76">
        <v>175</v>
      </c>
      <c r="C178" s="175"/>
      <c r="D178" s="80" t="s">
        <v>718</v>
      </c>
      <c r="E178" s="87" t="s">
        <v>210</v>
      </c>
      <c r="F178" s="69" t="s">
        <v>38</v>
      </c>
      <c r="G178" s="69" t="s">
        <v>44</v>
      </c>
      <c r="H178" s="54">
        <v>5.65</v>
      </c>
      <c r="I178" s="32">
        <v>15</v>
      </c>
      <c r="J178" s="41">
        <f t="shared" si="4"/>
        <v>0</v>
      </c>
      <c r="K178" s="42" t="str">
        <f t="shared" si="5"/>
        <v>OK</v>
      </c>
      <c r="L178" s="31"/>
      <c r="M178" s="31">
        <v>10</v>
      </c>
      <c r="N178" s="31"/>
      <c r="O178" s="31"/>
      <c r="P178" s="31"/>
      <c r="Q178" s="31"/>
      <c r="R178" s="31"/>
      <c r="S178" s="31"/>
      <c r="T178" s="31"/>
      <c r="U178" s="31"/>
      <c r="V178" s="31"/>
      <c r="W178" s="31"/>
      <c r="X178" s="60"/>
      <c r="Y178" s="121"/>
      <c r="Z178" s="60"/>
      <c r="AA178" s="60"/>
      <c r="AB178" s="123"/>
      <c r="AC178" s="123"/>
      <c r="AD178" s="124">
        <v>5</v>
      </c>
      <c r="AE178" s="123"/>
      <c r="AF178" s="123"/>
      <c r="AG178" s="123"/>
      <c r="AH178" s="123"/>
      <c r="AI178" s="123"/>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row>
    <row r="179" spans="1:57" ht="30" customHeight="1" x14ac:dyDescent="0.25">
      <c r="A179" s="172"/>
      <c r="B179" s="76">
        <v>176</v>
      </c>
      <c r="C179" s="175"/>
      <c r="D179" s="80" t="s">
        <v>222</v>
      </c>
      <c r="E179" s="87" t="s">
        <v>223</v>
      </c>
      <c r="F179" s="69" t="s">
        <v>38</v>
      </c>
      <c r="G179" s="69" t="s">
        <v>44</v>
      </c>
      <c r="H179" s="54">
        <v>2.2200000000000002</v>
      </c>
      <c r="I179" s="32">
        <v>30</v>
      </c>
      <c r="J179" s="41">
        <f t="shared" si="4"/>
        <v>20</v>
      </c>
      <c r="K179" s="42" t="str">
        <f t="shared" si="5"/>
        <v>OK</v>
      </c>
      <c r="L179" s="31"/>
      <c r="M179" s="31"/>
      <c r="N179" s="31"/>
      <c r="O179" s="31"/>
      <c r="P179" s="31"/>
      <c r="Q179" s="31"/>
      <c r="R179" s="31"/>
      <c r="S179" s="31"/>
      <c r="T179" s="31"/>
      <c r="U179" s="31"/>
      <c r="V179" s="31"/>
      <c r="W179" s="31"/>
      <c r="X179" s="60"/>
      <c r="Y179" s="121"/>
      <c r="Z179" s="60"/>
      <c r="AA179" s="60"/>
      <c r="AB179" s="60"/>
      <c r="AC179" s="123"/>
      <c r="AD179" s="60"/>
      <c r="AE179" s="60"/>
      <c r="AF179" s="60"/>
      <c r="AG179" s="60"/>
      <c r="AH179" s="60"/>
      <c r="AI179" s="60"/>
      <c r="AJ179" s="60"/>
      <c r="AK179" s="60"/>
      <c r="AL179" s="60"/>
      <c r="AM179" s="124">
        <v>10</v>
      </c>
      <c r="AN179" s="60"/>
      <c r="AO179" s="60"/>
      <c r="AP179" s="60"/>
      <c r="AQ179" s="60"/>
      <c r="AR179" s="60"/>
      <c r="AS179" s="60"/>
      <c r="AT179" s="60"/>
      <c r="AU179" s="60"/>
      <c r="AV179" s="60"/>
      <c r="AW179" s="60"/>
      <c r="AX179" s="60"/>
      <c r="AY179" s="60"/>
      <c r="AZ179" s="60"/>
      <c r="BA179" s="60"/>
      <c r="BB179" s="60"/>
      <c r="BC179" s="60"/>
      <c r="BD179" s="60"/>
      <c r="BE179" s="60"/>
    </row>
    <row r="180" spans="1:57" ht="30" customHeight="1" x14ac:dyDescent="0.25">
      <c r="A180" s="172"/>
      <c r="B180" s="76">
        <v>177</v>
      </c>
      <c r="C180" s="175"/>
      <c r="D180" s="80" t="s">
        <v>224</v>
      </c>
      <c r="E180" s="87" t="s">
        <v>719</v>
      </c>
      <c r="F180" s="69" t="s">
        <v>38</v>
      </c>
      <c r="G180" s="69" t="s">
        <v>44</v>
      </c>
      <c r="H180" s="54">
        <v>35.25</v>
      </c>
      <c r="I180" s="32">
        <v>5</v>
      </c>
      <c r="J180" s="41">
        <f t="shared" si="4"/>
        <v>5</v>
      </c>
      <c r="K180" s="42" t="str">
        <f t="shared" si="5"/>
        <v>OK</v>
      </c>
      <c r="L180" s="31"/>
      <c r="M180" s="31"/>
      <c r="N180" s="31"/>
      <c r="O180" s="31"/>
      <c r="P180" s="31"/>
      <c r="Q180" s="31"/>
      <c r="R180" s="31"/>
      <c r="S180" s="31"/>
      <c r="T180" s="31"/>
      <c r="U180" s="31"/>
      <c r="V180" s="31"/>
      <c r="W180" s="31"/>
      <c r="X180" s="60"/>
      <c r="Y180" s="121"/>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row>
    <row r="181" spans="1:57" ht="30" customHeight="1" x14ac:dyDescent="0.25">
      <c r="A181" s="172"/>
      <c r="B181" s="76">
        <v>178</v>
      </c>
      <c r="C181" s="175"/>
      <c r="D181" s="80" t="s">
        <v>225</v>
      </c>
      <c r="E181" s="87" t="s">
        <v>37</v>
      </c>
      <c r="F181" s="69" t="s">
        <v>33</v>
      </c>
      <c r="G181" s="69" t="s">
        <v>44</v>
      </c>
      <c r="H181" s="54">
        <v>14.29</v>
      </c>
      <c r="I181" s="32"/>
      <c r="J181" s="41">
        <f t="shared" si="4"/>
        <v>0</v>
      </c>
      <c r="K181" s="42" t="str">
        <f t="shared" si="5"/>
        <v>OK</v>
      </c>
      <c r="L181" s="31"/>
      <c r="M181" s="31"/>
      <c r="N181" s="31"/>
      <c r="O181" s="31"/>
      <c r="P181" s="31"/>
      <c r="Q181" s="31"/>
      <c r="R181" s="31"/>
      <c r="S181" s="31"/>
      <c r="T181" s="31"/>
      <c r="U181" s="31"/>
      <c r="V181" s="31"/>
      <c r="W181" s="31"/>
      <c r="X181" s="60"/>
      <c r="Y181" s="121"/>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row>
    <row r="182" spans="1:57" ht="30" customHeight="1" x14ac:dyDescent="0.25">
      <c r="A182" s="172"/>
      <c r="B182" s="76">
        <v>179</v>
      </c>
      <c r="C182" s="175"/>
      <c r="D182" s="80" t="s">
        <v>226</v>
      </c>
      <c r="E182" s="87" t="s">
        <v>227</v>
      </c>
      <c r="F182" s="69" t="s">
        <v>34</v>
      </c>
      <c r="G182" s="69" t="s">
        <v>44</v>
      </c>
      <c r="H182" s="54">
        <v>8.7100000000000009</v>
      </c>
      <c r="I182" s="32"/>
      <c r="J182" s="41">
        <f t="shared" si="4"/>
        <v>0</v>
      </c>
      <c r="K182" s="42" t="str">
        <f t="shared" si="5"/>
        <v>OK</v>
      </c>
      <c r="L182" s="31"/>
      <c r="M182" s="31"/>
      <c r="N182" s="31"/>
      <c r="O182" s="31"/>
      <c r="P182" s="31"/>
      <c r="Q182" s="31"/>
      <c r="R182" s="31"/>
      <c r="S182" s="31"/>
      <c r="T182" s="31"/>
      <c r="U182" s="31"/>
      <c r="V182" s="31"/>
      <c r="W182" s="31"/>
      <c r="X182" s="60"/>
      <c r="Y182" s="121"/>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row>
    <row r="183" spans="1:57" ht="30" customHeight="1" x14ac:dyDescent="0.25">
      <c r="A183" s="172"/>
      <c r="B183" s="76">
        <v>180</v>
      </c>
      <c r="C183" s="175"/>
      <c r="D183" s="80" t="s">
        <v>228</v>
      </c>
      <c r="E183" s="87" t="s">
        <v>227</v>
      </c>
      <c r="F183" s="69" t="s">
        <v>34</v>
      </c>
      <c r="G183" s="69" t="s">
        <v>44</v>
      </c>
      <c r="H183" s="54">
        <v>18.36</v>
      </c>
      <c r="I183" s="32"/>
      <c r="J183" s="41">
        <f t="shared" si="4"/>
        <v>0</v>
      </c>
      <c r="K183" s="42" t="str">
        <f t="shared" si="5"/>
        <v>OK</v>
      </c>
      <c r="L183" s="31"/>
      <c r="M183" s="31"/>
      <c r="N183" s="31"/>
      <c r="O183" s="31"/>
      <c r="P183" s="31"/>
      <c r="Q183" s="31"/>
      <c r="R183" s="31"/>
      <c r="S183" s="31"/>
      <c r="T183" s="31"/>
      <c r="U183" s="31"/>
      <c r="V183" s="31"/>
      <c r="W183" s="31"/>
      <c r="X183" s="60"/>
      <c r="Y183" s="121"/>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row>
    <row r="184" spans="1:57" ht="30" customHeight="1" x14ac:dyDescent="0.25">
      <c r="A184" s="172"/>
      <c r="B184" s="69">
        <v>181</v>
      </c>
      <c r="C184" s="175"/>
      <c r="D184" s="80" t="s">
        <v>720</v>
      </c>
      <c r="E184" s="87" t="s">
        <v>227</v>
      </c>
      <c r="F184" s="69" t="s">
        <v>34</v>
      </c>
      <c r="G184" s="69" t="s">
        <v>44</v>
      </c>
      <c r="H184" s="54">
        <v>13.23</v>
      </c>
      <c r="I184" s="32">
        <v>5</v>
      </c>
      <c r="J184" s="41">
        <f t="shared" si="4"/>
        <v>5</v>
      </c>
      <c r="K184" s="42" t="str">
        <f t="shared" si="5"/>
        <v>OK</v>
      </c>
      <c r="L184" s="31"/>
      <c r="M184" s="31"/>
      <c r="N184" s="31"/>
      <c r="O184" s="31"/>
      <c r="P184" s="31"/>
      <c r="Q184" s="31"/>
      <c r="R184" s="31"/>
      <c r="S184" s="31"/>
      <c r="T184" s="31"/>
      <c r="U184" s="31"/>
      <c r="V184" s="31"/>
      <c r="W184" s="31"/>
      <c r="X184" s="60"/>
      <c r="Y184" s="121"/>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row>
    <row r="185" spans="1:57" ht="30" customHeight="1" x14ac:dyDescent="0.25">
      <c r="A185" s="172"/>
      <c r="B185" s="70">
        <v>182</v>
      </c>
      <c r="C185" s="175"/>
      <c r="D185" s="80" t="s">
        <v>639</v>
      </c>
      <c r="E185" s="87" t="s">
        <v>721</v>
      </c>
      <c r="F185" s="69" t="s">
        <v>640</v>
      </c>
      <c r="G185" s="69" t="s">
        <v>44</v>
      </c>
      <c r="H185" s="54">
        <v>16.100000000000001</v>
      </c>
      <c r="I185" s="32"/>
      <c r="J185" s="41">
        <f t="shared" si="4"/>
        <v>0</v>
      </c>
      <c r="K185" s="42" t="str">
        <f t="shared" si="5"/>
        <v>OK</v>
      </c>
      <c r="L185" s="31"/>
      <c r="M185" s="31"/>
      <c r="N185" s="31"/>
      <c r="O185" s="31"/>
      <c r="P185" s="31"/>
      <c r="Q185" s="31"/>
      <c r="R185" s="31"/>
      <c r="S185" s="31"/>
      <c r="T185" s="31"/>
      <c r="U185" s="31"/>
      <c r="V185" s="31"/>
      <c r="W185" s="31"/>
      <c r="X185" s="60"/>
      <c r="Y185" s="121"/>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row>
    <row r="186" spans="1:57" ht="30" customHeight="1" x14ac:dyDescent="0.25">
      <c r="A186" s="172"/>
      <c r="B186" s="70">
        <v>183</v>
      </c>
      <c r="C186" s="175"/>
      <c r="D186" s="80" t="s">
        <v>652</v>
      </c>
      <c r="E186" s="87" t="s">
        <v>722</v>
      </c>
      <c r="F186" s="69" t="s">
        <v>336</v>
      </c>
      <c r="G186" s="69" t="s">
        <v>44</v>
      </c>
      <c r="H186" s="54">
        <v>193.38</v>
      </c>
      <c r="I186" s="32">
        <v>2</v>
      </c>
      <c r="J186" s="41">
        <f t="shared" si="4"/>
        <v>2</v>
      </c>
      <c r="K186" s="42" t="str">
        <f t="shared" si="5"/>
        <v>OK</v>
      </c>
      <c r="L186" s="31"/>
      <c r="M186" s="31"/>
      <c r="N186" s="31"/>
      <c r="O186" s="31"/>
      <c r="P186" s="31"/>
      <c r="Q186" s="31"/>
      <c r="R186" s="31"/>
      <c r="S186" s="31"/>
      <c r="T186" s="31"/>
      <c r="U186" s="31"/>
      <c r="V186" s="31"/>
      <c r="W186" s="31"/>
      <c r="X186" s="60"/>
      <c r="Y186" s="125"/>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row>
    <row r="187" spans="1:57" ht="30" customHeight="1" x14ac:dyDescent="0.25">
      <c r="A187" s="172"/>
      <c r="B187" s="76">
        <v>184</v>
      </c>
      <c r="C187" s="175"/>
      <c r="D187" s="77" t="s">
        <v>723</v>
      </c>
      <c r="E187" s="87" t="s">
        <v>722</v>
      </c>
      <c r="F187" s="69" t="s">
        <v>724</v>
      </c>
      <c r="G187" s="69" t="s">
        <v>44</v>
      </c>
      <c r="H187" s="54">
        <v>2060</v>
      </c>
      <c r="I187" s="32">
        <v>2</v>
      </c>
      <c r="J187" s="41">
        <f t="shared" si="4"/>
        <v>1</v>
      </c>
      <c r="K187" s="42" t="str">
        <f t="shared" si="5"/>
        <v>OK</v>
      </c>
      <c r="L187" s="31"/>
      <c r="M187" s="31"/>
      <c r="N187" s="31"/>
      <c r="O187" s="31"/>
      <c r="P187" s="31"/>
      <c r="Q187" s="31"/>
      <c r="R187" s="31">
        <v>1</v>
      </c>
      <c r="S187" s="31"/>
      <c r="T187" s="31"/>
      <c r="U187" s="31"/>
      <c r="V187" s="31"/>
      <c r="W187" s="31"/>
      <c r="X187" s="60"/>
      <c r="Y187" s="125"/>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row>
    <row r="188" spans="1:57" ht="30" customHeight="1" x14ac:dyDescent="0.25">
      <c r="A188" s="173"/>
      <c r="B188" s="76">
        <v>185</v>
      </c>
      <c r="C188" s="176"/>
      <c r="D188" s="77" t="s">
        <v>725</v>
      </c>
      <c r="E188" s="88" t="s">
        <v>726</v>
      </c>
      <c r="F188" s="69" t="s">
        <v>727</v>
      </c>
      <c r="G188" s="69" t="s">
        <v>39</v>
      </c>
      <c r="H188" s="54">
        <v>699.95</v>
      </c>
      <c r="I188" s="32">
        <v>1</v>
      </c>
      <c r="J188" s="41">
        <f t="shared" si="4"/>
        <v>0</v>
      </c>
      <c r="K188" s="42" t="str">
        <f t="shared" si="5"/>
        <v>OK</v>
      </c>
      <c r="L188" s="31"/>
      <c r="M188" s="31"/>
      <c r="N188" s="31"/>
      <c r="O188" s="31"/>
      <c r="P188" s="31"/>
      <c r="Q188" s="31"/>
      <c r="R188" s="31">
        <v>1</v>
      </c>
      <c r="S188" s="31"/>
      <c r="T188" s="31"/>
      <c r="U188" s="31"/>
      <c r="V188" s="31"/>
      <c r="W188" s="31"/>
      <c r="X188" s="60"/>
      <c r="Y188" s="121"/>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c r="BE188" s="60"/>
    </row>
    <row r="189" spans="1:57" ht="30" customHeight="1" x14ac:dyDescent="0.25">
      <c r="A189" s="165">
        <v>4</v>
      </c>
      <c r="B189" s="71">
        <v>186</v>
      </c>
      <c r="C189" s="168" t="s">
        <v>684</v>
      </c>
      <c r="D189" s="75" t="s">
        <v>230</v>
      </c>
      <c r="E189" s="72" t="s">
        <v>710</v>
      </c>
      <c r="F189" s="72" t="s">
        <v>38</v>
      </c>
      <c r="G189" s="72" t="s">
        <v>232</v>
      </c>
      <c r="H189" s="56">
        <v>9.7899999999999991</v>
      </c>
      <c r="I189" s="32">
        <v>5</v>
      </c>
      <c r="J189" s="41">
        <f t="shared" si="4"/>
        <v>2</v>
      </c>
      <c r="K189" s="42" t="str">
        <f t="shared" si="5"/>
        <v>OK</v>
      </c>
      <c r="L189" s="31"/>
      <c r="M189" s="31"/>
      <c r="N189" s="31"/>
      <c r="O189" s="31"/>
      <c r="P189" s="31"/>
      <c r="Q189" s="31"/>
      <c r="R189" s="31"/>
      <c r="S189" s="31"/>
      <c r="T189" s="31"/>
      <c r="U189" s="31"/>
      <c r="V189" s="31"/>
      <c r="W189" s="31"/>
      <c r="X189" s="60"/>
      <c r="Y189" s="121"/>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124">
        <v>3</v>
      </c>
      <c r="AY189" s="123"/>
      <c r="AZ189" s="123"/>
      <c r="BA189" s="123"/>
      <c r="BB189" s="123"/>
      <c r="BC189" s="123"/>
      <c r="BD189" s="123"/>
      <c r="BE189" s="123"/>
    </row>
    <row r="190" spans="1:57" ht="30" customHeight="1" x14ac:dyDescent="0.25">
      <c r="A190" s="166"/>
      <c r="B190" s="71">
        <v>187</v>
      </c>
      <c r="C190" s="169"/>
      <c r="D190" s="75" t="s">
        <v>233</v>
      </c>
      <c r="E190" s="72" t="s">
        <v>728</v>
      </c>
      <c r="F190" s="72" t="s">
        <v>38</v>
      </c>
      <c r="G190" s="72" t="s">
        <v>232</v>
      </c>
      <c r="H190" s="56">
        <v>1.2</v>
      </c>
      <c r="I190" s="32">
        <v>10</v>
      </c>
      <c r="J190" s="41">
        <f t="shared" si="4"/>
        <v>5</v>
      </c>
      <c r="K190" s="42" t="str">
        <f t="shared" si="5"/>
        <v>OK</v>
      </c>
      <c r="L190" s="31"/>
      <c r="M190" s="31"/>
      <c r="N190" s="31"/>
      <c r="O190" s="31"/>
      <c r="P190" s="31"/>
      <c r="Q190" s="31"/>
      <c r="R190" s="31"/>
      <c r="S190" s="31"/>
      <c r="T190" s="31"/>
      <c r="U190" s="31"/>
      <c r="V190" s="31"/>
      <c r="W190" s="31"/>
      <c r="X190" s="60"/>
      <c r="Y190" s="121"/>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124">
        <v>5</v>
      </c>
      <c r="AX190" s="60"/>
      <c r="AY190" s="123"/>
      <c r="AZ190" s="123"/>
      <c r="BA190" s="123"/>
      <c r="BB190" s="123"/>
      <c r="BC190" s="123"/>
      <c r="BD190" s="123"/>
      <c r="BE190" s="123"/>
    </row>
    <row r="191" spans="1:57" ht="30" customHeight="1" x14ac:dyDescent="0.25">
      <c r="A191" s="166"/>
      <c r="B191" s="71">
        <v>188</v>
      </c>
      <c r="C191" s="169"/>
      <c r="D191" s="75" t="s">
        <v>234</v>
      </c>
      <c r="E191" s="72" t="s">
        <v>729</v>
      </c>
      <c r="F191" s="72" t="s">
        <v>38</v>
      </c>
      <c r="G191" s="72" t="s">
        <v>232</v>
      </c>
      <c r="H191" s="56">
        <v>29.03</v>
      </c>
      <c r="I191" s="32">
        <v>2</v>
      </c>
      <c r="J191" s="41">
        <f t="shared" si="4"/>
        <v>1</v>
      </c>
      <c r="K191" s="42" t="str">
        <f t="shared" si="5"/>
        <v>OK</v>
      </c>
      <c r="L191" s="31"/>
      <c r="M191" s="31"/>
      <c r="N191" s="31"/>
      <c r="O191" s="31"/>
      <c r="P191" s="31"/>
      <c r="Q191" s="31"/>
      <c r="R191" s="31"/>
      <c r="S191" s="31"/>
      <c r="T191" s="31"/>
      <c r="U191" s="31"/>
      <c r="V191" s="31"/>
      <c r="W191" s="31"/>
      <c r="X191" s="60"/>
      <c r="Y191" s="121"/>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124">
        <v>1</v>
      </c>
      <c r="AY191" s="123"/>
      <c r="AZ191" s="123"/>
      <c r="BA191" s="123"/>
      <c r="BB191" s="123"/>
      <c r="BC191" s="123"/>
      <c r="BD191" s="123"/>
      <c r="BE191" s="123"/>
    </row>
    <row r="192" spans="1:57" ht="30" customHeight="1" x14ac:dyDescent="0.25">
      <c r="A192" s="166"/>
      <c r="B192" s="71">
        <v>189</v>
      </c>
      <c r="C192" s="169"/>
      <c r="D192" s="75" t="s">
        <v>236</v>
      </c>
      <c r="E192" s="72" t="s">
        <v>729</v>
      </c>
      <c r="F192" s="72" t="s">
        <v>38</v>
      </c>
      <c r="G192" s="72" t="s">
        <v>232</v>
      </c>
      <c r="H192" s="56">
        <v>11.71</v>
      </c>
      <c r="I192" s="32"/>
      <c r="J192" s="41">
        <f t="shared" si="4"/>
        <v>0</v>
      </c>
      <c r="K192" s="42" t="str">
        <f t="shared" si="5"/>
        <v>OK</v>
      </c>
      <c r="L192" s="31"/>
      <c r="M192" s="31"/>
      <c r="N192" s="31"/>
      <c r="O192" s="31"/>
      <c r="P192" s="31"/>
      <c r="Q192" s="31"/>
      <c r="R192" s="31"/>
      <c r="S192" s="31"/>
      <c r="T192" s="31"/>
      <c r="U192" s="31"/>
      <c r="V192" s="31"/>
      <c r="W192" s="31"/>
      <c r="X192" s="60"/>
      <c r="Y192" s="121"/>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row>
    <row r="193" spans="1:57" ht="30" customHeight="1" x14ac:dyDescent="0.25">
      <c r="A193" s="166"/>
      <c r="B193" s="71">
        <v>190</v>
      </c>
      <c r="C193" s="169"/>
      <c r="D193" s="75" t="s">
        <v>238</v>
      </c>
      <c r="E193" s="72" t="s">
        <v>730</v>
      </c>
      <c r="F193" s="72" t="s">
        <v>38</v>
      </c>
      <c r="G193" s="72" t="s">
        <v>232</v>
      </c>
      <c r="H193" s="56">
        <v>9.23</v>
      </c>
      <c r="I193" s="32">
        <v>3</v>
      </c>
      <c r="J193" s="41">
        <f t="shared" si="4"/>
        <v>0</v>
      </c>
      <c r="K193" s="42" t="str">
        <f t="shared" si="5"/>
        <v>OK</v>
      </c>
      <c r="L193" s="31"/>
      <c r="M193" s="31"/>
      <c r="N193" s="31"/>
      <c r="O193" s="31"/>
      <c r="P193" s="31"/>
      <c r="Q193" s="31"/>
      <c r="R193" s="31"/>
      <c r="S193" s="31"/>
      <c r="T193" s="31"/>
      <c r="U193" s="31"/>
      <c r="V193" s="31"/>
      <c r="W193" s="31"/>
      <c r="X193" s="60"/>
      <c r="Y193" s="121"/>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124">
        <v>3</v>
      </c>
      <c r="AX193" s="60"/>
      <c r="AY193" s="60"/>
      <c r="AZ193" s="60"/>
      <c r="BA193" s="60"/>
      <c r="BB193" s="60"/>
      <c r="BC193" s="60"/>
      <c r="BD193" s="60"/>
      <c r="BE193" s="60"/>
    </row>
    <row r="194" spans="1:57" ht="30" customHeight="1" x14ac:dyDescent="0.25">
      <c r="A194" s="166"/>
      <c r="B194" s="71">
        <v>191</v>
      </c>
      <c r="C194" s="169"/>
      <c r="D194" s="75" t="s">
        <v>240</v>
      </c>
      <c r="E194" s="72" t="s">
        <v>730</v>
      </c>
      <c r="F194" s="72" t="s">
        <v>38</v>
      </c>
      <c r="G194" s="72" t="s">
        <v>232</v>
      </c>
      <c r="H194" s="56">
        <v>13.29</v>
      </c>
      <c r="I194" s="32">
        <v>3</v>
      </c>
      <c r="J194" s="41">
        <f t="shared" si="4"/>
        <v>0</v>
      </c>
      <c r="K194" s="42" t="str">
        <f t="shared" si="5"/>
        <v>OK</v>
      </c>
      <c r="L194" s="31"/>
      <c r="M194" s="31"/>
      <c r="N194" s="31"/>
      <c r="O194" s="31"/>
      <c r="P194" s="31"/>
      <c r="Q194" s="31"/>
      <c r="R194" s="31"/>
      <c r="S194" s="31"/>
      <c r="T194" s="31"/>
      <c r="U194" s="31"/>
      <c r="V194" s="31"/>
      <c r="W194" s="31"/>
      <c r="X194" s="60"/>
      <c r="Y194" s="121"/>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124">
        <v>3</v>
      </c>
      <c r="AX194" s="60"/>
      <c r="AY194" s="60"/>
      <c r="AZ194" s="60"/>
      <c r="BA194" s="60"/>
      <c r="BB194" s="60"/>
      <c r="BC194" s="60"/>
      <c r="BD194" s="60"/>
      <c r="BE194" s="60"/>
    </row>
    <row r="195" spans="1:57" ht="30" customHeight="1" x14ac:dyDescent="0.25">
      <c r="A195" s="166"/>
      <c r="B195" s="71">
        <v>192</v>
      </c>
      <c r="C195" s="169"/>
      <c r="D195" s="75" t="s">
        <v>241</v>
      </c>
      <c r="E195" s="72" t="s">
        <v>730</v>
      </c>
      <c r="F195" s="72" t="s">
        <v>38</v>
      </c>
      <c r="G195" s="72" t="s">
        <v>232</v>
      </c>
      <c r="H195" s="56">
        <v>7.37</v>
      </c>
      <c r="I195" s="32">
        <v>3</v>
      </c>
      <c r="J195" s="41">
        <f t="shared" si="4"/>
        <v>0</v>
      </c>
      <c r="K195" s="42" t="str">
        <f t="shared" si="5"/>
        <v>OK</v>
      </c>
      <c r="L195" s="31"/>
      <c r="M195" s="31"/>
      <c r="N195" s="31"/>
      <c r="O195" s="31"/>
      <c r="P195" s="31"/>
      <c r="Q195" s="31"/>
      <c r="R195" s="31"/>
      <c r="S195" s="31"/>
      <c r="T195" s="31"/>
      <c r="U195" s="31"/>
      <c r="V195" s="31"/>
      <c r="W195" s="31"/>
      <c r="X195" s="60"/>
      <c r="Y195" s="121"/>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124">
        <v>3</v>
      </c>
      <c r="AX195" s="60"/>
      <c r="AY195" s="60"/>
      <c r="AZ195" s="60"/>
      <c r="BA195" s="60"/>
      <c r="BB195" s="60"/>
      <c r="BC195" s="60"/>
      <c r="BD195" s="60"/>
      <c r="BE195" s="60"/>
    </row>
    <row r="196" spans="1:57" ht="30" customHeight="1" x14ac:dyDescent="0.25">
      <c r="A196" s="166"/>
      <c r="B196" s="71">
        <v>193</v>
      </c>
      <c r="C196" s="169"/>
      <c r="D196" s="75" t="s">
        <v>242</v>
      </c>
      <c r="E196" s="72" t="s">
        <v>730</v>
      </c>
      <c r="F196" s="72" t="s">
        <v>38</v>
      </c>
      <c r="G196" s="72" t="s">
        <v>232</v>
      </c>
      <c r="H196" s="56">
        <v>6.83</v>
      </c>
      <c r="I196" s="32">
        <v>3</v>
      </c>
      <c r="J196" s="41">
        <f t="shared" ref="J196:J259" si="6">I196-(SUM(L196:BE196))</f>
        <v>0</v>
      </c>
      <c r="K196" s="42" t="str">
        <f t="shared" si="5"/>
        <v>OK</v>
      </c>
      <c r="L196" s="31"/>
      <c r="M196" s="31"/>
      <c r="N196" s="31"/>
      <c r="O196" s="31"/>
      <c r="P196" s="31"/>
      <c r="Q196" s="31"/>
      <c r="R196" s="31"/>
      <c r="S196" s="31"/>
      <c r="T196" s="31"/>
      <c r="U196" s="31"/>
      <c r="V196" s="31"/>
      <c r="W196" s="31"/>
      <c r="X196" s="60"/>
      <c r="Y196" s="121"/>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124">
        <v>3</v>
      </c>
      <c r="AX196" s="60"/>
      <c r="AY196" s="60"/>
      <c r="AZ196" s="60"/>
      <c r="BA196" s="60"/>
      <c r="BB196" s="60"/>
      <c r="BC196" s="60"/>
      <c r="BD196" s="60"/>
      <c r="BE196" s="60"/>
    </row>
    <row r="197" spans="1:57" ht="30" customHeight="1" x14ac:dyDescent="0.25">
      <c r="A197" s="166"/>
      <c r="B197" s="71">
        <v>194</v>
      </c>
      <c r="C197" s="169"/>
      <c r="D197" s="75" t="s">
        <v>243</v>
      </c>
      <c r="E197" s="72" t="s">
        <v>726</v>
      </c>
      <c r="F197" s="72" t="s">
        <v>38</v>
      </c>
      <c r="G197" s="72" t="s">
        <v>232</v>
      </c>
      <c r="H197" s="56">
        <v>21.86</v>
      </c>
      <c r="I197" s="32"/>
      <c r="J197" s="41">
        <f t="shared" si="6"/>
        <v>0</v>
      </c>
      <c r="K197" s="42" t="str">
        <f t="shared" ref="K197:K260" si="7">IF(J197&lt;0,"ATENÇÃO","OK")</f>
        <v>OK</v>
      </c>
      <c r="L197" s="31"/>
      <c r="M197" s="31"/>
      <c r="N197" s="31"/>
      <c r="O197" s="31"/>
      <c r="P197" s="31"/>
      <c r="Q197" s="31"/>
      <c r="R197" s="31"/>
      <c r="S197" s="31"/>
      <c r="T197" s="31"/>
      <c r="U197" s="31"/>
      <c r="V197" s="31"/>
      <c r="W197" s="31"/>
      <c r="X197" s="60"/>
      <c r="Y197" s="121"/>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60"/>
      <c r="BE197" s="60"/>
    </row>
    <row r="198" spans="1:57" ht="30" customHeight="1" x14ac:dyDescent="0.25">
      <c r="A198" s="166"/>
      <c r="B198" s="71">
        <v>195</v>
      </c>
      <c r="C198" s="169"/>
      <c r="D198" s="75" t="s">
        <v>245</v>
      </c>
      <c r="E198" s="72" t="s">
        <v>726</v>
      </c>
      <c r="F198" s="72" t="s">
        <v>38</v>
      </c>
      <c r="G198" s="72" t="s">
        <v>232</v>
      </c>
      <c r="H198" s="56">
        <v>26.83</v>
      </c>
      <c r="I198" s="32"/>
      <c r="J198" s="41">
        <f t="shared" si="6"/>
        <v>0</v>
      </c>
      <c r="K198" s="42" t="str">
        <f t="shared" si="7"/>
        <v>OK</v>
      </c>
      <c r="L198" s="31"/>
      <c r="M198" s="31"/>
      <c r="N198" s="31"/>
      <c r="O198" s="31"/>
      <c r="P198" s="31"/>
      <c r="Q198" s="31"/>
      <c r="R198" s="31"/>
      <c r="S198" s="31"/>
      <c r="T198" s="31"/>
      <c r="U198" s="31"/>
      <c r="V198" s="31"/>
      <c r="W198" s="31"/>
      <c r="X198" s="60"/>
      <c r="Y198" s="121"/>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60"/>
      <c r="BE198" s="60"/>
    </row>
    <row r="199" spans="1:57" ht="30" customHeight="1" x14ac:dyDescent="0.25">
      <c r="A199" s="166"/>
      <c r="B199" s="71">
        <v>196</v>
      </c>
      <c r="C199" s="169"/>
      <c r="D199" s="75" t="s">
        <v>246</v>
      </c>
      <c r="E199" s="72" t="s">
        <v>726</v>
      </c>
      <c r="F199" s="72" t="s">
        <v>38</v>
      </c>
      <c r="G199" s="72" t="s">
        <v>232</v>
      </c>
      <c r="H199" s="56">
        <v>23.48</v>
      </c>
      <c r="I199" s="32"/>
      <c r="J199" s="41">
        <f t="shared" si="6"/>
        <v>0</v>
      </c>
      <c r="K199" s="42" t="str">
        <f t="shared" si="7"/>
        <v>OK</v>
      </c>
      <c r="L199" s="31"/>
      <c r="M199" s="31"/>
      <c r="N199" s="31"/>
      <c r="O199" s="31"/>
      <c r="P199" s="31"/>
      <c r="Q199" s="31"/>
      <c r="R199" s="31"/>
      <c r="S199" s="31"/>
      <c r="T199" s="31"/>
      <c r="U199" s="31"/>
      <c r="V199" s="31"/>
      <c r="W199" s="31"/>
      <c r="X199" s="60"/>
      <c r="Y199" s="121"/>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0"/>
      <c r="BB199" s="60"/>
      <c r="BC199" s="60"/>
      <c r="BD199" s="60"/>
      <c r="BE199" s="60"/>
    </row>
    <row r="200" spans="1:57" ht="30" customHeight="1" x14ac:dyDescent="0.25">
      <c r="A200" s="166"/>
      <c r="B200" s="71">
        <v>197</v>
      </c>
      <c r="C200" s="169"/>
      <c r="D200" s="75" t="s">
        <v>247</v>
      </c>
      <c r="E200" s="72" t="s">
        <v>114</v>
      </c>
      <c r="F200" s="72" t="s">
        <v>38</v>
      </c>
      <c r="G200" s="72" t="s">
        <v>232</v>
      </c>
      <c r="H200" s="56">
        <v>6.83</v>
      </c>
      <c r="I200" s="32">
        <v>3</v>
      </c>
      <c r="J200" s="41">
        <f t="shared" si="6"/>
        <v>1</v>
      </c>
      <c r="K200" s="42" t="str">
        <f t="shared" si="7"/>
        <v>OK</v>
      </c>
      <c r="L200" s="31"/>
      <c r="M200" s="31"/>
      <c r="N200" s="31"/>
      <c r="O200" s="31"/>
      <c r="P200" s="31"/>
      <c r="Q200" s="31"/>
      <c r="R200" s="31"/>
      <c r="S200" s="31"/>
      <c r="T200" s="31"/>
      <c r="U200" s="31"/>
      <c r="V200" s="31"/>
      <c r="W200" s="31"/>
      <c r="X200" s="60"/>
      <c r="Y200" s="121"/>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124">
        <v>2</v>
      </c>
      <c r="AY200" s="123"/>
      <c r="AZ200" s="123"/>
      <c r="BA200" s="123"/>
      <c r="BB200" s="123"/>
      <c r="BC200" s="123"/>
      <c r="BD200" s="123"/>
      <c r="BE200" s="123"/>
    </row>
    <row r="201" spans="1:57" ht="30" customHeight="1" x14ac:dyDescent="0.25">
      <c r="A201" s="166"/>
      <c r="B201" s="71">
        <v>198</v>
      </c>
      <c r="C201" s="169"/>
      <c r="D201" s="75" t="s">
        <v>248</v>
      </c>
      <c r="E201" s="72" t="s">
        <v>729</v>
      </c>
      <c r="F201" s="72" t="s">
        <v>38</v>
      </c>
      <c r="G201" s="72" t="s">
        <v>232</v>
      </c>
      <c r="H201" s="56">
        <v>14.58</v>
      </c>
      <c r="I201" s="32">
        <v>10</v>
      </c>
      <c r="J201" s="41">
        <f t="shared" si="6"/>
        <v>5</v>
      </c>
      <c r="K201" s="42" t="str">
        <f t="shared" si="7"/>
        <v>OK</v>
      </c>
      <c r="L201" s="31"/>
      <c r="M201" s="31"/>
      <c r="N201" s="31"/>
      <c r="O201" s="31"/>
      <c r="P201" s="31"/>
      <c r="Q201" s="31"/>
      <c r="R201" s="31"/>
      <c r="S201" s="31"/>
      <c r="T201" s="31"/>
      <c r="U201" s="31"/>
      <c r="V201" s="31"/>
      <c r="W201" s="31"/>
      <c r="X201" s="60"/>
      <c r="Y201" s="121"/>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124"/>
      <c r="AX201" s="124">
        <v>5</v>
      </c>
      <c r="AY201" s="123"/>
      <c r="AZ201" s="123"/>
      <c r="BA201" s="123"/>
      <c r="BB201" s="123"/>
      <c r="BC201" s="123"/>
      <c r="BD201" s="123"/>
      <c r="BE201" s="123"/>
    </row>
    <row r="202" spans="1:57" ht="30" customHeight="1" x14ac:dyDescent="0.25">
      <c r="A202" s="166"/>
      <c r="B202" s="71">
        <v>199</v>
      </c>
      <c r="C202" s="169"/>
      <c r="D202" s="82" t="s">
        <v>249</v>
      </c>
      <c r="E202" s="34" t="s">
        <v>729</v>
      </c>
      <c r="F202" s="72" t="s">
        <v>38</v>
      </c>
      <c r="G202" s="72" t="s">
        <v>232</v>
      </c>
      <c r="H202" s="56">
        <v>12.36</v>
      </c>
      <c r="I202" s="32">
        <v>10</v>
      </c>
      <c r="J202" s="41">
        <f t="shared" si="6"/>
        <v>5</v>
      </c>
      <c r="K202" s="42" t="str">
        <f t="shared" si="7"/>
        <v>OK</v>
      </c>
      <c r="L202" s="31"/>
      <c r="M202" s="31"/>
      <c r="N202" s="31"/>
      <c r="O202" s="31"/>
      <c r="P202" s="31"/>
      <c r="Q202" s="31"/>
      <c r="R202" s="31"/>
      <c r="S202" s="31"/>
      <c r="T202" s="31"/>
      <c r="U202" s="31"/>
      <c r="V202" s="31"/>
      <c r="W202" s="31"/>
      <c r="X202" s="60"/>
      <c r="Y202" s="121"/>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124">
        <v>5</v>
      </c>
      <c r="AY202" s="123"/>
      <c r="AZ202" s="123"/>
      <c r="BA202" s="123"/>
      <c r="BB202" s="123"/>
      <c r="BC202" s="123"/>
      <c r="BD202" s="123"/>
      <c r="BE202" s="123"/>
    </row>
    <row r="203" spans="1:57" ht="30" customHeight="1" x14ac:dyDescent="0.25">
      <c r="A203" s="166"/>
      <c r="B203" s="71">
        <v>200</v>
      </c>
      <c r="C203" s="169"/>
      <c r="D203" s="75" t="s">
        <v>250</v>
      </c>
      <c r="E203" s="72" t="s">
        <v>729</v>
      </c>
      <c r="F203" s="72" t="s">
        <v>38</v>
      </c>
      <c r="G203" s="72" t="s">
        <v>232</v>
      </c>
      <c r="H203" s="56">
        <v>17.559999999999999</v>
      </c>
      <c r="I203" s="32">
        <v>10</v>
      </c>
      <c r="J203" s="41">
        <f t="shared" si="6"/>
        <v>5</v>
      </c>
      <c r="K203" s="42" t="str">
        <f t="shared" si="7"/>
        <v>OK</v>
      </c>
      <c r="L203" s="31"/>
      <c r="M203" s="31"/>
      <c r="N203" s="31"/>
      <c r="O203" s="31"/>
      <c r="P203" s="31"/>
      <c r="Q203" s="31"/>
      <c r="R203" s="31"/>
      <c r="S203" s="31"/>
      <c r="T203" s="31"/>
      <c r="U203" s="31"/>
      <c r="V203" s="31"/>
      <c r="W203" s="31"/>
      <c r="X203" s="60"/>
      <c r="Y203" s="121"/>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124">
        <v>5</v>
      </c>
      <c r="AY203" s="123"/>
      <c r="AZ203" s="123"/>
      <c r="BA203" s="123"/>
      <c r="BB203" s="123"/>
      <c r="BC203" s="123"/>
      <c r="BD203" s="123"/>
      <c r="BE203" s="123"/>
    </row>
    <row r="204" spans="1:57" ht="30" customHeight="1" x14ac:dyDescent="0.25">
      <c r="A204" s="166"/>
      <c r="B204" s="71">
        <v>201</v>
      </c>
      <c r="C204" s="169"/>
      <c r="D204" s="75" t="s">
        <v>252</v>
      </c>
      <c r="E204" s="72" t="s">
        <v>729</v>
      </c>
      <c r="F204" s="72" t="s">
        <v>38</v>
      </c>
      <c r="G204" s="72" t="s">
        <v>232</v>
      </c>
      <c r="H204" s="56">
        <v>9.59</v>
      </c>
      <c r="I204" s="32"/>
      <c r="J204" s="41">
        <f t="shared" si="6"/>
        <v>0</v>
      </c>
      <c r="K204" s="42" t="str">
        <f t="shared" si="7"/>
        <v>OK</v>
      </c>
      <c r="L204" s="31"/>
      <c r="M204" s="31"/>
      <c r="N204" s="31"/>
      <c r="O204" s="31"/>
      <c r="P204" s="31"/>
      <c r="Q204" s="31"/>
      <c r="R204" s="31"/>
      <c r="S204" s="31"/>
      <c r="T204" s="31"/>
      <c r="U204" s="31"/>
      <c r="V204" s="31"/>
      <c r="W204" s="31"/>
      <c r="X204" s="60"/>
      <c r="Y204" s="121"/>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123"/>
      <c r="AZ204" s="123"/>
      <c r="BA204" s="123"/>
      <c r="BB204" s="123"/>
      <c r="BC204" s="123"/>
      <c r="BD204" s="123"/>
      <c r="BE204" s="123"/>
    </row>
    <row r="205" spans="1:57" ht="30" customHeight="1" x14ac:dyDescent="0.25">
      <c r="A205" s="166"/>
      <c r="B205" s="71">
        <v>202</v>
      </c>
      <c r="C205" s="169"/>
      <c r="D205" s="75" t="s">
        <v>253</v>
      </c>
      <c r="E205" s="72" t="s">
        <v>729</v>
      </c>
      <c r="F205" s="72" t="s">
        <v>38</v>
      </c>
      <c r="G205" s="72" t="s">
        <v>232</v>
      </c>
      <c r="H205" s="56">
        <v>21.26</v>
      </c>
      <c r="I205" s="32">
        <v>1</v>
      </c>
      <c r="J205" s="41">
        <f t="shared" si="6"/>
        <v>0</v>
      </c>
      <c r="K205" s="42" t="str">
        <f t="shared" si="7"/>
        <v>OK</v>
      </c>
      <c r="L205" s="31"/>
      <c r="M205" s="31"/>
      <c r="N205" s="31"/>
      <c r="O205" s="31"/>
      <c r="P205" s="31"/>
      <c r="Q205" s="31"/>
      <c r="R205" s="31"/>
      <c r="S205" s="31"/>
      <c r="T205" s="31"/>
      <c r="U205" s="31"/>
      <c r="V205" s="31"/>
      <c r="W205" s="31"/>
      <c r="X205" s="60"/>
      <c r="Y205" s="121"/>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124">
        <v>1</v>
      </c>
      <c r="AY205" s="123"/>
      <c r="AZ205" s="123"/>
      <c r="BA205" s="123"/>
      <c r="BB205" s="123"/>
      <c r="BC205" s="123"/>
      <c r="BD205" s="123"/>
      <c r="BE205" s="123"/>
    </row>
    <row r="206" spans="1:57" ht="30" customHeight="1" x14ac:dyDescent="0.25">
      <c r="A206" s="166"/>
      <c r="B206" s="71">
        <v>203</v>
      </c>
      <c r="C206" s="169"/>
      <c r="D206" s="75" t="s">
        <v>254</v>
      </c>
      <c r="E206" s="72" t="s">
        <v>729</v>
      </c>
      <c r="F206" s="72" t="s">
        <v>38</v>
      </c>
      <c r="G206" s="72" t="s">
        <v>232</v>
      </c>
      <c r="H206" s="56">
        <v>13.5</v>
      </c>
      <c r="I206" s="32">
        <v>5</v>
      </c>
      <c r="J206" s="41">
        <f t="shared" si="6"/>
        <v>2</v>
      </c>
      <c r="K206" s="42" t="str">
        <f t="shared" si="7"/>
        <v>OK</v>
      </c>
      <c r="L206" s="31"/>
      <c r="M206" s="31"/>
      <c r="N206" s="31"/>
      <c r="O206" s="31"/>
      <c r="P206" s="31"/>
      <c r="Q206" s="31"/>
      <c r="R206" s="31"/>
      <c r="S206" s="31"/>
      <c r="T206" s="31"/>
      <c r="U206" s="31"/>
      <c r="V206" s="31"/>
      <c r="W206" s="31"/>
      <c r="X206" s="60"/>
      <c r="Y206" s="121"/>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124">
        <v>3</v>
      </c>
      <c r="AY206" s="123"/>
      <c r="AZ206" s="123"/>
      <c r="BA206" s="123"/>
      <c r="BB206" s="123"/>
      <c r="BC206" s="123"/>
      <c r="BD206" s="123"/>
      <c r="BE206" s="123"/>
    </row>
    <row r="207" spans="1:57" ht="30" customHeight="1" x14ac:dyDescent="0.25">
      <c r="A207" s="166"/>
      <c r="B207" s="71">
        <v>204</v>
      </c>
      <c r="C207" s="169"/>
      <c r="D207" s="75" t="s">
        <v>255</v>
      </c>
      <c r="E207" s="72" t="s">
        <v>729</v>
      </c>
      <c r="F207" s="72" t="s">
        <v>38</v>
      </c>
      <c r="G207" s="72" t="s">
        <v>232</v>
      </c>
      <c r="H207" s="56">
        <v>21.26</v>
      </c>
      <c r="I207" s="32">
        <v>5</v>
      </c>
      <c r="J207" s="41">
        <f t="shared" si="6"/>
        <v>2</v>
      </c>
      <c r="K207" s="42" t="str">
        <f t="shared" si="7"/>
        <v>OK</v>
      </c>
      <c r="L207" s="31"/>
      <c r="M207" s="31"/>
      <c r="N207" s="31"/>
      <c r="O207" s="31"/>
      <c r="P207" s="31"/>
      <c r="Q207" s="31"/>
      <c r="R207" s="31"/>
      <c r="S207" s="31"/>
      <c r="T207" s="31"/>
      <c r="U207" s="31"/>
      <c r="V207" s="31"/>
      <c r="W207" s="31"/>
      <c r="X207" s="60"/>
      <c r="Y207" s="121"/>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124">
        <v>3</v>
      </c>
      <c r="AY207" s="123"/>
      <c r="AZ207" s="123"/>
      <c r="BA207" s="123"/>
      <c r="BB207" s="123"/>
      <c r="BC207" s="123"/>
      <c r="BD207" s="123"/>
      <c r="BE207" s="123"/>
    </row>
    <row r="208" spans="1:57" ht="30" customHeight="1" x14ac:dyDescent="0.25">
      <c r="A208" s="166"/>
      <c r="B208" s="71">
        <v>205</v>
      </c>
      <c r="C208" s="169"/>
      <c r="D208" s="75" t="s">
        <v>256</v>
      </c>
      <c r="E208" s="72" t="s">
        <v>729</v>
      </c>
      <c r="F208" s="72" t="s">
        <v>38</v>
      </c>
      <c r="G208" s="72" t="s">
        <v>232</v>
      </c>
      <c r="H208" s="56">
        <v>19.64</v>
      </c>
      <c r="I208" s="32">
        <v>5</v>
      </c>
      <c r="J208" s="41">
        <f t="shared" si="6"/>
        <v>2</v>
      </c>
      <c r="K208" s="42" t="str">
        <f t="shared" si="7"/>
        <v>OK</v>
      </c>
      <c r="L208" s="31"/>
      <c r="M208" s="31"/>
      <c r="N208" s="31"/>
      <c r="O208" s="31"/>
      <c r="P208" s="31"/>
      <c r="Q208" s="31"/>
      <c r="R208" s="31"/>
      <c r="S208" s="31"/>
      <c r="T208" s="31"/>
      <c r="U208" s="31"/>
      <c r="V208" s="31"/>
      <c r="W208" s="31"/>
      <c r="X208" s="60"/>
      <c r="Y208" s="121"/>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124">
        <v>3</v>
      </c>
      <c r="AY208" s="123"/>
      <c r="AZ208" s="123"/>
      <c r="BA208" s="123"/>
      <c r="BB208" s="123"/>
      <c r="BC208" s="123"/>
      <c r="BD208" s="123"/>
      <c r="BE208" s="123"/>
    </row>
    <row r="209" spans="1:57" ht="30" customHeight="1" x14ac:dyDescent="0.25">
      <c r="A209" s="166"/>
      <c r="B209" s="71">
        <v>206</v>
      </c>
      <c r="C209" s="169"/>
      <c r="D209" s="75" t="s">
        <v>257</v>
      </c>
      <c r="E209" s="72" t="s">
        <v>726</v>
      </c>
      <c r="F209" s="72" t="s">
        <v>38</v>
      </c>
      <c r="G209" s="72" t="s">
        <v>232</v>
      </c>
      <c r="H209" s="56">
        <v>46.54</v>
      </c>
      <c r="I209" s="32"/>
      <c r="J209" s="41">
        <f t="shared" si="6"/>
        <v>0</v>
      </c>
      <c r="K209" s="42" t="str">
        <f t="shared" si="7"/>
        <v>OK</v>
      </c>
      <c r="L209" s="31"/>
      <c r="M209" s="31"/>
      <c r="N209" s="31"/>
      <c r="O209" s="31"/>
      <c r="P209" s="31"/>
      <c r="Q209" s="31"/>
      <c r="R209" s="31"/>
      <c r="S209" s="31"/>
      <c r="T209" s="31"/>
      <c r="U209" s="31"/>
      <c r="V209" s="31"/>
      <c r="W209" s="31"/>
      <c r="X209" s="60"/>
      <c r="Y209" s="121"/>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row>
    <row r="210" spans="1:57" ht="30" customHeight="1" x14ac:dyDescent="0.25">
      <c r="A210" s="166"/>
      <c r="B210" s="71">
        <v>207</v>
      </c>
      <c r="C210" s="169"/>
      <c r="D210" s="75" t="s">
        <v>258</v>
      </c>
      <c r="E210" s="72" t="s">
        <v>726</v>
      </c>
      <c r="F210" s="72" t="s">
        <v>38</v>
      </c>
      <c r="G210" s="72" t="s">
        <v>232</v>
      </c>
      <c r="H210" s="56">
        <v>33.75</v>
      </c>
      <c r="I210" s="32"/>
      <c r="J210" s="41">
        <f t="shared" si="6"/>
        <v>0</v>
      </c>
      <c r="K210" s="42" t="str">
        <f t="shared" si="7"/>
        <v>OK</v>
      </c>
      <c r="L210" s="31"/>
      <c r="M210" s="31"/>
      <c r="N210" s="31"/>
      <c r="O210" s="31"/>
      <c r="P210" s="31"/>
      <c r="Q210" s="31"/>
      <c r="R210" s="31"/>
      <c r="S210" s="31"/>
      <c r="T210" s="31"/>
      <c r="U210" s="31"/>
      <c r="V210" s="31"/>
      <c r="W210" s="31"/>
      <c r="X210" s="60"/>
      <c r="Y210" s="121"/>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row>
    <row r="211" spans="1:57" ht="30" customHeight="1" x14ac:dyDescent="0.25">
      <c r="A211" s="166"/>
      <c r="B211" s="71">
        <v>208</v>
      </c>
      <c r="C211" s="169"/>
      <c r="D211" s="75" t="s">
        <v>259</v>
      </c>
      <c r="E211" s="72" t="s">
        <v>726</v>
      </c>
      <c r="F211" s="72" t="s">
        <v>38</v>
      </c>
      <c r="G211" s="72" t="s">
        <v>232</v>
      </c>
      <c r="H211" s="56">
        <v>51.32</v>
      </c>
      <c r="I211" s="32"/>
      <c r="J211" s="41">
        <f t="shared" si="6"/>
        <v>0</v>
      </c>
      <c r="K211" s="42" t="str">
        <f t="shared" si="7"/>
        <v>OK</v>
      </c>
      <c r="L211" s="31"/>
      <c r="M211" s="31"/>
      <c r="N211" s="31"/>
      <c r="O211" s="31"/>
      <c r="P211" s="31"/>
      <c r="Q211" s="31"/>
      <c r="R211" s="31"/>
      <c r="S211" s="31"/>
      <c r="T211" s="31"/>
      <c r="U211" s="31"/>
      <c r="V211" s="31"/>
      <c r="W211" s="31"/>
      <c r="X211" s="60"/>
      <c r="Y211" s="121"/>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row>
    <row r="212" spans="1:57" ht="30" customHeight="1" x14ac:dyDescent="0.25">
      <c r="A212" s="166"/>
      <c r="B212" s="71">
        <v>209</v>
      </c>
      <c r="C212" s="169"/>
      <c r="D212" s="75" t="s">
        <v>260</v>
      </c>
      <c r="E212" s="72" t="s">
        <v>231</v>
      </c>
      <c r="F212" s="72" t="s">
        <v>38</v>
      </c>
      <c r="G212" s="72" t="s">
        <v>232</v>
      </c>
      <c r="H212" s="56">
        <v>29.7</v>
      </c>
      <c r="I212" s="32"/>
      <c r="J212" s="41">
        <f t="shared" si="6"/>
        <v>0</v>
      </c>
      <c r="K212" s="42" t="str">
        <f t="shared" si="7"/>
        <v>OK</v>
      </c>
      <c r="L212" s="31"/>
      <c r="M212" s="31"/>
      <c r="N212" s="31"/>
      <c r="O212" s="31"/>
      <c r="P212" s="31"/>
      <c r="Q212" s="31"/>
      <c r="R212" s="31"/>
      <c r="S212" s="31"/>
      <c r="T212" s="31"/>
      <c r="U212" s="31"/>
      <c r="V212" s="31"/>
      <c r="W212" s="31"/>
      <c r="X212" s="60"/>
      <c r="Y212" s="121"/>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row>
    <row r="213" spans="1:57" ht="30" customHeight="1" x14ac:dyDescent="0.25">
      <c r="A213" s="166"/>
      <c r="B213" s="71">
        <v>210</v>
      </c>
      <c r="C213" s="169"/>
      <c r="D213" s="75" t="s">
        <v>261</v>
      </c>
      <c r="E213" s="72" t="s">
        <v>231</v>
      </c>
      <c r="F213" s="72" t="s">
        <v>38</v>
      </c>
      <c r="G213" s="72" t="s">
        <v>232</v>
      </c>
      <c r="H213" s="56">
        <v>26.24</v>
      </c>
      <c r="I213" s="32"/>
      <c r="J213" s="41">
        <f t="shared" si="6"/>
        <v>0</v>
      </c>
      <c r="K213" s="42" t="str">
        <f t="shared" si="7"/>
        <v>OK</v>
      </c>
      <c r="L213" s="31"/>
      <c r="M213" s="31"/>
      <c r="N213" s="31"/>
      <c r="O213" s="31"/>
      <c r="P213" s="31"/>
      <c r="Q213" s="31"/>
      <c r="R213" s="31"/>
      <c r="S213" s="31"/>
      <c r="T213" s="31"/>
      <c r="U213" s="31"/>
      <c r="V213" s="31"/>
      <c r="W213" s="31"/>
      <c r="X213" s="60"/>
      <c r="Y213" s="121"/>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row>
    <row r="214" spans="1:57" ht="30" customHeight="1" x14ac:dyDescent="0.25">
      <c r="A214" s="166"/>
      <c r="B214" s="71">
        <v>211</v>
      </c>
      <c r="C214" s="169"/>
      <c r="D214" s="75" t="s">
        <v>262</v>
      </c>
      <c r="E214" s="72" t="s">
        <v>731</v>
      </c>
      <c r="F214" s="72" t="s">
        <v>38</v>
      </c>
      <c r="G214" s="72" t="s">
        <v>232</v>
      </c>
      <c r="H214" s="56">
        <v>7.4</v>
      </c>
      <c r="I214" s="32"/>
      <c r="J214" s="41">
        <f t="shared" si="6"/>
        <v>0</v>
      </c>
      <c r="K214" s="42" t="str">
        <f t="shared" si="7"/>
        <v>OK</v>
      </c>
      <c r="L214" s="31"/>
      <c r="M214" s="31"/>
      <c r="N214" s="31"/>
      <c r="O214" s="31"/>
      <c r="P214" s="31"/>
      <c r="Q214" s="31"/>
      <c r="R214" s="31"/>
      <c r="S214" s="31"/>
      <c r="T214" s="31"/>
      <c r="U214" s="31"/>
      <c r="V214" s="31"/>
      <c r="W214" s="31"/>
      <c r="X214" s="60"/>
      <c r="Y214" s="121"/>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row>
    <row r="215" spans="1:57" ht="30" customHeight="1" x14ac:dyDescent="0.25">
      <c r="A215" s="166"/>
      <c r="B215" s="71">
        <v>212</v>
      </c>
      <c r="C215" s="169"/>
      <c r="D215" s="75" t="s">
        <v>263</v>
      </c>
      <c r="E215" s="72" t="s">
        <v>728</v>
      </c>
      <c r="F215" s="72" t="s">
        <v>38</v>
      </c>
      <c r="G215" s="72" t="s">
        <v>232</v>
      </c>
      <c r="H215" s="56">
        <v>20.48</v>
      </c>
      <c r="I215" s="32">
        <v>5</v>
      </c>
      <c r="J215" s="41">
        <f t="shared" si="6"/>
        <v>3</v>
      </c>
      <c r="K215" s="42" t="str">
        <f t="shared" si="7"/>
        <v>OK</v>
      </c>
      <c r="L215" s="31"/>
      <c r="M215" s="31"/>
      <c r="N215" s="31"/>
      <c r="O215" s="31"/>
      <c r="P215" s="31"/>
      <c r="Q215" s="31"/>
      <c r="R215" s="31"/>
      <c r="S215" s="31"/>
      <c r="T215" s="31"/>
      <c r="U215" s="31"/>
      <c r="V215" s="31"/>
      <c r="W215" s="31"/>
      <c r="X215" s="60"/>
      <c r="Y215" s="121"/>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124">
        <v>2</v>
      </c>
      <c r="AY215" s="124"/>
      <c r="AZ215" s="123"/>
      <c r="BA215" s="123"/>
      <c r="BB215" s="123"/>
      <c r="BC215" s="123"/>
      <c r="BD215" s="123"/>
      <c r="BE215" s="123"/>
    </row>
    <row r="216" spans="1:57" ht="30" customHeight="1" x14ac:dyDescent="0.25">
      <c r="A216" s="166"/>
      <c r="B216" s="71">
        <v>213</v>
      </c>
      <c r="C216" s="169"/>
      <c r="D216" s="75" t="s">
        <v>264</v>
      </c>
      <c r="E216" s="72" t="s">
        <v>231</v>
      </c>
      <c r="F216" s="72" t="s">
        <v>38</v>
      </c>
      <c r="G216" s="72" t="s">
        <v>232</v>
      </c>
      <c r="H216" s="56">
        <v>19.73</v>
      </c>
      <c r="I216" s="32"/>
      <c r="J216" s="41">
        <f t="shared" si="6"/>
        <v>0</v>
      </c>
      <c r="K216" s="42" t="str">
        <f t="shared" si="7"/>
        <v>OK</v>
      </c>
      <c r="L216" s="31"/>
      <c r="M216" s="31"/>
      <c r="N216" s="31"/>
      <c r="O216" s="31"/>
      <c r="P216" s="31"/>
      <c r="Q216" s="31"/>
      <c r="R216" s="31"/>
      <c r="S216" s="31"/>
      <c r="T216" s="31"/>
      <c r="U216" s="31"/>
      <c r="V216" s="31"/>
      <c r="W216" s="31"/>
      <c r="X216" s="60"/>
      <c r="Y216" s="121"/>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123"/>
      <c r="BA216" s="123"/>
      <c r="BB216" s="123"/>
      <c r="BC216" s="123"/>
      <c r="BD216" s="123"/>
      <c r="BE216" s="123"/>
    </row>
    <row r="217" spans="1:57" ht="30" customHeight="1" x14ac:dyDescent="0.25">
      <c r="A217" s="166"/>
      <c r="B217" s="71">
        <v>214</v>
      </c>
      <c r="C217" s="169"/>
      <c r="D217" s="75" t="s">
        <v>265</v>
      </c>
      <c r="E217" s="72" t="s">
        <v>231</v>
      </c>
      <c r="F217" s="72" t="s">
        <v>38</v>
      </c>
      <c r="G217" s="72" t="s">
        <v>232</v>
      </c>
      <c r="H217" s="56">
        <v>16.32</v>
      </c>
      <c r="I217" s="32"/>
      <c r="J217" s="41">
        <f t="shared" si="6"/>
        <v>0</v>
      </c>
      <c r="K217" s="42" t="str">
        <f t="shared" si="7"/>
        <v>OK</v>
      </c>
      <c r="L217" s="31"/>
      <c r="M217" s="31"/>
      <c r="N217" s="31"/>
      <c r="O217" s="31"/>
      <c r="P217" s="31"/>
      <c r="Q217" s="31"/>
      <c r="R217" s="31"/>
      <c r="S217" s="31"/>
      <c r="T217" s="31"/>
      <c r="U217" s="31"/>
      <c r="V217" s="31"/>
      <c r="W217" s="31"/>
      <c r="X217" s="60"/>
      <c r="Y217" s="121"/>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123"/>
      <c r="BA217" s="123"/>
      <c r="BB217" s="123"/>
      <c r="BC217" s="123"/>
      <c r="BD217" s="123"/>
      <c r="BE217" s="123"/>
    </row>
    <row r="218" spans="1:57" ht="30" customHeight="1" x14ac:dyDescent="0.25">
      <c r="A218" s="166"/>
      <c r="B218" s="71">
        <v>215</v>
      </c>
      <c r="C218" s="169"/>
      <c r="D218" s="75" t="s">
        <v>266</v>
      </c>
      <c r="E218" s="72" t="s">
        <v>231</v>
      </c>
      <c r="F218" s="72" t="s">
        <v>38</v>
      </c>
      <c r="G218" s="72" t="s">
        <v>232</v>
      </c>
      <c r="H218" s="56">
        <v>34.82</v>
      </c>
      <c r="I218" s="32"/>
      <c r="J218" s="41">
        <f t="shared" si="6"/>
        <v>0</v>
      </c>
      <c r="K218" s="42" t="str">
        <f t="shared" si="7"/>
        <v>OK</v>
      </c>
      <c r="L218" s="31"/>
      <c r="M218" s="31"/>
      <c r="N218" s="31"/>
      <c r="O218" s="31"/>
      <c r="P218" s="31"/>
      <c r="Q218" s="31"/>
      <c r="R218" s="31"/>
      <c r="S218" s="31"/>
      <c r="T218" s="31"/>
      <c r="U218" s="31"/>
      <c r="V218" s="31"/>
      <c r="W218" s="31"/>
      <c r="X218" s="60"/>
      <c r="Y218" s="121"/>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123"/>
      <c r="BA218" s="123"/>
      <c r="BB218" s="123"/>
      <c r="BC218" s="123"/>
      <c r="BD218" s="123"/>
      <c r="BE218" s="123"/>
    </row>
    <row r="219" spans="1:57" ht="30" customHeight="1" x14ac:dyDescent="0.25">
      <c r="A219" s="166"/>
      <c r="B219" s="71">
        <v>216</v>
      </c>
      <c r="C219" s="169"/>
      <c r="D219" s="75" t="s">
        <v>267</v>
      </c>
      <c r="E219" s="72" t="s">
        <v>231</v>
      </c>
      <c r="F219" s="72" t="s">
        <v>38</v>
      </c>
      <c r="G219" s="72" t="s">
        <v>232</v>
      </c>
      <c r="H219" s="56">
        <v>15.32</v>
      </c>
      <c r="I219" s="32"/>
      <c r="J219" s="41">
        <f t="shared" si="6"/>
        <v>0</v>
      </c>
      <c r="K219" s="42" t="str">
        <f t="shared" si="7"/>
        <v>OK</v>
      </c>
      <c r="L219" s="31"/>
      <c r="M219" s="31"/>
      <c r="N219" s="31"/>
      <c r="O219" s="31"/>
      <c r="P219" s="31"/>
      <c r="Q219" s="31"/>
      <c r="R219" s="31"/>
      <c r="S219" s="31"/>
      <c r="T219" s="31"/>
      <c r="U219" s="31"/>
      <c r="V219" s="31"/>
      <c r="W219" s="31"/>
      <c r="X219" s="60"/>
      <c r="Y219" s="121"/>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123"/>
      <c r="BA219" s="123"/>
      <c r="BB219" s="123"/>
      <c r="BC219" s="123"/>
      <c r="BD219" s="123"/>
      <c r="BE219" s="123"/>
    </row>
    <row r="220" spans="1:57" ht="30" customHeight="1" x14ac:dyDescent="0.25">
      <c r="A220" s="166"/>
      <c r="B220" s="71">
        <v>217</v>
      </c>
      <c r="C220" s="169"/>
      <c r="D220" s="75" t="s">
        <v>268</v>
      </c>
      <c r="E220" s="72" t="s">
        <v>726</v>
      </c>
      <c r="F220" s="72" t="s">
        <v>38</v>
      </c>
      <c r="G220" s="72" t="s">
        <v>232</v>
      </c>
      <c r="H220" s="56">
        <v>24.25</v>
      </c>
      <c r="I220" s="32"/>
      <c r="J220" s="41">
        <f t="shared" si="6"/>
        <v>0</v>
      </c>
      <c r="K220" s="42" t="str">
        <f t="shared" si="7"/>
        <v>OK</v>
      </c>
      <c r="L220" s="31"/>
      <c r="M220" s="31"/>
      <c r="N220" s="31"/>
      <c r="O220" s="31"/>
      <c r="P220" s="31"/>
      <c r="Q220" s="31"/>
      <c r="R220" s="31"/>
      <c r="S220" s="31"/>
      <c r="T220" s="31"/>
      <c r="U220" s="31"/>
      <c r="V220" s="31"/>
      <c r="W220" s="31"/>
      <c r="X220" s="60"/>
      <c r="Y220" s="121"/>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123"/>
      <c r="BA220" s="123"/>
      <c r="BB220" s="123"/>
      <c r="BC220" s="123"/>
      <c r="BD220" s="123"/>
      <c r="BE220" s="123"/>
    </row>
    <row r="221" spans="1:57" ht="30" customHeight="1" x14ac:dyDescent="0.25">
      <c r="A221" s="166"/>
      <c r="B221" s="71">
        <v>218</v>
      </c>
      <c r="C221" s="169"/>
      <c r="D221" s="75" t="s">
        <v>269</v>
      </c>
      <c r="E221" s="72" t="s">
        <v>726</v>
      </c>
      <c r="F221" s="72" t="s">
        <v>38</v>
      </c>
      <c r="G221" s="72" t="s">
        <v>232</v>
      </c>
      <c r="H221" s="56">
        <v>64.540000000000006</v>
      </c>
      <c r="I221" s="32"/>
      <c r="J221" s="41">
        <f t="shared" si="6"/>
        <v>0</v>
      </c>
      <c r="K221" s="42" t="str">
        <f t="shared" si="7"/>
        <v>OK</v>
      </c>
      <c r="L221" s="31"/>
      <c r="M221" s="31"/>
      <c r="N221" s="31"/>
      <c r="O221" s="31"/>
      <c r="P221" s="31"/>
      <c r="Q221" s="31"/>
      <c r="R221" s="31"/>
      <c r="S221" s="31"/>
      <c r="T221" s="31"/>
      <c r="U221" s="31"/>
      <c r="V221" s="31"/>
      <c r="W221" s="31"/>
      <c r="X221" s="60"/>
      <c r="Y221" s="121"/>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123"/>
      <c r="BA221" s="123"/>
      <c r="BB221" s="123"/>
      <c r="BC221" s="123"/>
      <c r="BD221" s="123"/>
      <c r="BE221" s="123"/>
    </row>
    <row r="222" spans="1:57" ht="30" customHeight="1" x14ac:dyDescent="0.25">
      <c r="A222" s="166"/>
      <c r="B222" s="71">
        <v>219</v>
      </c>
      <c r="C222" s="169"/>
      <c r="D222" s="75" t="s">
        <v>270</v>
      </c>
      <c r="E222" s="72" t="s">
        <v>726</v>
      </c>
      <c r="F222" s="72" t="s">
        <v>38</v>
      </c>
      <c r="G222" s="72" t="s">
        <v>44</v>
      </c>
      <c r="H222" s="56">
        <v>106.74</v>
      </c>
      <c r="I222" s="32"/>
      <c r="J222" s="41">
        <f t="shared" si="6"/>
        <v>0</v>
      </c>
      <c r="K222" s="42" t="str">
        <f t="shared" si="7"/>
        <v>OK</v>
      </c>
      <c r="L222" s="31"/>
      <c r="M222" s="31"/>
      <c r="N222" s="31"/>
      <c r="O222" s="31"/>
      <c r="P222" s="31"/>
      <c r="Q222" s="31"/>
      <c r="R222" s="31"/>
      <c r="S222" s="31"/>
      <c r="T222" s="31"/>
      <c r="U222" s="31"/>
      <c r="V222" s="31"/>
      <c r="W222" s="31"/>
      <c r="X222" s="60"/>
      <c r="Y222" s="121"/>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123"/>
      <c r="BA222" s="123"/>
      <c r="BB222" s="123"/>
      <c r="BC222" s="123"/>
      <c r="BD222" s="123"/>
      <c r="BE222" s="123"/>
    </row>
    <row r="223" spans="1:57" ht="30" customHeight="1" x14ac:dyDescent="0.25">
      <c r="A223" s="166"/>
      <c r="B223" s="71">
        <v>220</v>
      </c>
      <c r="C223" s="169"/>
      <c r="D223" s="75" t="s">
        <v>271</v>
      </c>
      <c r="E223" s="72" t="s">
        <v>726</v>
      </c>
      <c r="F223" s="72" t="s">
        <v>38</v>
      </c>
      <c r="G223" s="72" t="s">
        <v>232</v>
      </c>
      <c r="H223" s="56">
        <v>19.39</v>
      </c>
      <c r="I223" s="32">
        <v>5</v>
      </c>
      <c r="J223" s="41">
        <f t="shared" si="6"/>
        <v>2</v>
      </c>
      <c r="K223" s="42" t="str">
        <f t="shared" si="7"/>
        <v>OK</v>
      </c>
      <c r="L223" s="31"/>
      <c r="M223" s="31"/>
      <c r="N223" s="31"/>
      <c r="O223" s="31"/>
      <c r="P223" s="31"/>
      <c r="Q223" s="31"/>
      <c r="R223" s="31"/>
      <c r="S223" s="31"/>
      <c r="T223" s="31"/>
      <c r="U223" s="31"/>
      <c r="V223" s="31"/>
      <c r="W223" s="31"/>
      <c r="X223" s="60"/>
      <c r="Y223" s="121"/>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124">
        <v>3</v>
      </c>
      <c r="AY223" s="124"/>
      <c r="AZ223" s="123"/>
      <c r="BA223" s="123"/>
      <c r="BB223" s="123"/>
      <c r="BC223" s="123"/>
      <c r="BD223" s="123"/>
      <c r="BE223" s="123"/>
    </row>
    <row r="224" spans="1:57" ht="30" customHeight="1" x14ac:dyDescent="0.25">
      <c r="A224" s="166"/>
      <c r="B224" s="71">
        <v>221</v>
      </c>
      <c r="C224" s="169"/>
      <c r="D224" s="75" t="s">
        <v>273</v>
      </c>
      <c r="E224" s="72" t="s">
        <v>729</v>
      </c>
      <c r="F224" s="72" t="s">
        <v>38</v>
      </c>
      <c r="G224" s="72" t="s">
        <v>232</v>
      </c>
      <c r="H224" s="56">
        <v>14.17</v>
      </c>
      <c r="I224" s="32"/>
      <c r="J224" s="41">
        <f t="shared" si="6"/>
        <v>0</v>
      </c>
      <c r="K224" s="42" t="str">
        <f t="shared" si="7"/>
        <v>OK</v>
      </c>
      <c r="L224" s="31"/>
      <c r="M224" s="31"/>
      <c r="N224" s="31"/>
      <c r="O224" s="31"/>
      <c r="P224" s="31"/>
      <c r="Q224" s="31"/>
      <c r="R224" s="31"/>
      <c r="S224" s="31"/>
      <c r="T224" s="31"/>
      <c r="U224" s="31"/>
      <c r="V224" s="31"/>
      <c r="W224" s="31"/>
      <c r="X224" s="60"/>
      <c r="Y224" s="121"/>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123"/>
      <c r="BA224" s="123"/>
      <c r="BB224" s="123"/>
      <c r="BC224" s="123"/>
      <c r="BD224" s="123"/>
      <c r="BE224" s="123"/>
    </row>
    <row r="225" spans="1:57" ht="30" customHeight="1" x14ac:dyDescent="0.25">
      <c r="A225" s="166"/>
      <c r="B225" s="71">
        <v>222</v>
      </c>
      <c r="C225" s="169"/>
      <c r="D225" s="75" t="s">
        <v>274</v>
      </c>
      <c r="E225" s="72" t="s">
        <v>729</v>
      </c>
      <c r="F225" s="72" t="s">
        <v>38</v>
      </c>
      <c r="G225" s="72" t="s">
        <v>232</v>
      </c>
      <c r="H225" s="56">
        <v>17.260000000000002</v>
      </c>
      <c r="I225" s="32"/>
      <c r="J225" s="41">
        <f t="shared" si="6"/>
        <v>0</v>
      </c>
      <c r="K225" s="42" t="str">
        <f t="shared" si="7"/>
        <v>OK</v>
      </c>
      <c r="L225" s="31"/>
      <c r="M225" s="31"/>
      <c r="N225" s="31"/>
      <c r="O225" s="31"/>
      <c r="P225" s="31"/>
      <c r="Q225" s="31"/>
      <c r="R225" s="31"/>
      <c r="S225" s="31"/>
      <c r="T225" s="31"/>
      <c r="U225" s="31"/>
      <c r="V225" s="31"/>
      <c r="W225" s="31"/>
      <c r="X225" s="60"/>
      <c r="Y225" s="121"/>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144"/>
      <c r="AY225" s="144"/>
      <c r="AZ225" s="123"/>
      <c r="BA225" s="123"/>
      <c r="BB225" s="123"/>
      <c r="BC225" s="123"/>
      <c r="BD225" s="123"/>
      <c r="BE225" s="123"/>
    </row>
    <row r="226" spans="1:57" ht="30" customHeight="1" x14ac:dyDescent="0.25">
      <c r="A226" s="166"/>
      <c r="B226" s="73">
        <v>223</v>
      </c>
      <c r="C226" s="169"/>
      <c r="D226" s="75" t="s">
        <v>656</v>
      </c>
      <c r="E226" s="72" t="s">
        <v>729</v>
      </c>
      <c r="F226" s="72" t="s">
        <v>336</v>
      </c>
      <c r="G226" s="72" t="s">
        <v>232</v>
      </c>
      <c r="H226" s="56">
        <v>18.02</v>
      </c>
      <c r="I226" s="32"/>
      <c r="J226" s="41">
        <f t="shared" si="6"/>
        <v>0</v>
      </c>
      <c r="K226" s="42" t="str">
        <f t="shared" si="7"/>
        <v>OK</v>
      </c>
      <c r="L226" s="31"/>
      <c r="M226" s="31"/>
      <c r="N226" s="31"/>
      <c r="O226" s="31"/>
      <c r="P226" s="31"/>
      <c r="Q226" s="31"/>
      <c r="R226" s="31"/>
      <c r="S226" s="31"/>
      <c r="T226" s="31"/>
      <c r="U226" s="31"/>
      <c r="V226" s="31"/>
      <c r="W226" s="31"/>
      <c r="X226" s="60"/>
      <c r="Y226" s="121"/>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123"/>
      <c r="BA226" s="123"/>
      <c r="BB226" s="123"/>
      <c r="BC226" s="123"/>
      <c r="BD226" s="123"/>
      <c r="BE226" s="123"/>
    </row>
    <row r="227" spans="1:57" ht="30" customHeight="1" x14ac:dyDescent="0.25">
      <c r="A227" s="166"/>
      <c r="B227" s="71">
        <v>224</v>
      </c>
      <c r="C227" s="169"/>
      <c r="D227" s="75" t="s">
        <v>275</v>
      </c>
      <c r="E227" s="72" t="s">
        <v>726</v>
      </c>
      <c r="F227" s="72" t="s">
        <v>38</v>
      </c>
      <c r="G227" s="72" t="s">
        <v>232</v>
      </c>
      <c r="H227" s="56">
        <v>22.93</v>
      </c>
      <c r="I227" s="32"/>
      <c r="J227" s="41">
        <f t="shared" si="6"/>
        <v>0</v>
      </c>
      <c r="K227" s="42" t="str">
        <f t="shared" si="7"/>
        <v>OK</v>
      </c>
      <c r="L227" s="31"/>
      <c r="M227" s="31"/>
      <c r="N227" s="31"/>
      <c r="O227" s="31"/>
      <c r="P227" s="31"/>
      <c r="Q227" s="31"/>
      <c r="R227" s="31"/>
      <c r="S227" s="31"/>
      <c r="T227" s="31"/>
      <c r="U227" s="31"/>
      <c r="V227" s="31"/>
      <c r="W227" s="31"/>
      <c r="X227" s="60"/>
      <c r="Y227" s="121"/>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123"/>
      <c r="BA227" s="123"/>
      <c r="BB227" s="123"/>
      <c r="BC227" s="123"/>
      <c r="BD227" s="123"/>
      <c r="BE227" s="123"/>
    </row>
    <row r="228" spans="1:57" ht="30" customHeight="1" x14ac:dyDescent="0.25">
      <c r="A228" s="166"/>
      <c r="B228" s="71">
        <v>225</v>
      </c>
      <c r="C228" s="169"/>
      <c r="D228" s="75" t="s">
        <v>276</v>
      </c>
      <c r="E228" s="72" t="s">
        <v>726</v>
      </c>
      <c r="F228" s="72" t="s">
        <v>38</v>
      </c>
      <c r="G228" s="72" t="s">
        <v>232</v>
      </c>
      <c r="H228" s="56">
        <v>47.76</v>
      </c>
      <c r="I228" s="32"/>
      <c r="J228" s="41">
        <f t="shared" si="6"/>
        <v>0</v>
      </c>
      <c r="K228" s="42" t="str">
        <f t="shared" si="7"/>
        <v>OK</v>
      </c>
      <c r="L228" s="31"/>
      <c r="M228" s="31"/>
      <c r="N228" s="31"/>
      <c r="O228" s="31"/>
      <c r="P228" s="31"/>
      <c r="Q228" s="31"/>
      <c r="R228" s="31"/>
      <c r="S228" s="31"/>
      <c r="T228" s="31"/>
      <c r="U228" s="31"/>
      <c r="V228" s="31"/>
      <c r="W228" s="31"/>
      <c r="X228" s="60"/>
      <c r="Y228" s="121"/>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123"/>
      <c r="BA228" s="123"/>
      <c r="BB228" s="123"/>
      <c r="BC228" s="123"/>
      <c r="BD228" s="123"/>
      <c r="BE228" s="123"/>
    </row>
    <row r="229" spans="1:57" ht="30" customHeight="1" x14ac:dyDescent="0.25">
      <c r="A229" s="166"/>
      <c r="B229" s="71">
        <v>226</v>
      </c>
      <c r="C229" s="169"/>
      <c r="D229" s="75" t="s">
        <v>277</v>
      </c>
      <c r="E229" s="72" t="s">
        <v>731</v>
      </c>
      <c r="F229" s="72" t="s">
        <v>38</v>
      </c>
      <c r="G229" s="72" t="s">
        <v>232</v>
      </c>
      <c r="H229" s="56">
        <v>34.770000000000003</v>
      </c>
      <c r="I229" s="32">
        <v>2</v>
      </c>
      <c r="J229" s="41">
        <f t="shared" si="6"/>
        <v>1</v>
      </c>
      <c r="K229" s="42" t="str">
        <f t="shared" si="7"/>
        <v>OK</v>
      </c>
      <c r="L229" s="31"/>
      <c r="M229" s="31"/>
      <c r="N229" s="31"/>
      <c r="O229" s="31"/>
      <c r="P229" s="31"/>
      <c r="Q229" s="31"/>
      <c r="R229" s="31"/>
      <c r="S229" s="31"/>
      <c r="T229" s="31"/>
      <c r="U229" s="31"/>
      <c r="V229" s="31"/>
      <c r="W229" s="31"/>
      <c r="X229" s="60"/>
      <c r="Y229" s="121"/>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124">
        <v>1</v>
      </c>
      <c r="AY229" s="124"/>
      <c r="AZ229" s="123"/>
      <c r="BA229" s="123"/>
      <c r="BB229" s="123"/>
      <c r="BC229" s="123"/>
      <c r="BD229" s="123"/>
      <c r="BE229" s="123"/>
    </row>
    <row r="230" spans="1:57" ht="30" customHeight="1" x14ac:dyDescent="0.25">
      <c r="A230" s="166"/>
      <c r="B230" s="71">
        <v>227</v>
      </c>
      <c r="C230" s="169"/>
      <c r="D230" s="75" t="s">
        <v>278</v>
      </c>
      <c r="E230" s="72" t="s">
        <v>731</v>
      </c>
      <c r="F230" s="72" t="s">
        <v>38</v>
      </c>
      <c r="G230" s="72" t="s">
        <v>232</v>
      </c>
      <c r="H230" s="56">
        <v>38.89</v>
      </c>
      <c r="I230" s="32"/>
      <c r="J230" s="41">
        <f t="shared" si="6"/>
        <v>0</v>
      </c>
      <c r="K230" s="42" t="str">
        <f t="shared" si="7"/>
        <v>OK</v>
      </c>
      <c r="L230" s="31"/>
      <c r="M230" s="31"/>
      <c r="N230" s="31"/>
      <c r="O230" s="31"/>
      <c r="P230" s="31"/>
      <c r="Q230" s="31"/>
      <c r="R230" s="31"/>
      <c r="S230" s="31"/>
      <c r="T230" s="31"/>
      <c r="U230" s="31"/>
      <c r="V230" s="31"/>
      <c r="W230" s="31"/>
      <c r="X230" s="60"/>
      <c r="Y230" s="121"/>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row>
    <row r="231" spans="1:57" ht="30" customHeight="1" x14ac:dyDescent="0.25">
      <c r="A231" s="166"/>
      <c r="B231" s="71">
        <v>228</v>
      </c>
      <c r="C231" s="169"/>
      <c r="D231" s="75" t="s">
        <v>279</v>
      </c>
      <c r="E231" s="72" t="s">
        <v>731</v>
      </c>
      <c r="F231" s="72" t="s">
        <v>38</v>
      </c>
      <c r="G231" s="72" t="s">
        <v>232</v>
      </c>
      <c r="H231" s="56">
        <v>62.09</v>
      </c>
      <c r="I231" s="32"/>
      <c r="J231" s="41">
        <f t="shared" si="6"/>
        <v>0</v>
      </c>
      <c r="K231" s="42" t="str">
        <f t="shared" si="7"/>
        <v>OK</v>
      </c>
      <c r="L231" s="31"/>
      <c r="M231" s="31"/>
      <c r="N231" s="31"/>
      <c r="O231" s="31"/>
      <c r="P231" s="31"/>
      <c r="Q231" s="31"/>
      <c r="R231" s="31"/>
      <c r="S231" s="31"/>
      <c r="T231" s="31"/>
      <c r="U231" s="31"/>
      <c r="V231" s="31"/>
      <c r="W231" s="31"/>
      <c r="X231" s="60"/>
      <c r="Y231" s="121"/>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row>
    <row r="232" spans="1:57" ht="30" customHeight="1" x14ac:dyDescent="0.25">
      <c r="A232" s="166"/>
      <c r="B232" s="71">
        <v>229</v>
      </c>
      <c r="C232" s="169"/>
      <c r="D232" s="75" t="s">
        <v>280</v>
      </c>
      <c r="E232" s="72" t="s">
        <v>729</v>
      </c>
      <c r="F232" s="72" t="s">
        <v>38</v>
      </c>
      <c r="G232" s="72" t="s">
        <v>232</v>
      </c>
      <c r="H232" s="56">
        <v>10.92</v>
      </c>
      <c r="I232" s="32"/>
      <c r="J232" s="41">
        <f t="shared" si="6"/>
        <v>0</v>
      </c>
      <c r="K232" s="42" t="str">
        <f t="shared" si="7"/>
        <v>OK</v>
      </c>
      <c r="L232" s="31"/>
      <c r="M232" s="31"/>
      <c r="N232" s="31"/>
      <c r="O232" s="31"/>
      <c r="P232" s="31"/>
      <c r="Q232" s="31"/>
      <c r="R232" s="31"/>
      <c r="S232" s="31"/>
      <c r="T232" s="31"/>
      <c r="U232" s="31"/>
      <c r="V232" s="31"/>
      <c r="W232" s="31"/>
      <c r="X232" s="60"/>
      <c r="Y232" s="121"/>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row>
    <row r="233" spans="1:57" ht="30" customHeight="1" x14ac:dyDescent="0.25">
      <c r="A233" s="166"/>
      <c r="B233" s="73">
        <v>230</v>
      </c>
      <c r="C233" s="169"/>
      <c r="D233" s="75" t="s">
        <v>281</v>
      </c>
      <c r="E233" s="72" t="s">
        <v>729</v>
      </c>
      <c r="F233" s="72" t="s">
        <v>38</v>
      </c>
      <c r="G233" s="72" t="s">
        <v>232</v>
      </c>
      <c r="H233" s="56">
        <v>60.58</v>
      </c>
      <c r="I233" s="32">
        <v>2</v>
      </c>
      <c r="J233" s="41">
        <f t="shared" si="6"/>
        <v>1</v>
      </c>
      <c r="K233" s="42" t="str">
        <f t="shared" si="7"/>
        <v>OK</v>
      </c>
      <c r="L233" s="31"/>
      <c r="M233" s="31"/>
      <c r="N233" s="31"/>
      <c r="O233" s="31"/>
      <c r="P233" s="31"/>
      <c r="Q233" s="31"/>
      <c r="R233" s="31"/>
      <c r="S233" s="31"/>
      <c r="T233" s="31"/>
      <c r="U233" s="31"/>
      <c r="V233" s="31"/>
      <c r="W233" s="31"/>
      <c r="X233" s="124">
        <v>1</v>
      </c>
      <c r="Y233" s="121"/>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0"/>
      <c r="BB233" s="60"/>
      <c r="BC233" s="60"/>
      <c r="BD233" s="60"/>
      <c r="BE233" s="60"/>
    </row>
    <row r="234" spans="1:57" ht="30" customHeight="1" x14ac:dyDescent="0.25">
      <c r="A234" s="166"/>
      <c r="B234" s="73">
        <v>231</v>
      </c>
      <c r="C234" s="169"/>
      <c r="D234" s="75" t="s">
        <v>283</v>
      </c>
      <c r="E234" s="72" t="s">
        <v>732</v>
      </c>
      <c r="F234" s="72" t="s">
        <v>38</v>
      </c>
      <c r="G234" s="72" t="s">
        <v>232</v>
      </c>
      <c r="H234" s="56">
        <v>142.84</v>
      </c>
      <c r="I234" s="32">
        <v>2</v>
      </c>
      <c r="J234" s="41">
        <f t="shared" si="6"/>
        <v>1</v>
      </c>
      <c r="K234" s="42" t="str">
        <f t="shared" si="7"/>
        <v>OK</v>
      </c>
      <c r="L234" s="31"/>
      <c r="M234" s="31"/>
      <c r="N234" s="31"/>
      <c r="O234" s="31"/>
      <c r="P234" s="31"/>
      <c r="Q234" s="31"/>
      <c r="R234" s="31"/>
      <c r="S234" s="31"/>
      <c r="T234" s="31"/>
      <c r="U234" s="31"/>
      <c r="V234" s="31"/>
      <c r="W234" s="31"/>
      <c r="X234" s="124">
        <v>1</v>
      </c>
      <c r="Y234" s="121"/>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row>
    <row r="235" spans="1:57" ht="30" customHeight="1" x14ac:dyDescent="0.25">
      <c r="A235" s="166"/>
      <c r="B235" s="73">
        <v>232</v>
      </c>
      <c r="C235" s="169"/>
      <c r="D235" s="75" t="s">
        <v>285</v>
      </c>
      <c r="E235" s="72" t="s">
        <v>710</v>
      </c>
      <c r="F235" s="72" t="s">
        <v>38</v>
      </c>
      <c r="G235" s="72" t="s">
        <v>232</v>
      </c>
      <c r="H235" s="56">
        <v>60.19</v>
      </c>
      <c r="I235" s="32"/>
      <c r="J235" s="41">
        <f t="shared" si="6"/>
        <v>0</v>
      </c>
      <c r="K235" s="42" t="str">
        <f t="shared" si="7"/>
        <v>OK</v>
      </c>
      <c r="L235" s="31"/>
      <c r="M235" s="31"/>
      <c r="N235" s="31"/>
      <c r="O235" s="31"/>
      <c r="P235" s="31"/>
      <c r="Q235" s="31"/>
      <c r="R235" s="31"/>
      <c r="S235" s="31"/>
      <c r="T235" s="31"/>
      <c r="U235" s="31"/>
      <c r="V235" s="31"/>
      <c r="W235" s="31"/>
      <c r="X235" s="60"/>
      <c r="Y235" s="121"/>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c r="AX235" s="60"/>
      <c r="AY235" s="60"/>
      <c r="AZ235" s="60"/>
      <c r="BA235" s="60"/>
      <c r="BB235" s="60"/>
      <c r="BC235" s="60"/>
      <c r="BD235" s="60"/>
      <c r="BE235" s="60"/>
    </row>
    <row r="236" spans="1:57" ht="30" customHeight="1" x14ac:dyDescent="0.25">
      <c r="A236" s="166"/>
      <c r="B236" s="73">
        <v>233</v>
      </c>
      <c r="C236" s="169"/>
      <c r="D236" s="75" t="s">
        <v>667</v>
      </c>
      <c r="E236" s="72" t="s">
        <v>732</v>
      </c>
      <c r="F236" s="72" t="s">
        <v>336</v>
      </c>
      <c r="G236" s="72" t="s">
        <v>232</v>
      </c>
      <c r="H236" s="56">
        <v>343.96</v>
      </c>
      <c r="I236" s="32"/>
      <c r="J236" s="41">
        <f t="shared" si="6"/>
        <v>0</v>
      </c>
      <c r="K236" s="42" t="str">
        <f t="shared" si="7"/>
        <v>OK</v>
      </c>
      <c r="L236" s="31"/>
      <c r="M236" s="31"/>
      <c r="N236" s="31"/>
      <c r="O236" s="31"/>
      <c r="P236" s="31"/>
      <c r="Q236" s="31"/>
      <c r="R236" s="31"/>
      <c r="S236" s="31"/>
      <c r="T236" s="31"/>
      <c r="U236" s="31"/>
      <c r="V236" s="31"/>
      <c r="W236" s="31"/>
      <c r="X236" s="60"/>
      <c r="Y236" s="121"/>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row>
    <row r="237" spans="1:57" ht="30" customHeight="1" x14ac:dyDescent="0.25">
      <c r="A237" s="166"/>
      <c r="B237" s="73">
        <v>234</v>
      </c>
      <c r="C237" s="169"/>
      <c r="D237" s="75" t="s">
        <v>668</v>
      </c>
      <c r="E237" s="72" t="s">
        <v>732</v>
      </c>
      <c r="F237" s="72" t="s">
        <v>336</v>
      </c>
      <c r="G237" s="72" t="s">
        <v>232</v>
      </c>
      <c r="H237" s="56">
        <v>486.15</v>
      </c>
      <c r="I237" s="32"/>
      <c r="J237" s="41">
        <f t="shared" si="6"/>
        <v>0</v>
      </c>
      <c r="K237" s="42" t="str">
        <f t="shared" si="7"/>
        <v>OK</v>
      </c>
      <c r="L237" s="31"/>
      <c r="M237" s="31"/>
      <c r="N237" s="31"/>
      <c r="O237" s="31"/>
      <c r="P237" s="31"/>
      <c r="Q237" s="31"/>
      <c r="R237" s="31"/>
      <c r="S237" s="31"/>
      <c r="T237" s="31"/>
      <c r="U237" s="31"/>
      <c r="V237" s="31"/>
      <c r="W237" s="31"/>
      <c r="X237" s="60"/>
      <c r="Y237" s="121"/>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row>
    <row r="238" spans="1:57" ht="30" customHeight="1" x14ac:dyDescent="0.25">
      <c r="A238" s="166"/>
      <c r="B238" s="71">
        <v>235</v>
      </c>
      <c r="C238" s="169"/>
      <c r="D238" s="75" t="s">
        <v>287</v>
      </c>
      <c r="E238" s="72" t="s">
        <v>231</v>
      </c>
      <c r="F238" s="72" t="s">
        <v>38</v>
      </c>
      <c r="G238" s="72" t="s">
        <v>232</v>
      </c>
      <c r="H238" s="56">
        <v>21.89</v>
      </c>
      <c r="I238" s="32"/>
      <c r="J238" s="41">
        <f t="shared" si="6"/>
        <v>0</v>
      </c>
      <c r="K238" s="42" t="str">
        <f t="shared" si="7"/>
        <v>OK</v>
      </c>
      <c r="L238" s="31"/>
      <c r="M238" s="31"/>
      <c r="N238" s="31"/>
      <c r="O238" s="31"/>
      <c r="P238" s="31"/>
      <c r="Q238" s="31"/>
      <c r="R238" s="31"/>
      <c r="S238" s="31"/>
      <c r="T238" s="31"/>
      <c r="U238" s="31"/>
      <c r="V238" s="31"/>
      <c r="W238" s="31"/>
      <c r="X238" s="60"/>
      <c r="Y238" s="121"/>
      <c r="Z238" s="60"/>
      <c r="AA238" s="60"/>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0"/>
      <c r="BB238" s="60"/>
      <c r="BC238" s="60"/>
      <c r="BD238" s="60"/>
      <c r="BE238" s="60"/>
    </row>
    <row r="239" spans="1:57" ht="30" customHeight="1" x14ac:dyDescent="0.25">
      <c r="A239" s="166"/>
      <c r="B239" s="71">
        <v>236</v>
      </c>
      <c r="C239" s="169"/>
      <c r="D239" s="75" t="s">
        <v>289</v>
      </c>
      <c r="E239" s="72" t="s">
        <v>231</v>
      </c>
      <c r="F239" s="72" t="s">
        <v>38</v>
      </c>
      <c r="G239" s="72" t="s">
        <v>232</v>
      </c>
      <c r="H239" s="56">
        <v>35.840000000000003</v>
      </c>
      <c r="I239" s="32"/>
      <c r="J239" s="41">
        <f t="shared" si="6"/>
        <v>0</v>
      </c>
      <c r="K239" s="42" t="str">
        <f t="shared" si="7"/>
        <v>OK</v>
      </c>
      <c r="L239" s="31"/>
      <c r="M239" s="31"/>
      <c r="N239" s="31"/>
      <c r="O239" s="31"/>
      <c r="P239" s="31"/>
      <c r="Q239" s="31"/>
      <c r="R239" s="31"/>
      <c r="S239" s="31"/>
      <c r="T239" s="31"/>
      <c r="U239" s="31"/>
      <c r="V239" s="31"/>
      <c r="W239" s="31"/>
      <c r="X239" s="60"/>
      <c r="Y239" s="121"/>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c r="AX239" s="60"/>
      <c r="AY239" s="60"/>
      <c r="AZ239" s="60"/>
      <c r="BA239" s="60"/>
      <c r="BB239" s="60"/>
      <c r="BC239" s="60"/>
      <c r="BD239" s="60"/>
      <c r="BE239" s="60"/>
    </row>
    <row r="240" spans="1:57" ht="30" customHeight="1" x14ac:dyDescent="0.25">
      <c r="A240" s="166"/>
      <c r="B240" s="71">
        <v>237</v>
      </c>
      <c r="C240" s="169"/>
      <c r="D240" s="75" t="s">
        <v>290</v>
      </c>
      <c r="E240" s="72" t="s">
        <v>231</v>
      </c>
      <c r="F240" s="72" t="s">
        <v>38</v>
      </c>
      <c r="G240" s="72" t="s">
        <v>232</v>
      </c>
      <c r="H240" s="56">
        <v>19.579999999999998</v>
      </c>
      <c r="I240" s="32"/>
      <c r="J240" s="41">
        <f t="shared" si="6"/>
        <v>0</v>
      </c>
      <c r="K240" s="42" t="str">
        <f t="shared" si="7"/>
        <v>OK</v>
      </c>
      <c r="L240" s="31"/>
      <c r="M240" s="31"/>
      <c r="N240" s="31"/>
      <c r="O240" s="31"/>
      <c r="P240" s="31"/>
      <c r="Q240" s="31"/>
      <c r="R240" s="31"/>
      <c r="S240" s="31"/>
      <c r="T240" s="31"/>
      <c r="U240" s="31"/>
      <c r="V240" s="31"/>
      <c r="W240" s="31"/>
      <c r="X240" s="60"/>
      <c r="Y240" s="121"/>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row>
    <row r="241" spans="1:57" ht="30" customHeight="1" x14ac:dyDescent="0.25">
      <c r="A241" s="166"/>
      <c r="B241" s="71">
        <v>238</v>
      </c>
      <c r="C241" s="169"/>
      <c r="D241" s="75" t="s">
        <v>291</v>
      </c>
      <c r="E241" s="72" t="s">
        <v>231</v>
      </c>
      <c r="F241" s="72" t="s">
        <v>38</v>
      </c>
      <c r="G241" s="72" t="s">
        <v>232</v>
      </c>
      <c r="H241" s="56">
        <v>42.52</v>
      </c>
      <c r="I241" s="32"/>
      <c r="J241" s="41">
        <f t="shared" si="6"/>
        <v>0</v>
      </c>
      <c r="K241" s="42" t="str">
        <f t="shared" si="7"/>
        <v>OK</v>
      </c>
      <c r="L241" s="31"/>
      <c r="M241" s="31"/>
      <c r="N241" s="31"/>
      <c r="O241" s="31"/>
      <c r="P241" s="31"/>
      <c r="Q241" s="31"/>
      <c r="R241" s="31"/>
      <c r="S241" s="31"/>
      <c r="T241" s="31"/>
      <c r="U241" s="31"/>
      <c r="V241" s="31"/>
      <c r="W241" s="31"/>
      <c r="X241" s="60"/>
      <c r="Y241" s="121"/>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row>
    <row r="242" spans="1:57" ht="30" customHeight="1" x14ac:dyDescent="0.25">
      <c r="A242" s="166"/>
      <c r="B242" s="71">
        <v>239</v>
      </c>
      <c r="C242" s="169"/>
      <c r="D242" s="75" t="s">
        <v>293</v>
      </c>
      <c r="E242" s="72" t="s">
        <v>231</v>
      </c>
      <c r="F242" s="72" t="s">
        <v>38</v>
      </c>
      <c r="G242" s="72" t="s">
        <v>232</v>
      </c>
      <c r="H242" s="56">
        <v>41.19</v>
      </c>
      <c r="I242" s="32"/>
      <c r="J242" s="41">
        <f t="shared" si="6"/>
        <v>0</v>
      </c>
      <c r="K242" s="42" t="str">
        <f t="shared" si="7"/>
        <v>OK</v>
      </c>
      <c r="L242" s="31"/>
      <c r="M242" s="31"/>
      <c r="N242" s="31"/>
      <c r="O242" s="31"/>
      <c r="P242" s="31"/>
      <c r="Q242" s="31"/>
      <c r="R242" s="31"/>
      <c r="S242" s="31"/>
      <c r="T242" s="31"/>
      <c r="U242" s="31"/>
      <c r="V242" s="31"/>
      <c r="W242" s="31"/>
      <c r="X242" s="60"/>
      <c r="Y242" s="121"/>
      <c r="Z242" s="60"/>
      <c r="AA242" s="60"/>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c r="AX242" s="60"/>
      <c r="AY242" s="60"/>
      <c r="AZ242" s="60"/>
      <c r="BA242" s="60"/>
      <c r="BB242" s="60"/>
      <c r="BC242" s="60"/>
      <c r="BD242" s="60"/>
      <c r="BE242" s="60"/>
    </row>
    <row r="243" spans="1:57" ht="30" customHeight="1" x14ac:dyDescent="0.25">
      <c r="A243" s="166"/>
      <c r="B243" s="71">
        <v>240</v>
      </c>
      <c r="C243" s="169"/>
      <c r="D243" s="75" t="s">
        <v>295</v>
      </c>
      <c r="E243" s="72" t="s">
        <v>710</v>
      </c>
      <c r="F243" s="72" t="s">
        <v>38</v>
      </c>
      <c r="G243" s="72" t="s">
        <v>232</v>
      </c>
      <c r="H243" s="56">
        <v>59.1</v>
      </c>
      <c r="I243" s="32"/>
      <c r="J243" s="41">
        <f t="shared" si="6"/>
        <v>0</v>
      </c>
      <c r="K243" s="42" t="str">
        <f t="shared" si="7"/>
        <v>OK</v>
      </c>
      <c r="L243" s="31"/>
      <c r="M243" s="31"/>
      <c r="N243" s="31"/>
      <c r="O243" s="31"/>
      <c r="P243" s="31"/>
      <c r="Q243" s="31"/>
      <c r="R243" s="31"/>
      <c r="S243" s="31"/>
      <c r="T243" s="31"/>
      <c r="U243" s="31"/>
      <c r="V243" s="31"/>
      <c r="W243" s="31"/>
      <c r="X243" s="60"/>
      <c r="Y243" s="121"/>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row>
    <row r="244" spans="1:57" ht="30" customHeight="1" x14ac:dyDescent="0.25">
      <c r="A244" s="166"/>
      <c r="B244" s="71">
        <v>241</v>
      </c>
      <c r="C244" s="169"/>
      <c r="D244" s="75" t="s">
        <v>297</v>
      </c>
      <c r="E244" s="72" t="s">
        <v>729</v>
      </c>
      <c r="F244" s="72" t="s">
        <v>38</v>
      </c>
      <c r="G244" s="72" t="s">
        <v>232</v>
      </c>
      <c r="H244" s="56">
        <v>38.520000000000003</v>
      </c>
      <c r="I244" s="32"/>
      <c r="J244" s="41">
        <f t="shared" si="6"/>
        <v>0</v>
      </c>
      <c r="K244" s="42" t="str">
        <f t="shared" si="7"/>
        <v>OK</v>
      </c>
      <c r="L244" s="31"/>
      <c r="M244" s="31"/>
      <c r="N244" s="31"/>
      <c r="O244" s="31"/>
      <c r="P244" s="31"/>
      <c r="Q244" s="31"/>
      <c r="R244" s="31"/>
      <c r="S244" s="31"/>
      <c r="T244" s="31"/>
      <c r="U244" s="31"/>
      <c r="V244" s="31"/>
      <c r="W244" s="31"/>
      <c r="X244" s="60"/>
      <c r="Y244" s="121"/>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row>
    <row r="245" spans="1:57" ht="30" customHeight="1" x14ac:dyDescent="0.25">
      <c r="A245" s="166"/>
      <c r="B245" s="71">
        <v>242</v>
      </c>
      <c r="C245" s="169"/>
      <c r="D245" s="75" t="s">
        <v>298</v>
      </c>
      <c r="E245" s="72" t="s">
        <v>726</v>
      </c>
      <c r="F245" s="72" t="s">
        <v>38</v>
      </c>
      <c r="G245" s="72" t="s">
        <v>232</v>
      </c>
      <c r="H245" s="56">
        <v>13.52</v>
      </c>
      <c r="I245" s="32"/>
      <c r="J245" s="41">
        <f t="shared" si="6"/>
        <v>0</v>
      </c>
      <c r="K245" s="42" t="str">
        <f t="shared" si="7"/>
        <v>OK</v>
      </c>
      <c r="L245" s="31"/>
      <c r="M245" s="31"/>
      <c r="N245" s="31"/>
      <c r="O245" s="31"/>
      <c r="P245" s="31"/>
      <c r="Q245" s="31"/>
      <c r="R245" s="31"/>
      <c r="S245" s="31"/>
      <c r="T245" s="31"/>
      <c r="U245" s="31"/>
      <c r="V245" s="31"/>
      <c r="W245" s="31"/>
      <c r="X245" s="60"/>
      <c r="Y245" s="121"/>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row>
    <row r="246" spans="1:57" ht="30" customHeight="1" x14ac:dyDescent="0.25">
      <c r="A246" s="166"/>
      <c r="B246" s="73">
        <v>243</v>
      </c>
      <c r="C246" s="169"/>
      <c r="D246" s="75" t="s">
        <v>621</v>
      </c>
      <c r="E246" s="72" t="s">
        <v>729</v>
      </c>
      <c r="F246" s="72" t="s">
        <v>336</v>
      </c>
      <c r="G246" s="72" t="s">
        <v>232</v>
      </c>
      <c r="H246" s="56">
        <v>60.86</v>
      </c>
      <c r="I246" s="32"/>
      <c r="J246" s="41">
        <f t="shared" si="6"/>
        <v>0</v>
      </c>
      <c r="K246" s="42" t="str">
        <f t="shared" si="7"/>
        <v>OK</v>
      </c>
      <c r="L246" s="31"/>
      <c r="M246" s="31"/>
      <c r="N246" s="31"/>
      <c r="O246" s="31"/>
      <c r="P246" s="31"/>
      <c r="Q246" s="31"/>
      <c r="R246" s="31"/>
      <c r="S246" s="31"/>
      <c r="T246" s="31"/>
      <c r="U246" s="31"/>
      <c r="V246" s="31"/>
      <c r="W246" s="31"/>
      <c r="X246" s="60"/>
      <c r="Y246" s="121"/>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row>
    <row r="247" spans="1:57" ht="30" customHeight="1" x14ac:dyDescent="0.25">
      <c r="A247" s="166"/>
      <c r="B247" s="73">
        <v>244</v>
      </c>
      <c r="C247" s="169"/>
      <c r="D247" s="75" t="s">
        <v>646</v>
      </c>
      <c r="E247" s="72" t="s">
        <v>726</v>
      </c>
      <c r="F247" s="72" t="s">
        <v>336</v>
      </c>
      <c r="G247" s="72" t="s">
        <v>232</v>
      </c>
      <c r="H247" s="56">
        <v>65.84</v>
      </c>
      <c r="I247" s="32"/>
      <c r="J247" s="41">
        <f t="shared" si="6"/>
        <v>0</v>
      </c>
      <c r="K247" s="42" t="str">
        <f t="shared" si="7"/>
        <v>OK</v>
      </c>
      <c r="L247" s="31"/>
      <c r="M247" s="31"/>
      <c r="N247" s="31"/>
      <c r="O247" s="31"/>
      <c r="P247" s="31"/>
      <c r="Q247" s="31"/>
      <c r="R247" s="31"/>
      <c r="S247" s="31"/>
      <c r="T247" s="31"/>
      <c r="U247" s="31"/>
      <c r="V247" s="31"/>
      <c r="W247" s="31"/>
      <c r="X247" s="60"/>
      <c r="Y247" s="121"/>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c r="BE247" s="60"/>
    </row>
    <row r="248" spans="1:57" ht="30" customHeight="1" x14ac:dyDescent="0.25">
      <c r="A248" s="166"/>
      <c r="B248" s="73">
        <v>245</v>
      </c>
      <c r="C248" s="169"/>
      <c r="D248" s="75" t="s">
        <v>647</v>
      </c>
      <c r="E248" s="72" t="s">
        <v>726</v>
      </c>
      <c r="F248" s="72" t="s">
        <v>336</v>
      </c>
      <c r="G248" s="72" t="s">
        <v>232</v>
      </c>
      <c r="H248" s="56">
        <v>30.24</v>
      </c>
      <c r="I248" s="32"/>
      <c r="J248" s="41">
        <f t="shared" si="6"/>
        <v>0</v>
      </c>
      <c r="K248" s="42" t="str">
        <f t="shared" si="7"/>
        <v>OK</v>
      </c>
      <c r="L248" s="31"/>
      <c r="M248" s="31"/>
      <c r="N248" s="31"/>
      <c r="O248" s="31"/>
      <c r="P248" s="31"/>
      <c r="Q248" s="31"/>
      <c r="R248" s="31"/>
      <c r="S248" s="31"/>
      <c r="T248" s="31"/>
      <c r="U248" s="31"/>
      <c r="V248" s="31"/>
      <c r="W248" s="31"/>
      <c r="X248" s="60"/>
      <c r="Y248" s="121"/>
      <c r="Z248" s="60"/>
      <c r="AA248" s="60"/>
      <c r="AB248" s="60"/>
      <c r="AC248" s="60"/>
      <c r="AD248" s="60"/>
      <c r="AE248" s="60"/>
      <c r="AF248" s="60"/>
      <c r="AG248" s="60"/>
      <c r="AH248" s="60"/>
      <c r="AI248" s="60"/>
      <c r="AJ248" s="60"/>
      <c r="AK248" s="60"/>
      <c r="AL248" s="60"/>
      <c r="AM248" s="60"/>
      <c r="AN248" s="60"/>
      <c r="AO248" s="60"/>
      <c r="AP248" s="60"/>
      <c r="AQ248" s="60"/>
      <c r="AR248" s="60"/>
      <c r="AS248" s="60"/>
      <c r="AT248" s="60"/>
      <c r="AU248" s="60"/>
      <c r="AV248" s="60"/>
      <c r="AW248" s="60"/>
      <c r="AX248" s="60"/>
      <c r="AY248" s="60"/>
      <c r="AZ248" s="60"/>
      <c r="BA248" s="60"/>
      <c r="BB248" s="60"/>
      <c r="BC248" s="60"/>
      <c r="BD248" s="60"/>
      <c r="BE248" s="60"/>
    </row>
    <row r="249" spans="1:57" ht="30" customHeight="1" x14ac:dyDescent="0.25">
      <c r="A249" s="166"/>
      <c r="B249" s="73">
        <v>246</v>
      </c>
      <c r="C249" s="169"/>
      <c r="D249" s="75" t="s">
        <v>624</v>
      </c>
      <c r="E249" s="72" t="s">
        <v>731</v>
      </c>
      <c r="F249" s="72" t="s">
        <v>336</v>
      </c>
      <c r="G249" s="72" t="s">
        <v>232</v>
      </c>
      <c r="H249" s="56">
        <v>5.55</v>
      </c>
      <c r="I249" s="32">
        <v>30</v>
      </c>
      <c r="J249" s="41">
        <f t="shared" si="6"/>
        <v>20</v>
      </c>
      <c r="K249" s="42" t="str">
        <f t="shared" si="7"/>
        <v>OK</v>
      </c>
      <c r="L249" s="31"/>
      <c r="M249" s="31"/>
      <c r="N249" s="31"/>
      <c r="O249" s="31"/>
      <c r="P249" s="31"/>
      <c r="Q249" s="31"/>
      <c r="R249" s="31"/>
      <c r="S249" s="31"/>
      <c r="T249" s="31"/>
      <c r="U249" s="31"/>
      <c r="V249" s="31"/>
      <c r="W249" s="31"/>
      <c r="X249" s="60"/>
      <c r="Y249" s="121"/>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c r="AX249" s="124">
        <v>10</v>
      </c>
      <c r="AY249" s="124"/>
      <c r="AZ249" s="124"/>
      <c r="BA249" s="123"/>
      <c r="BB249" s="123"/>
      <c r="BC249" s="123"/>
      <c r="BD249" s="123"/>
      <c r="BE249" s="123"/>
    </row>
    <row r="250" spans="1:57" ht="30" customHeight="1" x14ac:dyDescent="0.25">
      <c r="A250" s="166"/>
      <c r="B250" s="73">
        <v>247</v>
      </c>
      <c r="C250" s="169"/>
      <c r="D250" s="75" t="s">
        <v>645</v>
      </c>
      <c r="E250" s="72" t="s">
        <v>726</v>
      </c>
      <c r="F250" s="72" t="s">
        <v>336</v>
      </c>
      <c r="G250" s="72" t="s">
        <v>232</v>
      </c>
      <c r="H250" s="56">
        <v>9.76</v>
      </c>
      <c r="I250" s="32"/>
      <c r="J250" s="41">
        <f t="shared" si="6"/>
        <v>0</v>
      </c>
      <c r="K250" s="42" t="str">
        <f t="shared" si="7"/>
        <v>OK</v>
      </c>
      <c r="L250" s="31"/>
      <c r="M250" s="31"/>
      <c r="N250" s="31"/>
      <c r="O250" s="31"/>
      <c r="P250" s="31"/>
      <c r="Q250" s="31"/>
      <c r="R250" s="31"/>
      <c r="S250" s="31"/>
      <c r="T250" s="31"/>
      <c r="U250" s="31"/>
      <c r="V250" s="31"/>
      <c r="W250" s="31"/>
      <c r="X250" s="60"/>
      <c r="Y250" s="121"/>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123"/>
      <c r="BB250" s="123"/>
      <c r="BC250" s="123"/>
      <c r="BD250" s="123"/>
      <c r="BE250" s="123"/>
    </row>
    <row r="251" spans="1:57" ht="30" customHeight="1" x14ac:dyDescent="0.25">
      <c r="A251" s="166"/>
      <c r="B251" s="73">
        <v>248</v>
      </c>
      <c r="C251" s="169"/>
      <c r="D251" s="75" t="s">
        <v>648</v>
      </c>
      <c r="E251" s="72" t="s">
        <v>731</v>
      </c>
      <c r="F251" s="72" t="s">
        <v>336</v>
      </c>
      <c r="G251" s="72" t="s">
        <v>232</v>
      </c>
      <c r="H251" s="56">
        <v>44.16</v>
      </c>
      <c r="I251" s="32"/>
      <c r="J251" s="41">
        <f t="shared" si="6"/>
        <v>0</v>
      </c>
      <c r="K251" s="42" t="str">
        <f t="shared" si="7"/>
        <v>OK</v>
      </c>
      <c r="L251" s="31"/>
      <c r="M251" s="31"/>
      <c r="N251" s="31"/>
      <c r="O251" s="31"/>
      <c r="P251" s="31"/>
      <c r="Q251" s="31"/>
      <c r="R251" s="31"/>
      <c r="S251" s="31"/>
      <c r="T251" s="31"/>
      <c r="U251" s="31"/>
      <c r="V251" s="31"/>
      <c r="W251" s="31"/>
      <c r="X251" s="60"/>
      <c r="Y251" s="121"/>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123"/>
      <c r="BB251" s="123"/>
      <c r="BC251" s="123"/>
      <c r="BD251" s="123"/>
      <c r="BE251" s="123"/>
    </row>
    <row r="252" spans="1:57" ht="30" customHeight="1" x14ac:dyDescent="0.25">
      <c r="A252" s="166"/>
      <c r="B252" s="73">
        <v>249</v>
      </c>
      <c r="C252" s="169"/>
      <c r="D252" s="75" t="s">
        <v>733</v>
      </c>
      <c r="E252" s="72" t="s">
        <v>231</v>
      </c>
      <c r="F252" s="72" t="s">
        <v>336</v>
      </c>
      <c r="G252" s="72" t="s">
        <v>232</v>
      </c>
      <c r="H252" s="56">
        <v>36.840000000000003</v>
      </c>
      <c r="I252" s="32"/>
      <c r="J252" s="41">
        <f t="shared" si="6"/>
        <v>0</v>
      </c>
      <c r="K252" s="42" t="str">
        <f t="shared" si="7"/>
        <v>OK</v>
      </c>
      <c r="L252" s="31"/>
      <c r="M252" s="31"/>
      <c r="N252" s="31"/>
      <c r="O252" s="31"/>
      <c r="P252" s="31"/>
      <c r="Q252" s="31"/>
      <c r="R252" s="31"/>
      <c r="S252" s="31"/>
      <c r="T252" s="31"/>
      <c r="U252" s="31"/>
      <c r="V252" s="31"/>
      <c r="W252" s="31"/>
      <c r="X252" s="60"/>
      <c r="Y252" s="121"/>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123"/>
      <c r="BB252" s="123"/>
      <c r="BC252" s="123"/>
      <c r="BD252" s="123"/>
      <c r="BE252" s="123"/>
    </row>
    <row r="253" spans="1:57" ht="30" customHeight="1" x14ac:dyDescent="0.25">
      <c r="A253" s="166"/>
      <c r="B253" s="73">
        <v>250</v>
      </c>
      <c r="C253" s="169"/>
      <c r="D253" s="75" t="s">
        <v>734</v>
      </c>
      <c r="E253" s="72" t="s">
        <v>726</v>
      </c>
      <c r="F253" s="72" t="s">
        <v>336</v>
      </c>
      <c r="G253" s="72" t="s">
        <v>232</v>
      </c>
      <c r="H253" s="56">
        <v>39.32</v>
      </c>
      <c r="I253" s="32"/>
      <c r="J253" s="41">
        <f t="shared" si="6"/>
        <v>0</v>
      </c>
      <c r="K253" s="42" t="str">
        <f t="shared" si="7"/>
        <v>OK</v>
      </c>
      <c r="L253" s="31"/>
      <c r="M253" s="31"/>
      <c r="N253" s="31"/>
      <c r="O253" s="31"/>
      <c r="P253" s="31"/>
      <c r="Q253" s="31"/>
      <c r="R253" s="31"/>
      <c r="S253" s="31"/>
      <c r="T253" s="31"/>
      <c r="U253" s="31"/>
      <c r="V253" s="31"/>
      <c r="W253" s="31"/>
      <c r="X253" s="60"/>
      <c r="Y253" s="121"/>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60"/>
      <c r="AZ253" s="60"/>
      <c r="BA253" s="123"/>
      <c r="BB253" s="123"/>
      <c r="BC253" s="123"/>
      <c r="BD253" s="123"/>
      <c r="BE253" s="123"/>
    </row>
    <row r="254" spans="1:57" ht="30" customHeight="1" x14ac:dyDescent="0.25">
      <c r="A254" s="166"/>
      <c r="B254" s="73">
        <v>251</v>
      </c>
      <c r="C254" s="169"/>
      <c r="D254" s="75" t="s">
        <v>649</v>
      </c>
      <c r="E254" s="72" t="s">
        <v>735</v>
      </c>
      <c r="F254" s="72" t="s">
        <v>336</v>
      </c>
      <c r="G254" s="72" t="s">
        <v>232</v>
      </c>
      <c r="H254" s="56">
        <v>22.02</v>
      </c>
      <c r="I254" s="32"/>
      <c r="J254" s="41">
        <f t="shared" si="6"/>
        <v>0</v>
      </c>
      <c r="K254" s="42" t="str">
        <f t="shared" si="7"/>
        <v>OK</v>
      </c>
      <c r="L254" s="31"/>
      <c r="M254" s="31"/>
      <c r="N254" s="31"/>
      <c r="O254" s="31"/>
      <c r="P254" s="31"/>
      <c r="Q254" s="31"/>
      <c r="R254" s="31"/>
      <c r="S254" s="31"/>
      <c r="T254" s="31"/>
      <c r="U254" s="31"/>
      <c r="V254" s="31"/>
      <c r="W254" s="31"/>
      <c r="X254" s="60"/>
      <c r="Y254" s="121"/>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c r="AZ254" s="60"/>
      <c r="BA254" s="123"/>
      <c r="BB254" s="123"/>
      <c r="BC254" s="123"/>
      <c r="BD254" s="123"/>
      <c r="BE254" s="123"/>
    </row>
    <row r="255" spans="1:57" ht="30" customHeight="1" x14ac:dyDescent="0.25">
      <c r="A255" s="166"/>
      <c r="B255" s="73">
        <v>252</v>
      </c>
      <c r="C255" s="169"/>
      <c r="D255" s="75" t="s">
        <v>650</v>
      </c>
      <c r="E255" s="72" t="s">
        <v>730</v>
      </c>
      <c r="F255" s="72" t="s">
        <v>336</v>
      </c>
      <c r="G255" s="72" t="s">
        <v>44</v>
      </c>
      <c r="H255" s="56">
        <v>13.98</v>
      </c>
      <c r="I255" s="32"/>
      <c r="J255" s="41">
        <f t="shared" si="6"/>
        <v>0</v>
      </c>
      <c r="K255" s="42" t="str">
        <f t="shared" si="7"/>
        <v>OK</v>
      </c>
      <c r="L255" s="31"/>
      <c r="M255" s="31"/>
      <c r="N255" s="31"/>
      <c r="O255" s="31"/>
      <c r="P255" s="31"/>
      <c r="Q255" s="31"/>
      <c r="R255" s="31"/>
      <c r="S255" s="31"/>
      <c r="T255" s="31"/>
      <c r="U255" s="31"/>
      <c r="V255" s="31"/>
      <c r="W255" s="31"/>
      <c r="X255" s="60"/>
      <c r="Y255" s="121"/>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123"/>
      <c r="BB255" s="123"/>
      <c r="BC255" s="123"/>
      <c r="BD255" s="123"/>
      <c r="BE255" s="123"/>
    </row>
    <row r="256" spans="1:57" ht="30" customHeight="1" x14ac:dyDescent="0.25">
      <c r="A256" s="166"/>
      <c r="B256" s="73">
        <v>253</v>
      </c>
      <c r="C256" s="169"/>
      <c r="D256" s="75" t="s">
        <v>651</v>
      </c>
      <c r="E256" s="72" t="s">
        <v>726</v>
      </c>
      <c r="F256" s="72" t="s">
        <v>336</v>
      </c>
      <c r="G256" s="72" t="s">
        <v>232</v>
      </c>
      <c r="H256" s="56">
        <v>25.96</v>
      </c>
      <c r="I256" s="32"/>
      <c r="J256" s="41">
        <f t="shared" si="6"/>
        <v>0</v>
      </c>
      <c r="K256" s="42" t="str">
        <f t="shared" si="7"/>
        <v>OK</v>
      </c>
      <c r="L256" s="31"/>
      <c r="M256" s="31"/>
      <c r="N256" s="31"/>
      <c r="O256" s="31"/>
      <c r="P256" s="31"/>
      <c r="Q256" s="31"/>
      <c r="R256" s="31"/>
      <c r="S256" s="31"/>
      <c r="T256" s="31"/>
      <c r="U256" s="31"/>
      <c r="V256" s="31"/>
      <c r="W256" s="31"/>
      <c r="X256" s="60"/>
      <c r="Y256" s="121"/>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c r="AX256" s="60"/>
      <c r="AY256" s="60"/>
      <c r="AZ256" s="60"/>
      <c r="BA256" s="123"/>
      <c r="BB256" s="123"/>
      <c r="BC256" s="123"/>
      <c r="BD256" s="123"/>
      <c r="BE256" s="123"/>
    </row>
    <row r="257" spans="1:57" ht="30" customHeight="1" x14ac:dyDescent="0.25">
      <c r="A257" s="167"/>
      <c r="B257" s="73">
        <v>254</v>
      </c>
      <c r="C257" s="170"/>
      <c r="D257" s="75" t="s">
        <v>653</v>
      </c>
      <c r="E257" s="72" t="s">
        <v>729</v>
      </c>
      <c r="F257" s="72" t="s">
        <v>336</v>
      </c>
      <c r="G257" s="72" t="s">
        <v>232</v>
      </c>
      <c r="H257" s="56">
        <v>86.3</v>
      </c>
      <c r="I257" s="32">
        <v>1</v>
      </c>
      <c r="J257" s="41">
        <f t="shared" si="6"/>
        <v>1</v>
      </c>
      <c r="K257" s="42" t="str">
        <f t="shared" si="7"/>
        <v>OK</v>
      </c>
      <c r="L257" s="31"/>
      <c r="M257" s="31"/>
      <c r="N257" s="31"/>
      <c r="O257" s="31"/>
      <c r="P257" s="31"/>
      <c r="Q257" s="31"/>
      <c r="R257" s="31"/>
      <c r="S257" s="31"/>
      <c r="T257" s="31"/>
      <c r="U257" s="31"/>
      <c r="V257" s="31"/>
      <c r="W257" s="31"/>
      <c r="X257" s="60"/>
      <c r="Y257" s="125"/>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123"/>
      <c r="BB257" s="123"/>
      <c r="BC257" s="123"/>
      <c r="BD257" s="123"/>
      <c r="BE257" s="123"/>
    </row>
    <row r="258" spans="1:57" ht="30" customHeight="1" x14ac:dyDescent="0.25">
      <c r="A258" s="171">
        <v>5</v>
      </c>
      <c r="B258" s="76">
        <v>255</v>
      </c>
      <c r="C258" s="174" t="s">
        <v>736</v>
      </c>
      <c r="D258" s="80" t="s">
        <v>299</v>
      </c>
      <c r="E258" s="69" t="s">
        <v>737</v>
      </c>
      <c r="F258" s="69" t="s">
        <v>301</v>
      </c>
      <c r="G258" s="69" t="s">
        <v>44</v>
      </c>
      <c r="H258" s="54">
        <v>96.15</v>
      </c>
      <c r="I258" s="32">
        <v>2</v>
      </c>
      <c r="J258" s="41">
        <f t="shared" si="6"/>
        <v>1</v>
      </c>
      <c r="K258" s="42" t="str">
        <f t="shared" si="7"/>
        <v>OK</v>
      </c>
      <c r="L258" s="31"/>
      <c r="M258" s="31"/>
      <c r="N258" s="31"/>
      <c r="O258" s="31"/>
      <c r="P258" s="31"/>
      <c r="Q258" s="31"/>
      <c r="R258" s="31"/>
      <c r="S258" s="31"/>
      <c r="T258" s="31"/>
      <c r="U258" s="31"/>
      <c r="V258" s="31"/>
      <c r="W258" s="31"/>
      <c r="X258" s="60"/>
      <c r="Y258" s="121"/>
      <c r="Z258" s="60"/>
      <c r="AA258" s="60"/>
      <c r="AB258" s="60"/>
      <c r="AC258" s="60"/>
      <c r="AD258" s="60"/>
      <c r="AE258" s="124">
        <v>1</v>
      </c>
      <c r="AF258" s="123"/>
      <c r="AG258" s="123"/>
      <c r="AH258" s="123"/>
      <c r="AI258" s="123"/>
      <c r="AJ258" s="60"/>
      <c r="AK258" s="60"/>
      <c r="AL258" s="60"/>
      <c r="AM258" s="60"/>
      <c r="AN258" s="60"/>
      <c r="AO258" s="60"/>
      <c r="AP258" s="60"/>
      <c r="AQ258" s="60"/>
      <c r="AR258" s="60"/>
      <c r="AS258" s="60"/>
      <c r="AT258" s="60"/>
      <c r="AU258" s="60"/>
      <c r="AV258" s="60"/>
      <c r="AW258" s="60"/>
      <c r="AX258" s="60"/>
      <c r="AY258" s="60"/>
      <c r="AZ258" s="60"/>
      <c r="BA258" s="123"/>
      <c r="BB258" s="123"/>
      <c r="BC258" s="123"/>
      <c r="BD258" s="123"/>
      <c r="BE258" s="123"/>
    </row>
    <row r="259" spans="1:57" ht="30" customHeight="1" x14ac:dyDescent="0.25">
      <c r="A259" s="172"/>
      <c r="B259" s="76">
        <v>256</v>
      </c>
      <c r="C259" s="175"/>
      <c r="D259" s="80" t="s">
        <v>302</v>
      </c>
      <c r="E259" s="69" t="s">
        <v>737</v>
      </c>
      <c r="F259" s="69" t="s">
        <v>301</v>
      </c>
      <c r="G259" s="69" t="s">
        <v>44</v>
      </c>
      <c r="H259" s="54">
        <v>79.91</v>
      </c>
      <c r="I259" s="32">
        <v>2</v>
      </c>
      <c r="J259" s="41">
        <f t="shared" si="6"/>
        <v>0</v>
      </c>
      <c r="K259" s="42" t="str">
        <f t="shared" si="7"/>
        <v>OK</v>
      </c>
      <c r="L259" s="31"/>
      <c r="M259" s="31"/>
      <c r="N259" s="31"/>
      <c r="O259" s="31"/>
      <c r="P259" s="31"/>
      <c r="Q259" s="31"/>
      <c r="R259" s="31"/>
      <c r="S259" s="31"/>
      <c r="T259" s="31"/>
      <c r="U259" s="31"/>
      <c r="V259" s="31"/>
      <c r="W259" s="31"/>
      <c r="X259" s="60"/>
      <c r="Y259" s="121"/>
      <c r="Z259" s="60"/>
      <c r="AA259" s="60"/>
      <c r="AB259" s="60"/>
      <c r="AC259" s="60"/>
      <c r="AD259" s="60"/>
      <c r="AE259" s="124">
        <v>2</v>
      </c>
      <c r="AF259" s="123"/>
      <c r="AG259" s="123"/>
      <c r="AH259" s="123"/>
      <c r="AI259" s="123"/>
      <c r="AJ259" s="60"/>
      <c r="AK259" s="60"/>
      <c r="AL259" s="60"/>
      <c r="AM259" s="60"/>
      <c r="AN259" s="60"/>
      <c r="AO259" s="60"/>
      <c r="AP259" s="60"/>
      <c r="AQ259" s="60"/>
      <c r="AR259" s="60"/>
      <c r="AS259" s="60"/>
      <c r="AT259" s="60"/>
      <c r="AU259" s="60"/>
      <c r="AV259" s="60"/>
      <c r="AW259" s="60"/>
      <c r="AX259" s="60"/>
      <c r="AY259" s="60"/>
      <c r="AZ259" s="60"/>
      <c r="BA259" s="123"/>
      <c r="BB259" s="123"/>
      <c r="BC259" s="123"/>
      <c r="BD259" s="123"/>
      <c r="BE259" s="123"/>
    </row>
    <row r="260" spans="1:57" ht="30" customHeight="1" x14ac:dyDescent="0.25">
      <c r="A260" s="172"/>
      <c r="B260" s="76">
        <v>257</v>
      </c>
      <c r="C260" s="175"/>
      <c r="D260" s="80" t="s">
        <v>303</v>
      </c>
      <c r="E260" s="69" t="s">
        <v>737</v>
      </c>
      <c r="F260" s="69" t="s">
        <v>301</v>
      </c>
      <c r="G260" s="69" t="s">
        <v>44</v>
      </c>
      <c r="H260" s="54">
        <v>72.44</v>
      </c>
      <c r="I260" s="32">
        <v>2</v>
      </c>
      <c r="J260" s="41">
        <f t="shared" ref="J260:J323" si="8">I260-(SUM(L260:BE260))</f>
        <v>2</v>
      </c>
      <c r="K260" s="42" t="str">
        <f t="shared" si="7"/>
        <v>OK</v>
      </c>
      <c r="L260" s="31"/>
      <c r="M260" s="31"/>
      <c r="N260" s="31"/>
      <c r="O260" s="31"/>
      <c r="P260" s="31"/>
      <c r="Q260" s="31"/>
      <c r="R260" s="31"/>
      <c r="S260" s="31"/>
      <c r="T260" s="31"/>
      <c r="U260" s="31"/>
      <c r="V260" s="31"/>
      <c r="W260" s="31"/>
      <c r="X260" s="60"/>
      <c r="Y260" s="121"/>
      <c r="Z260" s="60"/>
      <c r="AA260" s="60"/>
      <c r="AB260" s="60"/>
      <c r="AC260" s="60"/>
      <c r="AD260" s="60"/>
      <c r="AE260" s="60"/>
      <c r="AF260" s="123"/>
      <c r="AG260" s="123"/>
      <c r="AH260" s="123"/>
      <c r="AI260" s="123"/>
      <c r="AJ260" s="60"/>
      <c r="AK260" s="60"/>
      <c r="AL260" s="60"/>
      <c r="AM260" s="60"/>
      <c r="AN260" s="60"/>
      <c r="AO260" s="60"/>
      <c r="AP260" s="60"/>
      <c r="AQ260" s="60"/>
      <c r="AR260" s="60"/>
      <c r="AS260" s="60"/>
      <c r="AT260" s="60"/>
      <c r="AU260" s="60"/>
      <c r="AV260" s="60"/>
      <c r="AW260" s="60"/>
      <c r="AX260" s="60"/>
      <c r="AY260" s="60"/>
      <c r="AZ260" s="60"/>
      <c r="BA260" s="123"/>
      <c r="BB260" s="123"/>
      <c r="BC260" s="123"/>
      <c r="BD260" s="123"/>
      <c r="BE260" s="123"/>
    </row>
    <row r="261" spans="1:57" ht="30" customHeight="1" x14ac:dyDescent="0.25">
      <c r="A261" s="172"/>
      <c r="B261" s="70">
        <v>258</v>
      </c>
      <c r="C261" s="175"/>
      <c r="D261" s="80" t="s">
        <v>643</v>
      </c>
      <c r="E261" s="69" t="s">
        <v>738</v>
      </c>
      <c r="F261" s="69" t="s">
        <v>644</v>
      </c>
      <c r="G261" s="69" t="s">
        <v>44</v>
      </c>
      <c r="H261" s="54">
        <v>23.25</v>
      </c>
      <c r="I261" s="32"/>
      <c r="J261" s="41">
        <f t="shared" si="8"/>
        <v>0</v>
      </c>
      <c r="K261" s="42" t="str">
        <f t="shared" ref="K261:K324" si="9">IF(J261&lt;0,"ATENÇÃO","OK")</f>
        <v>OK</v>
      </c>
      <c r="L261" s="31"/>
      <c r="M261" s="31"/>
      <c r="N261" s="31"/>
      <c r="O261" s="31"/>
      <c r="P261" s="31"/>
      <c r="Q261" s="31"/>
      <c r="R261" s="31"/>
      <c r="S261" s="31"/>
      <c r="T261" s="31"/>
      <c r="U261" s="31"/>
      <c r="V261" s="31"/>
      <c r="W261" s="31"/>
      <c r="X261" s="60"/>
      <c r="Y261" s="121"/>
      <c r="Z261" s="60"/>
      <c r="AA261" s="60"/>
      <c r="AB261" s="60"/>
      <c r="AC261" s="60"/>
      <c r="AD261" s="60"/>
      <c r="AE261" s="60"/>
      <c r="AF261" s="123"/>
      <c r="AG261" s="123"/>
      <c r="AH261" s="123"/>
      <c r="AI261" s="123"/>
      <c r="AJ261" s="60"/>
      <c r="AK261" s="60"/>
      <c r="AL261" s="60"/>
      <c r="AM261" s="60"/>
      <c r="AN261" s="60"/>
      <c r="AO261" s="60"/>
      <c r="AP261" s="60"/>
      <c r="AQ261" s="60"/>
      <c r="AR261" s="60"/>
      <c r="AS261" s="60"/>
      <c r="AT261" s="60"/>
      <c r="AU261" s="60"/>
      <c r="AV261" s="60"/>
      <c r="AW261" s="60"/>
      <c r="AX261" s="60"/>
      <c r="AY261" s="60"/>
      <c r="AZ261" s="60"/>
      <c r="BA261" s="123"/>
      <c r="BB261" s="123"/>
      <c r="BC261" s="123"/>
      <c r="BD261" s="123"/>
      <c r="BE261" s="123"/>
    </row>
    <row r="262" spans="1:57" ht="30" customHeight="1" x14ac:dyDescent="0.25">
      <c r="A262" s="172"/>
      <c r="B262" s="76">
        <v>259</v>
      </c>
      <c r="C262" s="175"/>
      <c r="D262" s="80" t="s">
        <v>304</v>
      </c>
      <c r="E262" s="69" t="s">
        <v>737</v>
      </c>
      <c r="F262" s="69" t="s">
        <v>306</v>
      </c>
      <c r="G262" s="69" t="s">
        <v>44</v>
      </c>
      <c r="H262" s="54">
        <v>12.21</v>
      </c>
      <c r="I262" s="32">
        <v>10</v>
      </c>
      <c r="J262" s="41">
        <f t="shared" si="8"/>
        <v>0</v>
      </c>
      <c r="K262" s="42" t="str">
        <f t="shared" si="9"/>
        <v>OK</v>
      </c>
      <c r="L262" s="31"/>
      <c r="M262" s="31"/>
      <c r="N262" s="31"/>
      <c r="O262" s="31"/>
      <c r="P262" s="31">
        <v>3</v>
      </c>
      <c r="Q262" s="31"/>
      <c r="R262" s="31"/>
      <c r="S262" s="31"/>
      <c r="T262" s="31"/>
      <c r="U262" s="31"/>
      <c r="V262" s="31"/>
      <c r="W262" s="31"/>
      <c r="X262" s="60"/>
      <c r="Y262" s="126"/>
      <c r="Z262" s="124">
        <v>2</v>
      </c>
      <c r="AA262" s="60"/>
      <c r="AB262" s="124">
        <v>2</v>
      </c>
      <c r="AC262" s="123"/>
      <c r="AD262" s="123"/>
      <c r="AE262" s="123"/>
      <c r="AF262" s="123"/>
      <c r="AG262" s="123"/>
      <c r="AH262" s="123"/>
      <c r="AI262" s="123"/>
      <c r="AJ262" s="60"/>
      <c r="AK262" s="60"/>
      <c r="AL262" s="60"/>
      <c r="AM262" s="60"/>
      <c r="AN262" s="60"/>
      <c r="AO262" s="60"/>
      <c r="AP262" s="60"/>
      <c r="AQ262" s="60"/>
      <c r="AR262" s="60"/>
      <c r="AS262" s="60"/>
      <c r="AT262" s="60"/>
      <c r="AU262" s="60"/>
      <c r="AV262" s="60"/>
      <c r="AW262" s="60"/>
      <c r="AX262" s="60"/>
      <c r="AY262" s="60"/>
      <c r="AZ262" s="124">
        <v>3</v>
      </c>
      <c r="BA262" s="123"/>
      <c r="BB262" s="123"/>
      <c r="BC262" s="123"/>
      <c r="BD262" s="123"/>
      <c r="BE262" s="123"/>
    </row>
    <row r="263" spans="1:57" ht="30" customHeight="1" x14ac:dyDescent="0.25">
      <c r="A263" s="172"/>
      <c r="B263" s="76">
        <v>260</v>
      </c>
      <c r="C263" s="175"/>
      <c r="D263" s="80" t="s">
        <v>307</v>
      </c>
      <c r="E263" s="69" t="s">
        <v>737</v>
      </c>
      <c r="F263" s="69" t="s">
        <v>306</v>
      </c>
      <c r="G263" s="69" t="s">
        <v>44</v>
      </c>
      <c r="H263" s="54">
        <v>4.63</v>
      </c>
      <c r="I263" s="32"/>
      <c r="J263" s="41">
        <f t="shared" si="8"/>
        <v>0</v>
      </c>
      <c r="K263" s="42" t="str">
        <f t="shared" si="9"/>
        <v>OK</v>
      </c>
      <c r="L263" s="31"/>
      <c r="M263" s="31"/>
      <c r="N263" s="31"/>
      <c r="O263" s="31"/>
      <c r="P263" s="31"/>
      <c r="Q263" s="31"/>
      <c r="R263" s="31"/>
      <c r="S263" s="31"/>
      <c r="T263" s="31"/>
      <c r="U263" s="31"/>
      <c r="V263" s="31"/>
      <c r="W263" s="31"/>
      <c r="X263" s="60"/>
      <c r="Y263" s="126"/>
      <c r="Z263" s="60"/>
      <c r="AA263" s="60"/>
      <c r="AB263" s="60"/>
      <c r="AC263" s="60"/>
      <c r="AD263" s="60"/>
      <c r="AE263" s="60"/>
      <c r="AF263" s="123"/>
      <c r="AG263" s="123"/>
      <c r="AH263" s="123"/>
      <c r="AI263" s="123"/>
      <c r="AJ263" s="60"/>
      <c r="AK263" s="60"/>
      <c r="AL263" s="60"/>
      <c r="AM263" s="60"/>
      <c r="AN263" s="60"/>
      <c r="AO263" s="60"/>
      <c r="AP263" s="60"/>
      <c r="AQ263" s="60"/>
      <c r="AR263" s="60"/>
      <c r="AS263" s="60"/>
      <c r="AT263" s="60"/>
      <c r="AU263" s="60"/>
      <c r="AV263" s="60"/>
      <c r="AW263" s="60"/>
      <c r="AX263" s="60"/>
      <c r="AY263" s="60"/>
      <c r="AZ263" s="60"/>
      <c r="BA263" s="123"/>
      <c r="BB263" s="123"/>
      <c r="BC263" s="123"/>
      <c r="BD263" s="123"/>
      <c r="BE263" s="123"/>
    </row>
    <row r="264" spans="1:57" ht="30" customHeight="1" x14ac:dyDescent="0.25">
      <c r="A264" s="172"/>
      <c r="B264" s="76">
        <v>261</v>
      </c>
      <c r="C264" s="175"/>
      <c r="D264" s="80" t="s">
        <v>308</v>
      </c>
      <c r="E264" s="69" t="s">
        <v>737</v>
      </c>
      <c r="F264" s="69" t="s">
        <v>301</v>
      </c>
      <c r="G264" s="69" t="s">
        <v>44</v>
      </c>
      <c r="H264" s="54">
        <v>71.16</v>
      </c>
      <c r="I264" s="32"/>
      <c r="J264" s="41">
        <f t="shared" si="8"/>
        <v>0</v>
      </c>
      <c r="K264" s="42" t="str">
        <f t="shared" si="9"/>
        <v>OK</v>
      </c>
      <c r="L264" s="31"/>
      <c r="M264" s="31"/>
      <c r="N264" s="31"/>
      <c r="O264" s="31"/>
      <c r="P264" s="31"/>
      <c r="Q264" s="31"/>
      <c r="R264" s="31"/>
      <c r="S264" s="31"/>
      <c r="T264" s="31"/>
      <c r="U264" s="31"/>
      <c r="V264" s="31"/>
      <c r="W264" s="31"/>
      <c r="X264" s="60"/>
      <c r="Y264" s="126"/>
      <c r="Z264" s="60"/>
      <c r="AA264" s="60"/>
      <c r="AB264" s="60"/>
      <c r="AC264" s="60"/>
      <c r="AD264" s="60"/>
      <c r="AE264" s="60"/>
      <c r="AF264" s="123"/>
      <c r="AG264" s="123"/>
      <c r="AH264" s="123"/>
      <c r="AI264" s="123"/>
      <c r="AJ264" s="60"/>
      <c r="AK264" s="60"/>
      <c r="AL264" s="60"/>
      <c r="AM264" s="60"/>
      <c r="AN264" s="60"/>
      <c r="AO264" s="60"/>
      <c r="AP264" s="60"/>
      <c r="AQ264" s="60"/>
      <c r="AR264" s="60"/>
      <c r="AS264" s="60"/>
      <c r="AT264" s="60"/>
      <c r="AU264" s="60"/>
      <c r="AV264" s="60"/>
      <c r="AW264" s="60"/>
      <c r="AX264" s="60"/>
      <c r="AY264" s="60"/>
      <c r="AZ264" s="60"/>
      <c r="BA264" s="60"/>
      <c r="BB264" s="60"/>
      <c r="BC264" s="60"/>
      <c r="BD264" s="60"/>
      <c r="BE264" s="60"/>
    </row>
    <row r="265" spans="1:57" ht="30" customHeight="1" x14ac:dyDescent="0.25">
      <c r="A265" s="172"/>
      <c r="B265" s="70">
        <v>262</v>
      </c>
      <c r="C265" s="175"/>
      <c r="D265" s="81" t="s">
        <v>309</v>
      </c>
      <c r="E265" s="69" t="s">
        <v>737</v>
      </c>
      <c r="F265" s="69" t="s">
        <v>301</v>
      </c>
      <c r="G265" s="69" t="s">
        <v>44</v>
      </c>
      <c r="H265" s="54">
        <v>86.96</v>
      </c>
      <c r="I265" s="32">
        <v>2</v>
      </c>
      <c r="J265" s="41">
        <f t="shared" si="8"/>
        <v>0</v>
      </c>
      <c r="K265" s="42" t="str">
        <f t="shared" si="9"/>
        <v>OK</v>
      </c>
      <c r="L265" s="31"/>
      <c r="M265" s="31"/>
      <c r="N265" s="31"/>
      <c r="O265" s="31"/>
      <c r="P265" s="31"/>
      <c r="Q265" s="31"/>
      <c r="R265" s="31"/>
      <c r="S265" s="31"/>
      <c r="T265" s="31"/>
      <c r="U265" s="31"/>
      <c r="V265" s="31"/>
      <c r="W265" s="31"/>
      <c r="X265" s="60"/>
      <c r="Y265" s="126"/>
      <c r="Z265" s="60"/>
      <c r="AA265" s="60"/>
      <c r="AB265" s="60"/>
      <c r="AC265" s="60"/>
      <c r="AD265" s="60"/>
      <c r="AE265" s="124">
        <v>2</v>
      </c>
      <c r="AF265" s="123"/>
      <c r="AG265" s="123"/>
      <c r="AH265" s="123"/>
      <c r="AI265" s="123"/>
      <c r="AJ265" s="60"/>
      <c r="AK265" s="60"/>
      <c r="AL265" s="60"/>
      <c r="AM265" s="60"/>
      <c r="AN265" s="60"/>
      <c r="AO265" s="60"/>
      <c r="AP265" s="60"/>
      <c r="AQ265" s="60"/>
      <c r="AR265" s="60"/>
      <c r="AS265" s="60"/>
      <c r="AT265" s="60"/>
      <c r="AU265" s="60"/>
      <c r="AV265" s="60"/>
      <c r="AW265" s="60"/>
      <c r="AX265" s="60"/>
      <c r="AY265" s="60"/>
      <c r="AZ265" s="60"/>
      <c r="BA265" s="60"/>
      <c r="BB265" s="60"/>
      <c r="BC265" s="60"/>
      <c r="BD265" s="60"/>
      <c r="BE265" s="60"/>
    </row>
    <row r="266" spans="1:57" ht="30" customHeight="1" x14ac:dyDescent="0.25">
      <c r="A266" s="172"/>
      <c r="B266" s="76">
        <v>263</v>
      </c>
      <c r="C266" s="175"/>
      <c r="D266" s="80" t="s">
        <v>310</v>
      </c>
      <c r="E266" s="69" t="s">
        <v>311</v>
      </c>
      <c r="F266" s="69" t="s">
        <v>306</v>
      </c>
      <c r="G266" s="69" t="s">
        <v>44</v>
      </c>
      <c r="H266" s="54">
        <v>9.8800000000000008</v>
      </c>
      <c r="I266" s="32"/>
      <c r="J266" s="41">
        <f t="shared" si="8"/>
        <v>0</v>
      </c>
      <c r="K266" s="42" t="str">
        <f t="shared" si="9"/>
        <v>OK</v>
      </c>
      <c r="L266" s="31"/>
      <c r="M266" s="31"/>
      <c r="N266" s="31"/>
      <c r="O266" s="31"/>
      <c r="P266" s="31"/>
      <c r="Q266" s="31"/>
      <c r="R266" s="31"/>
      <c r="S266" s="31"/>
      <c r="T266" s="31"/>
      <c r="U266" s="31"/>
      <c r="V266" s="31"/>
      <c r="W266" s="31"/>
      <c r="X266" s="60"/>
      <c r="Y266" s="126"/>
      <c r="Z266" s="60"/>
      <c r="AA266" s="60"/>
      <c r="AB266" s="60"/>
      <c r="AC266" s="60"/>
      <c r="AD266" s="60"/>
      <c r="AE266" s="60"/>
      <c r="AF266" s="123"/>
      <c r="AG266" s="123"/>
      <c r="AH266" s="123"/>
      <c r="AI266" s="123"/>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row>
    <row r="267" spans="1:57" ht="30" customHeight="1" x14ac:dyDescent="0.25">
      <c r="A267" s="172"/>
      <c r="B267" s="76">
        <v>264</v>
      </c>
      <c r="C267" s="175"/>
      <c r="D267" s="80" t="s">
        <v>312</v>
      </c>
      <c r="E267" s="69" t="s">
        <v>739</v>
      </c>
      <c r="F267" s="69" t="s">
        <v>306</v>
      </c>
      <c r="G267" s="69" t="s">
        <v>44</v>
      </c>
      <c r="H267" s="54">
        <v>19.18</v>
      </c>
      <c r="I267" s="32">
        <f>50-14</f>
        <v>36</v>
      </c>
      <c r="J267" s="41">
        <f t="shared" si="8"/>
        <v>10</v>
      </c>
      <c r="K267" s="42" t="str">
        <f t="shared" si="9"/>
        <v>OK</v>
      </c>
      <c r="L267" s="31"/>
      <c r="M267" s="31"/>
      <c r="N267" s="31"/>
      <c r="O267" s="31"/>
      <c r="P267" s="31"/>
      <c r="Q267" s="31"/>
      <c r="R267" s="31"/>
      <c r="S267" s="31"/>
      <c r="T267" s="31"/>
      <c r="U267" s="31"/>
      <c r="V267" s="31"/>
      <c r="W267" s="31">
        <v>5</v>
      </c>
      <c r="X267" s="60"/>
      <c r="Y267" s="126"/>
      <c r="Z267" s="124">
        <v>1</v>
      </c>
      <c r="AA267" s="60"/>
      <c r="AB267" s="60"/>
      <c r="AC267" s="124">
        <v>5</v>
      </c>
      <c r="AD267" s="123"/>
      <c r="AE267" s="123"/>
      <c r="AF267" s="123"/>
      <c r="AG267" s="123"/>
      <c r="AH267" s="123"/>
      <c r="AI267" s="123"/>
      <c r="AJ267" s="123"/>
      <c r="AK267" s="60"/>
      <c r="AL267" s="60"/>
      <c r="AM267" s="60"/>
      <c r="AN267" s="60"/>
      <c r="AO267" s="60"/>
      <c r="AP267" s="60"/>
      <c r="AQ267" s="60"/>
      <c r="AR267" s="60"/>
      <c r="AS267" s="60"/>
      <c r="AT267" s="60"/>
      <c r="AU267" s="60"/>
      <c r="AV267" s="60"/>
      <c r="AW267" s="60"/>
      <c r="AX267" s="60"/>
      <c r="AY267" s="60"/>
      <c r="AZ267" s="124">
        <v>15</v>
      </c>
      <c r="BA267" s="60"/>
      <c r="BB267" s="60"/>
      <c r="BC267" s="123"/>
      <c r="BD267" s="123"/>
      <c r="BE267" s="123"/>
    </row>
    <row r="268" spans="1:57" ht="30" customHeight="1" x14ac:dyDescent="0.25">
      <c r="A268" s="172"/>
      <c r="B268" s="76">
        <v>265</v>
      </c>
      <c r="C268" s="175"/>
      <c r="D268" s="80" t="s">
        <v>313</v>
      </c>
      <c r="E268" s="69" t="s">
        <v>314</v>
      </c>
      <c r="F268" s="69" t="s">
        <v>306</v>
      </c>
      <c r="G268" s="69" t="s">
        <v>44</v>
      </c>
      <c r="H268" s="54">
        <v>24.34</v>
      </c>
      <c r="I268" s="32">
        <f>10+6+10</f>
        <v>26</v>
      </c>
      <c r="J268" s="41">
        <f t="shared" si="8"/>
        <v>0</v>
      </c>
      <c r="K268" s="42" t="str">
        <f t="shared" si="9"/>
        <v>OK</v>
      </c>
      <c r="L268" s="31"/>
      <c r="M268" s="31"/>
      <c r="N268" s="31"/>
      <c r="O268" s="31"/>
      <c r="P268" s="31">
        <v>1</v>
      </c>
      <c r="Q268" s="31"/>
      <c r="R268" s="31"/>
      <c r="S268" s="31"/>
      <c r="T268" s="31"/>
      <c r="U268" s="31"/>
      <c r="V268" s="31"/>
      <c r="W268" s="31"/>
      <c r="X268" s="60"/>
      <c r="Y268" s="126"/>
      <c r="Z268" s="124">
        <v>2</v>
      </c>
      <c r="AA268" s="60"/>
      <c r="AB268" s="124">
        <v>2</v>
      </c>
      <c r="AC268" s="123"/>
      <c r="AD268" s="123"/>
      <c r="AE268" s="124">
        <v>5</v>
      </c>
      <c r="AF268" s="123"/>
      <c r="AG268" s="123"/>
      <c r="AH268" s="123"/>
      <c r="AI268" s="124">
        <v>6</v>
      </c>
      <c r="AJ268" s="60"/>
      <c r="AK268" s="60"/>
      <c r="AL268" s="60"/>
      <c r="AM268" s="60"/>
      <c r="AN268" s="60"/>
      <c r="AO268" s="60"/>
      <c r="AP268" s="60"/>
      <c r="AQ268" s="124">
        <v>10</v>
      </c>
      <c r="AR268" s="60"/>
      <c r="AS268" s="60"/>
      <c r="AT268" s="60"/>
      <c r="AU268" s="60"/>
      <c r="AV268" s="60"/>
      <c r="AW268" s="60"/>
      <c r="AX268" s="60"/>
      <c r="AY268" s="60"/>
      <c r="AZ268" s="60"/>
      <c r="BA268" s="60"/>
      <c r="BB268" s="60"/>
      <c r="BC268" s="123"/>
      <c r="BD268" s="123"/>
      <c r="BE268" s="123"/>
    </row>
    <row r="269" spans="1:57" ht="30" customHeight="1" x14ac:dyDescent="0.25">
      <c r="A269" s="172"/>
      <c r="B269" s="70">
        <v>266</v>
      </c>
      <c r="C269" s="175"/>
      <c r="D269" s="80" t="s">
        <v>315</v>
      </c>
      <c r="E269" s="69" t="s">
        <v>740</v>
      </c>
      <c r="F269" s="69" t="s">
        <v>38</v>
      </c>
      <c r="G269" s="69" t="s">
        <v>44</v>
      </c>
      <c r="H269" s="54">
        <v>23.18</v>
      </c>
      <c r="I269" s="32"/>
      <c r="J269" s="41">
        <f t="shared" si="8"/>
        <v>0</v>
      </c>
      <c r="K269" s="42" t="str">
        <f t="shared" si="9"/>
        <v>OK</v>
      </c>
      <c r="L269" s="31"/>
      <c r="M269" s="31"/>
      <c r="N269" s="31"/>
      <c r="O269" s="31"/>
      <c r="P269" s="31"/>
      <c r="Q269" s="31"/>
      <c r="R269" s="31"/>
      <c r="S269" s="31"/>
      <c r="T269" s="31"/>
      <c r="U269" s="31"/>
      <c r="V269" s="31"/>
      <c r="W269" s="31"/>
      <c r="X269" s="60"/>
      <c r="Y269" s="126"/>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123"/>
      <c r="BD269" s="123"/>
      <c r="BE269" s="123"/>
    </row>
    <row r="270" spans="1:57" ht="30" customHeight="1" x14ac:dyDescent="0.25">
      <c r="A270" s="172"/>
      <c r="B270" s="76">
        <v>267</v>
      </c>
      <c r="C270" s="175"/>
      <c r="D270" s="80" t="s">
        <v>317</v>
      </c>
      <c r="E270" s="69" t="s">
        <v>741</v>
      </c>
      <c r="F270" s="69" t="s">
        <v>38</v>
      </c>
      <c r="G270" s="69" t="s">
        <v>44</v>
      </c>
      <c r="H270" s="54">
        <v>5.98</v>
      </c>
      <c r="I270" s="32"/>
      <c r="J270" s="41">
        <f t="shared" si="8"/>
        <v>0</v>
      </c>
      <c r="K270" s="42" t="str">
        <f t="shared" si="9"/>
        <v>OK</v>
      </c>
      <c r="L270" s="31"/>
      <c r="M270" s="31"/>
      <c r="N270" s="31"/>
      <c r="O270" s="31"/>
      <c r="P270" s="31"/>
      <c r="Q270" s="31"/>
      <c r="R270" s="31"/>
      <c r="S270" s="31"/>
      <c r="T270" s="31"/>
      <c r="U270" s="31"/>
      <c r="V270" s="31"/>
      <c r="W270" s="31"/>
      <c r="X270" s="60"/>
      <c r="Y270" s="126"/>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123"/>
      <c r="BD270" s="123"/>
      <c r="BE270" s="123"/>
    </row>
    <row r="271" spans="1:57" ht="30" customHeight="1" x14ac:dyDescent="0.25">
      <c r="A271" s="172"/>
      <c r="B271" s="76">
        <v>268</v>
      </c>
      <c r="C271" s="175"/>
      <c r="D271" s="80" t="s">
        <v>319</v>
      </c>
      <c r="E271" s="69" t="s">
        <v>742</v>
      </c>
      <c r="F271" s="69" t="s">
        <v>321</v>
      </c>
      <c r="G271" s="69" t="s">
        <v>44</v>
      </c>
      <c r="H271" s="54">
        <v>26.97</v>
      </c>
      <c r="I271" s="32"/>
      <c r="J271" s="41">
        <f t="shared" si="8"/>
        <v>0</v>
      </c>
      <c r="K271" s="42" t="str">
        <f t="shared" si="9"/>
        <v>OK</v>
      </c>
      <c r="L271" s="31"/>
      <c r="M271" s="31"/>
      <c r="N271" s="31"/>
      <c r="O271" s="31"/>
      <c r="P271" s="31"/>
      <c r="Q271" s="31"/>
      <c r="R271" s="31"/>
      <c r="S271" s="31"/>
      <c r="T271" s="31"/>
      <c r="U271" s="31"/>
      <c r="V271" s="31"/>
      <c r="W271" s="31"/>
      <c r="X271" s="60"/>
      <c r="Y271" s="126"/>
      <c r="Z271" s="60"/>
      <c r="AA271" s="60"/>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c r="AX271" s="60"/>
      <c r="AY271" s="60"/>
      <c r="AZ271" s="60"/>
      <c r="BA271" s="60"/>
      <c r="BB271" s="60"/>
      <c r="BC271" s="123"/>
      <c r="BD271" s="123"/>
      <c r="BE271" s="123"/>
    </row>
    <row r="272" spans="1:57" ht="30" customHeight="1" x14ac:dyDescent="0.25">
      <c r="A272" s="172"/>
      <c r="B272" s="76">
        <v>269</v>
      </c>
      <c r="C272" s="175"/>
      <c r="D272" s="80" t="s">
        <v>322</v>
      </c>
      <c r="E272" s="69" t="s">
        <v>743</v>
      </c>
      <c r="F272" s="69" t="s">
        <v>321</v>
      </c>
      <c r="G272" s="69" t="s">
        <v>44</v>
      </c>
      <c r="H272" s="54">
        <v>20.9</v>
      </c>
      <c r="I272" s="32">
        <f>50-40</f>
        <v>10</v>
      </c>
      <c r="J272" s="41">
        <f t="shared" si="8"/>
        <v>0</v>
      </c>
      <c r="K272" s="42" t="str">
        <f t="shared" si="9"/>
        <v>OK</v>
      </c>
      <c r="L272" s="31"/>
      <c r="M272" s="31"/>
      <c r="N272" s="31"/>
      <c r="O272" s="31"/>
      <c r="P272" s="31"/>
      <c r="Q272" s="31"/>
      <c r="R272" s="31"/>
      <c r="S272" s="31"/>
      <c r="T272" s="31"/>
      <c r="U272" s="31"/>
      <c r="V272" s="31"/>
      <c r="W272" s="31"/>
      <c r="X272" s="60"/>
      <c r="Y272" s="126"/>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124">
        <v>10</v>
      </c>
      <c r="BA272" s="60"/>
      <c r="BB272" s="60"/>
      <c r="BC272" s="123"/>
      <c r="BD272" s="123"/>
      <c r="BE272" s="123"/>
    </row>
    <row r="273" spans="1:57" ht="30" customHeight="1" x14ac:dyDescent="0.25">
      <c r="A273" s="172"/>
      <c r="B273" s="76">
        <v>270</v>
      </c>
      <c r="C273" s="175"/>
      <c r="D273" s="80" t="s">
        <v>324</v>
      </c>
      <c r="E273" s="69" t="s">
        <v>739</v>
      </c>
      <c r="F273" s="69" t="s">
        <v>50</v>
      </c>
      <c r="G273" s="69" t="s">
        <v>44</v>
      </c>
      <c r="H273" s="54">
        <v>3.67</v>
      </c>
      <c r="I273" s="32">
        <f>30-7</f>
        <v>23</v>
      </c>
      <c r="J273" s="41">
        <f t="shared" si="8"/>
        <v>0</v>
      </c>
      <c r="K273" s="42" t="str">
        <f t="shared" si="9"/>
        <v>OK</v>
      </c>
      <c r="L273" s="31"/>
      <c r="M273" s="31"/>
      <c r="N273" s="31"/>
      <c r="O273" s="31"/>
      <c r="P273" s="31">
        <v>1</v>
      </c>
      <c r="Q273" s="31"/>
      <c r="R273" s="31"/>
      <c r="S273" s="31"/>
      <c r="T273" s="31"/>
      <c r="U273" s="31"/>
      <c r="V273" s="31"/>
      <c r="W273" s="31"/>
      <c r="X273" s="60"/>
      <c r="Y273" s="126"/>
      <c r="Z273" s="124">
        <v>2</v>
      </c>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124">
        <v>20</v>
      </c>
      <c r="BA273" s="60"/>
      <c r="BB273" s="60"/>
      <c r="BC273" s="123"/>
      <c r="BD273" s="123"/>
      <c r="BE273" s="123"/>
    </row>
    <row r="274" spans="1:57" ht="30" customHeight="1" x14ac:dyDescent="0.25">
      <c r="A274" s="172"/>
      <c r="B274" s="76">
        <v>271</v>
      </c>
      <c r="C274" s="175"/>
      <c r="D274" s="80" t="s">
        <v>325</v>
      </c>
      <c r="E274" s="69" t="s">
        <v>744</v>
      </c>
      <c r="F274" s="69" t="s">
        <v>38</v>
      </c>
      <c r="G274" s="69" t="s">
        <v>44</v>
      </c>
      <c r="H274" s="54">
        <v>47.73</v>
      </c>
      <c r="I274" s="32"/>
      <c r="J274" s="41">
        <f t="shared" si="8"/>
        <v>0</v>
      </c>
      <c r="K274" s="42" t="str">
        <f t="shared" si="9"/>
        <v>OK</v>
      </c>
      <c r="L274" s="31"/>
      <c r="M274" s="31"/>
      <c r="N274" s="31"/>
      <c r="O274" s="31"/>
      <c r="P274" s="31"/>
      <c r="Q274" s="31"/>
      <c r="R274" s="31"/>
      <c r="S274" s="31"/>
      <c r="T274" s="31"/>
      <c r="U274" s="31"/>
      <c r="V274" s="31"/>
      <c r="W274" s="31"/>
      <c r="X274" s="60"/>
      <c r="Y274" s="121"/>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row>
    <row r="275" spans="1:57" ht="30" customHeight="1" x14ac:dyDescent="0.25">
      <c r="A275" s="172"/>
      <c r="B275" s="76">
        <v>272</v>
      </c>
      <c r="C275" s="175"/>
      <c r="D275" s="80" t="s">
        <v>327</v>
      </c>
      <c r="E275" s="69" t="s">
        <v>744</v>
      </c>
      <c r="F275" s="69" t="s">
        <v>38</v>
      </c>
      <c r="G275" s="69" t="s">
        <v>44</v>
      </c>
      <c r="H275" s="54">
        <v>50.1</v>
      </c>
      <c r="I275" s="32"/>
      <c r="J275" s="41">
        <f t="shared" si="8"/>
        <v>0</v>
      </c>
      <c r="K275" s="42" t="str">
        <f t="shared" si="9"/>
        <v>OK</v>
      </c>
      <c r="L275" s="31"/>
      <c r="M275" s="31"/>
      <c r="N275" s="31"/>
      <c r="O275" s="31"/>
      <c r="P275" s="31"/>
      <c r="Q275" s="31"/>
      <c r="R275" s="31"/>
      <c r="S275" s="31"/>
      <c r="T275" s="31"/>
      <c r="U275" s="31"/>
      <c r="V275" s="31"/>
      <c r="W275" s="31"/>
      <c r="X275" s="60"/>
      <c r="Y275" s="121"/>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row>
    <row r="276" spans="1:57" ht="30" customHeight="1" x14ac:dyDescent="0.25">
      <c r="A276" s="172"/>
      <c r="B276" s="76">
        <v>273</v>
      </c>
      <c r="C276" s="175"/>
      <c r="D276" s="80" t="s">
        <v>745</v>
      </c>
      <c r="E276" s="69" t="s">
        <v>746</v>
      </c>
      <c r="F276" s="69" t="s">
        <v>38</v>
      </c>
      <c r="G276" s="69" t="s">
        <v>44</v>
      </c>
      <c r="H276" s="54">
        <v>1.29</v>
      </c>
      <c r="I276" s="32">
        <f>400</f>
        <v>400</v>
      </c>
      <c r="J276" s="41">
        <f t="shared" si="8"/>
        <v>0</v>
      </c>
      <c r="K276" s="42" t="str">
        <f t="shared" si="9"/>
        <v>OK</v>
      </c>
      <c r="L276" s="31"/>
      <c r="M276" s="31"/>
      <c r="N276" s="31"/>
      <c r="O276" s="31"/>
      <c r="P276" s="31"/>
      <c r="Q276" s="31"/>
      <c r="R276" s="31"/>
      <c r="S276" s="31"/>
      <c r="T276" s="31"/>
      <c r="U276" s="31"/>
      <c r="V276" s="31"/>
      <c r="W276" s="31"/>
      <c r="X276" s="60"/>
      <c r="Y276" s="121"/>
      <c r="Z276" s="60"/>
      <c r="AA276" s="60"/>
      <c r="AB276" s="60"/>
      <c r="AC276" s="60"/>
      <c r="AD276" s="60"/>
      <c r="AE276" s="60"/>
      <c r="AF276" s="60"/>
      <c r="AG276" s="60"/>
      <c r="AH276" s="60"/>
      <c r="AI276" s="60"/>
      <c r="AJ276" s="60"/>
      <c r="AK276" s="60"/>
      <c r="AL276" s="60"/>
      <c r="AM276" s="60"/>
      <c r="AN276" s="60"/>
      <c r="AO276" s="60"/>
      <c r="AP276" s="60"/>
      <c r="AQ276" s="60"/>
      <c r="AR276" s="124">
        <v>400</v>
      </c>
      <c r="AS276" s="124"/>
      <c r="AT276" s="123"/>
      <c r="AU276" s="123"/>
      <c r="AV276" s="123"/>
      <c r="AW276" s="123"/>
      <c r="AX276" s="60"/>
      <c r="AY276" s="60"/>
      <c r="AZ276" s="60"/>
      <c r="BA276" s="60"/>
      <c r="BB276" s="60"/>
      <c r="BC276" s="60"/>
      <c r="BD276" s="60"/>
      <c r="BE276" s="60"/>
    </row>
    <row r="277" spans="1:57" ht="30" customHeight="1" x14ac:dyDescent="0.25">
      <c r="A277" s="172"/>
      <c r="B277" s="76">
        <v>274</v>
      </c>
      <c r="C277" s="175"/>
      <c r="D277" s="80" t="s">
        <v>329</v>
      </c>
      <c r="E277" s="69" t="s">
        <v>747</v>
      </c>
      <c r="F277" s="69" t="s">
        <v>38</v>
      </c>
      <c r="G277" s="69" t="s">
        <v>44</v>
      </c>
      <c r="H277" s="54">
        <v>0.44</v>
      </c>
      <c r="I277" s="32"/>
      <c r="J277" s="41">
        <f t="shared" si="8"/>
        <v>0</v>
      </c>
      <c r="K277" s="42" t="str">
        <f t="shared" si="9"/>
        <v>OK</v>
      </c>
      <c r="L277" s="31"/>
      <c r="M277" s="31"/>
      <c r="N277" s="31"/>
      <c r="O277" s="31"/>
      <c r="P277" s="31"/>
      <c r="Q277" s="31"/>
      <c r="R277" s="31"/>
      <c r="S277" s="31"/>
      <c r="T277" s="31"/>
      <c r="U277" s="31"/>
      <c r="V277" s="31"/>
      <c r="W277" s="31"/>
      <c r="X277" s="60"/>
      <c r="Y277" s="121"/>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row>
    <row r="278" spans="1:57" ht="30" customHeight="1" x14ac:dyDescent="0.25">
      <c r="A278" s="172"/>
      <c r="B278" s="70">
        <v>275</v>
      </c>
      <c r="C278" s="175"/>
      <c r="D278" s="80" t="s">
        <v>330</v>
      </c>
      <c r="E278" s="69" t="s">
        <v>748</v>
      </c>
      <c r="F278" s="69" t="s">
        <v>321</v>
      </c>
      <c r="G278" s="69" t="s">
        <v>44</v>
      </c>
      <c r="H278" s="54">
        <v>111.53</v>
      </c>
      <c r="I278" s="32"/>
      <c r="J278" s="41">
        <f t="shared" si="8"/>
        <v>0</v>
      </c>
      <c r="K278" s="42" t="str">
        <f t="shared" si="9"/>
        <v>OK</v>
      </c>
      <c r="L278" s="31"/>
      <c r="M278" s="31"/>
      <c r="N278" s="31"/>
      <c r="O278" s="31"/>
      <c r="P278" s="31"/>
      <c r="Q278" s="31"/>
      <c r="R278" s="31"/>
      <c r="S278" s="31"/>
      <c r="T278" s="31"/>
      <c r="U278" s="31"/>
      <c r="V278" s="31"/>
      <c r="W278" s="31"/>
      <c r="X278" s="60"/>
      <c r="Y278" s="121"/>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row>
    <row r="279" spans="1:57" ht="30" customHeight="1" x14ac:dyDescent="0.25">
      <c r="A279" s="172"/>
      <c r="B279" s="76">
        <v>276</v>
      </c>
      <c r="C279" s="175"/>
      <c r="D279" s="81" t="s">
        <v>749</v>
      </c>
      <c r="E279" s="66" t="s">
        <v>750</v>
      </c>
      <c r="F279" s="48" t="s">
        <v>751</v>
      </c>
      <c r="G279" s="70" t="s">
        <v>44</v>
      </c>
      <c r="H279" s="54">
        <v>255.57</v>
      </c>
      <c r="I279" s="32"/>
      <c r="J279" s="41">
        <f t="shared" si="8"/>
        <v>0</v>
      </c>
      <c r="K279" s="42" t="str">
        <f t="shared" si="9"/>
        <v>OK</v>
      </c>
      <c r="L279" s="31"/>
      <c r="M279" s="31"/>
      <c r="N279" s="31"/>
      <c r="O279" s="31"/>
      <c r="P279" s="31"/>
      <c r="Q279" s="31"/>
      <c r="R279" s="31"/>
      <c r="S279" s="31"/>
      <c r="T279" s="31"/>
      <c r="U279" s="31"/>
      <c r="V279" s="31"/>
      <c r="W279" s="31"/>
      <c r="X279" s="60"/>
      <c r="Y279" s="121"/>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row>
    <row r="280" spans="1:57" ht="30" customHeight="1" x14ac:dyDescent="0.25">
      <c r="A280" s="172"/>
      <c r="B280" s="76">
        <v>277</v>
      </c>
      <c r="C280" s="175"/>
      <c r="D280" s="81" t="s">
        <v>752</v>
      </c>
      <c r="E280" s="66" t="s">
        <v>748</v>
      </c>
      <c r="F280" s="48" t="s">
        <v>751</v>
      </c>
      <c r="G280" s="70" t="s">
        <v>44</v>
      </c>
      <c r="H280" s="54">
        <v>203.37</v>
      </c>
      <c r="I280" s="32"/>
      <c r="J280" s="41">
        <f t="shared" si="8"/>
        <v>0</v>
      </c>
      <c r="K280" s="42" t="str">
        <f t="shared" si="9"/>
        <v>OK</v>
      </c>
      <c r="L280" s="31"/>
      <c r="M280" s="31"/>
      <c r="N280" s="31"/>
      <c r="O280" s="31"/>
      <c r="P280" s="31"/>
      <c r="Q280" s="31"/>
      <c r="R280" s="31"/>
      <c r="S280" s="31"/>
      <c r="T280" s="31"/>
      <c r="U280" s="31"/>
      <c r="V280" s="31"/>
      <c r="W280" s="31"/>
      <c r="X280" s="60"/>
      <c r="Y280" s="121"/>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row>
    <row r="281" spans="1:57" ht="30" customHeight="1" x14ac:dyDescent="0.25">
      <c r="A281" s="172"/>
      <c r="B281" s="76">
        <v>278</v>
      </c>
      <c r="C281" s="175"/>
      <c r="D281" s="81" t="s">
        <v>753</v>
      </c>
      <c r="E281" s="66" t="s">
        <v>748</v>
      </c>
      <c r="F281" s="48" t="s">
        <v>754</v>
      </c>
      <c r="G281" s="70" t="s">
        <v>755</v>
      </c>
      <c r="H281" s="54">
        <v>3.68</v>
      </c>
      <c r="I281" s="32"/>
      <c r="J281" s="41">
        <f t="shared" si="8"/>
        <v>0</v>
      </c>
      <c r="K281" s="42" t="str">
        <f t="shared" si="9"/>
        <v>OK</v>
      </c>
      <c r="L281" s="31"/>
      <c r="M281" s="31"/>
      <c r="N281" s="31"/>
      <c r="O281" s="31"/>
      <c r="P281" s="31"/>
      <c r="Q281" s="31"/>
      <c r="R281" s="31"/>
      <c r="S281" s="31"/>
      <c r="T281" s="31"/>
      <c r="U281" s="31"/>
      <c r="V281" s="31"/>
      <c r="W281" s="31"/>
      <c r="X281" s="60"/>
      <c r="Y281" s="121"/>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row>
    <row r="282" spans="1:57" ht="30" customHeight="1" x14ac:dyDescent="0.25">
      <c r="A282" s="172"/>
      <c r="B282" s="76">
        <v>279</v>
      </c>
      <c r="C282" s="175"/>
      <c r="D282" s="81" t="s">
        <v>756</v>
      </c>
      <c r="E282" s="66" t="s">
        <v>757</v>
      </c>
      <c r="F282" s="48" t="s">
        <v>336</v>
      </c>
      <c r="G282" s="70" t="s">
        <v>44</v>
      </c>
      <c r="H282" s="54">
        <v>84.95</v>
      </c>
      <c r="I282" s="32"/>
      <c r="J282" s="41">
        <f t="shared" si="8"/>
        <v>0</v>
      </c>
      <c r="K282" s="42" t="str">
        <f t="shared" si="9"/>
        <v>OK</v>
      </c>
      <c r="L282" s="31"/>
      <c r="M282" s="31"/>
      <c r="N282" s="31"/>
      <c r="O282" s="31"/>
      <c r="P282" s="31"/>
      <c r="Q282" s="31"/>
      <c r="R282" s="31"/>
      <c r="S282" s="31"/>
      <c r="T282" s="31"/>
      <c r="U282" s="31"/>
      <c r="V282" s="31"/>
      <c r="W282" s="31"/>
      <c r="X282" s="60"/>
      <c r="Y282" s="121"/>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0"/>
      <c r="BB282" s="60"/>
      <c r="BC282" s="60"/>
      <c r="BD282" s="60"/>
      <c r="BE282" s="60"/>
    </row>
    <row r="283" spans="1:57" ht="30" customHeight="1" x14ac:dyDescent="0.25">
      <c r="A283" s="172"/>
      <c r="B283" s="76">
        <v>280</v>
      </c>
      <c r="C283" s="175"/>
      <c r="D283" s="81" t="s">
        <v>758</v>
      </c>
      <c r="E283" s="66" t="s">
        <v>757</v>
      </c>
      <c r="F283" s="48" t="s">
        <v>336</v>
      </c>
      <c r="G283" s="70" t="s">
        <v>44</v>
      </c>
      <c r="H283" s="54">
        <v>122.79</v>
      </c>
      <c r="I283" s="32"/>
      <c r="J283" s="41">
        <f t="shared" si="8"/>
        <v>0</v>
      </c>
      <c r="K283" s="42" t="str">
        <f t="shared" si="9"/>
        <v>OK</v>
      </c>
      <c r="L283" s="31"/>
      <c r="M283" s="31"/>
      <c r="N283" s="31"/>
      <c r="O283" s="31"/>
      <c r="P283" s="31"/>
      <c r="Q283" s="31"/>
      <c r="R283" s="31"/>
      <c r="S283" s="31"/>
      <c r="T283" s="31"/>
      <c r="U283" s="31"/>
      <c r="V283" s="31"/>
      <c r="W283" s="31"/>
      <c r="X283" s="60"/>
      <c r="Y283" s="121"/>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row>
    <row r="284" spans="1:57" ht="30" customHeight="1" x14ac:dyDescent="0.25">
      <c r="A284" s="172"/>
      <c r="B284" s="76">
        <v>281</v>
      </c>
      <c r="C284" s="175"/>
      <c r="D284" s="81" t="s">
        <v>759</v>
      </c>
      <c r="E284" s="66" t="s">
        <v>757</v>
      </c>
      <c r="F284" s="48" t="s">
        <v>336</v>
      </c>
      <c r="G284" s="70" t="s">
        <v>44</v>
      </c>
      <c r="H284" s="54">
        <v>38.6</v>
      </c>
      <c r="I284" s="32"/>
      <c r="J284" s="41">
        <f t="shared" si="8"/>
        <v>0</v>
      </c>
      <c r="K284" s="42" t="str">
        <f t="shared" si="9"/>
        <v>OK</v>
      </c>
      <c r="L284" s="31"/>
      <c r="M284" s="31"/>
      <c r="N284" s="31"/>
      <c r="O284" s="31"/>
      <c r="P284" s="31"/>
      <c r="Q284" s="31"/>
      <c r="R284" s="31"/>
      <c r="S284" s="31"/>
      <c r="T284" s="31"/>
      <c r="U284" s="31"/>
      <c r="V284" s="31"/>
      <c r="W284" s="31"/>
      <c r="X284" s="60"/>
      <c r="Y284" s="121"/>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c r="BC284" s="60"/>
      <c r="BD284" s="60"/>
      <c r="BE284" s="60"/>
    </row>
    <row r="285" spans="1:57" ht="30" customHeight="1" x14ac:dyDescent="0.25">
      <c r="A285" s="172"/>
      <c r="B285" s="76">
        <v>282</v>
      </c>
      <c r="C285" s="175"/>
      <c r="D285" s="81" t="s">
        <v>760</v>
      </c>
      <c r="E285" s="66" t="s">
        <v>757</v>
      </c>
      <c r="F285" s="48" t="s">
        <v>336</v>
      </c>
      <c r="G285" s="70" t="s">
        <v>44</v>
      </c>
      <c r="H285" s="54">
        <v>58.6</v>
      </c>
      <c r="I285" s="32"/>
      <c r="J285" s="41">
        <f t="shared" si="8"/>
        <v>0</v>
      </c>
      <c r="K285" s="42" t="str">
        <f t="shared" si="9"/>
        <v>OK</v>
      </c>
      <c r="L285" s="31"/>
      <c r="M285" s="31"/>
      <c r="N285" s="31"/>
      <c r="O285" s="31"/>
      <c r="P285" s="31"/>
      <c r="Q285" s="31"/>
      <c r="R285" s="31"/>
      <c r="S285" s="31"/>
      <c r="T285" s="31"/>
      <c r="U285" s="31"/>
      <c r="V285" s="31"/>
      <c r="W285" s="31"/>
      <c r="X285" s="60"/>
      <c r="Y285" s="121"/>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row>
    <row r="286" spans="1:57" ht="30" customHeight="1" x14ac:dyDescent="0.25">
      <c r="A286" s="172"/>
      <c r="B286" s="76">
        <v>283</v>
      </c>
      <c r="C286" s="175"/>
      <c r="D286" s="81" t="s">
        <v>761</v>
      </c>
      <c r="E286" s="66" t="s">
        <v>762</v>
      </c>
      <c r="F286" s="48" t="s">
        <v>336</v>
      </c>
      <c r="G286" s="70" t="s">
        <v>44</v>
      </c>
      <c r="H286" s="54">
        <v>9.24</v>
      </c>
      <c r="I286" s="32"/>
      <c r="J286" s="41">
        <f t="shared" si="8"/>
        <v>0</v>
      </c>
      <c r="K286" s="42" t="str">
        <f t="shared" si="9"/>
        <v>OK</v>
      </c>
      <c r="L286" s="31"/>
      <c r="M286" s="31"/>
      <c r="N286" s="31"/>
      <c r="O286" s="31"/>
      <c r="P286" s="31"/>
      <c r="Q286" s="31"/>
      <c r="R286" s="31"/>
      <c r="S286" s="31"/>
      <c r="T286" s="31"/>
      <c r="U286" s="31"/>
      <c r="V286" s="31"/>
      <c r="W286" s="31"/>
      <c r="X286" s="60"/>
      <c r="Y286" s="121"/>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row>
    <row r="287" spans="1:57" ht="30" customHeight="1" x14ac:dyDescent="0.25">
      <c r="A287" s="172"/>
      <c r="B287" s="76">
        <v>284</v>
      </c>
      <c r="C287" s="175"/>
      <c r="D287" s="81" t="s">
        <v>763</v>
      </c>
      <c r="E287" s="66" t="s">
        <v>764</v>
      </c>
      <c r="F287" s="48" t="s">
        <v>765</v>
      </c>
      <c r="G287" s="70" t="s">
        <v>44</v>
      </c>
      <c r="H287" s="54">
        <v>45.35</v>
      </c>
      <c r="I287" s="32"/>
      <c r="J287" s="41">
        <f t="shared" si="8"/>
        <v>0</v>
      </c>
      <c r="K287" s="42" t="str">
        <f t="shared" si="9"/>
        <v>OK</v>
      </c>
      <c r="L287" s="31"/>
      <c r="M287" s="31"/>
      <c r="N287" s="31"/>
      <c r="O287" s="31"/>
      <c r="P287" s="31"/>
      <c r="Q287" s="31"/>
      <c r="R287" s="31"/>
      <c r="S287" s="31"/>
      <c r="T287" s="31"/>
      <c r="U287" s="31"/>
      <c r="V287" s="31"/>
      <c r="W287" s="31"/>
      <c r="X287" s="60"/>
      <c r="Y287" s="121"/>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row>
    <row r="288" spans="1:57" ht="30" customHeight="1" x14ac:dyDescent="0.25">
      <c r="A288" s="172"/>
      <c r="B288" s="76">
        <v>285</v>
      </c>
      <c r="C288" s="175"/>
      <c r="D288" s="81" t="s">
        <v>766</v>
      </c>
      <c r="E288" s="66" t="s">
        <v>767</v>
      </c>
      <c r="F288" s="48" t="s">
        <v>38</v>
      </c>
      <c r="G288" s="70" t="s">
        <v>44</v>
      </c>
      <c r="H288" s="54">
        <v>61.65</v>
      </c>
      <c r="I288" s="32"/>
      <c r="J288" s="41">
        <f t="shared" si="8"/>
        <v>0</v>
      </c>
      <c r="K288" s="42" t="str">
        <f t="shared" si="9"/>
        <v>OK</v>
      </c>
      <c r="L288" s="31"/>
      <c r="M288" s="31"/>
      <c r="N288" s="31"/>
      <c r="O288" s="31"/>
      <c r="P288" s="31"/>
      <c r="Q288" s="31"/>
      <c r="R288" s="31"/>
      <c r="S288" s="31"/>
      <c r="T288" s="31"/>
      <c r="U288" s="31"/>
      <c r="V288" s="31"/>
      <c r="W288" s="31"/>
      <c r="X288" s="60"/>
      <c r="Y288" s="121"/>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row>
    <row r="289" spans="1:57" ht="30" customHeight="1" x14ac:dyDescent="0.25">
      <c r="A289" s="172"/>
      <c r="B289" s="76">
        <v>286</v>
      </c>
      <c r="C289" s="175"/>
      <c r="D289" s="81" t="s">
        <v>768</v>
      </c>
      <c r="E289" s="66" t="s">
        <v>767</v>
      </c>
      <c r="F289" s="48" t="s">
        <v>38</v>
      </c>
      <c r="G289" s="70" t="s">
        <v>44</v>
      </c>
      <c r="H289" s="54">
        <v>71.599999999999994</v>
      </c>
      <c r="I289" s="32"/>
      <c r="J289" s="41">
        <f t="shared" si="8"/>
        <v>0</v>
      </c>
      <c r="K289" s="42" t="str">
        <f t="shared" si="9"/>
        <v>OK</v>
      </c>
      <c r="L289" s="31"/>
      <c r="M289" s="31"/>
      <c r="N289" s="31"/>
      <c r="O289" s="31"/>
      <c r="P289" s="31"/>
      <c r="Q289" s="31"/>
      <c r="R289" s="31"/>
      <c r="S289" s="31"/>
      <c r="T289" s="31"/>
      <c r="U289" s="31"/>
      <c r="V289" s="31"/>
      <c r="W289" s="31"/>
      <c r="X289" s="60"/>
      <c r="Y289" s="121"/>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row>
    <row r="290" spans="1:57" ht="30" customHeight="1" x14ac:dyDescent="0.25">
      <c r="A290" s="172"/>
      <c r="B290" s="76">
        <v>287</v>
      </c>
      <c r="C290" s="175"/>
      <c r="D290" s="81" t="s">
        <v>769</v>
      </c>
      <c r="E290" s="66" t="s">
        <v>767</v>
      </c>
      <c r="F290" s="48" t="s">
        <v>38</v>
      </c>
      <c r="G290" s="70" t="s">
        <v>44</v>
      </c>
      <c r="H290" s="54">
        <v>101.41</v>
      </c>
      <c r="I290" s="32"/>
      <c r="J290" s="41">
        <f t="shared" si="8"/>
        <v>0</v>
      </c>
      <c r="K290" s="42" t="str">
        <f t="shared" si="9"/>
        <v>OK</v>
      </c>
      <c r="L290" s="31"/>
      <c r="M290" s="31"/>
      <c r="N290" s="31"/>
      <c r="O290" s="31"/>
      <c r="P290" s="31"/>
      <c r="Q290" s="31"/>
      <c r="R290" s="31"/>
      <c r="S290" s="31"/>
      <c r="T290" s="31"/>
      <c r="U290" s="31"/>
      <c r="V290" s="31"/>
      <c r="W290" s="31"/>
      <c r="X290" s="60"/>
      <c r="Y290" s="121"/>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c r="AZ290" s="60"/>
      <c r="BA290" s="60"/>
      <c r="BB290" s="60"/>
      <c r="BC290" s="60"/>
      <c r="BD290" s="60"/>
      <c r="BE290" s="60"/>
    </row>
    <row r="291" spans="1:57" ht="30" customHeight="1" x14ac:dyDescent="0.25">
      <c r="A291" s="172"/>
      <c r="B291" s="76">
        <v>288</v>
      </c>
      <c r="C291" s="175"/>
      <c r="D291" s="81" t="s">
        <v>770</v>
      </c>
      <c r="E291" s="66" t="s">
        <v>771</v>
      </c>
      <c r="F291" s="48" t="s">
        <v>38</v>
      </c>
      <c r="G291" s="70" t="s">
        <v>44</v>
      </c>
      <c r="H291" s="54">
        <v>40.770000000000003</v>
      </c>
      <c r="I291" s="32"/>
      <c r="J291" s="41">
        <f t="shared" si="8"/>
        <v>0</v>
      </c>
      <c r="K291" s="42" t="str">
        <f t="shared" si="9"/>
        <v>OK</v>
      </c>
      <c r="L291" s="31"/>
      <c r="M291" s="31"/>
      <c r="N291" s="31"/>
      <c r="O291" s="31"/>
      <c r="P291" s="31"/>
      <c r="Q291" s="31"/>
      <c r="R291" s="31"/>
      <c r="S291" s="31"/>
      <c r="T291" s="31"/>
      <c r="U291" s="31"/>
      <c r="V291" s="31"/>
      <c r="W291" s="31"/>
      <c r="X291" s="60"/>
      <c r="Y291" s="121"/>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row>
    <row r="292" spans="1:57" ht="30" customHeight="1" x14ac:dyDescent="0.25">
      <c r="A292" s="172"/>
      <c r="B292" s="76">
        <v>289</v>
      </c>
      <c r="C292" s="175"/>
      <c r="D292" s="81" t="s">
        <v>772</v>
      </c>
      <c r="E292" s="66" t="s">
        <v>773</v>
      </c>
      <c r="F292" s="66" t="s">
        <v>774</v>
      </c>
      <c r="G292" s="70" t="s">
        <v>44</v>
      </c>
      <c r="H292" s="54">
        <v>27.07</v>
      </c>
      <c r="I292" s="32"/>
      <c r="J292" s="41">
        <f t="shared" si="8"/>
        <v>0</v>
      </c>
      <c r="K292" s="42" t="str">
        <f t="shared" si="9"/>
        <v>OK</v>
      </c>
      <c r="L292" s="31"/>
      <c r="M292" s="31"/>
      <c r="N292" s="31"/>
      <c r="O292" s="31"/>
      <c r="P292" s="31"/>
      <c r="Q292" s="31"/>
      <c r="R292" s="31"/>
      <c r="S292" s="31"/>
      <c r="T292" s="31"/>
      <c r="U292" s="31"/>
      <c r="V292" s="31"/>
      <c r="W292" s="31"/>
      <c r="X292" s="60"/>
      <c r="Y292" s="121"/>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60"/>
      <c r="BE292" s="60"/>
    </row>
    <row r="293" spans="1:57" ht="30" customHeight="1" x14ac:dyDescent="0.25">
      <c r="A293" s="172"/>
      <c r="B293" s="70">
        <v>290</v>
      </c>
      <c r="C293" s="175"/>
      <c r="D293" s="80" t="s">
        <v>332</v>
      </c>
      <c r="E293" s="69" t="s">
        <v>775</v>
      </c>
      <c r="F293" s="69" t="s">
        <v>38</v>
      </c>
      <c r="G293" s="69" t="s">
        <v>44</v>
      </c>
      <c r="H293" s="54">
        <v>5.85</v>
      </c>
      <c r="I293" s="32"/>
      <c r="J293" s="41">
        <f t="shared" si="8"/>
        <v>0</v>
      </c>
      <c r="K293" s="42" t="str">
        <f t="shared" si="9"/>
        <v>OK</v>
      </c>
      <c r="L293" s="31"/>
      <c r="M293" s="31"/>
      <c r="N293" s="31"/>
      <c r="O293" s="31"/>
      <c r="P293" s="31"/>
      <c r="Q293" s="31"/>
      <c r="R293" s="31"/>
      <c r="S293" s="31"/>
      <c r="T293" s="31"/>
      <c r="U293" s="31"/>
      <c r="V293" s="31"/>
      <c r="W293" s="31"/>
      <c r="X293" s="60"/>
      <c r="Y293" s="121"/>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60"/>
      <c r="BB293" s="60"/>
      <c r="BC293" s="60"/>
      <c r="BD293" s="60"/>
      <c r="BE293" s="60"/>
    </row>
    <row r="294" spans="1:57" ht="30" customHeight="1" x14ac:dyDescent="0.25">
      <c r="A294" s="172"/>
      <c r="B294" s="70">
        <v>291</v>
      </c>
      <c r="C294" s="175"/>
      <c r="D294" s="80" t="s">
        <v>334</v>
      </c>
      <c r="E294" s="69" t="s">
        <v>775</v>
      </c>
      <c r="F294" s="69" t="s">
        <v>38</v>
      </c>
      <c r="G294" s="69" t="s">
        <v>44</v>
      </c>
      <c r="H294" s="54">
        <v>5.89</v>
      </c>
      <c r="I294" s="32"/>
      <c r="J294" s="41">
        <f t="shared" si="8"/>
        <v>0</v>
      </c>
      <c r="K294" s="42" t="str">
        <f t="shared" si="9"/>
        <v>OK</v>
      </c>
      <c r="L294" s="31"/>
      <c r="M294" s="31"/>
      <c r="N294" s="31"/>
      <c r="O294" s="31"/>
      <c r="P294" s="31"/>
      <c r="Q294" s="31"/>
      <c r="R294" s="31"/>
      <c r="S294" s="31"/>
      <c r="T294" s="31"/>
      <c r="U294" s="31"/>
      <c r="V294" s="31"/>
      <c r="W294" s="31"/>
      <c r="X294" s="60"/>
      <c r="Y294" s="121"/>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row>
    <row r="295" spans="1:57" ht="30" customHeight="1" x14ac:dyDescent="0.25">
      <c r="A295" s="172"/>
      <c r="B295" s="70">
        <v>292</v>
      </c>
      <c r="C295" s="175"/>
      <c r="D295" s="80" t="s">
        <v>335</v>
      </c>
      <c r="E295" s="69" t="s">
        <v>775</v>
      </c>
      <c r="F295" s="69" t="s">
        <v>336</v>
      </c>
      <c r="G295" s="69" t="s">
        <v>44</v>
      </c>
      <c r="H295" s="54">
        <v>5.93</v>
      </c>
      <c r="I295" s="32"/>
      <c r="J295" s="41">
        <f t="shared" si="8"/>
        <v>0</v>
      </c>
      <c r="K295" s="42" t="str">
        <f t="shared" si="9"/>
        <v>OK</v>
      </c>
      <c r="L295" s="31"/>
      <c r="M295" s="31"/>
      <c r="N295" s="31"/>
      <c r="O295" s="31"/>
      <c r="P295" s="31"/>
      <c r="Q295" s="31"/>
      <c r="R295" s="31"/>
      <c r="S295" s="31"/>
      <c r="T295" s="31"/>
      <c r="U295" s="31"/>
      <c r="V295" s="31"/>
      <c r="W295" s="31"/>
      <c r="X295" s="60"/>
      <c r="Y295" s="121"/>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c r="AX295" s="60"/>
      <c r="AY295" s="60"/>
      <c r="AZ295" s="60"/>
      <c r="BA295" s="60"/>
      <c r="BB295" s="60"/>
      <c r="BC295" s="60"/>
      <c r="BD295" s="60"/>
      <c r="BE295" s="60"/>
    </row>
    <row r="296" spans="1:57" ht="30" customHeight="1" x14ac:dyDescent="0.25">
      <c r="A296" s="172"/>
      <c r="B296" s="69">
        <v>293</v>
      </c>
      <c r="C296" s="175"/>
      <c r="D296" s="80" t="s">
        <v>337</v>
      </c>
      <c r="E296" s="69" t="s">
        <v>757</v>
      </c>
      <c r="F296" s="69" t="s">
        <v>123</v>
      </c>
      <c r="G296" s="69" t="s">
        <v>44</v>
      </c>
      <c r="H296" s="54">
        <v>66.3</v>
      </c>
      <c r="I296" s="32"/>
      <c r="J296" s="41">
        <f t="shared" si="8"/>
        <v>0</v>
      </c>
      <c r="K296" s="42" t="str">
        <f t="shared" si="9"/>
        <v>OK</v>
      </c>
      <c r="L296" s="31"/>
      <c r="M296" s="31"/>
      <c r="N296" s="31"/>
      <c r="O296" s="31"/>
      <c r="P296" s="31"/>
      <c r="Q296" s="31"/>
      <c r="R296" s="31"/>
      <c r="S296" s="31"/>
      <c r="T296" s="31"/>
      <c r="U296" s="31"/>
      <c r="V296" s="31"/>
      <c r="W296" s="31"/>
      <c r="X296" s="60"/>
      <c r="Y296" s="121"/>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60"/>
      <c r="BB296" s="60"/>
      <c r="BC296" s="60"/>
      <c r="BD296" s="60"/>
      <c r="BE296" s="60"/>
    </row>
    <row r="297" spans="1:57" ht="30" customHeight="1" x14ac:dyDescent="0.25">
      <c r="A297" s="172"/>
      <c r="B297" s="69">
        <v>294</v>
      </c>
      <c r="C297" s="175"/>
      <c r="D297" s="80" t="s">
        <v>339</v>
      </c>
      <c r="E297" s="69" t="s">
        <v>757</v>
      </c>
      <c r="F297" s="69" t="s">
        <v>123</v>
      </c>
      <c r="G297" s="69" t="s">
        <v>44</v>
      </c>
      <c r="H297" s="54">
        <v>70.87</v>
      </c>
      <c r="I297" s="32"/>
      <c r="J297" s="41">
        <f t="shared" si="8"/>
        <v>0</v>
      </c>
      <c r="K297" s="42" t="str">
        <f t="shared" si="9"/>
        <v>OK</v>
      </c>
      <c r="L297" s="31"/>
      <c r="M297" s="31"/>
      <c r="N297" s="31"/>
      <c r="O297" s="31"/>
      <c r="P297" s="31"/>
      <c r="Q297" s="31"/>
      <c r="R297" s="31"/>
      <c r="S297" s="31"/>
      <c r="T297" s="31"/>
      <c r="U297" s="31"/>
      <c r="V297" s="31"/>
      <c r="W297" s="31"/>
      <c r="X297" s="60"/>
      <c r="Y297" s="121"/>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60"/>
      <c r="BB297" s="60"/>
      <c r="BC297" s="60"/>
      <c r="BD297" s="60"/>
      <c r="BE297" s="60"/>
    </row>
    <row r="298" spans="1:57" ht="30" customHeight="1" x14ac:dyDescent="0.25">
      <c r="A298" s="172"/>
      <c r="B298" s="70">
        <v>295</v>
      </c>
      <c r="C298" s="175"/>
      <c r="D298" s="80" t="s">
        <v>340</v>
      </c>
      <c r="E298" s="69" t="s">
        <v>757</v>
      </c>
      <c r="F298" s="69" t="s">
        <v>123</v>
      </c>
      <c r="G298" s="69" t="s">
        <v>44</v>
      </c>
      <c r="H298" s="54">
        <v>97.78</v>
      </c>
      <c r="I298" s="32"/>
      <c r="J298" s="41">
        <f t="shared" si="8"/>
        <v>0</v>
      </c>
      <c r="K298" s="42" t="str">
        <f t="shared" si="9"/>
        <v>OK</v>
      </c>
      <c r="L298" s="31"/>
      <c r="M298" s="31"/>
      <c r="N298" s="31"/>
      <c r="O298" s="31"/>
      <c r="P298" s="31"/>
      <c r="Q298" s="31"/>
      <c r="R298" s="31"/>
      <c r="S298" s="31"/>
      <c r="T298" s="31"/>
      <c r="U298" s="31"/>
      <c r="V298" s="31"/>
      <c r="W298" s="31"/>
      <c r="X298" s="60"/>
      <c r="Y298" s="121"/>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c r="BB298" s="60"/>
      <c r="BC298" s="60"/>
      <c r="BD298" s="60"/>
      <c r="BE298" s="60"/>
    </row>
    <row r="299" spans="1:57" ht="30" customHeight="1" x14ac:dyDescent="0.25">
      <c r="A299" s="172"/>
      <c r="B299" s="69">
        <v>296</v>
      </c>
      <c r="C299" s="175"/>
      <c r="D299" s="80" t="s">
        <v>341</v>
      </c>
      <c r="E299" s="69" t="s">
        <v>776</v>
      </c>
      <c r="F299" s="69" t="s">
        <v>343</v>
      </c>
      <c r="G299" s="69" t="s">
        <v>44</v>
      </c>
      <c r="H299" s="54">
        <v>32.520000000000003</v>
      </c>
      <c r="I299" s="32"/>
      <c r="J299" s="41">
        <f t="shared" si="8"/>
        <v>0</v>
      </c>
      <c r="K299" s="42" t="str">
        <f t="shared" si="9"/>
        <v>OK</v>
      </c>
      <c r="L299" s="31"/>
      <c r="M299" s="31"/>
      <c r="N299" s="31"/>
      <c r="O299" s="31"/>
      <c r="P299" s="31"/>
      <c r="Q299" s="31"/>
      <c r="R299" s="31"/>
      <c r="S299" s="31"/>
      <c r="T299" s="31"/>
      <c r="U299" s="31"/>
      <c r="V299" s="31"/>
      <c r="W299" s="31"/>
      <c r="X299" s="60"/>
      <c r="Y299" s="121"/>
      <c r="Z299" s="60"/>
      <c r="AA299" s="60"/>
      <c r="AB299" s="60"/>
      <c r="AC299" s="60"/>
      <c r="AD299" s="60"/>
      <c r="AE299" s="60"/>
      <c r="AF299" s="60"/>
      <c r="AG299" s="60"/>
      <c r="AH299" s="60"/>
      <c r="AI299" s="60"/>
      <c r="AJ299" s="60"/>
      <c r="AK299" s="60"/>
      <c r="AL299" s="60"/>
      <c r="AM299" s="60"/>
      <c r="AN299" s="60"/>
      <c r="AO299" s="60"/>
      <c r="AP299" s="60"/>
      <c r="AQ299" s="60"/>
      <c r="AR299" s="60"/>
      <c r="AS299" s="60"/>
      <c r="AT299" s="60"/>
      <c r="AU299" s="60"/>
      <c r="AV299" s="60"/>
      <c r="AW299" s="60"/>
      <c r="AX299" s="60"/>
      <c r="AY299" s="60"/>
      <c r="AZ299" s="60"/>
      <c r="BA299" s="60"/>
      <c r="BB299" s="60"/>
      <c r="BC299" s="60"/>
      <c r="BD299" s="60"/>
      <c r="BE299" s="60"/>
    </row>
    <row r="300" spans="1:57" ht="30" customHeight="1" x14ac:dyDescent="0.25">
      <c r="A300" s="173"/>
      <c r="B300" s="69">
        <v>297</v>
      </c>
      <c r="C300" s="176"/>
      <c r="D300" s="80" t="s">
        <v>344</v>
      </c>
      <c r="E300" s="69" t="s">
        <v>776</v>
      </c>
      <c r="F300" s="69" t="s">
        <v>343</v>
      </c>
      <c r="G300" s="69" t="s">
        <v>44</v>
      </c>
      <c r="H300" s="54">
        <v>41.15</v>
      </c>
      <c r="I300" s="32"/>
      <c r="J300" s="41">
        <f t="shared" si="8"/>
        <v>0</v>
      </c>
      <c r="K300" s="42" t="str">
        <f t="shared" si="9"/>
        <v>OK</v>
      </c>
      <c r="L300" s="31"/>
      <c r="M300" s="31"/>
      <c r="N300" s="31"/>
      <c r="O300" s="31"/>
      <c r="P300" s="31"/>
      <c r="Q300" s="31"/>
      <c r="R300" s="31"/>
      <c r="S300" s="31"/>
      <c r="T300" s="31"/>
      <c r="U300" s="31"/>
      <c r="V300" s="31"/>
      <c r="W300" s="31"/>
      <c r="X300" s="60"/>
      <c r="Y300" s="121"/>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row>
    <row r="301" spans="1:57" ht="30" customHeight="1" x14ac:dyDescent="0.25">
      <c r="A301" s="165">
        <v>7</v>
      </c>
      <c r="B301" s="71">
        <v>345</v>
      </c>
      <c r="C301" s="168" t="s">
        <v>695</v>
      </c>
      <c r="D301" s="75" t="s">
        <v>777</v>
      </c>
      <c r="E301" s="72" t="s">
        <v>778</v>
      </c>
      <c r="F301" s="72" t="s">
        <v>38</v>
      </c>
      <c r="G301" s="72" t="s">
        <v>44</v>
      </c>
      <c r="H301" s="56">
        <v>23.8</v>
      </c>
      <c r="I301" s="32">
        <v>100</v>
      </c>
      <c r="J301" s="41">
        <f t="shared" si="8"/>
        <v>15</v>
      </c>
      <c r="K301" s="42" t="str">
        <f t="shared" si="9"/>
        <v>OK</v>
      </c>
      <c r="L301" s="31"/>
      <c r="M301" s="31"/>
      <c r="N301" s="31"/>
      <c r="O301" s="31"/>
      <c r="P301" s="31"/>
      <c r="Q301" s="31"/>
      <c r="R301" s="31"/>
      <c r="S301" s="31"/>
      <c r="T301" s="31"/>
      <c r="U301" s="31">
        <v>30</v>
      </c>
      <c r="V301" s="31"/>
      <c r="W301" s="31"/>
      <c r="X301" s="60"/>
      <c r="Y301" s="121"/>
      <c r="Z301" s="60"/>
      <c r="AA301" s="60"/>
      <c r="AB301" s="60"/>
      <c r="AC301" s="60"/>
      <c r="AD301" s="60"/>
      <c r="AE301" s="60"/>
      <c r="AF301" s="60"/>
      <c r="AG301" s="124">
        <v>30</v>
      </c>
      <c r="AH301" s="123"/>
      <c r="AI301" s="123"/>
      <c r="AJ301" s="60"/>
      <c r="AK301" s="60"/>
      <c r="AL301" s="60"/>
      <c r="AM301" s="60"/>
      <c r="AN301" s="60"/>
      <c r="AO301" s="60"/>
      <c r="AP301" s="60"/>
      <c r="AQ301" s="60"/>
      <c r="AR301" s="60"/>
      <c r="AS301" s="60"/>
      <c r="AT301" s="60"/>
      <c r="AU301" s="60"/>
      <c r="AV301" s="124">
        <v>5</v>
      </c>
      <c r="AW301" s="123"/>
      <c r="AX301" s="123"/>
      <c r="AY301" s="123"/>
      <c r="AZ301" s="123"/>
      <c r="BA301" s="123"/>
      <c r="BB301" s="124">
        <v>20</v>
      </c>
      <c r="BC301" s="123"/>
      <c r="BD301" s="123"/>
      <c r="BE301" s="123"/>
    </row>
    <row r="302" spans="1:57" ht="30" customHeight="1" x14ac:dyDescent="0.25">
      <c r="A302" s="166"/>
      <c r="B302" s="71">
        <v>346</v>
      </c>
      <c r="C302" s="169"/>
      <c r="D302" s="75" t="s">
        <v>352</v>
      </c>
      <c r="E302" s="72" t="s">
        <v>351</v>
      </c>
      <c r="F302" s="72" t="s">
        <v>38</v>
      </c>
      <c r="G302" s="72" t="s">
        <v>44</v>
      </c>
      <c r="H302" s="56">
        <v>36.5</v>
      </c>
      <c r="I302" s="32"/>
      <c r="J302" s="41">
        <f t="shared" si="8"/>
        <v>0</v>
      </c>
      <c r="K302" s="42" t="str">
        <f t="shared" si="9"/>
        <v>OK</v>
      </c>
      <c r="L302" s="31"/>
      <c r="M302" s="31"/>
      <c r="N302" s="31"/>
      <c r="O302" s="31"/>
      <c r="P302" s="31"/>
      <c r="Q302" s="31"/>
      <c r="R302" s="31"/>
      <c r="S302" s="31"/>
      <c r="T302" s="31"/>
      <c r="U302" s="31"/>
      <c r="V302" s="31"/>
      <c r="W302" s="31"/>
      <c r="X302" s="60"/>
      <c r="Y302" s="121"/>
      <c r="Z302" s="60"/>
      <c r="AA302" s="60"/>
      <c r="AB302" s="60"/>
      <c r="AC302" s="60"/>
      <c r="AD302" s="60"/>
      <c r="AE302" s="60"/>
      <c r="AF302" s="60"/>
      <c r="AG302" s="60"/>
      <c r="AH302" s="123"/>
      <c r="AI302" s="123"/>
      <c r="AJ302" s="60"/>
      <c r="AK302" s="60"/>
      <c r="AL302" s="60"/>
      <c r="AM302" s="60"/>
      <c r="AN302" s="60"/>
      <c r="AO302" s="60"/>
      <c r="AP302" s="60"/>
      <c r="AQ302" s="60"/>
      <c r="AR302" s="60"/>
      <c r="AS302" s="60"/>
      <c r="AT302" s="60"/>
      <c r="AU302" s="60"/>
      <c r="AV302" s="60"/>
      <c r="AW302" s="123"/>
      <c r="AX302" s="123"/>
      <c r="AY302" s="123"/>
      <c r="AZ302" s="123"/>
      <c r="BA302" s="123"/>
      <c r="BB302" s="123"/>
      <c r="BC302" s="123"/>
      <c r="BD302" s="123"/>
      <c r="BE302" s="123"/>
    </row>
    <row r="303" spans="1:57" ht="30" customHeight="1" x14ac:dyDescent="0.25">
      <c r="A303" s="166"/>
      <c r="B303" s="71">
        <v>347</v>
      </c>
      <c r="C303" s="169"/>
      <c r="D303" s="75" t="s">
        <v>353</v>
      </c>
      <c r="E303" s="99" t="s">
        <v>779</v>
      </c>
      <c r="F303" s="72" t="s">
        <v>38</v>
      </c>
      <c r="G303" s="72"/>
      <c r="H303" s="56">
        <v>85.97</v>
      </c>
      <c r="I303" s="32"/>
      <c r="J303" s="41">
        <f t="shared" si="8"/>
        <v>0</v>
      </c>
      <c r="K303" s="42" t="str">
        <f t="shared" si="9"/>
        <v>OK</v>
      </c>
      <c r="L303" s="31"/>
      <c r="M303" s="31"/>
      <c r="N303" s="31"/>
      <c r="O303" s="31"/>
      <c r="P303" s="31"/>
      <c r="Q303" s="31"/>
      <c r="R303" s="31"/>
      <c r="S303" s="31"/>
      <c r="T303" s="31"/>
      <c r="U303" s="31"/>
      <c r="V303" s="31"/>
      <c r="W303" s="31"/>
      <c r="X303" s="60"/>
      <c r="Y303" s="121"/>
      <c r="Z303" s="60"/>
      <c r="AA303" s="60"/>
      <c r="AB303" s="60"/>
      <c r="AC303" s="60"/>
      <c r="AD303" s="60"/>
      <c r="AE303" s="60"/>
      <c r="AF303" s="60"/>
      <c r="AG303" s="60"/>
      <c r="AH303" s="123"/>
      <c r="AI303" s="123"/>
      <c r="AJ303" s="60"/>
      <c r="AK303" s="60"/>
      <c r="AL303" s="60"/>
      <c r="AM303" s="60"/>
      <c r="AN303" s="60"/>
      <c r="AO303" s="60"/>
      <c r="AP303" s="60"/>
      <c r="AQ303" s="60"/>
      <c r="AR303" s="60"/>
      <c r="AS303" s="60"/>
      <c r="AT303" s="60"/>
      <c r="AU303" s="60"/>
      <c r="AV303" s="60"/>
      <c r="AW303" s="123"/>
      <c r="AX303" s="123"/>
      <c r="AY303" s="123"/>
      <c r="AZ303" s="123"/>
      <c r="BA303" s="123"/>
      <c r="BB303" s="123"/>
      <c r="BC303" s="123"/>
      <c r="BD303" s="123"/>
      <c r="BE303" s="123"/>
    </row>
    <row r="304" spans="1:57" ht="30" customHeight="1" x14ac:dyDescent="0.25">
      <c r="A304" s="166"/>
      <c r="B304" s="71">
        <v>348</v>
      </c>
      <c r="C304" s="169"/>
      <c r="D304" s="75" t="s">
        <v>354</v>
      </c>
      <c r="E304" s="99" t="s">
        <v>355</v>
      </c>
      <c r="F304" s="72" t="s">
        <v>38</v>
      </c>
      <c r="G304" s="72" t="s">
        <v>44</v>
      </c>
      <c r="H304" s="56">
        <v>17.96</v>
      </c>
      <c r="I304" s="32">
        <v>2</v>
      </c>
      <c r="J304" s="41">
        <f t="shared" si="8"/>
        <v>2</v>
      </c>
      <c r="K304" s="42" t="str">
        <f t="shared" si="9"/>
        <v>OK</v>
      </c>
      <c r="L304" s="31"/>
      <c r="M304" s="31"/>
      <c r="N304" s="31"/>
      <c r="O304" s="31"/>
      <c r="P304" s="31"/>
      <c r="Q304" s="31"/>
      <c r="R304" s="31"/>
      <c r="S304" s="31"/>
      <c r="T304" s="31"/>
      <c r="U304" s="31"/>
      <c r="V304" s="31"/>
      <c r="W304" s="31"/>
      <c r="X304" s="60"/>
      <c r="Y304" s="121"/>
      <c r="Z304" s="60"/>
      <c r="AA304" s="60"/>
      <c r="AB304" s="60"/>
      <c r="AC304" s="60"/>
      <c r="AD304" s="60"/>
      <c r="AE304" s="60"/>
      <c r="AF304" s="60"/>
      <c r="AG304" s="60"/>
      <c r="AH304" s="123"/>
      <c r="AI304" s="123"/>
      <c r="AJ304" s="60"/>
      <c r="AK304" s="60"/>
      <c r="AL304" s="60"/>
      <c r="AM304" s="60"/>
      <c r="AN304" s="60"/>
      <c r="AO304" s="60"/>
      <c r="AP304" s="60"/>
      <c r="AQ304" s="60"/>
      <c r="AR304" s="60"/>
      <c r="AS304" s="60"/>
      <c r="AT304" s="60"/>
      <c r="AU304" s="60"/>
      <c r="AV304" s="60"/>
      <c r="AW304" s="123"/>
      <c r="AX304" s="123"/>
      <c r="AY304" s="123"/>
      <c r="AZ304" s="123"/>
      <c r="BA304" s="123"/>
      <c r="BB304" s="123"/>
      <c r="BC304" s="123"/>
      <c r="BD304" s="123"/>
      <c r="BE304" s="123"/>
    </row>
    <row r="305" spans="1:57" ht="30" customHeight="1" x14ac:dyDescent="0.25">
      <c r="A305" s="166"/>
      <c r="B305" s="71">
        <v>349</v>
      </c>
      <c r="C305" s="169"/>
      <c r="D305" s="75" t="s">
        <v>356</v>
      </c>
      <c r="E305" s="99" t="s">
        <v>355</v>
      </c>
      <c r="F305" s="72" t="s">
        <v>38</v>
      </c>
      <c r="G305" s="72" t="s">
        <v>44</v>
      </c>
      <c r="H305" s="56">
        <v>24.33</v>
      </c>
      <c r="I305" s="32">
        <v>2</v>
      </c>
      <c r="J305" s="41">
        <f t="shared" si="8"/>
        <v>2</v>
      </c>
      <c r="K305" s="42" t="str">
        <f t="shared" si="9"/>
        <v>OK</v>
      </c>
      <c r="L305" s="31"/>
      <c r="M305" s="31"/>
      <c r="N305" s="31"/>
      <c r="O305" s="31"/>
      <c r="P305" s="31"/>
      <c r="Q305" s="31"/>
      <c r="R305" s="31"/>
      <c r="S305" s="31"/>
      <c r="T305" s="31"/>
      <c r="U305" s="31"/>
      <c r="V305" s="31"/>
      <c r="W305" s="31"/>
      <c r="X305" s="60"/>
      <c r="Y305" s="121"/>
      <c r="Z305" s="60"/>
      <c r="AA305" s="60"/>
      <c r="AB305" s="60"/>
      <c r="AC305" s="60"/>
      <c r="AD305" s="60"/>
      <c r="AE305" s="60"/>
      <c r="AF305" s="60"/>
      <c r="AG305" s="60"/>
      <c r="AH305" s="123"/>
      <c r="AI305" s="123"/>
      <c r="AJ305" s="60"/>
      <c r="AK305" s="60"/>
      <c r="AL305" s="60"/>
      <c r="AM305" s="60"/>
      <c r="AN305" s="60"/>
      <c r="AO305" s="60"/>
      <c r="AP305" s="60"/>
      <c r="AQ305" s="60"/>
      <c r="AR305" s="60"/>
      <c r="AS305" s="60"/>
      <c r="AT305" s="60"/>
      <c r="AU305" s="60"/>
      <c r="AV305" s="60"/>
      <c r="AW305" s="123"/>
      <c r="AX305" s="123"/>
      <c r="AY305" s="123"/>
      <c r="AZ305" s="123"/>
      <c r="BA305" s="123"/>
      <c r="BB305" s="123"/>
      <c r="BC305" s="123"/>
      <c r="BD305" s="123"/>
      <c r="BE305" s="123"/>
    </row>
    <row r="306" spans="1:57" ht="30" customHeight="1" x14ac:dyDescent="0.25">
      <c r="A306" s="166"/>
      <c r="B306" s="71">
        <v>350</v>
      </c>
      <c r="C306" s="169"/>
      <c r="D306" s="75" t="s">
        <v>780</v>
      </c>
      <c r="E306" s="99" t="s">
        <v>355</v>
      </c>
      <c r="F306" s="72" t="s">
        <v>38</v>
      </c>
      <c r="G306" s="72" t="s">
        <v>44</v>
      </c>
      <c r="H306" s="56">
        <v>67</v>
      </c>
      <c r="I306" s="32">
        <v>4</v>
      </c>
      <c r="J306" s="41">
        <f t="shared" si="8"/>
        <v>0</v>
      </c>
      <c r="K306" s="42" t="str">
        <f t="shared" si="9"/>
        <v>OK</v>
      </c>
      <c r="L306" s="31"/>
      <c r="M306" s="31"/>
      <c r="N306" s="31"/>
      <c r="O306" s="31"/>
      <c r="P306" s="31"/>
      <c r="Q306" s="31"/>
      <c r="R306" s="31"/>
      <c r="S306" s="31"/>
      <c r="T306" s="31"/>
      <c r="U306" s="31"/>
      <c r="V306" s="31"/>
      <c r="W306" s="31"/>
      <c r="X306" s="60"/>
      <c r="Y306" s="121"/>
      <c r="Z306" s="60"/>
      <c r="AA306" s="60"/>
      <c r="AB306" s="60"/>
      <c r="AC306" s="60"/>
      <c r="AD306" s="60"/>
      <c r="AE306" s="60"/>
      <c r="AF306" s="60"/>
      <c r="AG306" s="60"/>
      <c r="AH306" s="123"/>
      <c r="AI306" s="123"/>
      <c r="AJ306" s="60"/>
      <c r="AK306" s="60"/>
      <c r="AL306" s="60"/>
      <c r="AM306" s="60"/>
      <c r="AN306" s="60"/>
      <c r="AO306" s="60"/>
      <c r="AP306" s="60"/>
      <c r="AQ306" s="60"/>
      <c r="AR306" s="60"/>
      <c r="AS306" s="124">
        <v>4</v>
      </c>
      <c r="AT306" s="60"/>
      <c r="AU306" s="60"/>
      <c r="AV306" s="60"/>
      <c r="AW306" s="123"/>
      <c r="AX306" s="123"/>
      <c r="AY306" s="123"/>
      <c r="AZ306" s="123"/>
      <c r="BA306" s="123"/>
      <c r="BB306" s="123"/>
      <c r="BC306" s="123"/>
      <c r="BD306" s="123"/>
      <c r="BE306" s="123"/>
    </row>
    <row r="307" spans="1:57" ht="30" customHeight="1" x14ac:dyDescent="0.25">
      <c r="A307" s="166"/>
      <c r="B307" s="71">
        <v>351</v>
      </c>
      <c r="C307" s="169"/>
      <c r="D307" s="75" t="s">
        <v>357</v>
      </c>
      <c r="E307" s="99" t="s">
        <v>355</v>
      </c>
      <c r="F307" s="72" t="s">
        <v>38</v>
      </c>
      <c r="G307" s="72" t="s">
        <v>44</v>
      </c>
      <c r="H307" s="56">
        <v>48.5</v>
      </c>
      <c r="I307" s="32">
        <v>10</v>
      </c>
      <c r="J307" s="41">
        <f t="shared" si="8"/>
        <v>5</v>
      </c>
      <c r="K307" s="42" t="str">
        <f t="shared" si="9"/>
        <v>OK</v>
      </c>
      <c r="L307" s="31"/>
      <c r="M307" s="31"/>
      <c r="N307" s="31"/>
      <c r="O307" s="31"/>
      <c r="P307" s="31"/>
      <c r="Q307" s="31">
        <v>5</v>
      </c>
      <c r="R307" s="31"/>
      <c r="S307" s="31"/>
      <c r="T307" s="31"/>
      <c r="U307" s="31"/>
      <c r="V307" s="31"/>
      <c r="W307" s="31"/>
      <c r="X307" s="60"/>
      <c r="Y307" s="121"/>
      <c r="Z307" s="60"/>
      <c r="AA307" s="60"/>
      <c r="AB307" s="60"/>
      <c r="AC307" s="60"/>
      <c r="AD307" s="60"/>
      <c r="AE307" s="60"/>
      <c r="AF307" s="60"/>
      <c r="AG307" s="60"/>
      <c r="AH307" s="123"/>
      <c r="AI307" s="123"/>
      <c r="AJ307" s="60"/>
      <c r="AK307" s="60"/>
      <c r="AL307" s="60"/>
      <c r="AM307" s="60"/>
      <c r="AN307" s="60"/>
      <c r="AO307" s="60"/>
      <c r="AP307" s="60"/>
      <c r="AQ307" s="60"/>
      <c r="AR307" s="60"/>
      <c r="AS307" s="60"/>
      <c r="AT307" s="60"/>
      <c r="AU307" s="60"/>
      <c r="AV307" s="60"/>
      <c r="AW307" s="123"/>
      <c r="AX307" s="123"/>
      <c r="AY307" s="123"/>
      <c r="AZ307" s="123"/>
      <c r="BA307" s="123"/>
      <c r="BB307" s="123"/>
      <c r="BC307" s="123"/>
      <c r="BD307" s="123"/>
      <c r="BE307" s="123"/>
    </row>
    <row r="308" spans="1:57" ht="30" customHeight="1" x14ac:dyDescent="0.25">
      <c r="A308" s="166"/>
      <c r="B308" s="71">
        <v>352</v>
      </c>
      <c r="C308" s="169"/>
      <c r="D308" s="75" t="s">
        <v>359</v>
      </c>
      <c r="E308" s="99" t="s">
        <v>355</v>
      </c>
      <c r="F308" s="72" t="s">
        <v>38</v>
      </c>
      <c r="G308" s="72" t="s">
        <v>44</v>
      </c>
      <c r="H308" s="56">
        <v>45.3</v>
      </c>
      <c r="I308" s="32">
        <v>10</v>
      </c>
      <c r="J308" s="41">
        <f t="shared" si="8"/>
        <v>7</v>
      </c>
      <c r="K308" s="42" t="str">
        <f t="shared" si="9"/>
        <v>OK</v>
      </c>
      <c r="L308" s="31"/>
      <c r="M308" s="31"/>
      <c r="N308" s="31"/>
      <c r="O308" s="31"/>
      <c r="P308" s="31"/>
      <c r="Q308" s="31"/>
      <c r="R308" s="31"/>
      <c r="S308" s="31"/>
      <c r="T308" s="31"/>
      <c r="U308" s="31"/>
      <c r="V308" s="31"/>
      <c r="W308" s="31"/>
      <c r="X308" s="60"/>
      <c r="Y308" s="121"/>
      <c r="Z308" s="60"/>
      <c r="AA308" s="60"/>
      <c r="AB308" s="60"/>
      <c r="AC308" s="60"/>
      <c r="AD308" s="60"/>
      <c r="AE308" s="60"/>
      <c r="AF308" s="60"/>
      <c r="AG308" s="124">
        <v>2</v>
      </c>
      <c r="AH308" s="123"/>
      <c r="AI308" s="123"/>
      <c r="AJ308" s="60"/>
      <c r="AK308" s="60"/>
      <c r="AL308" s="60"/>
      <c r="AM308" s="60"/>
      <c r="AN308" s="60"/>
      <c r="AO308" s="60"/>
      <c r="AP308" s="60"/>
      <c r="AQ308" s="60"/>
      <c r="AR308" s="60"/>
      <c r="AS308" s="60"/>
      <c r="AT308" s="60"/>
      <c r="AU308" s="60"/>
      <c r="AV308" s="124">
        <v>1</v>
      </c>
      <c r="AW308" s="123"/>
      <c r="AX308" s="123"/>
      <c r="AY308" s="123"/>
      <c r="AZ308" s="123"/>
      <c r="BA308" s="123"/>
      <c r="BB308" s="123"/>
      <c r="BC308" s="123"/>
      <c r="BD308" s="123"/>
      <c r="BE308" s="123"/>
    </row>
    <row r="309" spans="1:57" ht="30" customHeight="1" x14ac:dyDescent="0.25">
      <c r="A309" s="166"/>
      <c r="B309" s="71">
        <v>353</v>
      </c>
      <c r="C309" s="169"/>
      <c r="D309" s="75" t="s">
        <v>360</v>
      </c>
      <c r="E309" s="99" t="s">
        <v>781</v>
      </c>
      <c r="F309" s="72" t="s">
        <v>38</v>
      </c>
      <c r="G309" s="72" t="s">
        <v>44</v>
      </c>
      <c r="H309" s="56">
        <v>34.25</v>
      </c>
      <c r="I309" s="32">
        <v>10</v>
      </c>
      <c r="J309" s="41">
        <f t="shared" si="8"/>
        <v>8</v>
      </c>
      <c r="K309" s="42" t="str">
        <f t="shared" si="9"/>
        <v>OK</v>
      </c>
      <c r="L309" s="31"/>
      <c r="M309" s="31"/>
      <c r="N309" s="31"/>
      <c r="O309" s="31"/>
      <c r="P309" s="31"/>
      <c r="Q309" s="31"/>
      <c r="R309" s="31"/>
      <c r="S309" s="31"/>
      <c r="T309" s="31"/>
      <c r="U309" s="31"/>
      <c r="V309" s="31"/>
      <c r="W309" s="31"/>
      <c r="X309" s="60"/>
      <c r="Y309" s="121"/>
      <c r="Z309" s="60"/>
      <c r="AA309" s="60"/>
      <c r="AB309" s="60"/>
      <c r="AC309" s="60"/>
      <c r="AD309" s="60"/>
      <c r="AE309" s="60"/>
      <c r="AF309" s="60"/>
      <c r="AG309" s="124">
        <v>2</v>
      </c>
      <c r="AH309" s="123"/>
      <c r="AI309" s="123"/>
      <c r="AJ309" s="60"/>
      <c r="AK309" s="60"/>
      <c r="AL309" s="60"/>
      <c r="AM309" s="60"/>
      <c r="AN309" s="60"/>
      <c r="AO309" s="60"/>
      <c r="AP309" s="60"/>
      <c r="AQ309" s="60"/>
      <c r="AR309" s="60"/>
      <c r="AS309" s="60"/>
      <c r="AT309" s="60"/>
      <c r="AU309" s="60"/>
      <c r="AV309" s="60"/>
      <c r="AW309" s="60"/>
      <c r="AX309" s="60"/>
      <c r="AY309" s="60"/>
      <c r="AZ309" s="60"/>
      <c r="BA309" s="60"/>
      <c r="BB309" s="60"/>
      <c r="BC309" s="60"/>
      <c r="BD309" s="60"/>
      <c r="BE309" s="60"/>
    </row>
    <row r="310" spans="1:57" ht="30" customHeight="1" x14ac:dyDescent="0.25">
      <c r="A310" s="166"/>
      <c r="B310" s="71">
        <v>354</v>
      </c>
      <c r="C310" s="169"/>
      <c r="D310" s="75" t="s">
        <v>361</v>
      </c>
      <c r="E310" s="99" t="s">
        <v>355</v>
      </c>
      <c r="F310" s="72"/>
      <c r="G310" s="72" t="s">
        <v>44</v>
      </c>
      <c r="H310" s="56">
        <v>59.2</v>
      </c>
      <c r="I310" s="32">
        <v>10</v>
      </c>
      <c r="J310" s="41">
        <f t="shared" si="8"/>
        <v>6</v>
      </c>
      <c r="K310" s="42" t="str">
        <f t="shared" si="9"/>
        <v>OK</v>
      </c>
      <c r="L310" s="31"/>
      <c r="M310" s="31"/>
      <c r="N310" s="31"/>
      <c r="O310" s="31"/>
      <c r="P310" s="31"/>
      <c r="Q310" s="31"/>
      <c r="R310" s="31"/>
      <c r="S310" s="31"/>
      <c r="T310" s="31"/>
      <c r="U310" s="31"/>
      <c r="V310" s="31"/>
      <c r="W310" s="31"/>
      <c r="X310" s="60"/>
      <c r="Y310" s="121"/>
      <c r="Z310" s="60"/>
      <c r="AA310" s="60"/>
      <c r="AB310" s="60"/>
      <c r="AC310" s="60"/>
      <c r="AD310" s="60"/>
      <c r="AE310" s="60"/>
      <c r="AF310" s="60"/>
      <c r="AG310" s="124">
        <v>2</v>
      </c>
      <c r="AH310" s="123"/>
      <c r="AI310" s="123"/>
      <c r="AJ310" s="60"/>
      <c r="AK310" s="60"/>
      <c r="AL310" s="60"/>
      <c r="AM310" s="60"/>
      <c r="AN310" s="60"/>
      <c r="AO310" s="60"/>
      <c r="AP310" s="60"/>
      <c r="AQ310" s="60"/>
      <c r="AR310" s="60"/>
      <c r="AS310" s="124">
        <v>2</v>
      </c>
      <c r="AT310" s="60"/>
      <c r="AU310" s="60"/>
      <c r="AV310" s="60"/>
      <c r="AW310" s="60"/>
      <c r="AX310" s="60"/>
      <c r="AY310" s="60"/>
      <c r="AZ310" s="60"/>
      <c r="BA310" s="60"/>
      <c r="BB310" s="60"/>
      <c r="BC310" s="60"/>
      <c r="BD310" s="60"/>
      <c r="BE310" s="60"/>
    </row>
    <row r="311" spans="1:57" ht="30" customHeight="1" x14ac:dyDescent="0.25">
      <c r="A311" s="166"/>
      <c r="B311" s="71">
        <v>355</v>
      </c>
      <c r="C311" s="169"/>
      <c r="D311" s="75" t="s">
        <v>362</v>
      </c>
      <c r="E311" s="72" t="s">
        <v>782</v>
      </c>
      <c r="F311" s="72" t="s">
        <v>38</v>
      </c>
      <c r="G311" s="72" t="s">
        <v>44</v>
      </c>
      <c r="H311" s="56">
        <v>5.5</v>
      </c>
      <c r="I311" s="32">
        <v>50</v>
      </c>
      <c r="J311" s="41">
        <f t="shared" si="8"/>
        <v>25</v>
      </c>
      <c r="K311" s="42" t="str">
        <f t="shared" si="9"/>
        <v>OK</v>
      </c>
      <c r="L311" s="31"/>
      <c r="M311" s="31"/>
      <c r="N311" s="31"/>
      <c r="O311" s="31"/>
      <c r="P311" s="31"/>
      <c r="Q311" s="31">
        <v>10</v>
      </c>
      <c r="R311" s="31"/>
      <c r="S311" s="31"/>
      <c r="T311" s="31"/>
      <c r="U311" s="31"/>
      <c r="V311" s="31"/>
      <c r="W311" s="31"/>
      <c r="X311" s="60"/>
      <c r="Y311" s="121"/>
      <c r="Z311" s="60"/>
      <c r="AA311" s="60"/>
      <c r="AB311" s="60"/>
      <c r="AC311" s="60"/>
      <c r="AD311" s="60"/>
      <c r="AE311" s="60"/>
      <c r="AF311" s="60"/>
      <c r="AG311" s="60"/>
      <c r="AH311" s="123"/>
      <c r="AI311" s="123"/>
      <c r="AJ311" s="60"/>
      <c r="AK311" s="60"/>
      <c r="AL311" s="60"/>
      <c r="AM311" s="60"/>
      <c r="AN311" s="60"/>
      <c r="AO311" s="60"/>
      <c r="AP311" s="60"/>
      <c r="AQ311" s="60"/>
      <c r="AR311" s="60"/>
      <c r="AS311" s="60"/>
      <c r="AT311" s="60"/>
      <c r="AU311" s="60"/>
      <c r="AV311" s="124">
        <v>15</v>
      </c>
      <c r="AW311" s="124"/>
      <c r="AX311" s="60"/>
      <c r="AY311" s="60"/>
      <c r="AZ311" s="60"/>
      <c r="BA311" s="60"/>
      <c r="BB311" s="60"/>
      <c r="BC311" s="60"/>
      <c r="BD311" s="60"/>
      <c r="BE311" s="60"/>
    </row>
    <row r="312" spans="1:57" ht="30" customHeight="1" x14ac:dyDescent="0.25">
      <c r="A312" s="166"/>
      <c r="B312" s="73">
        <v>356</v>
      </c>
      <c r="C312" s="169"/>
      <c r="D312" s="75" t="s">
        <v>363</v>
      </c>
      <c r="E312" s="72" t="s">
        <v>783</v>
      </c>
      <c r="F312" s="72" t="s">
        <v>38</v>
      </c>
      <c r="G312" s="72" t="s">
        <v>44</v>
      </c>
      <c r="H312" s="56">
        <v>61.5</v>
      </c>
      <c r="I312" s="32"/>
      <c r="J312" s="41">
        <f t="shared" si="8"/>
        <v>0</v>
      </c>
      <c r="K312" s="42" t="str">
        <f t="shared" si="9"/>
        <v>OK</v>
      </c>
      <c r="L312" s="31"/>
      <c r="M312" s="31"/>
      <c r="N312" s="31"/>
      <c r="O312" s="31"/>
      <c r="P312" s="31"/>
      <c r="Q312" s="31"/>
      <c r="R312" s="31"/>
      <c r="S312" s="31"/>
      <c r="T312" s="31"/>
      <c r="U312" s="31"/>
      <c r="V312" s="31"/>
      <c r="W312" s="31"/>
      <c r="X312" s="60"/>
      <c r="Y312" s="121"/>
      <c r="Z312" s="60"/>
      <c r="AA312" s="60"/>
      <c r="AB312" s="60"/>
      <c r="AC312" s="60"/>
      <c r="AD312" s="60"/>
      <c r="AE312" s="60"/>
      <c r="AF312" s="60"/>
      <c r="AG312" s="60"/>
      <c r="AH312" s="123"/>
      <c r="AI312" s="123"/>
      <c r="AJ312" s="60"/>
      <c r="AK312" s="60"/>
      <c r="AL312" s="60"/>
      <c r="AM312" s="60"/>
      <c r="AN312" s="60"/>
      <c r="AO312" s="60"/>
      <c r="AP312" s="60"/>
      <c r="AQ312" s="60"/>
      <c r="AR312" s="60"/>
      <c r="AS312" s="60"/>
      <c r="AT312" s="60"/>
      <c r="AU312" s="60"/>
      <c r="AV312" s="60"/>
      <c r="AW312" s="60"/>
      <c r="AX312" s="60"/>
      <c r="AY312" s="60"/>
      <c r="AZ312" s="60"/>
      <c r="BA312" s="60"/>
      <c r="BB312" s="60"/>
      <c r="BC312" s="60"/>
      <c r="BD312" s="60"/>
      <c r="BE312" s="60"/>
    </row>
    <row r="313" spans="1:57" ht="30" customHeight="1" x14ac:dyDescent="0.25">
      <c r="A313" s="166"/>
      <c r="B313" s="73">
        <v>357</v>
      </c>
      <c r="C313" s="169"/>
      <c r="D313" s="75" t="s">
        <v>365</v>
      </c>
      <c r="E313" s="72" t="s">
        <v>237</v>
      </c>
      <c r="F313" s="72" t="s">
        <v>4</v>
      </c>
      <c r="G313" s="72" t="s">
        <v>44</v>
      </c>
      <c r="H313" s="56">
        <v>57</v>
      </c>
      <c r="I313" s="32">
        <v>3</v>
      </c>
      <c r="J313" s="41">
        <f t="shared" si="8"/>
        <v>1</v>
      </c>
      <c r="K313" s="42" t="str">
        <f t="shared" si="9"/>
        <v>OK</v>
      </c>
      <c r="L313" s="31"/>
      <c r="M313" s="31"/>
      <c r="N313" s="31"/>
      <c r="O313" s="31"/>
      <c r="P313" s="31"/>
      <c r="Q313" s="31"/>
      <c r="R313" s="31"/>
      <c r="S313" s="31"/>
      <c r="T313" s="31"/>
      <c r="U313" s="31">
        <v>1</v>
      </c>
      <c r="V313" s="31"/>
      <c r="W313" s="31"/>
      <c r="X313" s="60"/>
      <c r="Y313" s="121"/>
      <c r="Z313" s="60"/>
      <c r="AA313" s="60"/>
      <c r="AB313" s="60"/>
      <c r="AC313" s="60"/>
      <c r="AD313" s="60"/>
      <c r="AE313" s="60"/>
      <c r="AF313" s="60"/>
      <c r="AG313" s="124">
        <v>1</v>
      </c>
      <c r="AH313" s="123"/>
      <c r="AI313" s="123"/>
      <c r="AJ313" s="60"/>
      <c r="AK313" s="60"/>
      <c r="AL313" s="60"/>
      <c r="AM313" s="60"/>
      <c r="AN313" s="60"/>
      <c r="AO313" s="60"/>
      <c r="AP313" s="60"/>
      <c r="AQ313" s="60"/>
      <c r="AR313" s="60"/>
      <c r="AS313" s="60"/>
      <c r="AT313" s="60"/>
      <c r="AU313" s="60"/>
      <c r="AV313" s="60"/>
      <c r="AW313" s="60"/>
      <c r="AX313" s="60"/>
      <c r="AY313" s="60"/>
      <c r="AZ313" s="60"/>
      <c r="BA313" s="60"/>
      <c r="BB313" s="60"/>
      <c r="BC313" s="60"/>
      <c r="BD313" s="60"/>
      <c r="BE313" s="60"/>
    </row>
    <row r="314" spans="1:57" ht="30" customHeight="1" x14ac:dyDescent="0.25">
      <c r="A314" s="166"/>
      <c r="B314" s="73">
        <v>358</v>
      </c>
      <c r="C314" s="169"/>
      <c r="D314" s="75" t="s">
        <v>642</v>
      </c>
      <c r="E314" s="72" t="s">
        <v>784</v>
      </c>
      <c r="F314" s="72" t="s">
        <v>640</v>
      </c>
      <c r="G314" s="72" t="s">
        <v>44</v>
      </c>
      <c r="H314" s="56">
        <v>1.9</v>
      </c>
      <c r="I314" s="32"/>
      <c r="J314" s="41">
        <f t="shared" si="8"/>
        <v>0</v>
      </c>
      <c r="K314" s="42" t="str">
        <f t="shared" si="9"/>
        <v>OK</v>
      </c>
      <c r="L314" s="31"/>
      <c r="M314" s="31"/>
      <c r="N314" s="31"/>
      <c r="O314" s="31"/>
      <c r="P314" s="31"/>
      <c r="Q314" s="31"/>
      <c r="R314" s="31"/>
      <c r="S314" s="31"/>
      <c r="T314" s="31"/>
      <c r="U314" s="31"/>
      <c r="V314" s="31"/>
      <c r="W314" s="31"/>
      <c r="X314" s="60"/>
      <c r="Y314" s="121"/>
      <c r="Z314" s="60"/>
      <c r="AA314" s="60"/>
      <c r="AB314" s="60"/>
      <c r="AC314" s="60"/>
      <c r="AD314" s="60"/>
      <c r="AE314" s="60"/>
      <c r="AF314" s="60"/>
      <c r="AG314" s="60"/>
      <c r="AH314" s="123"/>
      <c r="AI314" s="123"/>
      <c r="AJ314" s="60"/>
      <c r="AK314" s="60"/>
      <c r="AL314" s="60"/>
      <c r="AM314" s="60"/>
      <c r="AN314" s="60"/>
      <c r="AO314" s="60"/>
      <c r="AP314" s="60"/>
      <c r="AQ314" s="60"/>
      <c r="AR314" s="60"/>
      <c r="AS314" s="60"/>
      <c r="AT314" s="60"/>
      <c r="AU314" s="60"/>
      <c r="AV314" s="60"/>
      <c r="AW314" s="60"/>
      <c r="AX314" s="60"/>
      <c r="AY314" s="60"/>
      <c r="AZ314" s="60"/>
      <c r="BA314" s="60"/>
      <c r="BB314" s="60"/>
      <c r="BC314" s="60"/>
      <c r="BD314" s="60"/>
      <c r="BE314" s="60"/>
    </row>
    <row r="315" spans="1:57" ht="30" customHeight="1" x14ac:dyDescent="0.25">
      <c r="A315" s="166"/>
      <c r="B315" s="71">
        <v>359</v>
      </c>
      <c r="C315" s="169"/>
      <c r="D315" s="75" t="s">
        <v>785</v>
      </c>
      <c r="E315" s="72" t="s">
        <v>355</v>
      </c>
      <c r="F315" s="72" t="s">
        <v>38</v>
      </c>
      <c r="G315" s="72" t="s">
        <v>44</v>
      </c>
      <c r="H315" s="56">
        <v>43</v>
      </c>
      <c r="I315" s="32">
        <v>10</v>
      </c>
      <c r="J315" s="41">
        <f t="shared" si="8"/>
        <v>7</v>
      </c>
      <c r="K315" s="42" t="str">
        <f t="shared" si="9"/>
        <v>OK</v>
      </c>
      <c r="L315" s="31"/>
      <c r="M315" s="31"/>
      <c r="N315" s="31"/>
      <c r="O315" s="31"/>
      <c r="P315" s="31"/>
      <c r="Q315" s="31"/>
      <c r="R315" s="31"/>
      <c r="S315" s="31"/>
      <c r="T315" s="31"/>
      <c r="U315" s="31"/>
      <c r="V315" s="31"/>
      <c r="W315" s="31"/>
      <c r="X315" s="60"/>
      <c r="Y315" s="121"/>
      <c r="Z315" s="60"/>
      <c r="AA315" s="60"/>
      <c r="AB315" s="60"/>
      <c r="AC315" s="60"/>
      <c r="AD315" s="60"/>
      <c r="AE315" s="60"/>
      <c r="AF315" s="60"/>
      <c r="AG315" s="124">
        <v>2</v>
      </c>
      <c r="AH315" s="123"/>
      <c r="AI315" s="123"/>
      <c r="AJ315" s="60"/>
      <c r="AK315" s="60"/>
      <c r="AL315" s="60"/>
      <c r="AM315" s="60"/>
      <c r="AN315" s="60"/>
      <c r="AO315" s="60"/>
      <c r="AP315" s="60"/>
      <c r="AQ315" s="60"/>
      <c r="AR315" s="60"/>
      <c r="AS315" s="60"/>
      <c r="AT315" s="60"/>
      <c r="AU315" s="60"/>
      <c r="AV315" s="124">
        <v>1</v>
      </c>
      <c r="AW315" s="124"/>
      <c r="AX315" s="60"/>
      <c r="AY315" s="60"/>
      <c r="AZ315" s="60"/>
      <c r="BA315" s="60"/>
      <c r="BB315" s="60"/>
      <c r="BC315" s="60"/>
      <c r="BD315" s="60"/>
      <c r="BE315" s="60"/>
    </row>
    <row r="316" spans="1:57" ht="30" customHeight="1" x14ac:dyDescent="0.25">
      <c r="A316" s="166"/>
      <c r="B316" s="71">
        <v>360</v>
      </c>
      <c r="C316" s="169"/>
      <c r="D316" s="75" t="s">
        <v>367</v>
      </c>
      <c r="E316" s="72" t="s">
        <v>786</v>
      </c>
      <c r="F316" s="72" t="s">
        <v>38</v>
      </c>
      <c r="G316" s="72" t="s">
        <v>44</v>
      </c>
      <c r="H316" s="56">
        <v>55</v>
      </c>
      <c r="I316" s="32">
        <v>20</v>
      </c>
      <c r="J316" s="41">
        <f t="shared" si="8"/>
        <v>14</v>
      </c>
      <c r="K316" s="42" t="str">
        <f t="shared" si="9"/>
        <v>OK</v>
      </c>
      <c r="L316" s="31"/>
      <c r="M316" s="31"/>
      <c r="N316" s="31"/>
      <c r="O316" s="31"/>
      <c r="P316" s="31"/>
      <c r="Q316" s="31"/>
      <c r="R316" s="31"/>
      <c r="S316" s="31"/>
      <c r="T316" s="31"/>
      <c r="U316" s="31"/>
      <c r="V316" s="31"/>
      <c r="W316" s="31"/>
      <c r="X316" s="60"/>
      <c r="Y316" s="121"/>
      <c r="Z316" s="60"/>
      <c r="AA316" s="60"/>
      <c r="AB316" s="60"/>
      <c r="AC316" s="60"/>
      <c r="AD316" s="60"/>
      <c r="AE316" s="60"/>
      <c r="AF316" s="60"/>
      <c r="AG316" s="124">
        <v>6</v>
      </c>
      <c r="AH316" s="123"/>
      <c r="AI316" s="123"/>
      <c r="AJ316" s="60"/>
      <c r="AK316" s="60"/>
      <c r="AL316" s="60"/>
      <c r="AM316" s="60"/>
      <c r="AN316" s="60"/>
      <c r="AO316" s="60"/>
      <c r="AP316" s="60"/>
      <c r="AQ316" s="60"/>
      <c r="AR316" s="60"/>
      <c r="AS316" s="60"/>
      <c r="AT316" s="60"/>
      <c r="AU316" s="60"/>
      <c r="AV316" s="60"/>
      <c r="AW316" s="60"/>
      <c r="AX316" s="60"/>
      <c r="AY316" s="60"/>
      <c r="AZ316" s="60"/>
      <c r="BA316" s="60"/>
      <c r="BB316" s="60"/>
      <c r="BC316" s="60"/>
      <c r="BD316" s="60"/>
      <c r="BE316" s="60"/>
    </row>
    <row r="317" spans="1:57" ht="30" customHeight="1" x14ac:dyDescent="0.25">
      <c r="A317" s="166"/>
      <c r="B317" s="71">
        <v>361</v>
      </c>
      <c r="C317" s="169"/>
      <c r="D317" s="75" t="s">
        <v>368</v>
      </c>
      <c r="E317" s="72" t="s">
        <v>787</v>
      </c>
      <c r="F317" s="72" t="s">
        <v>38</v>
      </c>
      <c r="G317" s="72" t="s">
        <v>44</v>
      </c>
      <c r="H317" s="56">
        <v>86.3</v>
      </c>
      <c r="I317" s="32">
        <v>30</v>
      </c>
      <c r="J317" s="41">
        <f t="shared" si="8"/>
        <v>14</v>
      </c>
      <c r="K317" s="42" t="str">
        <f t="shared" si="9"/>
        <v>OK</v>
      </c>
      <c r="L317" s="31"/>
      <c r="M317" s="31"/>
      <c r="N317" s="31"/>
      <c r="O317" s="31"/>
      <c r="P317" s="31"/>
      <c r="Q317" s="31">
        <v>10</v>
      </c>
      <c r="R317" s="31"/>
      <c r="S317" s="31"/>
      <c r="T317" s="31"/>
      <c r="U317" s="31"/>
      <c r="V317" s="31"/>
      <c r="W317" s="31"/>
      <c r="X317" s="60"/>
      <c r="Y317" s="121"/>
      <c r="Z317" s="60"/>
      <c r="AA317" s="60"/>
      <c r="AB317" s="60"/>
      <c r="AC317" s="60"/>
      <c r="AD317" s="60"/>
      <c r="AE317" s="60"/>
      <c r="AF317" s="60"/>
      <c r="AG317" s="124">
        <v>6</v>
      </c>
      <c r="AH317" s="123"/>
      <c r="AI317" s="123"/>
      <c r="AJ317" s="60"/>
      <c r="AK317" s="60"/>
      <c r="AL317" s="60"/>
      <c r="AM317" s="60"/>
      <c r="AN317" s="60"/>
      <c r="AO317" s="60"/>
      <c r="AP317" s="60"/>
      <c r="AQ317" s="60"/>
      <c r="AR317" s="60"/>
      <c r="AS317" s="60"/>
      <c r="AT317" s="60"/>
      <c r="AU317" s="60"/>
      <c r="AV317" s="60"/>
      <c r="AW317" s="60"/>
      <c r="AX317" s="60"/>
      <c r="AY317" s="60"/>
      <c r="AZ317" s="60"/>
      <c r="BA317" s="60"/>
      <c r="BB317" s="60"/>
      <c r="BC317" s="60"/>
      <c r="BD317" s="60"/>
      <c r="BE317" s="60"/>
    </row>
    <row r="318" spans="1:57" ht="30" customHeight="1" x14ac:dyDescent="0.25">
      <c r="A318" s="166"/>
      <c r="B318" s="71">
        <v>362</v>
      </c>
      <c r="C318" s="169"/>
      <c r="D318" s="75" t="s">
        <v>369</v>
      </c>
      <c r="E318" s="72" t="s">
        <v>787</v>
      </c>
      <c r="F318" s="72" t="s">
        <v>38</v>
      </c>
      <c r="G318" s="72" t="s">
        <v>44</v>
      </c>
      <c r="H318" s="56">
        <v>86.31</v>
      </c>
      <c r="I318" s="32">
        <v>10</v>
      </c>
      <c r="J318" s="41">
        <f t="shared" si="8"/>
        <v>5</v>
      </c>
      <c r="K318" s="42" t="str">
        <f t="shared" si="9"/>
        <v>OK</v>
      </c>
      <c r="L318" s="31"/>
      <c r="M318" s="31"/>
      <c r="N318" s="31"/>
      <c r="O318" s="31"/>
      <c r="P318" s="31"/>
      <c r="Q318" s="31"/>
      <c r="R318" s="31"/>
      <c r="S318" s="31"/>
      <c r="T318" s="31"/>
      <c r="U318" s="31"/>
      <c r="V318" s="31"/>
      <c r="W318" s="31"/>
      <c r="X318" s="60"/>
      <c r="Y318" s="121"/>
      <c r="Z318" s="60"/>
      <c r="AA318" s="60"/>
      <c r="AB318" s="60"/>
      <c r="AC318" s="60"/>
      <c r="AD318" s="60"/>
      <c r="AE318" s="60"/>
      <c r="AF318" s="60"/>
      <c r="AG318" s="124">
        <v>5</v>
      </c>
      <c r="AH318" s="123"/>
      <c r="AI318" s="123"/>
      <c r="AJ318" s="60"/>
      <c r="AK318" s="60"/>
      <c r="AL318" s="60"/>
      <c r="AM318" s="60"/>
      <c r="AN318" s="60"/>
      <c r="AO318" s="60"/>
      <c r="AP318" s="60"/>
      <c r="AQ318" s="60"/>
      <c r="AR318" s="60"/>
      <c r="AS318" s="60"/>
      <c r="AT318" s="60"/>
      <c r="AU318" s="60"/>
      <c r="AV318" s="60"/>
      <c r="AW318" s="60"/>
      <c r="AX318" s="60"/>
      <c r="AY318" s="60"/>
      <c r="AZ318" s="60"/>
      <c r="BA318" s="60"/>
      <c r="BB318" s="60"/>
      <c r="BC318" s="60"/>
      <c r="BD318" s="60"/>
      <c r="BE318" s="60"/>
    </row>
    <row r="319" spans="1:57" ht="30" customHeight="1" x14ac:dyDescent="0.25">
      <c r="A319" s="166"/>
      <c r="B319" s="71">
        <v>363</v>
      </c>
      <c r="C319" s="169"/>
      <c r="D319" s="75" t="s">
        <v>370</v>
      </c>
      <c r="E319" s="72" t="s">
        <v>787</v>
      </c>
      <c r="F319" s="72" t="s">
        <v>38</v>
      </c>
      <c r="G319" s="72" t="s">
        <v>44</v>
      </c>
      <c r="H319" s="56">
        <v>86.31</v>
      </c>
      <c r="I319" s="32">
        <v>10</v>
      </c>
      <c r="J319" s="41">
        <f t="shared" si="8"/>
        <v>5</v>
      </c>
      <c r="K319" s="42" t="str">
        <f t="shared" si="9"/>
        <v>OK</v>
      </c>
      <c r="L319" s="31"/>
      <c r="M319" s="31"/>
      <c r="N319" s="31"/>
      <c r="O319" s="31"/>
      <c r="P319" s="31"/>
      <c r="Q319" s="31"/>
      <c r="R319" s="31"/>
      <c r="S319" s="31"/>
      <c r="T319" s="31"/>
      <c r="U319" s="31"/>
      <c r="V319" s="31"/>
      <c r="W319" s="31"/>
      <c r="X319" s="60"/>
      <c r="Y319" s="121"/>
      <c r="Z319" s="60"/>
      <c r="AA319" s="60"/>
      <c r="AB319" s="60"/>
      <c r="AC319" s="60"/>
      <c r="AD319" s="60"/>
      <c r="AE319" s="60"/>
      <c r="AF319" s="60"/>
      <c r="AG319" s="124">
        <v>5</v>
      </c>
      <c r="AH319" s="123"/>
      <c r="AI319" s="123"/>
      <c r="AJ319" s="60"/>
      <c r="AK319" s="60"/>
      <c r="AL319" s="60"/>
      <c r="AM319" s="60"/>
      <c r="AN319" s="60"/>
      <c r="AO319" s="60"/>
      <c r="AP319" s="60"/>
      <c r="AQ319" s="60"/>
      <c r="AR319" s="60"/>
      <c r="AS319" s="60"/>
      <c r="AT319" s="60"/>
      <c r="AU319" s="60"/>
      <c r="AV319" s="60"/>
      <c r="AW319" s="60"/>
      <c r="AX319" s="60"/>
      <c r="AY319" s="60"/>
      <c r="AZ319" s="60"/>
      <c r="BA319" s="60"/>
      <c r="BB319" s="60"/>
      <c r="BC319" s="60"/>
      <c r="BD319" s="60"/>
      <c r="BE319" s="60"/>
    </row>
    <row r="320" spans="1:57" ht="30" customHeight="1" x14ac:dyDescent="0.25">
      <c r="A320" s="166"/>
      <c r="B320" s="71">
        <v>364</v>
      </c>
      <c r="C320" s="169"/>
      <c r="D320" s="75" t="s">
        <v>371</v>
      </c>
      <c r="E320" s="72" t="s">
        <v>373</v>
      </c>
      <c r="F320" s="72" t="s">
        <v>38</v>
      </c>
      <c r="G320" s="72" t="s">
        <v>44</v>
      </c>
      <c r="H320" s="56">
        <v>6</v>
      </c>
      <c r="I320" s="32">
        <v>5</v>
      </c>
      <c r="J320" s="41">
        <f t="shared" si="8"/>
        <v>0</v>
      </c>
      <c r="K320" s="42" t="str">
        <f t="shared" si="9"/>
        <v>OK</v>
      </c>
      <c r="L320" s="31"/>
      <c r="M320" s="31"/>
      <c r="N320" s="31"/>
      <c r="O320" s="31"/>
      <c r="P320" s="31"/>
      <c r="Q320" s="31"/>
      <c r="R320" s="31"/>
      <c r="S320" s="31"/>
      <c r="T320" s="31"/>
      <c r="U320" s="31"/>
      <c r="V320" s="31"/>
      <c r="W320" s="31"/>
      <c r="X320" s="60"/>
      <c r="Y320" s="121"/>
      <c r="Z320" s="60"/>
      <c r="AA320" s="60"/>
      <c r="AB320" s="60"/>
      <c r="AC320" s="60"/>
      <c r="AD320" s="60"/>
      <c r="AE320" s="60"/>
      <c r="AF320" s="60"/>
      <c r="AG320" s="60"/>
      <c r="AH320" s="60"/>
      <c r="AI320" s="60"/>
      <c r="AJ320" s="60"/>
      <c r="AK320" s="60"/>
      <c r="AL320" s="60"/>
      <c r="AM320" s="60"/>
      <c r="AN320" s="60"/>
      <c r="AO320" s="60"/>
      <c r="AP320" s="60"/>
      <c r="AQ320" s="60"/>
      <c r="AR320" s="60"/>
      <c r="AS320" s="124">
        <v>5</v>
      </c>
      <c r="AT320" s="60"/>
      <c r="AU320" s="60"/>
      <c r="AV320" s="60"/>
      <c r="AW320" s="60"/>
      <c r="AX320" s="60"/>
      <c r="AY320" s="60"/>
      <c r="AZ320" s="60"/>
      <c r="BA320" s="60"/>
      <c r="BB320" s="60"/>
      <c r="BC320" s="60"/>
      <c r="BD320" s="60"/>
      <c r="BE320" s="60"/>
    </row>
    <row r="321" spans="1:57" ht="30" customHeight="1" x14ac:dyDescent="0.25">
      <c r="A321" s="166"/>
      <c r="B321" s="71">
        <v>365</v>
      </c>
      <c r="C321" s="169"/>
      <c r="D321" s="75" t="s">
        <v>372</v>
      </c>
      <c r="E321" s="72" t="s">
        <v>782</v>
      </c>
      <c r="F321" s="72" t="s">
        <v>38</v>
      </c>
      <c r="G321" s="72" t="s">
        <v>44</v>
      </c>
      <c r="H321" s="56">
        <v>2.6</v>
      </c>
      <c r="I321" s="32">
        <v>5</v>
      </c>
      <c r="J321" s="41">
        <f t="shared" si="8"/>
        <v>0</v>
      </c>
      <c r="K321" s="42" t="str">
        <f t="shared" si="9"/>
        <v>OK</v>
      </c>
      <c r="L321" s="31"/>
      <c r="M321" s="31"/>
      <c r="N321" s="31">
        <v>5</v>
      </c>
      <c r="O321" s="31"/>
      <c r="P321" s="31"/>
      <c r="Q321" s="31"/>
      <c r="R321" s="31"/>
      <c r="S321" s="31"/>
      <c r="T321" s="31"/>
      <c r="U321" s="31"/>
      <c r="V321" s="31"/>
      <c r="W321" s="31"/>
      <c r="X321" s="60"/>
      <c r="Y321" s="121"/>
      <c r="Z321" s="60"/>
      <c r="AA321" s="60"/>
      <c r="AB321" s="60"/>
      <c r="AC321" s="60"/>
      <c r="AD321" s="60"/>
      <c r="AE321" s="60"/>
      <c r="AF321" s="60"/>
      <c r="AG321" s="60"/>
      <c r="AH321" s="60"/>
      <c r="AI321" s="60"/>
      <c r="AJ321" s="60"/>
      <c r="AK321" s="60"/>
      <c r="AL321" s="60"/>
      <c r="AM321" s="60"/>
      <c r="AN321" s="60"/>
      <c r="AO321" s="60"/>
      <c r="AP321" s="60"/>
      <c r="AQ321" s="60"/>
      <c r="AR321" s="60"/>
      <c r="AS321" s="60"/>
      <c r="AT321" s="60"/>
      <c r="AU321" s="60"/>
      <c r="AV321" s="60"/>
      <c r="AW321" s="60"/>
      <c r="AX321" s="60"/>
      <c r="AY321" s="60"/>
      <c r="AZ321" s="60"/>
      <c r="BA321" s="60"/>
      <c r="BB321" s="60"/>
      <c r="BC321" s="60"/>
      <c r="BD321" s="60"/>
      <c r="BE321" s="60"/>
    </row>
    <row r="322" spans="1:57" ht="30" customHeight="1" x14ac:dyDescent="0.25">
      <c r="A322" s="166"/>
      <c r="B322" s="71">
        <v>366</v>
      </c>
      <c r="C322" s="169"/>
      <c r="D322" s="75" t="s">
        <v>374</v>
      </c>
      <c r="E322" s="72" t="s">
        <v>782</v>
      </c>
      <c r="F322" s="72" t="s">
        <v>38</v>
      </c>
      <c r="G322" s="72" t="s">
        <v>44</v>
      </c>
      <c r="H322" s="56">
        <v>2.4900000000000002</v>
      </c>
      <c r="I322" s="32">
        <v>5</v>
      </c>
      <c r="J322" s="41">
        <f t="shared" si="8"/>
        <v>2</v>
      </c>
      <c r="K322" s="42" t="str">
        <f t="shared" si="9"/>
        <v>OK</v>
      </c>
      <c r="L322" s="31"/>
      <c r="M322" s="31"/>
      <c r="N322" s="31"/>
      <c r="O322" s="31"/>
      <c r="P322" s="31"/>
      <c r="Q322" s="31">
        <v>3</v>
      </c>
      <c r="R322" s="31"/>
      <c r="S322" s="31"/>
      <c r="T322" s="31"/>
      <c r="U322" s="31"/>
      <c r="V322" s="31"/>
      <c r="W322" s="31"/>
      <c r="X322" s="60"/>
      <c r="Y322" s="121"/>
      <c r="Z322" s="60"/>
      <c r="AA322" s="60"/>
      <c r="AB322" s="60"/>
      <c r="AC322" s="60"/>
      <c r="AD322" s="60"/>
      <c r="AE322" s="60"/>
      <c r="AF322" s="60"/>
      <c r="AG322" s="60"/>
      <c r="AH322" s="60"/>
      <c r="AI322" s="60"/>
      <c r="AJ322" s="60"/>
      <c r="AK322" s="60"/>
      <c r="AL322" s="60"/>
      <c r="AM322" s="60"/>
      <c r="AN322" s="60"/>
      <c r="AO322" s="60"/>
      <c r="AP322" s="60"/>
      <c r="AQ322" s="60"/>
      <c r="AR322" s="60"/>
      <c r="AS322" s="60"/>
      <c r="AT322" s="60"/>
      <c r="AU322" s="60"/>
      <c r="AV322" s="60"/>
      <c r="AW322" s="60"/>
      <c r="AX322" s="60"/>
      <c r="AY322" s="60"/>
      <c r="AZ322" s="60"/>
      <c r="BA322" s="60"/>
      <c r="BB322" s="60"/>
      <c r="BC322" s="60"/>
      <c r="BD322" s="60"/>
      <c r="BE322" s="60"/>
    </row>
    <row r="323" spans="1:57" ht="30" customHeight="1" x14ac:dyDescent="0.25">
      <c r="A323" s="166"/>
      <c r="B323" s="72">
        <v>367</v>
      </c>
      <c r="C323" s="169"/>
      <c r="D323" s="75" t="s">
        <v>375</v>
      </c>
      <c r="E323" s="72" t="s">
        <v>239</v>
      </c>
      <c r="F323" s="72" t="s">
        <v>123</v>
      </c>
      <c r="G323" s="72" t="s">
        <v>44</v>
      </c>
      <c r="H323" s="56">
        <v>22</v>
      </c>
      <c r="I323" s="32">
        <v>5</v>
      </c>
      <c r="J323" s="41">
        <f t="shared" si="8"/>
        <v>3</v>
      </c>
      <c r="K323" s="42" t="str">
        <f t="shared" si="9"/>
        <v>OK</v>
      </c>
      <c r="L323" s="31"/>
      <c r="M323" s="31"/>
      <c r="N323" s="31"/>
      <c r="O323" s="31"/>
      <c r="P323" s="31"/>
      <c r="Q323" s="31"/>
      <c r="R323" s="31"/>
      <c r="S323" s="31"/>
      <c r="T323" s="31"/>
      <c r="U323" s="31"/>
      <c r="V323" s="31"/>
      <c r="W323" s="31"/>
      <c r="X323" s="60"/>
      <c r="Y323" s="121"/>
      <c r="Z323" s="60"/>
      <c r="AA323" s="60"/>
      <c r="AB323" s="60"/>
      <c r="AC323" s="60"/>
      <c r="AD323" s="60"/>
      <c r="AE323" s="60"/>
      <c r="AF323" s="60"/>
      <c r="AG323" s="60"/>
      <c r="AH323" s="60"/>
      <c r="AI323" s="60"/>
      <c r="AJ323" s="60"/>
      <c r="AK323" s="60"/>
      <c r="AL323" s="60"/>
      <c r="AM323" s="60"/>
      <c r="AN323" s="60"/>
      <c r="AO323" s="60"/>
      <c r="AP323" s="60"/>
      <c r="AQ323" s="60"/>
      <c r="AR323" s="60"/>
      <c r="AS323" s="60"/>
      <c r="AT323" s="60"/>
      <c r="AU323" s="60"/>
      <c r="AV323" s="124">
        <v>2</v>
      </c>
      <c r="AW323" s="124"/>
      <c r="AX323" s="60"/>
      <c r="AY323" s="60"/>
      <c r="AZ323" s="60"/>
      <c r="BA323" s="60"/>
      <c r="BB323" s="60"/>
      <c r="BC323" s="60"/>
      <c r="BD323" s="60"/>
      <c r="BE323" s="60"/>
    </row>
    <row r="324" spans="1:57" ht="30" customHeight="1" x14ac:dyDescent="0.25">
      <c r="A324" s="166"/>
      <c r="B324" s="72">
        <v>368</v>
      </c>
      <c r="C324" s="169"/>
      <c r="D324" s="75" t="s">
        <v>376</v>
      </c>
      <c r="E324" s="72" t="s">
        <v>778</v>
      </c>
      <c r="F324" s="72" t="s">
        <v>123</v>
      </c>
      <c r="G324" s="72" t="s">
        <v>44</v>
      </c>
      <c r="H324" s="56">
        <v>6.5</v>
      </c>
      <c r="I324" s="32">
        <v>5</v>
      </c>
      <c r="J324" s="41">
        <f t="shared" ref="J324:J387" si="10">I324-(SUM(L324:BE324))</f>
        <v>0</v>
      </c>
      <c r="K324" s="42" t="str">
        <f t="shared" si="9"/>
        <v>OK</v>
      </c>
      <c r="L324" s="31"/>
      <c r="M324" s="31"/>
      <c r="N324" s="31"/>
      <c r="O324" s="31"/>
      <c r="P324" s="31"/>
      <c r="Q324" s="31">
        <v>5</v>
      </c>
      <c r="R324" s="31"/>
      <c r="S324" s="31"/>
      <c r="T324" s="31"/>
      <c r="U324" s="31"/>
      <c r="V324" s="31"/>
      <c r="W324" s="31"/>
      <c r="X324" s="60"/>
      <c r="Y324" s="121"/>
      <c r="Z324" s="60"/>
      <c r="AA324" s="60"/>
      <c r="AB324" s="60"/>
      <c r="AC324" s="60"/>
      <c r="AD324" s="60"/>
      <c r="AE324" s="60"/>
      <c r="AF324" s="60"/>
      <c r="AG324" s="60"/>
      <c r="AH324" s="60"/>
      <c r="AI324" s="60"/>
      <c r="AJ324" s="60"/>
      <c r="AK324" s="60"/>
      <c r="AL324" s="60"/>
      <c r="AM324" s="60"/>
      <c r="AN324" s="60"/>
      <c r="AO324" s="60"/>
      <c r="AP324" s="60"/>
      <c r="AQ324" s="60"/>
      <c r="AR324" s="60"/>
      <c r="AS324" s="60"/>
      <c r="AT324" s="60"/>
      <c r="AU324" s="60"/>
      <c r="AV324" s="60"/>
      <c r="AW324" s="60"/>
      <c r="AX324" s="60"/>
      <c r="AY324" s="60"/>
      <c r="AZ324" s="60"/>
      <c r="BA324" s="60"/>
      <c r="BB324" s="60"/>
      <c r="BC324" s="60"/>
      <c r="BD324" s="60"/>
      <c r="BE324" s="60"/>
    </row>
    <row r="325" spans="1:57" ht="30" customHeight="1" x14ac:dyDescent="0.25">
      <c r="A325" s="166"/>
      <c r="B325" s="72">
        <v>369</v>
      </c>
      <c r="C325" s="169"/>
      <c r="D325" s="75" t="s">
        <v>377</v>
      </c>
      <c r="E325" s="72" t="s">
        <v>788</v>
      </c>
      <c r="F325" s="72" t="s">
        <v>123</v>
      </c>
      <c r="G325" s="72" t="s">
        <v>44</v>
      </c>
      <c r="H325" s="56">
        <v>78</v>
      </c>
      <c r="I325" s="32">
        <v>3</v>
      </c>
      <c r="J325" s="41">
        <f t="shared" si="10"/>
        <v>2</v>
      </c>
      <c r="K325" s="42" t="str">
        <f t="shared" ref="K325:K388" si="11">IF(J325&lt;0,"ATENÇÃO","OK")</f>
        <v>OK</v>
      </c>
      <c r="L325" s="31"/>
      <c r="M325" s="31"/>
      <c r="N325" s="31"/>
      <c r="O325" s="31"/>
      <c r="P325" s="31"/>
      <c r="Q325" s="31"/>
      <c r="R325" s="31"/>
      <c r="S325" s="31"/>
      <c r="T325" s="31"/>
      <c r="U325" s="31"/>
      <c r="V325" s="31"/>
      <c r="W325" s="31"/>
      <c r="X325" s="60"/>
      <c r="Y325" s="121"/>
      <c r="Z325" s="60"/>
      <c r="AA325" s="60"/>
      <c r="AB325" s="60"/>
      <c r="AC325" s="60"/>
      <c r="AD325" s="60"/>
      <c r="AE325" s="60"/>
      <c r="AF325" s="60"/>
      <c r="AG325" s="124">
        <v>1</v>
      </c>
      <c r="AH325" s="123"/>
      <c r="AI325" s="123"/>
      <c r="AJ325" s="60"/>
      <c r="AK325" s="60"/>
      <c r="AL325" s="60"/>
      <c r="AM325" s="60"/>
      <c r="AN325" s="60"/>
      <c r="AO325" s="60"/>
      <c r="AP325" s="60"/>
      <c r="AQ325" s="60"/>
      <c r="AR325" s="60"/>
      <c r="AS325" s="60"/>
      <c r="AT325" s="60"/>
      <c r="AU325" s="60"/>
      <c r="AV325" s="60"/>
      <c r="AW325" s="60"/>
      <c r="AX325" s="60"/>
      <c r="AY325" s="60"/>
      <c r="AZ325" s="60"/>
      <c r="BA325" s="60"/>
      <c r="BB325" s="60"/>
      <c r="BC325" s="60"/>
      <c r="BD325" s="60"/>
      <c r="BE325" s="60"/>
    </row>
    <row r="326" spans="1:57" ht="30" customHeight="1" x14ac:dyDescent="0.25">
      <c r="A326" s="166"/>
      <c r="B326" s="72">
        <v>370</v>
      </c>
      <c r="C326" s="169"/>
      <c r="D326" s="75" t="s">
        <v>379</v>
      </c>
      <c r="E326" s="72" t="s">
        <v>788</v>
      </c>
      <c r="F326" s="72" t="s">
        <v>123</v>
      </c>
      <c r="G326" s="72" t="s">
        <v>44</v>
      </c>
      <c r="H326" s="56">
        <v>66</v>
      </c>
      <c r="I326" s="32"/>
      <c r="J326" s="41">
        <f t="shared" si="10"/>
        <v>0</v>
      </c>
      <c r="K326" s="42" t="str">
        <f t="shared" si="11"/>
        <v>OK</v>
      </c>
      <c r="L326" s="31"/>
      <c r="M326" s="31"/>
      <c r="N326" s="31"/>
      <c r="O326" s="31"/>
      <c r="P326" s="31"/>
      <c r="Q326" s="31"/>
      <c r="R326" s="31"/>
      <c r="S326" s="31"/>
      <c r="T326" s="31"/>
      <c r="U326" s="31"/>
      <c r="V326" s="31"/>
      <c r="W326" s="31"/>
      <c r="X326" s="60"/>
      <c r="Y326" s="121"/>
      <c r="Z326" s="60"/>
      <c r="AA326" s="60"/>
      <c r="AB326" s="60"/>
      <c r="AC326" s="60"/>
      <c r="AD326" s="60"/>
      <c r="AE326" s="60"/>
      <c r="AF326" s="60"/>
      <c r="AG326" s="60"/>
      <c r="AH326" s="123"/>
      <c r="AI326" s="123"/>
      <c r="AJ326" s="60"/>
      <c r="AK326" s="60"/>
      <c r="AL326" s="60"/>
      <c r="AM326" s="60"/>
      <c r="AN326" s="60"/>
      <c r="AO326" s="60"/>
      <c r="AP326" s="60"/>
      <c r="AQ326" s="60"/>
      <c r="AR326" s="60"/>
      <c r="AS326" s="60"/>
      <c r="AT326" s="60"/>
      <c r="AU326" s="60"/>
      <c r="AV326" s="60"/>
      <c r="AW326" s="60"/>
      <c r="AX326" s="60"/>
      <c r="AY326" s="60"/>
      <c r="AZ326" s="60"/>
      <c r="BA326" s="60"/>
      <c r="BB326" s="60"/>
      <c r="BC326" s="60"/>
      <c r="BD326" s="60"/>
      <c r="BE326" s="60"/>
    </row>
    <row r="327" spans="1:57" ht="30" customHeight="1" x14ac:dyDescent="0.25">
      <c r="A327" s="166"/>
      <c r="B327" s="71">
        <v>371</v>
      </c>
      <c r="C327" s="169"/>
      <c r="D327" s="75" t="s">
        <v>380</v>
      </c>
      <c r="E327" s="72" t="s">
        <v>355</v>
      </c>
      <c r="F327" s="72" t="s">
        <v>38</v>
      </c>
      <c r="G327" s="72" t="s">
        <v>44</v>
      </c>
      <c r="H327" s="56">
        <v>56</v>
      </c>
      <c r="I327" s="32"/>
      <c r="J327" s="41">
        <f t="shared" si="10"/>
        <v>0</v>
      </c>
      <c r="K327" s="42" t="str">
        <f t="shared" si="11"/>
        <v>OK</v>
      </c>
      <c r="L327" s="31"/>
      <c r="M327" s="31"/>
      <c r="N327" s="31"/>
      <c r="O327" s="31"/>
      <c r="P327" s="31"/>
      <c r="Q327" s="31"/>
      <c r="R327" s="31"/>
      <c r="S327" s="31"/>
      <c r="T327" s="31"/>
      <c r="U327" s="31"/>
      <c r="V327" s="31"/>
      <c r="W327" s="31"/>
      <c r="X327" s="60"/>
      <c r="Y327" s="121"/>
      <c r="Z327" s="60"/>
      <c r="AA327" s="60"/>
      <c r="AB327" s="60"/>
      <c r="AC327" s="60"/>
      <c r="AD327" s="60"/>
      <c r="AE327" s="60"/>
      <c r="AF327" s="60"/>
      <c r="AG327" s="60"/>
      <c r="AH327" s="123"/>
      <c r="AI327" s="123"/>
      <c r="AJ327" s="60"/>
      <c r="AK327" s="60"/>
      <c r="AL327" s="60"/>
      <c r="AM327" s="60"/>
      <c r="AN327" s="60"/>
      <c r="AO327" s="60"/>
      <c r="AP327" s="60"/>
      <c r="AQ327" s="60"/>
      <c r="AR327" s="60"/>
      <c r="AS327" s="60"/>
      <c r="AT327" s="60"/>
      <c r="AU327" s="60"/>
      <c r="AV327" s="60"/>
      <c r="AW327" s="60"/>
      <c r="AX327" s="60"/>
      <c r="AY327" s="60"/>
      <c r="AZ327" s="60"/>
      <c r="BA327" s="60"/>
      <c r="BB327" s="60"/>
      <c r="BC327" s="60"/>
      <c r="BD327" s="60"/>
      <c r="BE327" s="60"/>
    </row>
    <row r="328" spans="1:57" ht="30" customHeight="1" x14ac:dyDescent="0.25">
      <c r="A328" s="166"/>
      <c r="B328" s="71">
        <v>372</v>
      </c>
      <c r="C328" s="169"/>
      <c r="D328" s="75" t="s">
        <v>381</v>
      </c>
      <c r="E328" s="72" t="s">
        <v>789</v>
      </c>
      <c r="F328" s="72" t="s">
        <v>38</v>
      </c>
      <c r="G328" s="72" t="s">
        <v>44</v>
      </c>
      <c r="H328" s="56">
        <v>13.8</v>
      </c>
      <c r="I328" s="32">
        <f>5+3+3</f>
        <v>11</v>
      </c>
      <c r="J328" s="41">
        <f t="shared" si="10"/>
        <v>3</v>
      </c>
      <c r="K328" s="42" t="str">
        <f t="shared" si="11"/>
        <v>OK</v>
      </c>
      <c r="L328" s="31"/>
      <c r="M328" s="31"/>
      <c r="N328" s="31"/>
      <c r="O328" s="31"/>
      <c r="P328" s="31"/>
      <c r="Q328" s="31"/>
      <c r="R328" s="31"/>
      <c r="S328" s="31"/>
      <c r="T328" s="31"/>
      <c r="U328" s="31"/>
      <c r="V328" s="31"/>
      <c r="W328" s="31"/>
      <c r="X328" s="60"/>
      <c r="Y328" s="122">
        <v>4</v>
      </c>
      <c r="Z328" s="60"/>
      <c r="AA328" s="60"/>
      <c r="AB328" s="60"/>
      <c r="AC328" s="60"/>
      <c r="AD328" s="60"/>
      <c r="AE328" s="60"/>
      <c r="AF328" s="60"/>
      <c r="AG328" s="60"/>
      <c r="AH328" s="123"/>
      <c r="AI328" s="123"/>
      <c r="AJ328" s="60"/>
      <c r="AK328" s="60"/>
      <c r="AL328" s="60"/>
      <c r="AM328" s="60"/>
      <c r="AN328" s="60">
        <v>4</v>
      </c>
      <c r="AO328" s="145"/>
      <c r="AP328" s="60"/>
      <c r="AQ328" s="60"/>
      <c r="AR328" s="60"/>
      <c r="AS328" s="60"/>
      <c r="AT328" s="60"/>
      <c r="AU328" s="60"/>
      <c r="AV328" s="60"/>
      <c r="AW328" s="60"/>
      <c r="AX328" s="60"/>
      <c r="AY328" s="60"/>
      <c r="AZ328" s="60"/>
      <c r="BA328" s="60"/>
      <c r="BB328" s="60"/>
      <c r="BC328" s="60"/>
      <c r="BD328" s="60"/>
      <c r="BE328" s="60"/>
    </row>
    <row r="329" spans="1:57" ht="30" customHeight="1" x14ac:dyDescent="0.25">
      <c r="A329" s="166"/>
      <c r="B329" s="71">
        <v>373</v>
      </c>
      <c r="C329" s="169"/>
      <c r="D329" s="75" t="s">
        <v>383</v>
      </c>
      <c r="E329" s="72" t="s">
        <v>789</v>
      </c>
      <c r="F329" s="72" t="s">
        <v>38</v>
      </c>
      <c r="G329" s="72" t="s">
        <v>44</v>
      </c>
      <c r="H329" s="56">
        <v>15.8</v>
      </c>
      <c r="I329" s="32"/>
      <c r="J329" s="41">
        <f t="shared" si="10"/>
        <v>0</v>
      </c>
      <c r="K329" s="42" t="str">
        <f t="shared" si="11"/>
        <v>OK</v>
      </c>
      <c r="L329" s="31"/>
      <c r="M329" s="31"/>
      <c r="N329" s="31"/>
      <c r="O329" s="31"/>
      <c r="P329" s="31"/>
      <c r="Q329" s="31"/>
      <c r="R329" s="31"/>
      <c r="S329" s="31"/>
      <c r="T329" s="31"/>
      <c r="U329" s="31"/>
      <c r="V329" s="31"/>
      <c r="W329" s="31"/>
      <c r="X329" s="60"/>
      <c r="Y329" s="121"/>
      <c r="Z329" s="60"/>
      <c r="AA329" s="60"/>
      <c r="AB329" s="60"/>
      <c r="AC329" s="60"/>
      <c r="AD329" s="60"/>
      <c r="AE329" s="60"/>
      <c r="AF329" s="60"/>
      <c r="AG329" s="60"/>
      <c r="AH329" s="123"/>
      <c r="AI329" s="123"/>
      <c r="AJ329" s="60"/>
      <c r="AK329" s="60"/>
      <c r="AL329" s="60"/>
      <c r="AM329" s="60"/>
      <c r="AN329" s="60"/>
      <c r="AO329" s="145"/>
      <c r="AP329" s="60"/>
      <c r="AQ329" s="60"/>
      <c r="AR329" s="60"/>
      <c r="AS329" s="60"/>
      <c r="AT329" s="60"/>
      <c r="AU329" s="60"/>
      <c r="AV329" s="60"/>
      <c r="AW329" s="60"/>
      <c r="AX329" s="60"/>
      <c r="AY329" s="60"/>
      <c r="AZ329" s="60"/>
      <c r="BA329" s="60"/>
      <c r="BB329" s="60"/>
      <c r="BC329" s="60"/>
      <c r="BD329" s="60"/>
      <c r="BE329" s="60"/>
    </row>
    <row r="330" spans="1:57" ht="30" customHeight="1" x14ac:dyDescent="0.25">
      <c r="A330" s="166"/>
      <c r="B330" s="71">
        <v>374</v>
      </c>
      <c r="C330" s="169"/>
      <c r="D330" s="75" t="s">
        <v>384</v>
      </c>
      <c r="E330" s="72" t="s">
        <v>789</v>
      </c>
      <c r="F330" s="72" t="s">
        <v>38</v>
      </c>
      <c r="G330" s="72" t="s">
        <v>44</v>
      </c>
      <c r="H330" s="56">
        <v>25</v>
      </c>
      <c r="I330" s="32">
        <v>1</v>
      </c>
      <c r="J330" s="41">
        <f t="shared" si="10"/>
        <v>0</v>
      </c>
      <c r="K330" s="42" t="str">
        <f t="shared" si="11"/>
        <v>OK</v>
      </c>
      <c r="L330" s="31"/>
      <c r="M330" s="31"/>
      <c r="N330" s="31"/>
      <c r="O330" s="31"/>
      <c r="P330" s="31"/>
      <c r="Q330" s="31"/>
      <c r="R330" s="31"/>
      <c r="S330" s="31"/>
      <c r="T330" s="31"/>
      <c r="U330" s="31"/>
      <c r="V330" s="31"/>
      <c r="W330" s="31"/>
      <c r="X330" s="60"/>
      <c r="Y330" s="121"/>
      <c r="Z330" s="60"/>
      <c r="AA330" s="60"/>
      <c r="AB330" s="60"/>
      <c r="AC330" s="60"/>
      <c r="AD330" s="60"/>
      <c r="AE330" s="60"/>
      <c r="AF330" s="60"/>
      <c r="AG330" s="60"/>
      <c r="AH330" s="123"/>
      <c r="AI330" s="123"/>
      <c r="AJ330" s="60"/>
      <c r="AK330" s="60"/>
      <c r="AL330" s="60"/>
      <c r="AM330" s="60"/>
      <c r="AN330" s="60">
        <v>1</v>
      </c>
      <c r="AO330" s="145"/>
      <c r="AP330" s="60"/>
      <c r="AQ330" s="60"/>
      <c r="AR330" s="60"/>
      <c r="AS330" s="60"/>
      <c r="AT330" s="60"/>
      <c r="AU330" s="60"/>
      <c r="AV330" s="60"/>
      <c r="AW330" s="60"/>
      <c r="AX330" s="60"/>
      <c r="AY330" s="60"/>
      <c r="AZ330" s="60"/>
      <c r="BA330" s="60"/>
      <c r="BB330" s="60"/>
      <c r="BC330" s="60"/>
      <c r="BD330" s="60"/>
      <c r="BE330" s="60"/>
    </row>
    <row r="331" spans="1:57" ht="30" customHeight="1" x14ac:dyDescent="0.25">
      <c r="A331" s="166"/>
      <c r="B331" s="71">
        <v>375</v>
      </c>
      <c r="C331" s="169"/>
      <c r="D331" s="75" t="s">
        <v>790</v>
      </c>
      <c r="E331" s="72" t="s">
        <v>789</v>
      </c>
      <c r="F331" s="72" t="s">
        <v>38</v>
      </c>
      <c r="G331" s="72" t="s">
        <v>44</v>
      </c>
      <c r="H331" s="56">
        <v>28</v>
      </c>
      <c r="I331" s="32">
        <v>1</v>
      </c>
      <c r="J331" s="41">
        <f t="shared" si="10"/>
        <v>0</v>
      </c>
      <c r="K331" s="42" t="str">
        <f t="shared" si="11"/>
        <v>OK</v>
      </c>
      <c r="L331" s="31"/>
      <c r="M331" s="31"/>
      <c r="N331" s="31"/>
      <c r="O331" s="31"/>
      <c r="P331" s="31"/>
      <c r="Q331" s="31"/>
      <c r="R331" s="31"/>
      <c r="S331" s="31"/>
      <c r="T331" s="31"/>
      <c r="U331" s="31"/>
      <c r="V331" s="31"/>
      <c r="W331" s="31"/>
      <c r="X331" s="60"/>
      <c r="Y331" s="121"/>
      <c r="Z331" s="60"/>
      <c r="AA331" s="60"/>
      <c r="AB331" s="60"/>
      <c r="AC331" s="60"/>
      <c r="AD331" s="60"/>
      <c r="AE331" s="60"/>
      <c r="AF331" s="60"/>
      <c r="AG331" s="60"/>
      <c r="AH331" s="123"/>
      <c r="AI331" s="123"/>
      <c r="AJ331" s="60"/>
      <c r="AK331" s="60"/>
      <c r="AL331" s="60"/>
      <c r="AM331" s="60"/>
      <c r="AN331" s="60">
        <v>1</v>
      </c>
      <c r="AO331" s="145"/>
      <c r="AP331" s="60"/>
      <c r="AQ331" s="60"/>
      <c r="AR331" s="60"/>
      <c r="AS331" s="60"/>
      <c r="AT331" s="60"/>
      <c r="AU331" s="60"/>
      <c r="AV331" s="60"/>
      <c r="AW331" s="60"/>
      <c r="AX331" s="60"/>
      <c r="AY331" s="60"/>
      <c r="AZ331" s="60"/>
      <c r="BA331" s="60"/>
      <c r="BB331" s="60"/>
      <c r="BC331" s="60"/>
      <c r="BD331" s="60"/>
      <c r="BE331" s="60"/>
    </row>
    <row r="332" spans="1:57" ht="30" customHeight="1" x14ac:dyDescent="0.25">
      <c r="A332" s="166"/>
      <c r="B332" s="71">
        <v>376</v>
      </c>
      <c r="C332" s="169"/>
      <c r="D332" s="75" t="s">
        <v>386</v>
      </c>
      <c r="E332" s="72" t="s">
        <v>789</v>
      </c>
      <c r="F332" s="72" t="s">
        <v>38</v>
      </c>
      <c r="G332" s="72" t="s">
        <v>44</v>
      </c>
      <c r="H332" s="56">
        <v>28</v>
      </c>
      <c r="I332" s="32">
        <v>2</v>
      </c>
      <c r="J332" s="41">
        <f t="shared" si="10"/>
        <v>1</v>
      </c>
      <c r="K332" s="42" t="str">
        <f t="shared" si="11"/>
        <v>OK</v>
      </c>
      <c r="L332" s="31"/>
      <c r="M332" s="31"/>
      <c r="N332" s="31"/>
      <c r="O332" s="31"/>
      <c r="P332" s="31"/>
      <c r="Q332" s="31"/>
      <c r="R332" s="31"/>
      <c r="S332" s="31"/>
      <c r="T332" s="31"/>
      <c r="U332" s="31"/>
      <c r="V332" s="31"/>
      <c r="W332" s="31"/>
      <c r="X332" s="60"/>
      <c r="Y332" s="121"/>
      <c r="Z332" s="60"/>
      <c r="AA332" s="60"/>
      <c r="AB332" s="60"/>
      <c r="AC332" s="60"/>
      <c r="AD332" s="60"/>
      <c r="AE332" s="60"/>
      <c r="AF332" s="60"/>
      <c r="AG332" s="60"/>
      <c r="AH332" s="123"/>
      <c r="AI332" s="123"/>
      <c r="AJ332" s="60"/>
      <c r="AK332" s="60"/>
      <c r="AL332" s="60"/>
      <c r="AM332" s="60"/>
      <c r="AN332" s="60"/>
      <c r="AO332" s="60"/>
      <c r="AP332" s="60"/>
      <c r="AQ332" s="60"/>
      <c r="AR332" s="60"/>
      <c r="AS332" s="60"/>
      <c r="AT332" s="60"/>
      <c r="AU332" s="60"/>
      <c r="AV332" s="124">
        <v>1</v>
      </c>
      <c r="AW332" s="124"/>
      <c r="AX332" s="60"/>
      <c r="AY332" s="60"/>
      <c r="AZ332" s="60"/>
      <c r="BA332" s="60"/>
      <c r="BB332" s="60"/>
      <c r="BC332" s="60"/>
      <c r="BD332" s="60"/>
      <c r="BE332" s="60"/>
    </row>
    <row r="333" spans="1:57" ht="30" customHeight="1" x14ac:dyDescent="0.25">
      <c r="A333" s="166"/>
      <c r="B333" s="71">
        <v>377</v>
      </c>
      <c r="C333" s="169"/>
      <c r="D333" s="75" t="s">
        <v>387</v>
      </c>
      <c r="E333" s="72" t="s">
        <v>789</v>
      </c>
      <c r="F333" s="72" t="s">
        <v>38</v>
      </c>
      <c r="G333" s="72" t="s">
        <v>44</v>
      </c>
      <c r="H333" s="56">
        <v>30</v>
      </c>
      <c r="I333" s="32">
        <v>2</v>
      </c>
      <c r="J333" s="41">
        <f t="shared" si="10"/>
        <v>1</v>
      </c>
      <c r="K333" s="42" t="str">
        <f t="shared" si="11"/>
        <v>OK</v>
      </c>
      <c r="L333" s="31"/>
      <c r="M333" s="31"/>
      <c r="N333" s="31"/>
      <c r="O333" s="31"/>
      <c r="P333" s="31"/>
      <c r="Q333" s="31"/>
      <c r="R333" s="31"/>
      <c r="S333" s="31"/>
      <c r="T333" s="31"/>
      <c r="U333" s="31"/>
      <c r="V333" s="31"/>
      <c r="W333" s="31"/>
      <c r="X333" s="60"/>
      <c r="Y333" s="121"/>
      <c r="Z333" s="60"/>
      <c r="AA333" s="60"/>
      <c r="AB333" s="60"/>
      <c r="AC333" s="60"/>
      <c r="AD333" s="60"/>
      <c r="AE333" s="60"/>
      <c r="AF333" s="60"/>
      <c r="AG333" s="60"/>
      <c r="AH333" s="123"/>
      <c r="AI333" s="123"/>
      <c r="AJ333" s="60"/>
      <c r="AK333" s="60"/>
      <c r="AL333" s="60"/>
      <c r="AM333" s="60"/>
      <c r="AN333" s="60"/>
      <c r="AO333" s="60"/>
      <c r="AP333" s="60"/>
      <c r="AQ333" s="60"/>
      <c r="AR333" s="60"/>
      <c r="AS333" s="60"/>
      <c r="AT333" s="60"/>
      <c r="AU333" s="60"/>
      <c r="AV333" s="124">
        <v>1</v>
      </c>
      <c r="AW333" s="124"/>
      <c r="AX333" s="60"/>
      <c r="AY333" s="60"/>
      <c r="AZ333" s="60"/>
      <c r="BA333" s="60"/>
      <c r="BB333" s="60"/>
      <c r="BC333" s="60"/>
      <c r="BD333" s="60"/>
      <c r="BE333" s="60"/>
    </row>
    <row r="334" spans="1:57" ht="30" customHeight="1" x14ac:dyDescent="0.25">
      <c r="A334" s="166"/>
      <c r="B334" s="71">
        <v>378</v>
      </c>
      <c r="C334" s="169"/>
      <c r="D334" s="82" t="s">
        <v>388</v>
      </c>
      <c r="E334" s="72" t="s">
        <v>789</v>
      </c>
      <c r="F334" s="72" t="s">
        <v>38</v>
      </c>
      <c r="G334" s="72" t="s">
        <v>44</v>
      </c>
      <c r="H334" s="56">
        <v>75</v>
      </c>
      <c r="I334" s="32"/>
      <c r="J334" s="41">
        <f t="shared" si="10"/>
        <v>0</v>
      </c>
      <c r="K334" s="42" t="str">
        <f t="shared" si="11"/>
        <v>OK</v>
      </c>
      <c r="L334" s="31"/>
      <c r="M334" s="31"/>
      <c r="N334" s="31"/>
      <c r="O334" s="31"/>
      <c r="P334" s="31"/>
      <c r="Q334" s="31"/>
      <c r="R334" s="31"/>
      <c r="S334" s="31"/>
      <c r="T334" s="31"/>
      <c r="U334" s="31"/>
      <c r="V334" s="31"/>
      <c r="W334" s="31"/>
      <c r="X334" s="60"/>
      <c r="Y334" s="121"/>
      <c r="Z334" s="60"/>
      <c r="AA334" s="60"/>
      <c r="AB334" s="60"/>
      <c r="AC334" s="60"/>
      <c r="AD334" s="60"/>
      <c r="AE334" s="60"/>
      <c r="AF334" s="60"/>
      <c r="AG334" s="60"/>
      <c r="AH334" s="123"/>
      <c r="AI334" s="123"/>
      <c r="AJ334" s="60"/>
      <c r="AK334" s="60"/>
      <c r="AL334" s="60"/>
      <c r="AM334" s="60"/>
      <c r="AN334" s="60"/>
      <c r="AO334" s="60"/>
      <c r="AP334" s="60"/>
      <c r="AQ334" s="60"/>
      <c r="AR334" s="60"/>
      <c r="AS334" s="60"/>
      <c r="AT334" s="60"/>
      <c r="AU334" s="60"/>
      <c r="AV334" s="60"/>
      <c r="AW334" s="60"/>
      <c r="AX334" s="60"/>
      <c r="AY334" s="60"/>
      <c r="AZ334" s="60"/>
      <c r="BA334" s="60"/>
      <c r="BB334" s="60"/>
      <c r="BC334" s="60"/>
      <c r="BD334" s="60"/>
      <c r="BE334" s="60"/>
    </row>
    <row r="335" spans="1:57" ht="30" customHeight="1" x14ac:dyDescent="0.25">
      <c r="A335" s="166"/>
      <c r="B335" s="73">
        <v>379</v>
      </c>
      <c r="C335" s="169"/>
      <c r="D335" s="75" t="s">
        <v>641</v>
      </c>
      <c r="E335" s="72" t="s">
        <v>789</v>
      </c>
      <c r="F335" s="72" t="s">
        <v>336</v>
      </c>
      <c r="G335" s="72" t="s">
        <v>44</v>
      </c>
      <c r="H335" s="56">
        <v>52</v>
      </c>
      <c r="I335" s="32"/>
      <c r="J335" s="41">
        <f t="shared" si="10"/>
        <v>0</v>
      </c>
      <c r="K335" s="42" t="str">
        <f t="shared" si="11"/>
        <v>OK</v>
      </c>
      <c r="L335" s="31"/>
      <c r="M335" s="31"/>
      <c r="N335" s="31"/>
      <c r="O335" s="31"/>
      <c r="P335" s="31"/>
      <c r="Q335" s="31"/>
      <c r="R335" s="31"/>
      <c r="S335" s="31"/>
      <c r="T335" s="31"/>
      <c r="U335" s="31"/>
      <c r="V335" s="31"/>
      <c r="W335" s="31"/>
      <c r="X335" s="60"/>
      <c r="Y335" s="121"/>
      <c r="Z335" s="60"/>
      <c r="AA335" s="60"/>
      <c r="AB335" s="60"/>
      <c r="AC335" s="60"/>
      <c r="AD335" s="60"/>
      <c r="AE335" s="60"/>
      <c r="AF335" s="60"/>
      <c r="AG335" s="60"/>
      <c r="AH335" s="123"/>
      <c r="AI335" s="123"/>
      <c r="AJ335" s="60"/>
      <c r="AK335" s="60"/>
      <c r="AL335" s="60"/>
      <c r="AM335" s="60"/>
      <c r="AN335" s="60"/>
      <c r="AO335" s="60"/>
      <c r="AP335" s="60"/>
      <c r="AQ335" s="60"/>
      <c r="AR335" s="60"/>
      <c r="AS335" s="60"/>
      <c r="AT335" s="60"/>
      <c r="AU335" s="60"/>
      <c r="AV335" s="60"/>
      <c r="AW335" s="60"/>
      <c r="AX335" s="60"/>
      <c r="AY335" s="60"/>
      <c r="AZ335" s="60"/>
      <c r="BA335" s="60"/>
      <c r="BB335" s="60"/>
      <c r="BC335" s="60"/>
      <c r="BD335" s="60"/>
      <c r="BE335" s="60"/>
    </row>
    <row r="336" spans="1:57" ht="30" customHeight="1" x14ac:dyDescent="0.25">
      <c r="A336" s="166"/>
      <c r="B336" s="71">
        <v>380</v>
      </c>
      <c r="C336" s="169"/>
      <c r="D336" s="75" t="s">
        <v>389</v>
      </c>
      <c r="E336" s="72" t="s">
        <v>390</v>
      </c>
      <c r="F336" s="72" t="s">
        <v>38</v>
      </c>
      <c r="G336" s="72" t="s">
        <v>44</v>
      </c>
      <c r="H336" s="56">
        <v>221.8</v>
      </c>
      <c r="I336" s="32"/>
      <c r="J336" s="41">
        <f t="shared" si="10"/>
        <v>0</v>
      </c>
      <c r="K336" s="42" t="str">
        <f t="shared" si="11"/>
        <v>OK</v>
      </c>
      <c r="L336" s="31"/>
      <c r="M336" s="31"/>
      <c r="N336" s="31"/>
      <c r="O336" s="31"/>
      <c r="P336" s="31"/>
      <c r="Q336" s="31"/>
      <c r="R336" s="31"/>
      <c r="S336" s="31"/>
      <c r="T336" s="31"/>
      <c r="U336" s="31"/>
      <c r="V336" s="31"/>
      <c r="W336" s="31"/>
      <c r="X336" s="60"/>
      <c r="Y336" s="121"/>
      <c r="Z336" s="60"/>
      <c r="AA336" s="60"/>
      <c r="AB336" s="60"/>
      <c r="AC336" s="60"/>
      <c r="AD336" s="60"/>
      <c r="AE336" s="60"/>
      <c r="AF336" s="60"/>
      <c r="AG336" s="60"/>
      <c r="AH336" s="123"/>
      <c r="AI336" s="123"/>
      <c r="AJ336" s="60"/>
      <c r="AK336" s="60"/>
      <c r="AL336" s="60"/>
      <c r="AM336" s="60"/>
      <c r="AN336" s="60"/>
      <c r="AO336" s="60"/>
      <c r="AP336" s="60"/>
      <c r="AQ336" s="60"/>
      <c r="AR336" s="60"/>
      <c r="AS336" s="60"/>
      <c r="AT336" s="60"/>
      <c r="AU336" s="60"/>
      <c r="AV336" s="60"/>
      <c r="AW336" s="60"/>
      <c r="AX336" s="60"/>
      <c r="AY336" s="60"/>
      <c r="AZ336" s="60"/>
      <c r="BA336" s="60"/>
      <c r="BB336" s="60"/>
      <c r="BC336" s="60"/>
      <c r="BD336" s="60"/>
      <c r="BE336" s="60"/>
    </row>
    <row r="337" spans="1:57" ht="30" customHeight="1" x14ac:dyDescent="0.25">
      <c r="A337" s="166"/>
      <c r="B337" s="71">
        <v>381</v>
      </c>
      <c r="C337" s="169"/>
      <c r="D337" s="75" t="s">
        <v>391</v>
      </c>
      <c r="E337" s="72" t="s">
        <v>784</v>
      </c>
      <c r="F337" s="72" t="s">
        <v>38</v>
      </c>
      <c r="G337" s="72" t="s">
        <v>44</v>
      </c>
      <c r="H337" s="56">
        <v>8.4</v>
      </c>
      <c r="I337" s="32">
        <v>10</v>
      </c>
      <c r="J337" s="41">
        <f t="shared" si="10"/>
        <v>0</v>
      </c>
      <c r="K337" s="42" t="str">
        <f t="shared" si="11"/>
        <v>OK</v>
      </c>
      <c r="L337" s="31"/>
      <c r="M337" s="31"/>
      <c r="N337" s="31"/>
      <c r="O337" s="31"/>
      <c r="P337" s="31"/>
      <c r="Q337" s="31"/>
      <c r="R337" s="31"/>
      <c r="S337" s="31"/>
      <c r="T337" s="31"/>
      <c r="U337" s="31"/>
      <c r="V337" s="31"/>
      <c r="W337" s="31"/>
      <c r="X337" s="60"/>
      <c r="Y337" s="121"/>
      <c r="Z337" s="60"/>
      <c r="AA337" s="60"/>
      <c r="AB337" s="60"/>
      <c r="AC337" s="60"/>
      <c r="AD337" s="60"/>
      <c r="AE337" s="60"/>
      <c r="AF337" s="60"/>
      <c r="AG337" s="124">
        <v>5</v>
      </c>
      <c r="AH337" s="123"/>
      <c r="AI337" s="123"/>
      <c r="AJ337" s="60"/>
      <c r="AK337" s="60"/>
      <c r="AL337" s="60"/>
      <c r="AM337" s="60"/>
      <c r="AN337" s="124">
        <v>5</v>
      </c>
      <c r="AO337" s="60"/>
      <c r="AP337" s="60"/>
      <c r="AQ337" s="60"/>
      <c r="AR337" s="60"/>
      <c r="AS337" s="60"/>
      <c r="AT337" s="60"/>
      <c r="AU337" s="60"/>
      <c r="AV337" s="60"/>
      <c r="AW337" s="60"/>
      <c r="AX337" s="60"/>
      <c r="AY337" s="60"/>
      <c r="AZ337" s="60"/>
      <c r="BA337" s="60"/>
      <c r="BB337" s="60"/>
      <c r="BC337" s="60"/>
      <c r="BD337" s="60"/>
      <c r="BE337" s="60"/>
    </row>
    <row r="338" spans="1:57" ht="30" customHeight="1" x14ac:dyDescent="0.25">
      <c r="A338" s="166"/>
      <c r="B338" s="71">
        <v>382</v>
      </c>
      <c r="C338" s="169"/>
      <c r="D338" s="75" t="s">
        <v>392</v>
      </c>
      <c r="E338" s="72" t="s">
        <v>784</v>
      </c>
      <c r="F338" s="72" t="s">
        <v>38</v>
      </c>
      <c r="G338" s="72" t="s">
        <v>44</v>
      </c>
      <c r="H338" s="56">
        <v>17.600000000000001</v>
      </c>
      <c r="I338" s="32">
        <v>5</v>
      </c>
      <c r="J338" s="41">
        <f t="shared" si="10"/>
        <v>4</v>
      </c>
      <c r="K338" s="42" t="str">
        <f t="shared" si="11"/>
        <v>OK</v>
      </c>
      <c r="L338" s="31"/>
      <c r="M338" s="31"/>
      <c r="N338" s="31"/>
      <c r="O338" s="31"/>
      <c r="P338" s="31"/>
      <c r="Q338" s="31"/>
      <c r="R338" s="31"/>
      <c r="S338" s="31"/>
      <c r="T338" s="31"/>
      <c r="U338" s="31"/>
      <c r="V338" s="31"/>
      <c r="W338" s="31"/>
      <c r="X338" s="60"/>
      <c r="Y338" s="121"/>
      <c r="Z338" s="60"/>
      <c r="AA338" s="60"/>
      <c r="AB338" s="60"/>
      <c r="AC338" s="60"/>
      <c r="AD338" s="60"/>
      <c r="AE338" s="60"/>
      <c r="AF338" s="60"/>
      <c r="AG338" s="124">
        <v>1</v>
      </c>
      <c r="AH338" s="123"/>
      <c r="AI338" s="123"/>
      <c r="AJ338" s="60"/>
      <c r="AK338" s="60"/>
      <c r="AL338" s="60"/>
      <c r="AM338" s="60"/>
      <c r="AN338" s="60"/>
      <c r="AO338" s="60"/>
      <c r="AP338" s="60"/>
      <c r="AQ338" s="60"/>
      <c r="AR338" s="60"/>
      <c r="AS338" s="60"/>
      <c r="AT338" s="60"/>
      <c r="AU338" s="60"/>
      <c r="AV338" s="60"/>
      <c r="AW338" s="60"/>
      <c r="AX338" s="60"/>
      <c r="AY338" s="60"/>
      <c r="AZ338" s="60"/>
      <c r="BA338" s="60"/>
      <c r="BB338" s="60"/>
      <c r="BC338" s="60"/>
      <c r="BD338" s="60"/>
      <c r="BE338" s="60"/>
    </row>
    <row r="339" spans="1:57" ht="30" customHeight="1" x14ac:dyDescent="0.25">
      <c r="A339" s="166"/>
      <c r="B339" s="71">
        <v>383</v>
      </c>
      <c r="C339" s="169"/>
      <c r="D339" s="75" t="s">
        <v>393</v>
      </c>
      <c r="E339" s="72" t="s">
        <v>784</v>
      </c>
      <c r="F339" s="72" t="s">
        <v>38</v>
      </c>
      <c r="G339" s="72" t="s">
        <v>44</v>
      </c>
      <c r="H339" s="56">
        <v>5.05</v>
      </c>
      <c r="I339" s="32">
        <f>5-5</f>
        <v>0</v>
      </c>
      <c r="J339" s="41">
        <f t="shared" si="10"/>
        <v>0</v>
      </c>
      <c r="K339" s="42" t="str">
        <f t="shared" si="11"/>
        <v>OK</v>
      </c>
      <c r="L339" s="31"/>
      <c r="M339" s="31"/>
      <c r="N339" s="31"/>
      <c r="O339" s="31"/>
      <c r="P339" s="31"/>
      <c r="Q339" s="31"/>
      <c r="R339" s="31"/>
      <c r="S339" s="31"/>
      <c r="T339" s="31"/>
      <c r="U339" s="31"/>
      <c r="V339" s="31"/>
      <c r="W339" s="31"/>
      <c r="X339" s="60"/>
      <c r="Y339" s="121"/>
      <c r="Z339" s="60"/>
      <c r="AA339" s="60"/>
      <c r="AB339" s="60"/>
      <c r="AC339" s="60"/>
      <c r="AD339" s="60"/>
      <c r="AE339" s="60"/>
      <c r="AF339" s="60"/>
      <c r="AG339" s="60"/>
      <c r="AH339" s="60"/>
      <c r="AI339" s="60"/>
      <c r="AJ339" s="60"/>
      <c r="AK339" s="60"/>
      <c r="AL339" s="60"/>
      <c r="AM339" s="60"/>
      <c r="AN339" s="60"/>
      <c r="AO339" s="60"/>
      <c r="AP339" s="60"/>
      <c r="AQ339" s="60"/>
      <c r="AR339" s="60"/>
      <c r="AS339" s="60"/>
      <c r="AT339" s="60"/>
      <c r="AU339" s="60"/>
      <c r="AV339" s="60"/>
      <c r="AW339" s="60"/>
      <c r="AX339" s="60"/>
      <c r="AY339" s="60"/>
      <c r="AZ339" s="60"/>
      <c r="BA339" s="60"/>
      <c r="BB339" s="60"/>
      <c r="BC339" s="123"/>
      <c r="BD339" s="123"/>
      <c r="BE339" s="123"/>
    </row>
    <row r="340" spans="1:57" ht="30" customHeight="1" x14ac:dyDescent="0.25">
      <c r="A340" s="166"/>
      <c r="B340" s="71">
        <v>384</v>
      </c>
      <c r="C340" s="169"/>
      <c r="D340" s="75" t="s">
        <v>394</v>
      </c>
      <c r="E340" s="72" t="s">
        <v>784</v>
      </c>
      <c r="F340" s="72" t="s">
        <v>38</v>
      </c>
      <c r="G340" s="72" t="s">
        <v>44</v>
      </c>
      <c r="H340" s="56">
        <v>16.2</v>
      </c>
      <c r="I340" s="32">
        <f>5-2</f>
        <v>3</v>
      </c>
      <c r="J340" s="41">
        <f t="shared" si="10"/>
        <v>1</v>
      </c>
      <c r="K340" s="42" t="str">
        <f t="shared" si="11"/>
        <v>OK</v>
      </c>
      <c r="L340" s="31"/>
      <c r="M340" s="31"/>
      <c r="N340" s="31"/>
      <c r="O340" s="31"/>
      <c r="P340" s="31"/>
      <c r="Q340" s="31"/>
      <c r="R340" s="31"/>
      <c r="S340" s="31"/>
      <c r="T340" s="31"/>
      <c r="U340" s="31"/>
      <c r="V340" s="31"/>
      <c r="W340" s="31"/>
      <c r="X340" s="60"/>
      <c r="Y340" s="121"/>
      <c r="Z340" s="60"/>
      <c r="AA340" s="60"/>
      <c r="AB340" s="60"/>
      <c r="AC340" s="60"/>
      <c r="AD340" s="60"/>
      <c r="AE340" s="60"/>
      <c r="AF340" s="60"/>
      <c r="AG340" s="60"/>
      <c r="AH340" s="60"/>
      <c r="AI340" s="60"/>
      <c r="AJ340" s="60"/>
      <c r="AK340" s="60"/>
      <c r="AL340" s="60"/>
      <c r="AM340" s="60"/>
      <c r="AN340" s="60"/>
      <c r="AO340" s="60"/>
      <c r="AP340" s="60"/>
      <c r="AQ340" s="60"/>
      <c r="AR340" s="60"/>
      <c r="AS340" s="60"/>
      <c r="AT340" s="60"/>
      <c r="AU340" s="60"/>
      <c r="AV340" s="124">
        <v>2</v>
      </c>
      <c r="AW340" s="124"/>
      <c r="AX340" s="60"/>
      <c r="AY340" s="60"/>
      <c r="AZ340" s="60"/>
      <c r="BA340" s="60"/>
      <c r="BB340" s="60"/>
      <c r="BC340" s="123"/>
      <c r="BD340" s="123"/>
      <c r="BE340" s="123"/>
    </row>
    <row r="341" spans="1:57" ht="30" customHeight="1" x14ac:dyDescent="0.25">
      <c r="A341" s="166"/>
      <c r="B341" s="71">
        <v>385</v>
      </c>
      <c r="C341" s="169"/>
      <c r="D341" s="75" t="s">
        <v>395</v>
      </c>
      <c r="E341" s="72" t="s">
        <v>784</v>
      </c>
      <c r="F341" s="72" t="s">
        <v>38</v>
      </c>
      <c r="G341" s="72" t="s">
        <v>44</v>
      </c>
      <c r="H341" s="56">
        <v>6.7</v>
      </c>
      <c r="I341" s="32">
        <v>5</v>
      </c>
      <c r="J341" s="41">
        <f t="shared" si="10"/>
        <v>5</v>
      </c>
      <c r="K341" s="42" t="str">
        <f t="shared" si="11"/>
        <v>OK</v>
      </c>
      <c r="L341" s="31"/>
      <c r="M341" s="31"/>
      <c r="N341" s="31"/>
      <c r="O341" s="31"/>
      <c r="P341" s="31"/>
      <c r="Q341" s="31"/>
      <c r="R341" s="31"/>
      <c r="S341" s="31"/>
      <c r="T341" s="31"/>
      <c r="U341" s="31"/>
      <c r="V341" s="31"/>
      <c r="W341" s="31"/>
      <c r="X341" s="60"/>
      <c r="Y341" s="121"/>
      <c r="Z341" s="60"/>
      <c r="AA341" s="60"/>
      <c r="AB341" s="60"/>
      <c r="AC341" s="60"/>
      <c r="AD341" s="60"/>
      <c r="AE341" s="60"/>
      <c r="AF341" s="60"/>
      <c r="AG341" s="60"/>
      <c r="AH341" s="60"/>
      <c r="AI341" s="60"/>
      <c r="AJ341" s="60"/>
      <c r="AK341" s="60"/>
      <c r="AL341" s="60"/>
      <c r="AM341" s="60"/>
      <c r="AN341" s="60"/>
      <c r="AO341" s="60"/>
      <c r="AP341" s="60"/>
      <c r="AQ341" s="60"/>
      <c r="AR341" s="60"/>
      <c r="AS341" s="60"/>
      <c r="AT341" s="60"/>
      <c r="AU341" s="60"/>
      <c r="AV341" s="60"/>
      <c r="AW341" s="60"/>
      <c r="AX341" s="60"/>
      <c r="AY341" s="60"/>
      <c r="AZ341" s="60"/>
      <c r="BA341" s="60"/>
      <c r="BB341" s="60"/>
      <c r="BC341" s="60"/>
      <c r="BD341" s="60"/>
      <c r="BE341" s="60"/>
    </row>
    <row r="342" spans="1:57" ht="30" customHeight="1" x14ac:dyDescent="0.25">
      <c r="A342" s="166"/>
      <c r="B342" s="71">
        <v>386</v>
      </c>
      <c r="C342" s="169"/>
      <c r="D342" s="75" t="s">
        <v>396</v>
      </c>
      <c r="E342" s="72" t="s">
        <v>784</v>
      </c>
      <c r="F342" s="72" t="s">
        <v>38</v>
      </c>
      <c r="G342" s="72" t="s">
        <v>44</v>
      </c>
      <c r="H342" s="56">
        <v>12.8</v>
      </c>
      <c r="I342" s="32">
        <v>5</v>
      </c>
      <c r="J342" s="41">
        <f t="shared" si="10"/>
        <v>3</v>
      </c>
      <c r="K342" s="42" t="str">
        <f t="shared" si="11"/>
        <v>OK</v>
      </c>
      <c r="L342" s="31"/>
      <c r="M342" s="31"/>
      <c r="N342" s="31"/>
      <c r="O342" s="31"/>
      <c r="P342" s="31"/>
      <c r="Q342" s="31"/>
      <c r="R342" s="31"/>
      <c r="S342" s="31"/>
      <c r="T342" s="31"/>
      <c r="U342" s="31"/>
      <c r="V342" s="31"/>
      <c r="W342" s="31"/>
      <c r="X342" s="60"/>
      <c r="Y342" s="121"/>
      <c r="Z342" s="60"/>
      <c r="AA342" s="60"/>
      <c r="AB342" s="60"/>
      <c r="AC342" s="60"/>
      <c r="AD342" s="60"/>
      <c r="AE342" s="60"/>
      <c r="AF342" s="60"/>
      <c r="AG342" s="60"/>
      <c r="AH342" s="60"/>
      <c r="AI342" s="60"/>
      <c r="AJ342" s="60"/>
      <c r="AK342" s="60"/>
      <c r="AL342" s="60"/>
      <c r="AM342" s="60"/>
      <c r="AN342" s="60"/>
      <c r="AO342" s="60"/>
      <c r="AP342" s="60"/>
      <c r="AQ342" s="60"/>
      <c r="AR342" s="60"/>
      <c r="AS342" s="60"/>
      <c r="AT342" s="60"/>
      <c r="AU342" s="60"/>
      <c r="AV342" s="124">
        <v>2</v>
      </c>
      <c r="AW342" s="124"/>
      <c r="AX342" s="60"/>
      <c r="AY342" s="60"/>
      <c r="AZ342" s="60"/>
      <c r="BA342" s="60"/>
      <c r="BB342" s="60"/>
      <c r="BC342" s="60"/>
      <c r="BD342" s="60"/>
      <c r="BE342" s="60"/>
    </row>
    <row r="343" spans="1:57" ht="30" customHeight="1" x14ac:dyDescent="0.25">
      <c r="A343" s="166"/>
      <c r="B343" s="71">
        <v>387</v>
      </c>
      <c r="C343" s="169"/>
      <c r="D343" s="75" t="s">
        <v>397</v>
      </c>
      <c r="E343" s="72" t="s">
        <v>784</v>
      </c>
      <c r="F343" s="72" t="s">
        <v>38</v>
      </c>
      <c r="G343" s="72" t="s">
        <v>44</v>
      </c>
      <c r="H343" s="56">
        <v>6.4</v>
      </c>
      <c r="I343" s="32">
        <v>5</v>
      </c>
      <c r="J343" s="41">
        <f t="shared" si="10"/>
        <v>5</v>
      </c>
      <c r="K343" s="42" t="str">
        <f t="shared" si="11"/>
        <v>OK</v>
      </c>
      <c r="L343" s="31"/>
      <c r="M343" s="31"/>
      <c r="N343" s="31"/>
      <c r="O343" s="31"/>
      <c r="P343" s="31"/>
      <c r="Q343" s="31"/>
      <c r="R343" s="31"/>
      <c r="S343" s="31"/>
      <c r="T343" s="31"/>
      <c r="U343" s="31"/>
      <c r="V343" s="31"/>
      <c r="W343" s="31"/>
      <c r="X343" s="60"/>
      <c r="Y343" s="121"/>
      <c r="Z343" s="60"/>
      <c r="AA343" s="60"/>
      <c r="AB343" s="60"/>
      <c r="AC343" s="60"/>
      <c r="AD343" s="60"/>
      <c r="AE343" s="60"/>
      <c r="AF343" s="60"/>
      <c r="AG343" s="60"/>
      <c r="AH343" s="60"/>
      <c r="AI343" s="60"/>
      <c r="AJ343" s="60"/>
      <c r="AK343" s="60"/>
      <c r="AL343" s="60"/>
      <c r="AM343" s="60"/>
      <c r="AN343" s="60"/>
      <c r="AO343" s="60"/>
      <c r="AP343" s="60"/>
      <c r="AQ343" s="60"/>
      <c r="AR343" s="60"/>
      <c r="AS343" s="60"/>
      <c r="AT343" s="60"/>
      <c r="AU343" s="60"/>
      <c r="AV343" s="60"/>
      <c r="AW343" s="60"/>
      <c r="AX343" s="60"/>
      <c r="AY343" s="60"/>
      <c r="AZ343" s="60"/>
      <c r="BA343" s="60"/>
      <c r="BB343" s="60"/>
      <c r="BC343" s="60"/>
      <c r="BD343" s="60"/>
      <c r="BE343" s="60"/>
    </row>
    <row r="344" spans="1:57" ht="30" customHeight="1" x14ac:dyDescent="0.25">
      <c r="A344" s="166"/>
      <c r="B344" s="71">
        <v>388</v>
      </c>
      <c r="C344" s="169"/>
      <c r="D344" s="75" t="s">
        <v>398</v>
      </c>
      <c r="E344" s="72" t="s">
        <v>784</v>
      </c>
      <c r="F344" s="72" t="s">
        <v>38</v>
      </c>
      <c r="G344" s="72" t="s">
        <v>44</v>
      </c>
      <c r="H344" s="56">
        <v>9.1</v>
      </c>
      <c r="I344" s="32">
        <v>5</v>
      </c>
      <c r="J344" s="41">
        <f t="shared" si="10"/>
        <v>5</v>
      </c>
      <c r="K344" s="42" t="str">
        <f t="shared" si="11"/>
        <v>OK</v>
      </c>
      <c r="L344" s="31"/>
      <c r="M344" s="31"/>
      <c r="N344" s="31"/>
      <c r="O344" s="31"/>
      <c r="P344" s="31"/>
      <c r="Q344" s="31"/>
      <c r="R344" s="31"/>
      <c r="S344" s="31"/>
      <c r="T344" s="31"/>
      <c r="U344" s="31"/>
      <c r="V344" s="31"/>
      <c r="W344" s="31"/>
      <c r="X344" s="60"/>
      <c r="Y344" s="121"/>
      <c r="Z344" s="60"/>
      <c r="AA344" s="60"/>
      <c r="AB344" s="60"/>
      <c r="AC344" s="60"/>
      <c r="AD344" s="60"/>
      <c r="AE344" s="60"/>
      <c r="AF344" s="60"/>
      <c r="AG344" s="60"/>
      <c r="AH344" s="60"/>
      <c r="AI344" s="60"/>
      <c r="AJ344" s="60"/>
      <c r="AK344" s="60"/>
      <c r="AL344" s="60"/>
      <c r="AM344" s="60"/>
      <c r="AN344" s="60"/>
      <c r="AO344" s="60"/>
      <c r="AP344" s="60"/>
      <c r="AQ344" s="60"/>
      <c r="AR344" s="60"/>
      <c r="AS344" s="60"/>
      <c r="AT344" s="60"/>
      <c r="AU344" s="60"/>
      <c r="AV344" s="60"/>
      <c r="AW344" s="60"/>
      <c r="AX344" s="60"/>
      <c r="AY344" s="60"/>
      <c r="AZ344" s="60"/>
      <c r="BA344" s="60"/>
      <c r="BB344" s="60"/>
      <c r="BC344" s="60"/>
      <c r="BD344" s="60"/>
      <c r="BE344" s="60"/>
    </row>
    <row r="345" spans="1:57" ht="30" customHeight="1" x14ac:dyDescent="0.25">
      <c r="A345" s="166"/>
      <c r="B345" s="73">
        <v>389</v>
      </c>
      <c r="C345" s="169"/>
      <c r="D345" s="75" t="s">
        <v>791</v>
      </c>
      <c r="E345" s="73" t="s">
        <v>787</v>
      </c>
      <c r="F345" s="72" t="s">
        <v>38</v>
      </c>
      <c r="G345" s="72" t="s">
        <v>44</v>
      </c>
      <c r="H345" s="56">
        <v>44.3</v>
      </c>
      <c r="I345" s="32">
        <v>5</v>
      </c>
      <c r="J345" s="41">
        <f t="shared" si="10"/>
        <v>4</v>
      </c>
      <c r="K345" s="42" t="str">
        <f t="shared" si="11"/>
        <v>OK</v>
      </c>
      <c r="L345" s="31"/>
      <c r="M345" s="31"/>
      <c r="N345" s="31"/>
      <c r="O345" s="31"/>
      <c r="P345" s="31"/>
      <c r="Q345" s="31"/>
      <c r="R345" s="31"/>
      <c r="S345" s="31"/>
      <c r="T345" s="31"/>
      <c r="U345" s="31"/>
      <c r="V345" s="31"/>
      <c r="W345" s="31"/>
      <c r="X345" s="60"/>
      <c r="Y345" s="121"/>
      <c r="Z345" s="60"/>
      <c r="AA345" s="60"/>
      <c r="AB345" s="60"/>
      <c r="AC345" s="60"/>
      <c r="AD345" s="60"/>
      <c r="AE345" s="60"/>
      <c r="AF345" s="60"/>
      <c r="AG345" s="60"/>
      <c r="AH345" s="60"/>
      <c r="AI345" s="60"/>
      <c r="AJ345" s="60"/>
      <c r="AK345" s="60"/>
      <c r="AL345" s="60"/>
      <c r="AM345" s="60"/>
      <c r="AN345" s="60"/>
      <c r="AO345" s="60"/>
      <c r="AP345" s="60"/>
      <c r="AQ345" s="60"/>
      <c r="AR345" s="60"/>
      <c r="AS345" s="60"/>
      <c r="AT345" s="60"/>
      <c r="AU345" s="60"/>
      <c r="AV345" s="124">
        <v>1</v>
      </c>
      <c r="AW345" s="124"/>
      <c r="AX345" s="60"/>
      <c r="AY345" s="60"/>
      <c r="AZ345" s="60"/>
      <c r="BA345" s="60"/>
      <c r="BB345" s="60"/>
      <c r="BC345" s="60"/>
      <c r="BD345" s="60"/>
      <c r="BE345" s="60"/>
    </row>
    <row r="346" spans="1:57" ht="30" customHeight="1" x14ac:dyDescent="0.25">
      <c r="A346" s="166"/>
      <c r="B346" s="73">
        <v>390</v>
      </c>
      <c r="C346" s="169"/>
      <c r="D346" s="75" t="s">
        <v>792</v>
      </c>
      <c r="E346" s="73" t="s">
        <v>787</v>
      </c>
      <c r="F346" s="72" t="s">
        <v>38</v>
      </c>
      <c r="G346" s="72" t="s">
        <v>44</v>
      </c>
      <c r="H346" s="56">
        <v>36.700000000000003</v>
      </c>
      <c r="I346" s="32">
        <v>5</v>
      </c>
      <c r="J346" s="41">
        <f t="shared" si="10"/>
        <v>0</v>
      </c>
      <c r="K346" s="42" t="str">
        <f t="shared" si="11"/>
        <v>OK</v>
      </c>
      <c r="L346" s="31"/>
      <c r="M346" s="31"/>
      <c r="N346" s="31"/>
      <c r="O346" s="31"/>
      <c r="P346" s="31"/>
      <c r="Q346" s="31">
        <v>5</v>
      </c>
      <c r="R346" s="31"/>
      <c r="S346" s="31"/>
      <c r="T346" s="31"/>
      <c r="U346" s="31"/>
      <c r="V346" s="31"/>
      <c r="W346" s="31"/>
      <c r="X346" s="60"/>
      <c r="Y346" s="121"/>
      <c r="Z346" s="60"/>
      <c r="AA346" s="60"/>
      <c r="AB346" s="60"/>
      <c r="AC346" s="60"/>
      <c r="AD346" s="60"/>
      <c r="AE346" s="60"/>
      <c r="AF346" s="60"/>
      <c r="AG346" s="60"/>
      <c r="AH346" s="60"/>
      <c r="AI346" s="60"/>
      <c r="AJ346" s="60"/>
      <c r="AK346" s="60"/>
      <c r="AL346" s="60"/>
      <c r="AM346" s="60"/>
      <c r="AN346" s="60"/>
      <c r="AO346" s="60"/>
      <c r="AP346" s="60"/>
      <c r="AQ346" s="60"/>
      <c r="AR346" s="60"/>
      <c r="AS346" s="60"/>
      <c r="AT346" s="60"/>
      <c r="AU346" s="60"/>
      <c r="AV346" s="60"/>
      <c r="AW346" s="60"/>
      <c r="AX346" s="60"/>
      <c r="AY346" s="60"/>
      <c r="AZ346" s="60"/>
      <c r="BA346" s="60"/>
      <c r="BB346" s="60"/>
      <c r="BC346" s="60"/>
      <c r="BD346" s="60"/>
      <c r="BE346" s="60"/>
    </row>
    <row r="347" spans="1:57" ht="30" customHeight="1" x14ac:dyDescent="0.25">
      <c r="A347" s="166"/>
      <c r="B347" s="73">
        <v>391</v>
      </c>
      <c r="C347" s="169"/>
      <c r="D347" s="100" t="s">
        <v>793</v>
      </c>
      <c r="E347" s="73" t="s">
        <v>355</v>
      </c>
      <c r="F347" s="72" t="s">
        <v>38</v>
      </c>
      <c r="G347" s="72" t="s">
        <v>44</v>
      </c>
      <c r="H347" s="56">
        <v>29.4</v>
      </c>
      <c r="I347" s="32">
        <v>20</v>
      </c>
      <c r="J347" s="41">
        <f t="shared" si="10"/>
        <v>15</v>
      </c>
      <c r="K347" s="42" t="str">
        <f t="shared" si="11"/>
        <v>OK</v>
      </c>
      <c r="L347" s="31"/>
      <c r="M347" s="31"/>
      <c r="N347" s="31"/>
      <c r="O347" s="31"/>
      <c r="P347" s="31"/>
      <c r="Q347" s="31"/>
      <c r="R347" s="31"/>
      <c r="S347" s="31"/>
      <c r="T347" s="31"/>
      <c r="U347" s="31"/>
      <c r="V347" s="31"/>
      <c r="W347" s="31"/>
      <c r="X347" s="60"/>
      <c r="Y347" s="121"/>
      <c r="Z347" s="60"/>
      <c r="AA347" s="60"/>
      <c r="AB347" s="60"/>
      <c r="AC347" s="60"/>
      <c r="AD347" s="60"/>
      <c r="AE347" s="60"/>
      <c r="AF347" s="60"/>
      <c r="AG347" s="124">
        <v>5</v>
      </c>
      <c r="AH347" s="123"/>
      <c r="AI347" s="123"/>
      <c r="AJ347" s="60"/>
      <c r="AK347" s="60"/>
      <c r="AL347" s="60"/>
      <c r="AM347" s="60"/>
      <c r="AN347" s="60"/>
      <c r="AO347" s="60"/>
      <c r="AP347" s="60"/>
      <c r="AQ347" s="60"/>
      <c r="AR347" s="60"/>
      <c r="AS347" s="60"/>
      <c r="AT347" s="60"/>
      <c r="AU347" s="60"/>
      <c r="AV347" s="60"/>
      <c r="AW347" s="60"/>
      <c r="AX347" s="60"/>
      <c r="AY347" s="60"/>
      <c r="AZ347" s="60"/>
      <c r="BA347" s="60"/>
      <c r="BB347" s="60"/>
      <c r="BC347" s="60"/>
      <c r="BD347" s="60"/>
      <c r="BE347" s="60"/>
    </row>
    <row r="348" spans="1:57" ht="30" customHeight="1" x14ac:dyDescent="0.25">
      <c r="A348" s="166"/>
      <c r="B348" s="73">
        <v>392</v>
      </c>
      <c r="C348" s="169"/>
      <c r="D348" s="100" t="s">
        <v>794</v>
      </c>
      <c r="E348" s="73" t="s">
        <v>355</v>
      </c>
      <c r="F348" s="72" t="s">
        <v>38</v>
      </c>
      <c r="G348" s="72" t="s">
        <v>44</v>
      </c>
      <c r="H348" s="56">
        <v>31.2</v>
      </c>
      <c r="I348" s="32">
        <v>20</v>
      </c>
      <c r="J348" s="41">
        <f t="shared" si="10"/>
        <v>10</v>
      </c>
      <c r="K348" s="42" t="str">
        <f t="shared" si="11"/>
        <v>OK</v>
      </c>
      <c r="L348" s="31"/>
      <c r="M348" s="31"/>
      <c r="N348" s="31"/>
      <c r="O348" s="31"/>
      <c r="P348" s="31"/>
      <c r="Q348" s="31">
        <v>5</v>
      </c>
      <c r="R348" s="31"/>
      <c r="S348" s="31"/>
      <c r="T348" s="31"/>
      <c r="U348" s="31"/>
      <c r="V348" s="31"/>
      <c r="W348" s="31"/>
      <c r="X348" s="60"/>
      <c r="Y348" s="121"/>
      <c r="Z348" s="60"/>
      <c r="AA348" s="60"/>
      <c r="AB348" s="60"/>
      <c r="AC348" s="60"/>
      <c r="AD348" s="60"/>
      <c r="AE348" s="60"/>
      <c r="AF348" s="60"/>
      <c r="AG348" s="124">
        <v>5</v>
      </c>
      <c r="AH348" s="123"/>
      <c r="AI348" s="123"/>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row>
    <row r="349" spans="1:57" ht="30" customHeight="1" x14ac:dyDescent="0.25">
      <c r="A349" s="166"/>
      <c r="B349" s="71">
        <v>393</v>
      </c>
      <c r="C349" s="169"/>
      <c r="D349" s="75" t="s">
        <v>399</v>
      </c>
      <c r="E349" s="71" t="s">
        <v>789</v>
      </c>
      <c r="F349" s="72" t="s">
        <v>38</v>
      </c>
      <c r="G349" s="72" t="s">
        <v>44</v>
      </c>
      <c r="H349" s="56">
        <v>1.1499999999999999</v>
      </c>
      <c r="I349" s="32">
        <v>10</v>
      </c>
      <c r="J349" s="41">
        <f t="shared" si="10"/>
        <v>8</v>
      </c>
      <c r="K349" s="42" t="str">
        <f t="shared" si="11"/>
        <v>OK</v>
      </c>
      <c r="L349" s="31"/>
      <c r="M349" s="31"/>
      <c r="N349" s="31"/>
      <c r="O349" s="31"/>
      <c r="P349" s="31"/>
      <c r="Q349" s="31"/>
      <c r="R349" s="31"/>
      <c r="S349" s="31"/>
      <c r="T349" s="31"/>
      <c r="U349" s="31"/>
      <c r="V349" s="31"/>
      <c r="W349" s="31"/>
      <c r="X349" s="60"/>
      <c r="Y349" s="122">
        <v>2</v>
      </c>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row>
    <row r="350" spans="1:57" ht="30" customHeight="1" x14ac:dyDescent="0.25">
      <c r="A350" s="166"/>
      <c r="B350" s="71">
        <v>394</v>
      </c>
      <c r="C350" s="169"/>
      <c r="D350" s="75" t="s">
        <v>400</v>
      </c>
      <c r="E350" s="71" t="s">
        <v>789</v>
      </c>
      <c r="F350" s="72" t="s">
        <v>38</v>
      </c>
      <c r="G350" s="72" t="s">
        <v>44</v>
      </c>
      <c r="H350" s="56">
        <v>0.98</v>
      </c>
      <c r="I350" s="32">
        <v>5</v>
      </c>
      <c r="J350" s="41">
        <f t="shared" si="10"/>
        <v>3</v>
      </c>
      <c r="K350" s="42" t="str">
        <f t="shared" si="11"/>
        <v>OK</v>
      </c>
      <c r="L350" s="31"/>
      <c r="M350" s="31"/>
      <c r="N350" s="31"/>
      <c r="O350" s="31"/>
      <c r="P350" s="31"/>
      <c r="Q350" s="31"/>
      <c r="R350" s="31"/>
      <c r="S350" s="31"/>
      <c r="T350" s="31"/>
      <c r="U350" s="31"/>
      <c r="V350" s="31"/>
      <c r="W350" s="31"/>
      <c r="X350" s="60"/>
      <c r="Y350" s="122">
        <v>2</v>
      </c>
      <c r="Z350" s="60"/>
      <c r="AA350" s="60"/>
      <c r="AB350" s="60"/>
      <c r="AC350" s="60"/>
      <c r="AD350" s="60"/>
      <c r="AE350" s="60"/>
      <c r="AF350" s="60"/>
      <c r="AG350" s="60"/>
      <c r="AH350" s="60"/>
      <c r="AI350" s="60"/>
      <c r="AJ350" s="60"/>
      <c r="AK350" s="60"/>
      <c r="AL350" s="60"/>
      <c r="AM350" s="60"/>
      <c r="AN350" s="60"/>
      <c r="AO350" s="60"/>
      <c r="AP350" s="60"/>
      <c r="AQ350" s="60"/>
      <c r="AR350" s="60"/>
      <c r="AS350" s="60"/>
      <c r="AT350" s="60"/>
      <c r="AU350" s="60"/>
      <c r="AV350" s="60"/>
      <c r="AW350" s="60"/>
      <c r="AX350" s="60"/>
      <c r="AY350" s="60"/>
      <c r="AZ350" s="60"/>
      <c r="BA350" s="60"/>
      <c r="BB350" s="60"/>
      <c r="BC350" s="60"/>
      <c r="BD350" s="60"/>
      <c r="BE350" s="60"/>
    </row>
    <row r="351" spans="1:57" ht="30" customHeight="1" x14ac:dyDescent="0.25">
      <c r="A351" s="166"/>
      <c r="B351" s="71">
        <v>395</v>
      </c>
      <c r="C351" s="169"/>
      <c r="D351" s="75" t="s">
        <v>401</v>
      </c>
      <c r="E351" s="71" t="s">
        <v>789</v>
      </c>
      <c r="F351" s="72" t="s">
        <v>38</v>
      </c>
      <c r="G351" s="72" t="s">
        <v>44</v>
      </c>
      <c r="H351" s="56">
        <v>2.2799999999999998</v>
      </c>
      <c r="I351" s="32">
        <v>5</v>
      </c>
      <c r="J351" s="41">
        <f t="shared" si="10"/>
        <v>0</v>
      </c>
      <c r="K351" s="42" t="str">
        <f t="shared" si="11"/>
        <v>OK</v>
      </c>
      <c r="L351" s="31"/>
      <c r="M351" s="31"/>
      <c r="N351" s="31"/>
      <c r="O351" s="31"/>
      <c r="P351" s="31"/>
      <c r="Q351" s="31">
        <v>5</v>
      </c>
      <c r="R351" s="31"/>
      <c r="S351" s="31"/>
      <c r="T351" s="31"/>
      <c r="U351" s="31"/>
      <c r="V351" s="31"/>
      <c r="W351" s="31"/>
      <c r="X351" s="60"/>
      <c r="Y351" s="121"/>
      <c r="Z351" s="60"/>
      <c r="AA351" s="60"/>
      <c r="AB351" s="60"/>
      <c r="AC351" s="60"/>
      <c r="AD351" s="60"/>
      <c r="AE351" s="60"/>
      <c r="AF351" s="60"/>
      <c r="AG351" s="60"/>
      <c r="AH351" s="60"/>
      <c r="AI351" s="60"/>
      <c r="AJ351" s="60"/>
      <c r="AK351" s="60"/>
      <c r="AL351" s="60"/>
      <c r="AM351" s="60"/>
      <c r="AN351" s="60"/>
      <c r="AO351" s="60"/>
      <c r="AP351" s="60"/>
      <c r="AQ351" s="60"/>
      <c r="AR351" s="60"/>
      <c r="AS351" s="60"/>
      <c r="AT351" s="60"/>
      <c r="AU351" s="60"/>
      <c r="AV351" s="60"/>
      <c r="AW351" s="60"/>
      <c r="AX351" s="60"/>
      <c r="AY351" s="60"/>
      <c r="AZ351" s="60"/>
      <c r="BA351" s="60"/>
      <c r="BB351" s="60"/>
      <c r="BC351" s="60"/>
      <c r="BD351" s="60"/>
      <c r="BE351" s="60"/>
    </row>
    <row r="352" spans="1:57" ht="30" customHeight="1" x14ac:dyDescent="0.25">
      <c r="A352" s="166"/>
      <c r="B352" s="71">
        <v>396</v>
      </c>
      <c r="C352" s="169"/>
      <c r="D352" s="75" t="s">
        <v>402</v>
      </c>
      <c r="E352" s="71" t="s">
        <v>789</v>
      </c>
      <c r="F352" s="72" t="s">
        <v>38</v>
      </c>
      <c r="G352" s="72" t="s">
        <v>44</v>
      </c>
      <c r="H352" s="56">
        <v>6.72</v>
      </c>
      <c r="I352" s="32">
        <v>5</v>
      </c>
      <c r="J352" s="41">
        <f t="shared" si="10"/>
        <v>3</v>
      </c>
      <c r="K352" s="42" t="str">
        <f t="shared" si="11"/>
        <v>OK</v>
      </c>
      <c r="L352" s="31"/>
      <c r="M352" s="31"/>
      <c r="N352" s="31"/>
      <c r="O352" s="31"/>
      <c r="P352" s="31"/>
      <c r="Q352" s="31"/>
      <c r="R352" s="31"/>
      <c r="S352" s="31"/>
      <c r="T352" s="31"/>
      <c r="U352" s="31"/>
      <c r="V352" s="31"/>
      <c r="W352" s="31"/>
      <c r="X352" s="60"/>
      <c r="Y352" s="122">
        <v>2</v>
      </c>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row>
    <row r="353" spans="1:57" ht="30" customHeight="1" x14ac:dyDescent="0.25">
      <c r="A353" s="166"/>
      <c r="B353" s="71">
        <v>397</v>
      </c>
      <c r="C353" s="169"/>
      <c r="D353" s="75" t="s">
        <v>403</v>
      </c>
      <c r="E353" s="71" t="s">
        <v>789</v>
      </c>
      <c r="F353" s="72" t="s">
        <v>38</v>
      </c>
      <c r="G353" s="72" t="s">
        <v>44</v>
      </c>
      <c r="H353" s="56">
        <v>2.86</v>
      </c>
      <c r="I353" s="32">
        <v>5</v>
      </c>
      <c r="J353" s="41">
        <f t="shared" si="10"/>
        <v>0</v>
      </c>
      <c r="K353" s="42" t="str">
        <f t="shared" si="11"/>
        <v>OK</v>
      </c>
      <c r="L353" s="31"/>
      <c r="M353" s="31"/>
      <c r="N353" s="31"/>
      <c r="O353" s="31"/>
      <c r="P353" s="31"/>
      <c r="Q353" s="31">
        <v>5</v>
      </c>
      <c r="R353" s="31"/>
      <c r="S353" s="31"/>
      <c r="T353" s="31"/>
      <c r="U353" s="31"/>
      <c r="V353" s="31"/>
      <c r="W353" s="31"/>
      <c r="X353" s="60"/>
      <c r="Y353" s="121"/>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row>
    <row r="354" spans="1:57" ht="30" customHeight="1" x14ac:dyDescent="0.25">
      <c r="A354" s="166"/>
      <c r="B354" s="71">
        <v>398</v>
      </c>
      <c r="C354" s="169"/>
      <c r="D354" s="75" t="s">
        <v>404</v>
      </c>
      <c r="E354" s="71" t="s">
        <v>789</v>
      </c>
      <c r="F354" s="72" t="s">
        <v>38</v>
      </c>
      <c r="G354" s="72" t="s">
        <v>44</v>
      </c>
      <c r="H354" s="56">
        <v>0.79</v>
      </c>
      <c r="I354" s="32">
        <v>5</v>
      </c>
      <c r="J354" s="41">
        <f t="shared" si="10"/>
        <v>0</v>
      </c>
      <c r="K354" s="42" t="str">
        <f t="shared" si="11"/>
        <v>OK</v>
      </c>
      <c r="L354" s="31"/>
      <c r="M354" s="31"/>
      <c r="N354" s="31"/>
      <c r="O354" s="31"/>
      <c r="P354" s="31"/>
      <c r="Q354" s="31"/>
      <c r="R354" s="31"/>
      <c r="S354" s="31"/>
      <c r="T354" s="31"/>
      <c r="U354" s="31"/>
      <c r="V354" s="31"/>
      <c r="W354" s="31"/>
      <c r="X354" s="60"/>
      <c r="Y354" s="122">
        <v>2</v>
      </c>
      <c r="Z354" s="60"/>
      <c r="AA354" s="60"/>
      <c r="AB354" s="60"/>
      <c r="AC354" s="60"/>
      <c r="AD354" s="60"/>
      <c r="AE354" s="60"/>
      <c r="AF354" s="60"/>
      <c r="AG354" s="60"/>
      <c r="AH354" s="60"/>
      <c r="AI354" s="60"/>
      <c r="AJ354" s="60"/>
      <c r="AK354" s="60"/>
      <c r="AL354" s="60"/>
      <c r="AM354" s="60"/>
      <c r="AN354" s="124">
        <v>3</v>
      </c>
      <c r="AO354" s="60"/>
      <c r="AP354" s="60"/>
      <c r="AQ354" s="60"/>
      <c r="AR354" s="60"/>
      <c r="AS354" s="60"/>
      <c r="AT354" s="60"/>
      <c r="AU354" s="60"/>
      <c r="AV354" s="60"/>
      <c r="AW354" s="60"/>
      <c r="AX354" s="60"/>
      <c r="AY354" s="60"/>
      <c r="AZ354" s="60"/>
      <c r="BA354" s="60"/>
      <c r="BB354" s="60"/>
      <c r="BC354" s="60"/>
      <c r="BD354" s="60"/>
      <c r="BE354" s="60"/>
    </row>
    <row r="355" spans="1:57" ht="30" customHeight="1" x14ac:dyDescent="0.25">
      <c r="A355" s="166"/>
      <c r="B355" s="71">
        <v>399</v>
      </c>
      <c r="C355" s="169"/>
      <c r="D355" s="75" t="s">
        <v>405</v>
      </c>
      <c r="E355" s="71" t="s">
        <v>789</v>
      </c>
      <c r="F355" s="72" t="s">
        <v>38</v>
      </c>
      <c r="G355" s="72" t="s">
        <v>44</v>
      </c>
      <c r="H355" s="56">
        <v>0.62</v>
      </c>
      <c r="I355" s="32">
        <v>5</v>
      </c>
      <c r="J355" s="41">
        <f t="shared" si="10"/>
        <v>3</v>
      </c>
      <c r="K355" s="42" t="str">
        <f t="shared" si="11"/>
        <v>OK</v>
      </c>
      <c r="L355" s="31"/>
      <c r="M355" s="31"/>
      <c r="N355" s="31"/>
      <c r="O355" s="31"/>
      <c r="P355" s="31"/>
      <c r="Q355" s="31"/>
      <c r="R355" s="31"/>
      <c r="S355" s="31"/>
      <c r="T355" s="31"/>
      <c r="U355" s="31"/>
      <c r="V355" s="31"/>
      <c r="W355" s="31"/>
      <c r="X355" s="60"/>
      <c r="Y355" s="122">
        <v>2</v>
      </c>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row>
    <row r="356" spans="1:57" ht="30" customHeight="1" x14ac:dyDescent="0.25">
      <c r="A356" s="166"/>
      <c r="B356" s="71">
        <v>400</v>
      </c>
      <c r="C356" s="169"/>
      <c r="D356" s="75" t="s">
        <v>406</v>
      </c>
      <c r="E356" s="71" t="s">
        <v>784</v>
      </c>
      <c r="F356" s="72" t="s">
        <v>38</v>
      </c>
      <c r="G356" s="72" t="s">
        <v>44</v>
      </c>
      <c r="H356" s="56">
        <v>10.88</v>
      </c>
      <c r="I356" s="32">
        <v>5</v>
      </c>
      <c r="J356" s="41">
        <f t="shared" si="10"/>
        <v>2</v>
      </c>
      <c r="K356" s="42" t="str">
        <f t="shared" si="11"/>
        <v>OK</v>
      </c>
      <c r="L356" s="31"/>
      <c r="M356" s="31"/>
      <c r="N356" s="31"/>
      <c r="O356" s="31"/>
      <c r="P356" s="31"/>
      <c r="Q356" s="31"/>
      <c r="R356" s="31"/>
      <c r="S356" s="31"/>
      <c r="T356" s="31"/>
      <c r="U356" s="31"/>
      <c r="V356" s="31"/>
      <c r="W356" s="31"/>
      <c r="X356" s="60"/>
      <c r="Y356" s="122">
        <v>2</v>
      </c>
      <c r="Z356" s="60"/>
      <c r="AA356" s="60"/>
      <c r="AB356" s="60"/>
      <c r="AC356" s="60"/>
      <c r="AD356" s="60"/>
      <c r="AE356" s="60"/>
      <c r="AF356" s="60"/>
      <c r="AG356" s="60"/>
      <c r="AH356" s="60"/>
      <c r="AI356" s="60"/>
      <c r="AJ356" s="60"/>
      <c r="AK356" s="60"/>
      <c r="AL356" s="60"/>
      <c r="AM356" s="60"/>
      <c r="AN356" s="60"/>
      <c r="AO356" s="60"/>
      <c r="AP356" s="60"/>
      <c r="AQ356" s="60"/>
      <c r="AR356" s="60"/>
      <c r="AS356" s="60"/>
      <c r="AT356" s="60"/>
      <c r="AU356" s="60"/>
      <c r="AV356" s="124">
        <v>1</v>
      </c>
      <c r="AW356" s="124"/>
      <c r="AX356" s="60"/>
      <c r="AY356" s="60"/>
      <c r="AZ356" s="60"/>
      <c r="BA356" s="60"/>
      <c r="BB356" s="60"/>
      <c r="BC356" s="60"/>
      <c r="BD356" s="60"/>
      <c r="BE356" s="60"/>
    </row>
    <row r="357" spans="1:57" ht="30" customHeight="1" x14ac:dyDescent="0.25">
      <c r="A357" s="166"/>
      <c r="B357" s="71">
        <v>401</v>
      </c>
      <c r="C357" s="169"/>
      <c r="D357" s="75" t="s">
        <v>407</v>
      </c>
      <c r="E357" s="71" t="s">
        <v>784</v>
      </c>
      <c r="F357" s="72" t="s">
        <v>38</v>
      </c>
      <c r="G357" s="72" t="s">
        <v>44</v>
      </c>
      <c r="H357" s="56">
        <v>13.27</v>
      </c>
      <c r="I357" s="32">
        <v>5</v>
      </c>
      <c r="J357" s="41">
        <f t="shared" si="10"/>
        <v>2</v>
      </c>
      <c r="K357" s="42" t="str">
        <f t="shared" si="11"/>
        <v>OK</v>
      </c>
      <c r="L357" s="31"/>
      <c r="M357" s="31"/>
      <c r="N357" s="31"/>
      <c r="O357" s="31"/>
      <c r="P357" s="31"/>
      <c r="Q357" s="31"/>
      <c r="R357" s="31"/>
      <c r="S357" s="31"/>
      <c r="T357" s="31"/>
      <c r="U357" s="31"/>
      <c r="V357" s="31"/>
      <c r="W357" s="31"/>
      <c r="X357" s="60"/>
      <c r="Y357" s="122">
        <v>2</v>
      </c>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124">
        <v>1</v>
      </c>
      <c r="AW357" s="124"/>
      <c r="AX357" s="60"/>
      <c r="AY357" s="60"/>
      <c r="AZ357" s="60"/>
      <c r="BA357" s="60"/>
      <c r="BB357" s="60"/>
      <c r="BC357" s="60"/>
      <c r="BD357" s="60"/>
      <c r="BE357" s="60"/>
    </row>
    <row r="358" spans="1:57" ht="30" customHeight="1" x14ac:dyDescent="0.25">
      <c r="A358" s="166"/>
      <c r="B358" s="71">
        <v>402</v>
      </c>
      <c r="C358" s="169"/>
      <c r="D358" s="75" t="s">
        <v>408</v>
      </c>
      <c r="E358" s="71" t="s">
        <v>784</v>
      </c>
      <c r="F358" s="72" t="s">
        <v>38</v>
      </c>
      <c r="G358" s="72" t="s">
        <v>44</v>
      </c>
      <c r="H358" s="56">
        <v>13.58</v>
      </c>
      <c r="I358" s="32">
        <v>5</v>
      </c>
      <c r="J358" s="41">
        <f t="shared" si="10"/>
        <v>2</v>
      </c>
      <c r="K358" s="42" t="str">
        <f t="shared" si="11"/>
        <v>OK</v>
      </c>
      <c r="L358" s="31"/>
      <c r="M358" s="31"/>
      <c r="N358" s="31"/>
      <c r="O358" s="31"/>
      <c r="P358" s="31"/>
      <c r="Q358" s="31"/>
      <c r="R358" s="31"/>
      <c r="S358" s="31"/>
      <c r="T358" s="31"/>
      <c r="U358" s="31"/>
      <c r="V358" s="31"/>
      <c r="W358" s="31"/>
      <c r="X358" s="60"/>
      <c r="Y358" s="122">
        <v>2</v>
      </c>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124">
        <v>1</v>
      </c>
      <c r="AW358" s="124"/>
      <c r="AX358" s="60"/>
      <c r="AY358" s="60"/>
      <c r="AZ358" s="60"/>
      <c r="BA358" s="60"/>
      <c r="BB358" s="60"/>
      <c r="BC358" s="60"/>
      <c r="BD358" s="60"/>
      <c r="BE358" s="60"/>
    </row>
    <row r="359" spans="1:57" ht="30" customHeight="1" x14ac:dyDescent="0.25">
      <c r="A359" s="166"/>
      <c r="B359" s="71">
        <v>403</v>
      </c>
      <c r="C359" s="169"/>
      <c r="D359" s="75" t="s">
        <v>409</v>
      </c>
      <c r="E359" s="71" t="s">
        <v>789</v>
      </c>
      <c r="F359" s="72" t="s">
        <v>38</v>
      </c>
      <c r="G359" s="72" t="s">
        <v>44</v>
      </c>
      <c r="H359" s="56">
        <v>2.0499999999999998</v>
      </c>
      <c r="I359" s="32">
        <v>5</v>
      </c>
      <c r="J359" s="41">
        <f t="shared" si="10"/>
        <v>3</v>
      </c>
      <c r="K359" s="42" t="str">
        <f t="shared" si="11"/>
        <v>OK</v>
      </c>
      <c r="L359" s="31"/>
      <c r="M359" s="31"/>
      <c r="N359" s="31"/>
      <c r="O359" s="31"/>
      <c r="P359" s="31"/>
      <c r="Q359" s="31"/>
      <c r="R359" s="31"/>
      <c r="S359" s="31"/>
      <c r="T359" s="31"/>
      <c r="U359" s="31"/>
      <c r="V359" s="31"/>
      <c r="W359" s="31"/>
      <c r="X359" s="60"/>
      <c r="Y359" s="122">
        <v>2</v>
      </c>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row>
    <row r="360" spans="1:57" ht="30" customHeight="1" x14ac:dyDescent="0.25">
      <c r="A360" s="166"/>
      <c r="B360" s="71">
        <v>404</v>
      </c>
      <c r="C360" s="169"/>
      <c r="D360" s="75" t="s">
        <v>410</v>
      </c>
      <c r="E360" s="71" t="s">
        <v>789</v>
      </c>
      <c r="F360" s="72" t="s">
        <v>38</v>
      </c>
      <c r="G360" s="72" t="s">
        <v>44</v>
      </c>
      <c r="H360" s="56">
        <v>2.3199999999999998</v>
      </c>
      <c r="I360" s="32">
        <v>5</v>
      </c>
      <c r="J360" s="41">
        <f t="shared" si="10"/>
        <v>3</v>
      </c>
      <c r="K360" s="42" t="str">
        <f t="shared" si="11"/>
        <v>OK</v>
      </c>
      <c r="L360" s="31"/>
      <c r="M360" s="31"/>
      <c r="N360" s="31"/>
      <c r="O360" s="31"/>
      <c r="P360" s="31"/>
      <c r="Q360" s="31"/>
      <c r="R360" s="31"/>
      <c r="S360" s="31"/>
      <c r="T360" s="31"/>
      <c r="U360" s="31"/>
      <c r="V360" s="31"/>
      <c r="W360" s="31"/>
      <c r="X360" s="60"/>
      <c r="Y360" s="122">
        <v>2</v>
      </c>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row>
    <row r="361" spans="1:57" ht="30" customHeight="1" x14ac:dyDescent="0.25">
      <c r="A361" s="166"/>
      <c r="B361" s="71">
        <v>405</v>
      </c>
      <c r="C361" s="169"/>
      <c r="D361" s="75" t="s">
        <v>411</v>
      </c>
      <c r="E361" s="71" t="s">
        <v>789</v>
      </c>
      <c r="F361" s="72" t="s">
        <v>38</v>
      </c>
      <c r="G361" s="72" t="s">
        <v>44</v>
      </c>
      <c r="H361" s="56">
        <v>1.9</v>
      </c>
      <c r="I361" s="32">
        <v>5</v>
      </c>
      <c r="J361" s="41">
        <f t="shared" si="10"/>
        <v>3</v>
      </c>
      <c r="K361" s="42" t="str">
        <f t="shared" si="11"/>
        <v>OK</v>
      </c>
      <c r="L361" s="31"/>
      <c r="M361" s="31"/>
      <c r="N361" s="31"/>
      <c r="O361" s="31"/>
      <c r="P361" s="31"/>
      <c r="Q361" s="31"/>
      <c r="R361" s="31"/>
      <c r="S361" s="31"/>
      <c r="T361" s="31"/>
      <c r="U361" s="31"/>
      <c r="V361" s="31"/>
      <c r="W361" s="31"/>
      <c r="X361" s="60"/>
      <c r="Y361" s="122">
        <v>2</v>
      </c>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row>
    <row r="362" spans="1:57" ht="30" customHeight="1" x14ac:dyDescent="0.25">
      <c r="A362" s="166"/>
      <c r="B362" s="71">
        <v>406</v>
      </c>
      <c r="C362" s="169"/>
      <c r="D362" s="75" t="s">
        <v>412</v>
      </c>
      <c r="E362" s="71" t="s">
        <v>789</v>
      </c>
      <c r="F362" s="72" t="s">
        <v>38</v>
      </c>
      <c r="G362" s="72" t="s">
        <v>44</v>
      </c>
      <c r="H362" s="56">
        <v>1.49</v>
      </c>
      <c r="I362" s="32">
        <v>5</v>
      </c>
      <c r="J362" s="41">
        <f t="shared" si="10"/>
        <v>3</v>
      </c>
      <c r="K362" s="42" t="str">
        <f t="shared" si="11"/>
        <v>OK</v>
      </c>
      <c r="L362" s="31"/>
      <c r="M362" s="31"/>
      <c r="N362" s="31"/>
      <c r="O362" s="31"/>
      <c r="P362" s="31"/>
      <c r="Q362" s="31"/>
      <c r="R362" s="31"/>
      <c r="S362" s="31"/>
      <c r="T362" s="31"/>
      <c r="U362" s="31"/>
      <c r="V362" s="31"/>
      <c r="W362" s="31"/>
      <c r="X362" s="60"/>
      <c r="Y362" s="122">
        <v>2</v>
      </c>
      <c r="Z362" s="60"/>
      <c r="AA362" s="60"/>
      <c r="AB362" s="60"/>
      <c r="AC362" s="60"/>
      <c r="AD362" s="60"/>
      <c r="AE362" s="60"/>
      <c r="AF362" s="60"/>
      <c r="AG362" s="60"/>
      <c r="AH362" s="60"/>
      <c r="AI362" s="60"/>
      <c r="AJ362" s="60"/>
      <c r="AK362" s="60"/>
      <c r="AL362" s="60"/>
      <c r="AM362" s="60"/>
      <c r="AN362" s="60"/>
      <c r="AO362" s="60"/>
      <c r="AP362" s="60"/>
      <c r="AQ362" s="60"/>
      <c r="AR362" s="60"/>
      <c r="AS362" s="60"/>
      <c r="AT362" s="60"/>
      <c r="AU362" s="60"/>
      <c r="AV362" s="60"/>
      <c r="AW362" s="60"/>
      <c r="AX362" s="60"/>
      <c r="AY362" s="60"/>
      <c r="AZ362" s="60"/>
      <c r="BA362" s="60"/>
      <c r="BB362" s="60"/>
      <c r="BC362" s="60"/>
      <c r="BD362" s="60"/>
      <c r="BE362" s="60"/>
    </row>
    <row r="363" spans="1:57" ht="30" customHeight="1" x14ac:dyDescent="0.25">
      <c r="A363" s="166"/>
      <c r="B363" s="71">
        <v>407</v>
      </c>
      <c r="C363" s="169"/>
      <c r="D363" s="75" t="s">
        <v>413</v>
      </c>
      <c r="E363" s="71" t="s">
        <v>789</v>
      </c>
      <c r="F363" s="72" t="s">
        <v>38</v>
      </c>
      <c r="G363" s="72" t="s">
        <v>44</v>
      </c>
      <c r="H363" s="56">
        <v>2.2000000000000002</v>
      </c>
      <c r="I363" s="32">
        <v>5</v>
      </c>
      <c r="J363" s="41">
        <f t="shared" si="10"/>
        <v>3</v>
      </c>
      <c r="K363" s="42" t="str">
        <f t="shared" si="11"/>
        <v>OK</v>
      </c>
      <c r="L363" s="31"/>
      <c r="M363" s="31"/>
      <c r="N363" s="31"/>
      <c r="O363" s="31"/>
      <c r="P363" s="31"/>
      <c r="Q363" s="31"/>
      <c r="R363" s="31"/>
      <c r="S363" s="31"/>
      <c r="T363" s="31"/>
      <c r="U363" s="31"/>
      <c r="V363" s="31"/>
      <c r="W363" s="31"/>
      <c r="X363" s="60"/>
      <c r="Y363" s="122">
        <v>2</v>
      </c>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c r="BB363" s="60"/>
      <c r="BC363" s="60"/>
      <c r="BD363" s="60"/>
      <c r="BE363" s="60"/>
    </row>
    <row r="364" spans="1:57" ht="30" customHeight="1" x14ac:dyDescent="0.25">
      <c r="A364" s="166"/>
      <c r="B364" s="71">
        <v>408</v>
      </c>
      <c r="C364" s="169"/>
      <c r="D364" s="75" t="s">
        <v>414</v>
      </c>
      <c r="E364" s="71" t="s">
        <v>789</v>
      </c>
      <c r="F364" s="72" t="s">
        <v>38</v>
      </c>
      <c r="G364" s="72" t="s">
        <v>44</v>
      </c>
      <c r="H364" s="56">
        <v>2.6</v>
      </c>
      <c r="I364" s="32">
        <v>5</v>
      </c>
      <c r="J364" s="41">
        <f t="shared" si="10"/>
        <v>3</v>
      </c>
      <c r="K364" s="42" t="str">
        <f t="shared" si="11"/>
        <v>OK</v>
      </c>
      <c r="L364" s="31"/>
      <c r="M364" s="31"/>
      <c r="N364" s="31"/>
      <c r="O364" s="31"/>
      <c r="P364" s="31"/>
      <c r="Q364" s="31"/>
      <c r="R364" s="31"/>
      <c r="S364" s="31"/>
      <c r="T364" s="31"/>
      <c r="U364" s="31"/>
      <c r="V364" s="31"/>
      <c r="W364" s="31"/>
      <c r="X364" s="60"/>
      <c r="Y364" s="122">
        <v>2</v>
      </c>
      <c r="Z364" s="60"/>
      <c r="AA364" s="60"/>
      <c r="AB364" s="60"/>
      <c r="AC364" s="60"/>
      <c r="AD364" s="60"/>
      <c r="AE364" s="60"/>
      <c r="AF364" s="60"/>
      <c r="AG364" s="60"/>
      <c r="AH364" s="60"/>
      <c r="AI364" s="60"/>
      <c r="AJ364" s="60"/>
      <c r="AK364" s="60"/>
      <c r="AL364" s="60"/>
      <c r="AM364" s="60"/>
      <c r="AN364" s="60"/>
      <c r="AO364" s="60"/>
      <c r="AP364" s="60"/>
      <c r="AQ364" s="60"/>
      <c r="AR364" s="60"/>
      <c r="AS364" s="60"/>
      <c r="AT364" s="60"/>
      <c r="AU364" s="60"/>
      <c r="AV364" s="60"/>
      <c r="AW364" s="60"/>
      <c r="AX364" s="60"/>
      <c r="AY364" s="60"/>
      <c r="AZ364" s="60"/>
      <c r="BA364" s="60"/>
      <c r="BB364" s="60"/>
      <c r="BC364" s="60"/>
      <c r="BD364" s="60"/>
      <c r="BE364" s="60"/>
    </row>
    <row r="365" spans="1:57" ht="30" customHeight="1" x14ac:dyDescent="0.25">
      <c r="A365" s="166"/>
      <c r="B365" s="71">
        <v>409</v>
      </c>
      <c r="C365" s="169"/>
      <c r="D365" s="75" t="s">
        <v>415</v>
      </c>
      <c r="E365" s="71" t="s">
        <v>789</v>
      </c>
      <c r="F365" s="72" t="s">
        <v>38</v>
      </c>
      <c r="G365" s="72" t="s">
        <v>44</v>
      </c>
      <c r="H365" s="56">
        <v>3.09</v>
      </c>
      <c r="I365" s="32">
        <v>5</v>
      </c>
      <c r="J365" s="41">
        <f t="shared" si="10"/>
        <v>3</v>
      </c>
      <c r="K365" s="42" t="str">
        <f t="shared" si="11"/>
        <v>OK</v>
      </c>
      <c r="L365" s="31"/>
      <c r="M365" s="31"/>
      <c r="N365" s="31"/>
      <c r="O365" s="31"/>
      <c r="P365" s="31"/>
      <c r="Q365" s="31"/>
      <c r="R365" s="31"/>
      <c r="S365" s="31"/>
      <c r="T365" s="31"/>
      <c r="U365" s="31"/>
      <c r="V365" s="31"/>
      <c r="W365" s="31"/>
      <c r="X365" s="60"/>
      <c r="Y365" s="122">
        <v>2</v>
      </c>
      <c r="Z365" s="60"/>
      <c r="AA365" s="60"/>
      <c r="AB365" s="60"/>
      <c r="AC365" s="60"/>
      <c r="AD365" s="60"/>
      <c r="AE365" s="60"/>
      <c r="AF365" s="60"/>
      <c r="AG365" s="60"/>
      <c r="AH365" s="60"/>
      <c r="AI365" s="60"/>
      <c r="AJ365" s="60"/>
      <c r="AK365" s="60"/>
      <c r="AL365" s="60"/>
      <c r="AM365" s="60"/>
      <c r="AN365" s="60"/>
      <c r="AO365" s="60"/>
      <c r="AP365" s="60"/>
      <c r="AQ365" s="60"/>
      <c r="AR365" s="60"/>
      <c r="AS365" s="60"/>
      <c r="AT365" s="60"/>
      <c r="AU365" s="60"/>
      <c r="AV365" s="60"/>
      <c r="AW365" s="60"/>
      <c r="AX365" s="60"/>
      <c r="AY365" s="60"/>
      <c r="AZ365" s="60"/>
      <c r="BA365" s="60"/>
      <c r="BB365" s="60"/>
      <c r="BC365" s="60"/>
      <c r="BD365" s="60"/>
      <c r="BE365" s="60"/>
    </row>
    <row r="366" spans="1:57" ht="30" customHeight="1" x14ac:dyDescent="0.25">
      <c r="A366" s="166"/>
      <c r="B366" s="71">
        <v>410</v>
      </c>
      <c r="C366" s="169"/>
      <c r="D366" s="75" t="s">
        <v>416</v>
      </c>
      <c r="E366" s="71" t="s">
        <v>789</v>
      </c>
      <c r="F366" s="72" t="s">
        <v>38</v>
      </c>
      <c r="G366" s="72" t="s">
        <v>44</v>
      </c>
      <c r="H366" s="56">
        <v>3.35</v>
      </c>
      <c r="I366" s="32">
        <v>5</v>
      </c>
      <c r="J366" s="41">
        <f t="shared" si="10"/>
        <v>3</v>
      </c>
      <c r="K366" s="42" t="str">
        <f t="shared" si="11"/>
        <v>OK</v>
      </c>
      <c r="L366" s="31"/>
      <c r="M366" s="31"/>
      <c r="N366" s="31"/>
      <c r="O366" s="31"/>
      <c r="P366" s="31"/>
      <c r="Q366" s="31"/>
      <c r="R366" s="31"/>
      <c r="S366" s="31"/>
      <c r="T366" s="31"/>
      <c r="U366" s="31"/>
      <c r="V366" s="31"/>
      <c r="W366" s="31"/>
      <c r="X366" s="60"/>
      <c r="Y366" s="122">
        <v>2</v>
      </c>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row>
    <row r="367" spans="1:57" ht="30" customHeight="1" x14ac:dyDescent="0.25">
      <c r="A367" s="166"/>
      <c r="B367" s="71">
        <v>411</v>
      </c>
      <c r="C367" s="169"/>
      <c r="D367" s="75" t="s">
        <v>417</v>
      </c>
      <c r="E367" s="71" t="s">
        <v>789</v>
      </c>
      <c r="F367" s="72" t="s">
        <v>38</v>
      </c>
      <c r="G367" s="72" t="s">
        <v>44</v>
      </c>
      <c r="H367" s="56">
        <v>0.88</v>
      </c>
      <c r="I367" s="32">
        <v>5</v>
      </c>
      <c r="J367" s="41">
        <f t="shared" si="10"/>
        <v>0</v>
      </c>
      <c r="K367" s="42" t="str">
        <f t="shared" si="11"/>
        <v>OK</v>
      </c>
      <c r="L367" s="31"/>
      <c r="M367" s="31"/>
      <c r="N367" s="31"/>
      <c r="O367" s="31"/>
      <c r="P367" s="31"/>
      <c r="Q367" s="31"/>
      <c r="R367" s="31"/>
      <c r="S367" s="31"/>
      <c r="T367" s="31"/>
      <c r="U367" s="31"/>
      <c r="V367" s="31"/>
      <c r="W367" s="31"/>
      <c r="X367" s="60"/>
      <c r="Y367" s="122">
        <v>5</v>
      </c>
      <c r="Z367" s="60"/>
      <c r="AA367" s="60"/>
      <c r="AB367" s="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row>
    <row r="368" spans="1:57" ht="30" customHeight="1" x14ac:dyDescent="0.25">
      <c r="A368" s="166"/>
      <c r="B368" s="71">
        <v>412</v>
      </c>
      <c r="C368" s="169"/>
      <c r="D368" s="75" t="s">
        <v>418</v>
      </c>
      <c r="E368" s="71" t="s">
        <v>789</v>
      </c>
      <c r="F368" s="72" t="s">
        <v>38</v>
      </c>
      <c r="G368" s="72" t="s">
        <v>44</v>
      </c>
      <c r="H368" s="56">
        <v>3.48</v>
      </c>
      <c r="I368" s="32">
        <v>5</v>
      </c>
      <c r="J368" s="41">
        <f t="shared" si="10"/>
        <v>0</v>
      </c>
      <c r="K368" s="42" t="str">
        <f t="shared" si="11"/>
        <v>OK</v>
      </c>
      <c r="L368" s="31"/>
      <c r="M368" s="31"/>
      <c r="N368" s="31"/>
      <c r="O368" s="31"/>
      <c r="P368" s="31"/>
      <c r="Q368" s="31"/>
      <c r="R368" s="31"/>
      <c r="S368" s="31"/>
      <c r="T368" s="31"/>
      <c r="U368" s="31"/>
      <c r="V368" s="31"/>
      <c r="W368" s="31"/>
      <c r="X368" s="60"/>
      <c r="Y368" s="122">
        <v>2</v>
      </c>
      <c r="Z368" s="60"/>
      <c r="AA368" s="60"/>
      <c r="AB368" s="60"/>
      <c r="AC368" s="60"/>
      <c r="AD368" s="60"/>
      <c r="AE368" s="60"/>
      <c r="AF368" s="60"/>
      <c r="AG368" s="60"/>
      <c r="AH368" s="60"/>
      <c r="AI368" s="60"/>
      <c r="AJ368" s="60"/>
      <c r="AK368" s="60"/>
      <c r="AL368" s="60"/>
      <c r="AM368" s="60"/>
      <c r="AN368" s="124">
        <v>3</v>
      </c>
      <c r="AO368" s="60"/>
      <c r="AP368" s="60"/>
      <c r="AQ368" s="60"/>
      <c r="AR368" s="60"/>
      <c r="AS368" s="60"/>
      <c r="AT368" s="60"/>
      <c r="AU368" s="60"/>
      <c r="AV368" s="60"/>
      <c r="AW368" s="60"/>
      <c r="AX368" s="60"/>
      <c r="AY368" s="60"/>
      <c r="AZ368" s="60"/>
      <c r="BA368" s="60"/>
      <c r="BB368" s="60"/>
      <c r="BC368" s="60"/>
      <c r="BD368" s="60"/>
      <c r="BE368" s="60"/>
    </row>
    <row r="369" spans="1:57" ht="30" customHeight="1" x14ac:dyDescent="0.25">
      <c r="A369" s="166"/>
      <c r="B369" s="71">
        <v>413</v>
      </c>
      <c r="C369" s="169"/>
      <c r="D369" s="75" t="s">
        <v>419</v>
      </c>
      <c r="E369" s="71" t="s">
        <v>789</v>
      </c>
      <c r="F369" s="72" t="s">
        <v>38</v>
      </c>
      <c r="G369" s="72" t="s">
        <v>44</v>
      </c>
      <c r="H369" s="56">
        <v>1.61</v>
      </c>
      <c r="I369" s="32">
        <v>5</v>
      </c>
      <c r="J369" s="41">
        <f t="shared" si="10"/>
        <v>0</v>
      </c>
      <c r="K369" s="42" t="str">
        <f t="shared" si="11"/>
        <v>OK</v>
      </c>
      <c r="L369" s="31"/>
      <c r="M369" s="31"/>
      <c r="N369" s="31"/>
      <c r="O369" s="31"/>
      <c r="P369" s="31"/>
      <c r="Q369" s="31"/>
      <c r="R369" s="31"/>
      <c r="S369" s="31"/>
      <c r="T369" s="31"/>
      <c r="U369" s="31"/>
      <c r="V369" s="31"/>
      <c r="W369" s="31"/>
      <c r="X369" s="60"/>
      <c r="Y369" s="122">
        <v>2</v>
      </c>
      <c r="Z369" s="60"/>
      <c r="AA369" s="60"/>
      <c r="AB369" s="60"/>
      <c r="AC369" s="60"/>
      <c r="AD369" s="60"/>
      <c r="AE369" s="60"/>
      <c r="AF369" s="60"/>
      <c r="AG369" s="60"/>
      <c r="AH369" s="60"/>
      <c r="AI369" s="60"/>
      <c r="AJ369" s="60"/>
      <c r="AK369" s="60"/>
      <c r="AL369" s="60"/>
      <c r="AM369" s="60"/>
      <c r="AN369" s="124">
        <v>3</v>
      </c>
      <c r="AO369" s="60"/>
      <c r="AP369" s="60"/>
      <c r="AQ369" s="60"/>
      <c r="AR369" s="60"/>
      <c r="AS369" s="60"/>
      <c r="AT369" s="60"/>
      <c r="AU369" s="60"/>
      <c r="AV369" s="60"/>
      <c r="AW369" s="60"/>
      <c r="AX369" s="60"/>
      <c r="AY369" s="60"/>
      <c r="AZ369" s="60"/>
      <c r="BA369" s="60"/>
      <c r="BB369" s="60"/>
      <c r="BC369" s="60"/>
      <c r="BD369" s="60"/>
      <c r="BE369" s="60"/>
    </row>
    <row r="370" spans="1:57" ht="30" customHeight="1" x14ac:dyDescent="0.25">
      <c r="A370" s="166"/>
      <c r="B370" s="71">
        <v>414</v>
      </c>
      <c r="C370" s="169"/>
      <c r="D370" s="75" t="s">
        <v>420</v>
      </c>
      <c r="E370" s="71" t="s">
        <v>789</v>
      </c>
      <c r="F370" s="72" t="s">
        <v>38</v>
      </c>
      <c r="G370" s="72" t="s">
        <v>44</v>
      </c>
      <c r="H370" s="56">
        <v>1.69</v>
      </c>
      <c r="I370" s="32">
        <v>5</v>
      </c>
      <c r="J370" s="41">
        <f t="shared" si="10"/>
        <v>3</v>
      </c>
      <c r="K370" s="42" t="str">
        <f t="shared" si="11"/>
        <v>OK</v>
      </c>
      <c r="L370" s="31"/>
      <c r="M370" s="31"/>
      <c r="N370" s="31"/>
      <c r="O370" s="31"/>
      <c r="P370" s="31"/>
      <c r="Q370" s="31"/>
      <c r="R370" s="31"/>
      <c r="S370" s="31"/>
      <c r="T370" s="31"/>
      <c r="U370" s="31"/>
      <c r="V370" s="31"/>
      <c r="W370" s="31"/>
      <c r="X370" s="60"/>
      <c r="Y370" s="122">
        <v>2</v>
      </c>
      <c r="Z370" s="60"/>
      <c r="AA370" s="60"/>
      <c r="AB370" s="60"/>
      <c r="AC370" s="60"/>
      <c r="AD370" s="60"/>
      <c r="AE370" s="60"/>
      <c r="AF370" s="60"/>
      <c r="AG370" s="60"/>
      <c r="AH370" s="60"/>
      <c r="AI370" s="60"/>
      <c r="AJ370" s="60"/>
      <c r="AK370" s="60"/>
      <c r="AL370" s="60"/>
      <c r="AM370" s="60"/>
      <c r="AN370" s="60"/>
      <c r="AO370" s="60"/>
      <c r="AP370" s="60"/>
      <c r="AQ370" s="60"/>
      <c r="AR370" s="60"/>
      <c r="AS370" s="60"/>
      <c r="AT370" s="60"/>
      <c r="AU370" s="60"/>
      <c r="AV370" s="60"/>
      <c r="AW370" s="60"/>
      <c r="AX370" s="60"/>
      <c r="AY370" s="60"/>
      <c r="AZ370" s="60"/>
      <c r="BA370" s="60"/>
      <c r="BB370" s="60"/>
      <c r="BC370" s="60"/>
      <c r="BD370" s="60"/>
      <c r="BE370" s="60"/>
    </row>
    <row r="371" spans="1:57" ht="30" customHeight="1" x14ac:dyDescent="0.25">
      <c r="A371" s="166"/>
      <c r="B371" s="71">
        <v>415</v>
      </c>
      <c r="C371" s="169"/>
      <c r="D371" s="75" t="s">
        <v>421</v>
      </c>
      <c r="E371" s="71" t="s">
        <v>789</v>
      </c>
      <c r="F371" s="72" t="s">
        <v>38</v>
      </c>
      <c r="G371" s="72" t="s">
        <v>44</v>
      </c>
      <c r="H371" s="56">
        <v>3.04</v>
      </c>
      <c r="I371" s="32">
        <v>5</v>
      </c>
      <c r="J371" s="41">
        <f t="shared" si="10"/>
        <v>3</v>
      </c>
      <c r="K371" s="42" t="str">
        <f t="shared" si="11"/>
        <v>OK</v>
      </c>
      <c r="L371" s="31"/>
      <c r="M371" s="31"/>
      <c r="N371" s="31"/>
      <c r="O371" s="31"/>
      <c r="P371" s="31"/>
      <c r="Q371" s="31"/>
      <c r="R371" s="31"/>
      <c r="S371" s="31"/>
      <c r="T371" s="31"/>
      <c r="U371" s="31"/>
      <c r="V371" s="31"/>
      <c r="W371" s="31"/>
      <c r="X371" s="60"/>
      <c r="Y371" s="122">
        <v>2</v>
      </c>
      <c r="Z371" s="60"/>
      <c r="AA371" s="60"/>
      <c r="AB371" s="60"/>
      <c r="AC371" s="60"/>
      <c r="AD371" s="60"/>
      <c r="AE371" s="60"/>
      <c r="AF371" s="60"/>
      <c r="AG371" s="60"/>
      <c r="AH371" s="60"/>
      <c r="AI371" s="60"/>
      <c r="AJ371" s="60"/>
      <c r="AK371" s="60"/>
      <c r="AL371" s="60"/>
      <c r="AM371" s="60"/>
      <c r="AN371" s="60"/>
      <c r="AO371" s="60"/>
      <c r="AP371" s="60"/>
      <c r="AQ371" s="60"/>
      <c r="AR371" s="60"/>
      <c r="AS371" s="60"/>
      <c r="AT371" s="60"/>
      <c r="AU371" s="60"/>
      <c r="AV371" s="60"/>
      <c r="AW371" s="60"/>
      <c r="AX371" s="60"/>
      <c r="AY371" s="60"/>
      <c r="AZ371" s="60"/>
      <c r="BA371" s="60"/>
      <c r="BB371" s="60"/>
      <c r="BC371" s="60"/>
      <c r="BD371" s="60"/>
      <c r="BE371" s="60"/>
    </row>
    <row r="372" spans="1:57" ht="30" customHeight="1" x14ac:dyDescent="0.25">
      <c r="A372" s="166"/>
      <c r="B372" s="71">
        <v>416</v>
      </c>
      <c r="C372" s="169"/>
      <c r="D372" s="75" t="s">
        <v>422</v>
      </c>
      <c r="E372" s="71" t="s">
        <v>789</v>
      </c>
      <c r="F372" s="72" t="s">
        <v>38</v>
      </c>
      <c r="G372" s="72" t="s">
        <v>44</v>
      </c>
      <c r="H372" s="56">
        <v>6.93</v>
      </c>
      <c r="I372" s="32">
        <v>5</v>
      </c>
      <c r="J372" s="41">
        <f t="shared" si="10"/>
        <v>3</v>
      </c>
      <c r="K372" s="42" t="str">
        <f t="shared" si="11"/>
        <v>OK</v>
      </c>
      <c r="L372" s="31"/>
      <c r="M372" s="31"/>
      <c r="N372" s="31"/>
      <c r="O372" s="31"/>
      <c r="P372" s="31"/>
      <c r="Q372" s="31"/>
      <c r="R372" s="31"/>
      <c r="S372" s="31"/>
      <c r="T372" s="31"/>
      <c r="U372" s="31"/>
      <c r="V372" s="31"/>
      <c r="W372" s="31"/>
      <c r="X372" s="60"/>
      <c r="Y372" s="122">
        <v>2</v>
      </c>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row>
    <row r="373" spans="1:57" ht="30" customHeight="1" x14ac:dyDescent="0.25">
      <c r="A373" s="166"/>
      <c r="B373" s="71">
        <v>417</v>
      </c>
      <c r="C373" s="169"/>
      <c r="D373" s="75" t="s">
        <v>423</v>
      </c>
      <c r="E373" s="71" t="s">
        <v>789</v>
      </c>
      <c r="F373" s="72" t="s">
        <v>38</v>
      </c>
      <c r="G373" s="72" t="s">
        <v>44</v>
      </c>
      <c r="H373" s="56">
        <v>6.56</v>
      </c>
      <c r="I373" s="32">
        <v>5</v>
      </c>
      <c r="J373" s="41">
        <f t="shared" si="10"/>
        <v>0</v>
      </c>
      <c r="K373" s="42" t="str">
        <f t="shared" si="11"/>
        <v>OK</v>
      </c>
      <c r="L373" s="31"/>
      <c r="M373" s="31"/>
      <c r="N373" s="31"/>
      <c r="O373" s="31"/>
      <c r="P373" s="31"/>
      <c r="Q373" s="31"/>
      <c r="R373" s="31"/>
      <c r="S373" s="31"/>
      <c r="T373" s="31"/>
      <c r="U373" s="31"/>
      <c r="V373" s="31"/>
      <c r="W373" s="31"/>
      <c r="X373" s="60"/>
      <c r="Y373" s="122">
        <v>5</v>
      </c>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row>
    <row r="374" spans="1:57" ht="30" customHeight="1" x14ac:dyDescent="0.25">
      <c r="A374" s="166"/>
      <c r="B374" s="71">
        <v>418</v>
      </c>
      <c r="C374" s="169"/>
      <c r="D374" s="75" t="s">
        <v>424</v>
      </c>
      <c r="E374" s="71" t="s">
        <v>789</v>
      </c>
      <c r="F374" s="72" t="s">
        <v>38</v>
      </c>
      <c r="G374" s="72" t="s">
        <v>44</v>
      </c>
      <c r="H374" s="56">
        <v>1.4</v>
      </c>
      <c r="I374" s="32">
        <v>5</v>
      </c>
      <c r="J374" s="41">
        <f t="shared" si="10"/>
        <v>3</v>
      </c>
      <c r="K374" s="42" t="str">
        <f t="shared" si="11"/>
        <v>OK</v>
      </c>
      <c r="L374" s="31"/>
      <c r="M374" s="31"/>
      <c r="N374" s="31"/>
      <c r="O374" s="31"/>
      <c r="P374" s="31"/>
      <c r="Q374" s="31"/>
      <c r="R374" s="31"/>
      <c r="S374" s="31"/>
      <c r="T374" s="31"/>
      <c r="U374" s="31"/>
      <c r="V374" s="31"/>
      <c r="W374" s="31"/>
      <c r="X374" s="60"/>
      <c r="Y374" s="122">
        <v>2</v>
      </c>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row>
    <row r="375" spans="1:57" ht="30" customHeight="1" x14ac:dyDescent="0.25">
      <c r="A375" s="166"/>
      <c r="B375" s="71">
        <v>419</v>
      </c>
      <c r="C375" s="169"/>
      <c r="D375" s="75" t="s">
        <v>425</v>
      </c>
      <c r="E375" s="71" t="s">
        <v>789</v>
      </c>
      <c r="F375" s="72" t="s">
        <v>38</v>
      </c>
      <c r="G375" s="72" t="s">
        <v>44</v>
      </c>
      <c r="H375" s="56">
        <v>2.65</v>
      </c>
      <c r="I375" s="32">
        <f>5+2+2</f>
        <v>9</v>
      </c>
      <c r="J375" s="41">
        <f t="shared" si="10"/>
        <v>2</v>
      </c>
      <c r="K375" s="42" t="str">
        <f t="shared" si="11"/>
        <v>OK</v>
      </c>
      <c r="L375" s="31"/>
      <c r="M375" s="31"/>
      <c r="N375" s="31"/>
      <c r="O375" s="31"/>
      <c r="P375" s="31"/>
      <c r="Q375" s="31"/>
      <c r="R375" s="31"/>
      <c r="S375" s="31"/>
      <c r="T375" s="31"/>
      <c r="U375" s="31"/>
      <c r="V375" s="31"/>
      <c r="W375" s="31"/>
      <c r="X375" s="60"/>
      <c r="Y375" s="122">
        <v>5</v>
      </c>
      <c r="Z375" s="60"/>
      <c r="AA375" s="60"/>
      <c r="AB375" s="60"/>
      <c r="AC375" s="60"/>
      <c r="AD375" s="60"/>
      <c r="AE375" s="60"/>
      <c r="AF375" s="60"/>
      <c r="AG375" s="60"/>
      <c r="AH375" s="60"/>
      <c r="AI375" s="60"/>
      <c r="AJ375" s="60"/>
      <c r="AK375" s="60"/>
      <c r="AL375" s="60"/>
      <c r="AM375" s="60"/>
      <c r="AN375" s="124">
        <v>2</v>
      </c>
      <c r="AO375" s="60"/>
      <c r="AP375" s="60"/>
      <c r="AQ375" s="60"/>
      <c r="AR375" s="60"/>
      <c r="AS375" s="60"/>
      <c r="AT375" s="60"/>
      <c r="AU375" s="60"/>
      <c r="AV375" s="60"/>
      <c r="AW375" s="60"/>
      <c r="AX375" s="60"/>
      <c r="AY375" s="60"/>
      <c r="AZ375" s="60"/>
      <c r="BA375" s="60"/>
      <c r="BB375" s="60"/>
      <c r="BC375" s="60"/>
      <c r="BD375" s="60"/>
      <c r="BE375" s="60"/>
    </row>
    <row r="376" spans="1:57" ht="30" customHeight="1" x14ac:dyDescent="0.25">
      <c r="A376" s="166"/>
      <c r="B376" s="71">
        <v>420</v>
      </c>
      <c r="C376" s="169"/>
      <c r="D376" s="75" t="s">
        <v>426</v>
      </c>
      <c r="E376" s="71" t="s">
        <v>789</v>
      </c>
      <c r="F376" s="72" t="s">
        <v>38</v>
      </c>
      <c r="G376" s="72" t="s">
        <v>44</v>
      </c>
      <c r="H376" s="56">
        <v>4.43</v>
      </c>
      <c r="I376" s="32">
        <v>5</v>
      </c>
      <c r="J376" s="41">
        <f t="shared" si="10"/>
        <v>3</v>
      </c>
      <c r="K376" s="42" t="str">
        <f t="shared" si="11"/>
        <v>OK</v>
      </c>
      <c r="L376" s="31"/>
      <c r="M376" s="31"/>
      <c r="N376" s="31"/>
      <c r="O376" s="31"/>
      <c r="P376" s="31"/>
      <c r="Q376" s="31"/>
      <c r="R376" s="31"/>
      <c r="S376" s="31"/>
      <c r="T376" s="31"/>
      <c r="U376" s="31"/>
      <c r="V376" s="31"/>
      <c r="W376" s="31"/>
      <c r="X376" s="60"/>
      <c r="Y376" s="122">
        <v>2</v>
      </c>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row>
    <row r="377" spans="1:57" ht="30" customHeight="1" x14ac:dyDescent="0.25">
      <c r="A377" s="166"/>
      <c r="B377" s="71">
        <v>421</v>
      </c>
      <c r="C377" s="169"/>
      <c r="D377" s="75" t="s">
        <v>427</v>
      </c>
      <c r="E377" s="71" t="s">
        <v>789</v>
      </c>
      <c r="F377" s="72" t="s">
        <v>38</v>
      </c>
      <c r="G377" s="72" t="s">
        <v>44</v>
      </c>
      <c r="H377" s="56">
        <v>4.62</v>
      </c>
      <c r="I377" s="32">
        <v>5</v>
      </c>
      <c r="J377" s="41">
        <f t="shared" si="10"/>
        <v>3</v>
      </c>
      <c r="K377" s="42" t="str">
        <f t="shared" si="11"/>
        <v>OK</v>
      </c>
      <c r="L377" s="31"/>
      <c r="M377" s="31"/>
      <c r="N377" s="31"/>
      <c r="O377" s="31"/>
      <c r="P377" s="31"/>
      <c r="Q377" s="31"/>
      <c r="R377" s="31"/>
      <c r="S377" s="31"/>
      <c r="T377" s="31"/>
      <c r="U377" s="31"/>
      <c r="V377" s="31"/>
      <c r="W377" s="31"/>
      <c r="X377" s="60"/>
      <c r="Y377" s="122">
        <v>2</v>
      </c>
      <c r="Z377" s="60"/>
      <c r="AA377" s="60"/>
      <c r="AB377" s="60"/>
      <c r="AC377" s="60"/>
      <c r="AD377" s="60"/>
      <c r="AE377" s="60"/>
      <c r="AF377" s="60"/>
      <c r="AG377" s="60"/>
      <c r="AH377" s="60"/>
      <c r="AI377" s="60"/>
      <c r="AJ377" s="60"/>
      <c r="AK377" s="60"/>
      <c r="AL377" s="60"/>
      <c r="AM377" s="60"/>
      <c r="AN377" s="60"/>
      <c r="AO377" s="60"/>
      <c r="AP377" s="60"/>
      <c r="AQ377" s="60"/>
      <c r="AR377" s="60"/>
      <c r="AS377" s="60"/>
      <c r="AT377" s="60"/>
      <c r="AU377" s="60"/>
      <c r="AV377" s="60"/>
      <c r="AW377" s="60"/>
      <c r="AX377" s="60"/>
      <c r="AY377" s="60"/>
      <c r="AZ377" s="60"/>
      <c r="BA377" s="60"/>
      <c r="BB377" s="60"/>
      <c r="BC377" s="60"/>
      <c r="BD377" s="60"/>
      <c r="BE377" s="60"/>
    </row>
    <row r="378" spans="1:57" ht="30" customHeight="1" x14ac:dyDescent="0.25">
      <c r="A378" s="166"/>
      <c r="B378" s="71">
        <v>422</v>
      </c>
      <c r="C378" s="169"/>
      <c r="D378" s="75" t="s">
        <v>428</v>
      </c>
      <c r="E378" s="71" t="s">
        <v>789</v>
      </c>
      <c r="F378" s="72" t="s">
        <v>38</v>
      </c>
      <c r="G378" s="72" t="s">
        <v>44</v>
      </c>
      <c r="H378" s="56">
        <v>3.15</v>
      </c>
      <c r="I378" s="32">
        <v>5</v>
      </c>
      <c r="J378" s="41">
        <f t="shared" si="10"/>
        <v>3</v>
      </c>
      <c r="K378" s="42" t="str">
        <f t="shared" si="11"/>
        <v>OK</v>
      </c>
      <c r="L378" s="31"/>
      <c r="M378" s="31"/>
      <c r="N378" s="31"/>
      <c r="O378" s="31"/>
      <c r="P378" s="31"/>
      <c r="Q378" s="31"/>
      <c r="R378" s="31"/>
      <c r="S378" s="31"/>
      <c r="T378" s="31"/>
      <c r="U378" s="31"/>
      <c r="V378" s="31"/>
      <c r="W378" s="31"/>
      <c r="X378" s="60"/>
      <c r="Y378" s="122">
        <v>2</v>
      </c>
      <c r="Z378" s="60"/>
      <c r="AA378" s="60"/>
      <c r="AB378" s="60"/>
      <c r="AC378" s="60"/>
      <c r="AD378" s="60"/>
      <c r="AE378" s="60"/>
      <c r="AF378" s="60"/>
      <c r="AG378" s="60"/>
      <c r="AH378" s="60"/>
      <c r="AI378" s="60"/>
      <c r="AJ378" s="60"/>
      <c r="AK378" s="60"/>
      <c r="AL378" s="60"/>
      <c r="AM378" s="60"/>
      <c r="AN378" s="60"/>
      <c r="AO378" s="60"/>
      <c r="AP378" s="60"/>
      <c r="AQ378" s="60"/>
      <c r="AR378" s="60"/>
      <c r="AS378" s="60"/>
      <c r="AT378" s="60"/>
      <c r="AU378" s="60"/>
      <c r="AV378" s="60"/>
      <c r="AW378" s="60"/>
      <c r="AX378" s="60"/>
      <c r="AY378" s="60"/>
      <c r="AZ378" s="60"/>
      <c r="BA378" s="60"/>
      <c r="BB378" s="60"/>
      <c r="BC378" s="60"/>
      <c r="BD378" s="60"/>
      <c r="BE378" s="60"/>
    </row>
    <row r="379" spans="1:57" ht="30" customHeight="1" x14ac:dyDescent="0.25">
      <c r="A379" s="166"/>
      <c r="B379" s="71">
        <v>423</v>
      </c>
      <c r="C379" s="169"/>
      <c r="D379" s="75" t="s">
        <v>429</v>
      </c>
      <c r="E379" s="71" t="s">
        <v>789</v>
      </c>
      <c r="F379" s="72" t="s">
        <v>38</v>
      </c>
      <c r="G379" s="72" t="s">
        <v>44</v>
      </c>
      <c r="H379" s="56">
        <v>1</v>
      </c>
      <c r="I379" s="32">
        <v>5</v>
      </c>
      <c r="J379" s="41">
        <f t="shared" si="10"/>
        <v>3</v>
      </c>
      <c r="K379" s="42" t="str">
        <f t="shared" si="11"/>
        <v>OK</v>
      </c>
      <c r="L379" s="31"/>
      <c r="M379" s="31"/>
      <c r="N379" s="31"/>
      <c r="O379" s="31"/>
      <c r="P379" s="31"/>
      <c r="Q379" s="31"/>
      <c r="R379" s="31"/>
      <c r="S379" s="31"/>
      <c r="T379" s="31"/>
      <c r="U379" s="31"/>
      <c r="V379" s="31"/>
      <c r="W379" s="31"/>
      <c r="X379" s="60"/>
      <c r="Y379" s="122">
        <v>2</v>
      </c>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row>
    <row r="380" spans="1:57" ht="30" customHeight="1" x14ac:dyDescent="0.25">
      <c r="A380" s="166"/>
      <c r="B380" s="71">
        <v>424</v>
      </c>
      <c r="C380" s="169"/>
      <c r="D380" s="75" t="s">
        <v>430</v>
      </c>
      <c r="E380" s="71" t="s">
        <v>789</v>
      </c>
      <c r="F380" s="72" t="s">
        <v>38</v>
      </c>
      <c r="G380" s="72" t="s">
        <v>44</v>
      </c>
      <c r="H380" s="56">
        <v>2.21</v>
      </c>
      <c r="I380" s="32">
        <v>5</v>
      </c>
      <c r="J380" s="41">
        <f t="shared" si="10"/>
        <v>3</v>
      </c>
      <c r="K380" s="42" t="str">
        <f t="shared" si="11"/>
        <v>OK</v>
      </c>
      <c r="L380" s="31"/>
      <c r="M380" s="31"/>
      <c r="N380" s="31"/>
      <c r="O380" s="31"/>
      <c r="P380" s="31"/>
      <c r="Q380" s="31"/>
      <c r="R380" s="31"/>
      <c r="S380" s="31"/>
      <c r="T380" s="31"/>
      <c r="U380" s="31"/>
      <c r="V380" s="31"/>
      <c r="W380" s="31"/>
      <c r="X380" s="60"/>
      <c r="Y380" s="122">
        <v>2</v>
      </c>
      <c r="Z380" s="60"/>
      <c r="AA380" s="60"/>
      <c r="AB380" s="60"/>
      <c r="AC380" s="60"/>
      <c r="AD380" s="60"/>
      <c r="AE380" s="60"/>
      <c r="AF380" s="60"/>
      <c r="AG380" s="60"/>
      <c r="AH380" s="60"/>
      <c r="AI380" s="60"/>
      <c r="AJ380" s="60"/>
      <c r="AK380" s="60"/>
      <c r="AL380" s="60"/>
      <c r="AM380" s="60"/>
      <c r="AN380" s="60"/>
      <c r="AO380" s="60"/>
      <c r="AP380" s="60"/>
      <c r="AQ380" s="60"/>
      <c r="AR380" s="60"/>
      <c r="AS380" s="60"/>
      <c r="AT380" s="60"/>
      <c r="AU380" s="60"/>
      <c r="AV380" s="60"/>
      <c r="AW380" s="60"/>
      <c r="AX380" s="60"/>
      <c r="AY380" s="60"/>
      <c r="AZ380" s="60"/>
      <c r="BA380" s="60"/>
      <c r="BB380" s="60"/>
      <c r="BC380" s="60"/>
      <c r="BD380" s="60"/>
      <c r="BE380" s="60"/>
    </row>
    <row r="381" spans="1:57" ht="30" customHeight="1" x14ac:dyDescent="0.25">
      <c r="A381" s="166"/>
      <c r="B381" s="71">
        <v>425</v>
      </c>
      <c r="C381" s="169"/>
      <c r="D381" s="75" t="s">
        <v>431</v>
      </c>
      <c r="E381" s="71" t="s">
        <v>789</v>
      </c>
      <c r="F381" s="72" t="s">
        <v>38</v>
      </c>
      <c r="G381" s="72" t="s">
        <v>44</v>
      </c>
      <c r="H381" s="56">
        <v>1.58</v>
      </c>
      <c r="I381" s="32">
        <v>5</v>
      </c>
      <c r="J381" s="41">
        <f t="shared" si="10"/>
        <v>3</v>
      </c>
      <c r="K381" s="42" t="str">
        <f t="shared" si="11"/>
        <v>OK</v>
      </c>
      <c r="L381" s="31"/>
      <c r="M381" s="31"/>
      <c r="N381" s="31"/>
      <c r="O381" s="31"/>
      <c r="P381" s="31"/>
      <c r="Q381" s="31"/>
      <c r="R381" s="31"/>
      <c r="S381" s="31"/>
      <c r="T381" s="31"/>
      <c r="U381" s="31"/>
      <c r="V381" s="31"/>
      <c r="W381" s="31"/>
      <c r="X381" s="60"/>
      <c r="Y381" s="122">
        <v>2</v>
      </c>
      <c r="Z381" s="60"/>
      <c r="AA381" s="60"/>
      <c r="AB381" s="60"/>
      <c r="AC381" s="60"/>
      <c r="AD381" s="60"/>
      <c r="AE381" s="60"/>
      <c r="AF381" s="60"/>
      <c r="AG381" s="60"/>
      <c r="AH381" s="60"/>
      <c r="AI381" s="60"/>
      <c r="AJ381" s="60"/>
      <c r="AK381" s="60"/>
      <c r="AL381" s="60"/>
      <c r="AM381" s="60"/>
      <c r="AN381" s="60"/>
      <c r="AO381" s="60"/>
      <c r="AP381" s="60"/>
      <c r="AQ381" s="60"/>
      <c r="AR381" s="60"/>
      <c r="AS381" s="60"/>
      <c r="AT381" s="60"/>
      <c r="AU381" s="60"/>
      <c r="AV381" s="60"/>
      <c r="AW381" s="60"/>
      <c r="AX381" s="60"/>
      <c r="AY381" s="60"/>
      <c r="AZ381" s="60"/>
      <c r="BA381" s="60"/>
      <c r="BB381" s="60"/>
      <c r="BC381" s="60"/>
      <c r="BD381" s="60"/>
      <c r="BE381" s="60"/>
    </row>
    <row r="382" spans="1:57" ht="30" customHeight="1" x14ac:dyDescent="0.25">
      <c r="A382" s="166"/>
      <c r="B382" s="71">
        <v>426</v>
      </c>
      <c r="C382" s="169"/>
      <c r="D382" s="75" t="s">
        <v>432</v>
      </c>
      <c r="E382" s="71" t="s">
        <v>789</v>
      </c>
      <c r="F382" s="72" t="s">
        <v>38</v>
      </c>
      <c r="G382" s="72" t="s">
        <v>44</v>
      </c>
      <c r="H382" s="56">
        <v>2.7</v>
      </c>
      <c r="I382" s="32">
        <v>5</v>
      </c>
      <c r="J382" s="41">
        <f t="shared" si="10"/>
        <v>3</v>
      </c>
      <c r="K382" s="42" t="str">
        <f t="shared" si="11"/>
        <v>OK</v>
      </c>
      <c r="L382" s="31"/>
      <c r="M382" s="31"/>
      <c r="N382" s="31"/>
      <c r="O382" s="31"/>
      <c r="P382" s="31"/>
      <c r="Q382" s="31"/>
      <c r="R382" s="31"/>
      <c r="S382" s="31"/>
      <c r="T382" s="31"/>
      <c r="U382" s="31"/>
      <c r="V382" s="31"/>
      <c r="W382" s="31"/>
      <c r="X382" s="60"/>
      <c r="Y382" s="122">
        <v>2</v>
      </c>
      <c r="Z382" s="60"/>
      <c r="AA382" s="60"/>
      <c r="AB382" s="60"/>
      <c r="AC382" s="60"/>
      <c r="AD382" s="60"/>
      <c r="AE382" s="60"/>
      <c r="AF382" s="60"/>
      <c r="AG382" s="60"/>
      <c r="AH382" s="60"/>
      <c r="AI382" s="60"/>
      <c r="AJ382" s="60"/>
      <c r="AK382" s="60"/>
      <c r="AL382" s="60"/>
      <c r="AM382" s="60"/>
      <c r="AN382" s="60"/>
      <c r="AO382" s="60"/>
      <c r="AP382" s="60"/>
      <c r="AQ382" s="60"/>
      <c r="AR382" s="60"/>
      <c r="AS382" s="60"/>
      <c r="AT382" s="60"/>
      <c r="AU382" s="60"/>
      <c r="AV382" s="60"/>
      <c r="AW382" s="60"/>
      <c r="AX382" s="60"/>
      <c r="AY382" s="60"/>
      <c r="AZ382" s="60"/>
      <c r="BA382" s="60"/>
      <c r="BB382" s="60"/>
      <c r="BC382" s="60"/>
      <c r="BD382" s="60"/>
      <c r="BE382" s="60"/>
    </row>
    <row r="383" spans="1:57" ht="30" customHeight="1" x14ac:dyDescent="0.25">
      <c r="A383" s="166"/>
      <c r="B383" s="71">
        <v>427</v>
      </c>
      <c r="C383" s="169"/>
      <c r="D383" s="75" t="s">
        <v>433</v>
      </c>
      <c r="E383" s="71" t="s">
        <v>789</v>
      </c>
      <c r="F383" s="72" t="s">
        <v>38</v>
      </c>
      <c r="G383" s="72" t="s">
        <v>44</v>
      </c>
      <c r="H383" s="56">
        <v>4.2300000000000004</v>
      </c>
      <c r="I383" s="32">
        <v>5</v>
      </c>
      <c r="J383" s="41">
        <f t="shared" si="10"/>
        <v>3</v>
      </c>
      <c r="K383" s="42" t="str">
        <f t="shared" si="11"/>
        <v>OK</v>
      </c>
      <c r="L383" s="31"/>
      <c r="M383" s="31"/>
      <c r="N383" s="31"/>
      <c r="O383" s="31"/>
      <c r="P383" s="31"/>
      <c r="Q383" s="31"/>
      <c r="R383" s="31"/>
      <c r="S383" s="31"/>
      <c r="T383" s="31"/>
      <c r="U383" s="31"/>
      <c r="V383" s="31"/>
      <c r="W383" s="31"/>
      <c r="X383" s="60"/>
      <c r="Y383" s="122">
        <v>2</v>
      </c>
      <c r="Z383" s="60"/>
      <c r="AA383" s="60"/>
      <c r="AB383" s="60"/>
      <c r="AC383" s="60"/>
      <c r="AD383" s="60"/>
      <c r="AE383" s="60"/>
      <c r="AF383" s="60"/>
      <c r="AG383" s="60"/>
      <c r="AH383" s="60"/>
      <c r="AI383" s="60"/>
      <c r="AJ383" s="60"/>
      <c r="AK383" s="60"/>
      <c r="AL383" s="60"/>
      <c r="AM383" s="60"/>
      <c r="AN383" s="60"/>
      <c r="AO383" s="60"/>
      <c r="AP383" s="60"/>
      <c r="AQ383" s="60"/>
      <c r="AR383" s="60"/>
      <c r="AS383" s="60"/>
      <c r="AT383" s="60"/>
      <c r="AU383" s="60"/>
      <c r="AV383" s="60"/>
      <c r="AW383" s="60"/>
      <c r="AX383" s="60"/>
      <c r="AY383" s="60"/>
      <c r="AZ383" s="60"/>
      <c r="BA383" s="60"/>
      <c r="BB383" s="60"/>
      <c r="BC383" s="60"/>
      <c r="BD383" s="60"/>
      <c r="BE383" s="60"/>
    </row>
    <row r="384" spans="1:57" ht="30" customHeight="1" x14ac:dyDescent="0.25">
      <c r="A384" s="166"/>
      <c r="B384" s="71">
        <v>428</v>
      </c>
      <c r="C384" s="169"/>
      <c r="D384" s="75" t="s">
        <v>434</v>
      </c>
      <c r="E384" s="71" t="s">
        <v>789</v>
      </c>
      <c r="F384" s="72" t="s">
        <v>38</v>
      </c>
      <c r="G384" s="72" t="s">
        <v>44</v>
      </c>
      <c r="H384" s="56">
        <v>6.24</v>
      </c>
      <c r="I384" s="32">
        <v>5</v>
      </c>
      <c r="J384" s="41">
        <f t="shared" si="10"/>
        <v>3</v>
      </c>
      <c r="K384" s="42" t="str">
        <f t="shared" si="11"/>
        <v>OK</v>
      </c>
      <c r="L384" s="31"/>
      <c r="M384" s="31"/>
      <c r="N384" s="31"/>
      <c r="O384" s="31"/>
      <c r="P384" s="31"/>
      <c r="Q384" s="31"/>
      <c r="R384" s="31"/>
      <c r="S384" s="31"/>
      <c r="T384" s="31"/>
      <c r="U384" s="31"/>
      <c r="V384" s="31"/>
      <c r="W384" s="31"/>
      <c r="X384" s="60"/>
      <c r="Y384" s="122">
        <v>2</v>
      </c>
      <c r="Z384" s="60"/>
      <c r="AA384" s="60"/>
      <c r="AB384" s="60"/>
      <c r="AC384" s="60"/>
      <c r="AD384" s="60"/>
      <c r="AE384" s="60"/>
      <c r="AF384" s="60"/>
      <c r="AG384" s="60"/>
      <c r="AH384" s="60"/>
      <c r="AI384" s="60"/>
      <c r="AJ384" s="60"/>
      <c r="AK384" s="60"/>
      <c r="AL384" s="60"/>
      <c r="AM384" s="60"/>
      <c r="AN384" s="60"/>
      <c r="AO384" s="60"/>
      <c r="AP384" s="60"/>
      <c r="AQ384" s="60"/>
      <c r="AR384" s="60"/>
      <c r="AS384" s="60"/>
      <c r="AT384" s="60"/>
      <c r="AU384" s="60"/>
      <c r="AV384" s="60"/>
      <c r="AW384" s="60"/>
      <c r="AX384" s="60"/>
      <c r="AY384" s="60"/>
      <c r="AZ384" s="60"/>
      <c r="BA384" s="60"/>
      <c r="BB384" s="60"/>
      <c r="BC384" s="60"/>
      <c r="BD384" s="60"/>
      <c r="BE384" s="60"/>
    </row>
    <row r="385" spans="1:57" ht="30" customHeight="1" x14ac:dyDescent="0.25">
      <c r="A385" s="166"/>
      <c r="B385" s="71">
        <v>429</v>
      </c>
      <c r="C385" s="169"/>
      <c r="D385" s="75" t="s">
        <v>435</v>
      </c>
      <c r="E385" s="71" t="s">
        <v>789</v>
      </c>
      <c r="F385" s="72" t="s">
        <v>38</v>
      </c>
      <c r="G385" s="72" t="s">
        <v>44</v>
      </c>
      <c r="H385" s="56">
        <v>7.34</v>
      </c>
      <c r="I385" s="32">
        <v>5</v>
      </c>
      <c r="J385" s="41">
        <f t="shared" si="10"/>
        <v>3</v>
      </c>
      <c r="K385" s="42" t="str">
        <f t="shared" si="11"/>
        <v>OK</v>
      </c>
      <c r="L385" s="31"/>
      <c r="M385" s="31"/>
      <c r="N385" s="31"/>
      <c r="O385" s="31"/>
      <c r="P385" s="31"/>
      <c r="Q385" s="31"/>
      <c r="R385" s="31"/>
      <c r="S385" s="31"/>
      <c r="T385" s="31"/>
      <c r="U385" s="31"/>
      <c r="V385" s="31"/>
      <c r="W385" s="31"/>
      <c r="X385" s="60"/>
      <c r="Y385" s="122">
        <v>2</v>
      </c>
      <c r="Z385" s="60"/>
      <c r="AA385" s="60"/>
      <c r="AB385" s="60"/>
      <c r="AC385" s="60"/>
      <c r="AD385" s="60"/>
      <c r="AE385" s="60"/>
      <c r="AF385" s="60"/>
      <c r="AG385" s="60"/>
      <c r="AH385" s="60"/>
      <c r="AI385" s="60"/>
      <c r="AJ385" s="60"/>
      <c r="AK385" s="60"/>
      <c r="AL385" s="60"/>
      <c r="AM385" s="60"/>
      <c r="AN385" s="60"/>
      <c r="AO385" s="60"/>
      <c r="AP385" s="60"/>
      <c r="AQ385" s="60"/>
      <c r="AR385" s="60"/>
      <c r="AS385" s="60"/>
      <c r="AT385" s="60"/>
      <c r="AU385" s="60"/>
      <c r="AV385" s="60"/>
      <c r="AW385" s="60"/>
      <c r="AX385" s="60"/>
      <c r="AY385" s="60"/>
      <c r="AZ385" s="60"/>
      <c r="BA385" s="60"/>
      <c r="BB385" s="60"/>
      <c r="BC385" s="60"/>
      <c r="BD385" s="60"/>
      <c r="BE385" s="60"/>
    </row>
    <row r="386" spans="1:57" ht="30" customHeight="1" x14ac:dyDescent="0.25">
      <c r="A386" s="166"/>
      <c r="B386" s="71">
        <v>430</v>
      </c>
      <c r="C386" s="169"/>
      <c r="D386" s="75" t="s">
        <v>436</v>
      </c>
      <c r="E386" s="71" t="s">
        <v>789</v>
      </c>
      <c r="F386" s="72" t="s">
        <v>38</v>
      </c>
      <c r="G386" s="72" t="s">
        <v>44</v>
      </c>
      <c r="H386" s="56">
        <v>7.03</v>
      </c>
      <c r="I386" s="32">
        <v>5</v>
      </c>
      <c r="J386" s="41">
        <f t="shared" si="10"/>
        <v>3</v>
      </c>
      <c r="K386" s="42" t="str">
        <f t="shared" si="11"/>
        <v>OK</v>
      </c>
      <c r="L386" s="31"/>
      <c r="M386" s="31"/>
      <c r="N386" s="31"/>
      <c r="O386" s="31"/>
      <c r="P386" s="31"/>
      <c r="Q386" s="31"/>
      <c r="R386" s="31"/>
      <c r="S386" s="31"/>
      <c r="T386" s="31"/>
      <c r="U386" s="31"/>
      <c r="V386" s="31"/>
      <c r="W386" s="31"/>
      <c r="X386" s="60"/>
      <c r="Y386" s="122">
        <v>2</v>
      </c>
      <c r="Z386" s="60"/>
      <c r="AA386" s="60"/>
      <c r="AB386" s="60"/>
      <c r="AC386" s="60"/>
      <c r="AD386" s="60"/>
      <c r="AE386" s="60"/>
      <c r="AF386" s="60"/>
      <c r="AG386" s="60"/>
      <c r="AH386" s="60"/>
      <c r="AI386" s="60"/>
      <c r="AJ386" s="60"/>
      <c r="AK386" s="60"/>
      <c r="AL386" s="60"/>
      <c r="AM386" s="60"/>
      <c r="AN386" s="60"/>
      <c r="AO386" s="60"/>
      <c r="AP386" s="60"/>
      <c r="AQ386" s="60"/>
      <c r="AR386" s="60"/>
      <c r="AS386" s="60"/>
      <c r="AT386" s="60"/>
      <c r="AU386" s="60"/>
      <c r="AV386" s="60"/>
      <c r="AW386" s="60"/>
      <c r="AX386" s="60"/>
      <c r="AY386" s="60"/>
      <c r="AZ386" s="60"/>
      <c r="BA386" s="60"/>
      <c r="BB386" s="60"/>
      <c r="BC386" s="60"/>
      <c r="BD386" s="60"/>
      <c r="BE386" s="60"/>
    </row>
    <row r="387" spans="1:57" ht="30" customHeight="1" x14ac:dyDescent="0.25">
      <c r="A387" s="166"/>
      <c r="B387" s="71">
        <v>431</v>
      </c>
      <c r="C387" s="169"/>
      <c r="D387" s="75" t="s">
        <v>437</v>
      </c>
      <c r="E387" s="71" t="s">
        <v>789</v>
      </c>
      <c r="F387" s="72" t="s">
        <v>38</v>
      </c>
      <c r="G387" s="72" t="s">
        <v>44</v>
      </c>
      <c r="H387" s="56">
        <v>1.51</v>
      </c>
      <c r="I387" s="32">
        <v>5</v>
      </c>
      <c r="J387" s="41">
        <f t="shared" si="10"/>
        <v>3</v>
      </c>
      <c r="K387" s="42" t="str">
        <f t="shared" si="11"/>
        <v>OK</v>
      </c>
      <c r="L387" s="31"/>
      <c r="M387" s="31"/>
      <c r="N387" s="31"/>
      <c r="O387" s="31"/>
      <c r="P387" s="31"/>
      <c r="Q387" s="31"/>
      <c r="R387" s="31"/>
      <c r="S387" s="31"/>
      <c r="T387" s="31"/>
      <c r="U387" s="31"/>
      <c r="V387" s="31"/>
      <c r="W387" s="31"/>
      <c r="X387" s="60"/>
      <c r="Y387" s="122">
        <v>2</v>
      </c>
      <c r="Z387" s="60"/>
      <c r="AA387" s="60"/>
      <c r="AB387" s="60"/>
      <c r="AC387" s="60"/>
      <c r="AD387" s="60"/>
      <c r="AE387" s="60"/>
      <c r="AF387" s="60"/>
      <c r="AG387" s="60"/>
      <c r="AH387" s="60"/>
      <c r="AI387" s="60"/>
      <c r="AJ387" s="60"/>
      <c r="AK387" s="60"/>
      <c r="AL387" s="60"/>
      <c r="AM387" s="60"/>
      <c r="AN387" s="60"/>
      <c r="AO387" s="60"/>
      <c r="AP387" s="60"/>
      <c r="AQ387" s="60"/>
      <c r="AR387" s="60"/>
      <c r="AS387" s="60"/>
      <c r="AT387" s="60"/>
      <c r="AU387" s="60"/>
      <c r="AV387" s="60"/>
      <c r="AW387" s="60"/>
      <c r="AX387" s="60"/>
      <c r="AY387" s="60"/>
      <c r="AZ387" s="60"/>
      <c r="BA387" s="60"/>
      <c r="BB387" s="60"/>
      <c r="BC387" s="60"/>
      <c r="BD387" s="60"/>
      <c r="BE387" s="60"/>
    </row>
    <row r="388" spans="1:57" ht="30" customHeight="1" x14ac:dyDescent="0.25">
      <c r="A388" s="166"/>
      <c r="B388" s="71">
        <v>432</v>
      </c>
      <c r="C388" s="169"/>
      <c r="D388" s="75" t="s">
        <v>438</v>
      </c>
      <c r="E388" s="71" t="s">
        <v>789</v>
      </c>
      <c r="F388" s="72" t="s">
        <v>38</v>
      </c>
      <c r="G388" s="72" t="s">
        <v>44</v>
      </c>
      <c r="H388" s="56">
        <v>2.31</v>
      </c>
      <c r="I388" s="32">
        <v>5</v>
      </c>
      <c r="J388" s="41">
        <f t="shared" ref="J388:J451" si="12">I388-(SUM(L388:BE388))</f>
        <v>3</v>
      </c>
      <c r="K388" s="42" t="str">
        <f t="shared" si="11"/>
        <v>OK</v>
      </c>
      <c r="L388" s="31"/>
      <c r="M388" s="31"/>
      <c r="N388" s="31"/>
      <c r="O388" s="31"/>
      <c r="P388" s="31"/>
      <c r="Q388" s="31"/>
      <c r="R388" s="31"/>
      <c r="S388" s="31"/>
      <c r="T388" s="31"/>
      <c r="U388" s="31"/>
      <c r="V388" s="31"/>
      <c r="W388" s="31"/>
      <c r="X388" s="60"/>
      <c r="Y388" s="122">
        <v>2</v>
      </c>
      <c r="Z388" s="60"/>
      <c r="AA388" s="60"/>
      <c r="AB388" s="60"/>
      <c r="AC388" s="60"/>
      <c r="AD388" s="60"/>
      <c r="AE388" s="60"/>
      <c r="AF388" s="60"/>
      <c r="AG388" s="60"/>
      <c r="AH388" s="60"/>
      <c r="AI388" s="60"/>
      <c r="AJ388" s="60"/>
      <c r="AK388" s="60"/>
      <c r="AL388" s="60"/>
      <c r="AM388" s="60"/>
      <c r="AN388" s="60"/>
      <c r="AO388" s="60"/>
      <c r="AP388" s="60"/>
      <c r="AQ388" s="60"/>
      <c r="AR388" s="60"/>
      <c r="AS388" s="60"/>
      <c r="AT388" s="60"/>
      <c r="AU388" s="60"/>
      <c r="AV388" s="60"/>
      <c r="AW388" s="60"/>
      <c r="AX388" s="60"/>
      <c r="AY388" s="60"/>
      <c r="AZ388" s="60"/>
      <c r="BA388" s="60"/>
      <c r="BB388" s="60"/>
      <c r="BC388" s="60"/>
      <c r="BD388" s="60"/>
      <c r="BE388" s="60"/>
    </row>
    <row r="389" spans="1:57" ht="30" customHeight="1" x14ac:dyDescent="0.25">
      <c r="A389" s="166"/>
      <c r="B389" s="71">
        <v>433</v>
      </c>
      <c r="C389" s="169"/>
      <c r="D389" s="75" t="s">
        <v>439</v>
      </c>
      <c r="E389" s="71" t="s">
        <v>789</v>
      </c>
      <c r="F389" s="72" t="s">
        <v>38</v>
      </c>
      <c r="G389" s="72" t="s">
        <v>44</v>
      </c>
      <c r="H389" s="56">
        <v>2.69</v>
      </c>
      <c r="I389" s="32">
        <v>5</v>
      </c>
      <c r="J389" s="41">
        <f t="shared" si="12"/>
        <v>3</v>
      </c>
      <c r="K389" s="42" t="str">
        <f t="shared" ref="K389:K452" si="13">IF(J389&lt;0,"ATENÇÃO","OK")</f>
        <v>OK</v>
      </c>
      <c r="L389" s="31"/>
      <c r="M389" s="31"/>
      <c r="N389" s="31"/>
      <c r="O389" s="31"/>
      <c r="P389" s="31"/>
      <c r="Q389" s="31"/>
      <c r="R389" s="31"/>
      <c r="S389" s="31"/>
      <c r="T389" s="31"/>
      <c r="U389" s="31"/>
      <c r="V389" s="31"/>
      <c r="W389" s="31"/>
      <c r="X389" s="60"/>
      <c r="Y389" s="122">
        <v>2</v>
      </c>
      <c r="Z389" s="60"/>
      <c r="AA389" s="60"/>
      <c r="AB389" s="60"/>
      <c r="AC389" s="60"/>
      <c r="AD389" s="60"/>
      <c r="AE389" s="60"/>
      <c r="AF389" s="60"/>
      <c r="AG389" s="60"/>
      <c r="AH389" s="60"/>
      <c r="AI389" s="60"/>
      <c r="AJ389" s="60"/>
      <c r="AK389" s="60"/>
      <c r="AL389" s="60"/>
      <c r="AM389" s="60"/>
      <c r="AN389" s="60"/>
      <c r="AO389" s="60"/>
      <c r="AP389" s="60"/>
      <c r="AQ389" s="60"/>
      <c r="AR389" s="60"/>
      <c r="AS389" s="60"/>
      <c r="AT389" s="60"/>
      <c r="AU389" s="60"/>
      <c r="AV389" s="60"/>
      <c r="AW389" s="60"/>
      <c r="AX389" s="60"/>
      <c r="AY389" s="60"/>
      <c r="AZ389" s="60"/>
      <c r="BA389" s="60"/>
      <c r="BB389" s="60"/>
      <c r="BC389" s="60"/>
      <c r="BD389" s="60"/>
      <c r="BE389" s="60"/>
    </row>
    <row r="390" spans="1:57" ht="30" customHeight="1" x14ac:dyDescent="0.25">
      <c r="A390" s="166"/>
      <c r="B390" s="71">
        <v>434</v>
      </c>
      <c r="C390" s="169"/>
      <c r="D390" s="75" t="s">
        <v>440</v>
      </c>
      <c r="E390" s="71" t="s">
        <v>789</v>
      </c>
      <c r="F390" s="72" t="s">
        <v>38</v>
      </c>
      <c r="G390" s="72" t="s">
        <v>44</v>
      </c>
      <c r="H390" s="56">
        <v>18.62</v>
      </c>
      <c r="I390" s="32">
        <v>5</v>
      </c>
      <c r="J390" s="41">
        <f t="shared" si="12"/>
        <v>2</v>
      </c>
      <c r="K390" s="42" t="str">
        <f t="shared" si="13"/>
        <v>OK</v>
      </c>
      <c r="L390" s="31"/>
      <c r="M390" s="31"/>
      <c r="N390" s="31"/>
      <c r="O390" s="31"/>
      <c r="P390" s="31"/>
      <c r="Q390" s="31"/>
      <c r="R390" s="31"/>
      <c r="S390" s="31"/>
      <c r="T390" s="31"/>
      <c r="U390" s="31"/>
      <c r="V390" s="31"/>
      <c r="W390" s="31"/>
      <c r="X390" s="60"/>
      <c r="Y390" s="122">
        <v>1</v>
      </c>
      <c r="Z390" s="60"/>
      <c r="AA390" s="60"/>
      <c r="AB390" s="60"/>
      <c r="AC390" s="60"/>
      <c r="AD390" s="60"/>
      <c r="AE390" s="60"/>
      <c r="AF390" s="60"/>
      <c r="AG390" s="124">
        <v>2</v>
      </c>
      <c r="AH390" s="123"/>
      <c r="AI390" s="123"/>
      <c r="AJ390" s="60"/>
      <c r="AK390" s="60"/>
      <c r="AL390" s="60"/>
      <c r="AM390" s="60"/>
      <c r="AN390" s="60"/>
      <c r="AO390" s="60"/>
      <c r="AP390" s="60"/>
      <c r="AQ390" s="60"/>
      <c r="AR390" s="60"/>
      <c r="AS390" s="60"/>
      <c r="AT390" s="60"/>
      <c r="AU390" s="60"/>
      <c r="AV390" s="60"/>
      <c r="AW390" s="60"/>
      <c r="AX390" s="60"/>
      <c r="AY390" s="60"/>
      <c r="AZ390" s="60"/>
      <c r="BA390" s="60"/>
      <c r="BB390" s="60"/>
      <c r="BC390" s="60"/>
      <c r="BD390" s="60"/>
      <c r="BE390" s="60"/>
    </row>
    <row r="391" spans="1:57" ht="30" customHeight="1" x14ac:dyDescent="0.25">
      <c r="A391" s="166"/>
      <c r="B391" s="71">
        <v>435</v>
      </c>
      <c r="C391" s="169"/>
      <c r="D391" s="75" t="s">
        <v>441</v>
      </c>
      <c r="E391" s="71" t="s">
        <v>789</v>
      </c>
      <c r="F391" s="72" t="s">
        <v>38</v>
      </c>
      <c r="G391" s="72" t="s">
        <v>44</v>
      </c>
      <c r="H391" s="56">
        <v>17.97</v>
      </c>
      <c r="I391" s="32">
        <v>5</v>
      </c>
      <c r="J391" s="41">
        <f t="shared" si="12"/>
        <v>4</v>
      </c>
      <c r="K391" s="42" t="str">
        <f t="shared" si="13"/>
        <v>OK</v>
      </c>
      <c r="L391" s="31"/>
      <c r="M391" s="31"/>
      <c r="N391" s="31"/>
      <c r="O391" s="31"/>
      <c r="P391" s="31"/>
      <c r="Q391" s="31"/>
      <c r="R391" s="31"/>
      <c r="S391" s="31"/>
      <c r="T391" s="31"/>
      <c r="U391" s="31"/>
      <c r="V391" s="31"/>
      <c r="W391" s="31"/>
      <c r="X391" s="60"/>
      <c r="Y391" s="122">
        <v>1</v>
      </c>
      <c r="Z391" s="60"/>
      <c r="AA391" s="60"/>
      <c r="AB391" s="60"/>
      <c r="AC391" s="60"/>
      <c r="AD391" s="60"/>
      <c r="AE391" s="60"/>
      <c r="AF391" s="60"/>
      <c r="AG391" s="60"/>
      <c r="AH391" s="60"/>
      <c r="AI391" s="60"/>
      <c r="AJ391" s="60"/>
      <c r="AK391" s="60"/>
      <c r="AL391" s="60"/>
      <c r="AM391" s="60"/>
      <c r="AN391" s="60"/>
      <c r="AO391" s="60"/>
      <c r="AP391" s="60"/>
      <c r="AQ391" s="60"/>
      <c r="AR391" s="60"/>
      <c r="AS391" s="60"/>
      <c r="AT391" s="60"/>
      <c r="AU391" s="60"/>
      <c r="AV391" s="60"/>
      <c r="AW391" s="60"/>
      <c r="AX391" s="60"/>
      <c r="AY391" s="60"/>
      <c r="AZ391" s="60"/>
      <c r="BA391" s="60"/>
      <c r="BB391" s="60"/>
      <c r="BC391" s="60"/>
      <c r="BD391" s="60"/>
      <c r="BE391" s="60"/>
    </row>
    <row r="392" spans="1:57" ht="30" customHeight="1" x14ac:dyDescent="0.25">
      <c r="A392" s="166"/>
      <c r="B392" s="71">
        <v>436</v>
      </c>
      <c r="C392" s="169"/>
      <c r="D392" s="75" t="s">
        <v>442</v>
      </c>
      <c r="E392" s="71" t="s">
        <v>789</v>
      </c>
      <c r="F392" s="72" t="s">
        <v>38</v>
      </c>
      <c r="G392" s="72" t="s">
        <v>44</v>
      </c>
      <c r="H392" s="56">
        <v>9.83</v>
      </c>
      <c r="I392" s="32">
        <v>5</v>
      </c>
      <c r="J392" s="41">
        <f t="shared" si="12"/>
        <v>4</v>
      </c>
      <c r="K392" s="42" t="str">
        <f t="shared" si="13"/>
        <v>OK</v>
      </c>
      <c r="L392" s="31"/>
      <c r="M392" s="31"/>
      <c r="N392" s="31"/>
      <c r="O392" s="31"/>
      <c r="P392" s="31"/>
      <c r="Q392" s="31"/>
      <c r="R392" s="31"/>
      <c r="S392" s="31"/>
      <c r="T392" s="31"/>
      <c r="U392" s="31"/>
      <c r="V392" s="31"/>
      <c r="W392" s="31"/>
      <c r="X392" s="60"/>
      <c r="Y392" s="122">
        <v>1</v>
      </c>
      <c r="Z392" s="60"/>
      <c r="AA392" s="60"/>
      <c r="AB392" s="60"/>
      <c r="AC392" s="60"/>
      <c r="AD392" s="60"/>
      <c r="AE392" s="60"/>
      <c r="AF392" s="60"/>
      <c r="AG392" s="60"/>
      <c r="AH392" s="60"/>
      <c r="AI392" s="60"/>
      <c r="AJ392" s="60"/>
      <c r="AK392" s="60"/>
      <c r="AL392" s="60"/>
      <c r="AM392" s="60"/>
      <c r="AN392" s="60"/>
      <c r="AO392" s="60"/>
      <c r="AP392" s="60"/>
      <c r="AQ392" s="60"/>
      <c r="AR392" s="60"/>
      <c r="AS392" s="60"/>
      <c r="AT392" s="60"/>
      <c r="AU392" s="60"/>
      <c r="AV392" s="60"/>
      <c r="AW392" s="60"/>
      <c r="AX392" s="60"/>
      <c r="AY392" s="60"/>
      <c r="AZ392" s="60"/>
      <c r="BA392" s="60"/>
      <c r="BB392" s="60"/>
      <c r="BC392" s="60"/>
      <c r="BD392" s="60"/>
      <c r="BE392" s="60"/>
    </row>
    <row r="393" spans="1:57" ht="30" customHeight="1" x14ac:dyDescent="0.25">
      <c r="A393" s="166"/>
      <c r="B393" s="71">
        <v>437</v>
      </c>
      <c r="C393" s="169"/>
      <c r="D393" s="75" t="s">
        <v>443</v>
      </c>
      <c r="E393" s="71" t="s">
        <v>789</v>
      </c>
      <c r="F393" s="72" t="s">
        <v>38</v>
      </c>
      <c r="G393" s="72" t="s">
        <v>44</v>
      </c>
      <c r="H393" s="56">
        <v>1.26</v>
      </c>
      <c r="I393" s="32">
        <v>5</v>
      </c>
      <c r="J393" s="41">
        <f t="shared" si="12"/>
        <v>2</v>
      </c>
      <c r="K393" s="42" t="str">
        <f t="shared" si="13"/>
        <v>OK</v>
      </c>
      <c r="L393" s="31"/>
      <c r="M393" s="31"/>
      <c r="N393" s="31"/>
      <c r="O393" s="31"/>
      <c r="P393" s="31"/>
      <c r="Q393" s="31"/>
      <c r="R393" s="31"/>
      <c r="S393" s="31"/>
      <c r="T393" s="31"/>
      <c r="U393" s="31"/>
      <c r="V393" s="31"/>
      <c r="W393" s="31"/>
      <c r="X393" s="60"/>
      <c r="Y393" s="122">
        <v>1</v>
      </c>
      <c r="Z393" s="60"/>
      <c r="AA393" s="60"/>
      <c r="AB393" s="60"/>
      <c r="AC393" s="60"/>
      <c r="AD393" s="60"/>
      <c r="AE393" s="60"/>
      <c r="AF393" s="60"/>
      <c r="AG393" s="60"/>
      <c r="AH393" s="60"/>
      <c r="AI393" s="60"/>
      <c r="AJ393" s="60"/>
      <c r="AK393" s="60"/>
      <c r="AL393" s="60"/>
      <c r="AM393" s="60"/>
      <c r="AN393" s="60"/>
      <c r="AO393" s="60"/>
      <c r="AP393" s="60"/>
      <c r="AQ393" s="60"/>
      <c r="AR393" s="60"/>
      <c r="AS393" s="60"/>
      <c r="AT393" s="60"/>
      <c r="AU393" s="60"/>
      <c r="AV393" s="124">
        <v>2</v>
      </c>
      <c r="AW393" s="124"/>
      <c r="AX393" s="60"/>
      <c r="AY393" s="60"/>
      <c r="AZ393" s="60"/>
      <c r="BA393" s="60"/>
      <c r="BB393" s="60"/>
      <c r="BC393" s="60"/>
      <c r="BD393" s="60"/>
      <c r="BE393" s="60"/>
    </row>
    <row r="394" spans="1:57" ht="30" customHeight="1" x14ac:dyDescent="0.25">
      <c r="A394" s="166"/>
      <c r="B394" s="71">
        <v>438</v>
      </c>
      <c r="C394" s="169"/>
      <c r="D394" s="75" t="s">
        <v>444</v>
      </c>
      <c r="E394" s="71" t="s">
        <v>789</v>
      </c>
      <c r="F394" s="72" t="s">
        <v>38</v>
      </c>
      <c r="G394" s="72" t="s">
        <v>44</v>
      </c>
      <c r="H394" s="56">
        <v>5.13</v>
      </c>
      <c r="I394" s="32">
        <v>5</v>
      </c>
      <c r="J394" s="41">
        <f t="shared" si="12"/>
        <v>4</v>
      </c>
      <c r="K394" s="42" t="str">
        <f t="shared" si="13"/>
        <v>OK</v>
      </c>
      <c r="L394" s="31"/>
      <c r="M394" s="31"/>
      <c r="N394" s="31"/>
      <c r="O394" s="31"/>
      <c r="P394" s="31"/>
      <c r="Q394" s="31"/>
      <c r="R394" s="31"/>
      <c r="S394" s="31"/>
      <c r="T394" s="31"/>
      <c r="U394" s="31"/>
      <c r="V394" s="31"/>
      <c r="W394" s="31"/>
      <c r="X394" s="60"/>
      <c r="Y394" s="122">
        <v>1</v>
      </c>
      <c r="Z394" s="60"/>
      <c r="AA394" s="60"/>
      <c r="AB394" s="60"/>
      <c r="AC394" s="60"/>
      <c r="AD394" s="60"/>
      <c r="AE394" s="60"/>
      <c r="AF394" s="60"/>
      <c r="AG394" s="60"/>
      <c r="AH394" s="60"/>
      <c r="AI394" s="60"/>
      <c r="AJ394" s="60"/>
      <c r="AK394" s="60"/>
      <c r="AL394" s="60"/>
      <c r="AM394" s="60"/>
      <c r="AN394" s="60"/>
      <c r="AO394" s="60"/>
      <c r="AP394" s="60"/>
      <c r="AQ394" s="60"/>
      <c r="AR394" s="60"/>
      <c r="AS394" s="60"/>
      <c r="AT394" s="60"/>
      <c r="AU394" s="60"/>
      <c r="AV394" s="60"/>
      <c r="AW394" s="60"/>
      <c r="AX394" s="60"/>
      <c r="AY394" s="60"/>
      <c r="AZ394" s="60"/>
      <c r="BA394" s="60"/>
      <c r="BB394" s="60"/>
      <c r="BC394" s="60"/>
      <c r="BD394" s="60"/>
      <c r="BE394" s="60"/>
    </row>
    <row r="395" spans="1:57" ht="30" customHeight="1" x14ac:dyDescent="0.25">
      <c r="A395" s="166"/>
      <c r="B395" s="71">
        <v>439</v>
      </c>
      <c r="C395" s="169"/>
      <c r="D395" s="75" t="s">
        <v>445</v>
      </c>
      <c r="E395" s="71" t="s">
        <v>789</v>
      </c>
      <c r="F395" s="72" t="s">
        <v>38</v>
      </c>
      <c r="G395" s="72" t="s">
        <v>44</v>
      </c>
      <c r="H395" s="56">
        <v>14.1</v>
      </c>
      <c r="I395" s="32">
        <v>5</v>
      </c>
      <c r="J395" s="41">
        <f t="shared" si="12"/>
        <v>4</v>
      </c>
      <c r="K395" s="42" t="str">
        <f t="shared" si="13"/>
        <v>OK</v>
      </c>
      <c r="L395" s="31"/>
      <c r="M395" s="31"/>
      <c r="N395" s="31"/>
      <c r="O395" s="31"/>
      <c r="P395" s="31"/>
      <c r="Q395" s="31"/>
      <c r="R395" s="31"/>
      <c r="S395" s="31"/>
      <c r="T395" s="31"/>
      <c r="U395" s="31"/>
      <c r="V395" s="31"/>
      <c r="W395" s="31"/>
      <c r="X395" s="60"/>
      <c r="Y395" s="122">
        <v>1</v>
      </c>
      <c r="Z395" s="60"/>
      <c r="AA395" s="60"/>
      <c r="AB395" s="60"/>
      <c r="AC395" s="60"/>
      <c r="AD395" s="60"/>
      <c r="AE395" s="60"/>
      <c r="AF395" s="60"/>
      <c r="AG395" s="60"/>
      <c r="AH395" s="60"/>
      <c r="AI395" s="60"/>
      <c r="AJ395" s="60"/>
      <c r="AK395" s="60"/>
      <c r="AL395" s="60"/>
      <c r="AM395" s="60"/>
      <c r="AN395" s="60"/>
      <c r="AO395" s="60"/>
      <c r="AP395" s="60"/>
      <c r="AQ395" s="60"/>
      <c r="AR395" s="60"/>
      <c r="AS395" s="60"/>
      <c r="AT395" s="60"/>
      <c r="AU395" s="60"/>
      <c r="AV395" s="60"/>
      <c r="AW395" s="60"/>
      <c r="AX395" s="60"/>
      <c r="AY395" s="60"/>
      <c r="AZ395" s="60"/>
      <c r="BA395" s="60"/>
      <c r="BB395" s="60"/>
      <c r="BC395" s="60"/>
      <c r="BD395" s="60"/>
      <c r="BE395" s="60"/>
    </row>
    <row r="396" spans="1:57" ht="30" customHeight="1" x14ac:dyDescent="0.25">
      <c r="A396" s="166"/>
      <c r="B396" s="71">
        <v>440</v>
      </c>
      <c r="C396" s="169"/>
      <c r="D396" s="75" t="s">
        <v>446</v>
      </c>
      <c r="E396" s="71" t="s">
        <v>795</v>
      </c>
      <c r="F396" s="72" t="s">
        <v>38</v>
      </c>
      <c r="G396" s="72" t="s">
        <v>44</v>
      </c>
      <c r="H396" s="56">
        <v>4.59</v>
      </c>
      <c r="I396" s="32">
        <v>5</v>
      </c>
      <c r="J396" s="41">
        <f t="shared" si="12"/>
        <v>4</v>
      </c>
      <c r="K396" s="42" t="str">
        <f t="shared" si="13"/>
        <v>OK</v>
      </c>
      <c r="L396" s="31"/>
      <c r="M396" s="31"/>
      <c r="N396" s="31"/>
      <c r="O396" s="31"/>
      <c r="P396" s="31"/>
      <c r="Q396" s="31"/>
      <c r="R396" s="31"/>
      <c r="S396" s="31"/>
      <c r="T396" s="31"/>
      <c r="U396" s="31"/>
      <c r="V396" s="31"/>
      <c r="W396" s="31"/>
      <c r="X396" s="60"/>
      <c r="Y396" s="122">
        <v>1</v>
      </c>
      <c r="Z396" s="60"/>
      <c r="AA396" s="60"/>
      <c r="AB396" s="60"/>
      <c r="AC396" s="60"/>
      <c r="AD396" s="60"/>
      <c r="AE396" s="60"/>
      <c r="AF396" s="60"/>
      <c r="AG396" s="60"/>
      <c r="AH396" s="60"/>
      <c r="AI396" s="60"/>
      <c r="AJ396" s="60"/>
      <c r="AK396" s="60"/>
      <c r="AL396" s="60"/>
      <c r="AM396" s="60"/>
      <c r="AN396" s="60"/>
      <c r="AO396" s="60"/>
      <c r="AP396" s="60"/>
      <c r="AQ396" s="60"/>
      <c r="AR396" s="60"/>
      <c r="AS396" s="60"/>
      <c r="AT396" s="60"/>
      <c r="AU396" s="60"/>
      <c r="AV396" s="60"/>
      <c r="AW396" s="60"/>
      <c r="AX396" s="60"/>
      <c r="AY396" s="60"/>
      <c r="AZ396" s="60"/>
      <c r="BA396" s="60"/>
      <c r="BB396" s="60"/>
      <c r="BC396" s="60"/>
      <c r="BD396" s="60"/>
      <c r="BE396" s="60"/>
    </row>
    <row r="397" spans="1:57" ht="30" customHeight="1" x14ac:dyDescent="0.25">
      <c r="A397" s="166"/>
      <c r="B397" s="71">
        <v>441</v>
      </c>
      <c r="C397" s="169"/>
      <c r="D397" s="75" t="s">
        <v>447</v>
      </c>
      <c r="E397" s="71" t="s">
        <v>789</v>
      </c>
      <c r="F397" s="72" t="s">
        <v>38</v>
      </c>
      <c r="G397" s="72" t="s">
        <v>44</v>
      </c>
      <c r="H397" s="56">
        <v>5.74</v>
      </c>
      <c r="I397" s="32">
        <v>5</v>
      </c>
      <c r="J397" s="41">
        <f t="shared" si="12"/>
        <v>4</v>
      </c>
      <c r="K397" s="42" t="str">
        <f t="shared" si="13"/>
        <v>OK</v>
      </c>
      <c r="L397" s="31"/>
      <c r="M397" s="31"/>
      <c r="N397" s="31"/>
      <c r="O397" s="31"/>
      <c r="P397" s="31"/>
      <c r="Q397" s="31"/>
      <c r="R397" s="31"/>
      <c r="S397" s="31"/>
      <c r="T397" s="31"/>
      <c r="U397" s="31"/>
      <c r="V397" s="31"/>
      <c r="W397" s="31"/>
      <c r="X397" s="60"/>
      <c r="Y397" s="122">
        <v>1</v>
      </c>
      <c r="Z397" s="60"/>
      <c r="AA397" s="60"/>
      <c r="AB397" s="60"/>
      <c r="AC397" s="60"/>
      <c r="AD397" s="60"/>
      <c r="AE397" s="60"/>
      <c r="AF397" s="60"/>
      <c r="AG397" s="60"/>
      <c r="AH397" s="60"/>
      <c r="AI397" s="60"/>
      <c r="AJ397" s="60"/>
      <c r="AK397" s="60"/>
      <c r="AL397" s="60"/>
      <c r="AM397" s="60"/>
      <c r="AN397" s="60"/>
      <c r="AO397" s="60"/>
      <c r="AP397" s="60"/>
      <c r="AQ397" s="60"/>
      <c r="AR397" s="60"/>
      <c r="AS397" s="60"/>
      <c r="AT397" s="60"/>
      <c r="AU397" s="60"/>
      <c r="AV397" s="60"/>
      <c r="AW397" s="60"/>
      <c r="AX397" s="60"/>
      <c r="AY397" s="60"/>
      <c r="AZ397" s="60"/>
      <c r="BA397" s="60"/>
      <c r="BB397" s="60"/>
      <c r="BC397" s="60"/>
      <c r="BD397" s="60"/>
      <c r="BE397" s="60"/>
    </row>
    <row r="398" spans="1:57" ht="30" customHeight="1" x14ac:dyDescent="0.25">
      <c r="A398" s="166"/>
      <c r="B398" s="71">
        <v>442</v>
      </c>
      <c r="C398" s="169"/>
      <c r="D398" s="75" t="s">
        <v>448</v>
      </c>
      <c r="E398" s="71" t="s">
        <v>789</v>
      </c>
      <c r="F398" s="72" t="s">
        <v>38</v>
      </c>
      <c r="G398" s="72" t="s">
        <v>44</v>
      </c>
      <c r="H398" s="56">
        <v>4.1399999999999997</v>
      </c>
      <c r="I398" s="32">
        <v>5</v>
      </c>
      <c r="J398" s="41">
        <f t="shared" si="12"/>
        <v>4</v>
      </c>
      <c r="K398" s="42" t="str">
        <f t="shared" si="13"/>
        <v>OK</v>
      </c>
      <c r="L398" s="31"/>
      <c r="M398" s="31"/>
      <c r="N398" s="31"/>
      <c r="O398" s="31"/>
      <c r="P398" s="31"/>
      <c r="Q398" s="31"/>
      <c r="R398" s="31"/>
      <c r="S398" s="31"/>
      <c r="T398" s="31"/>
      <c r="U398" s="31"/>
      <c r="V398" s="31"/>
      <c r="W398" s="31"/>
      <c r="X398" s="60"/>
      <c r="Y398" s="122">
        <v>1</v>
      </c>
      <c r="Z398" s="60"/>
      <c r="AA398" s="60"/>
      <c r="AB398" s="60"/>
      <c r="AC398" s="60"/>
      <c r="AD398" s="60"/>
      <c r="AE398" s="60"/>
      <c r="AF398" s="60"/>
      <c r="AG398" s="60"/>
      <c r="AH398" s="60"/>
      <c r="AI398" s="60"/>
      <c r="AJ398" s="60"/>
      <c r="AK398" s="60"/>
      <c r="AL398" s="60"/>
      <c r="AM398" s="60"/>
      <c r="AN398" s="60"/>
      <c r="AO398" s="60"/>
      <c r="AP398" s="60"/>
      <c r="AQ398" s="60"/>
      <c r="AR398" s="60"/>
      <c r="AS398" s="60"/>
      <c r="AT398" s="60"/>
      <c r="AU398" s="60"/>
      <c r="AV398" s="60"/>
      <c r="AW398" s="60"/>
      <c r="AX398" s="60"/>
      <c r="AY398" s="60"/>
      <c r="AZ398" s="60"/>
      <c r="BA398" s="60"/>
      <c r="BB398" s="60"/>
      <c r="BC398" s="60"/>
      <c r="BD398" s="60"/>
      <c r="BE398" s="60"/>
    </row>
    <row r="399" spans="1:57" ht="30" customHeight="1" x14ac:dyDescent="0.25">
      <c r="A399" s="166"/>
      <c r="B399" s="71">
        <v>443</v>
      </c>
      <c r="C399" s="169"/>
      <c r="D399" s="75" t="s">
        <v>449</v>
      </c>
      <c r="E399" s="71" t="s">
        <v>789</v>
      </c>
      <c r="F399" s="72" t="s">
        <v>38</v>
      </c>
      <c r="G399" s="72" t="s">
        <v>44</v>
      </c>
      <c r="H399" s="56">
        <v>3</v>
      </c>
      <c r="I399" s="32">
        <v>5</v>
      </c>
      <c r="J399" s="41">
        <f t="shared" si="12"/>
        <v>4</v>
      </c>
      <c r="K399" s="42" t="str">
        <f t="shared" si="13"/>
        <v>OK</v>
      </c>
      <c r="L399" s="31"/>
      <c r="M399" s="31"/>
      <c r="N399" s="31"/>
      <c r="O399" s="31"/>
      <c r="P399" s="31"/>
      <c r="Q399" s="31"/>
      <c r="R399" s="31"/>
      <c r="S399" s="31"/>
      <c r="T399" s="31"/>
      <c r="U399" s="31"/>
      <c r="V399" s="31"/>
      <c r="W399" s="31"/>
      <c r="X399" s="60"/>
      <c r="Y399" s="122">
        <v>1</v>
      </c>
      <c r="Z399" s="60"/>
      <c r="AA399" s="60"/>
      <c r="AB399" s="60"/>
      <c r="AC399" s="60"/>
      <c r="AD399" s="60"/>
      <c r="AE399" s="60"/>
      <c r="AF399" s="60"/>
      <c r="AG399" s="60"/>
      <c r="AH399" s="60"/>
      <c r="AI399" s="60"/>
      <c r="AJ399" s="60"/>
      <c r="AK399" s="60"/>
      <c r="AL399" s="60"/>
      <c r="AM399" s="60"/>
      <c r="AN399" s="60"/>
      <c r="AO399" s="60"/>
      <c r="AP399" s="60"/>
      <c r="AQ399" s="60"/>
      <c r="AR399" s="60"/>
      <c r="AS399" s="60"/>
      <c r="AT399" s="60"/>
      <c r="AU399" s="60"/>
      <c r="AV399" s="60"/>
      <c r="AW399" s="60"/>
      <c r="AX399" s="60"/>
      <c r="AY399" s="60"/>
      <c r="AZ399" s="60"/>
      <c r="BA399" s="60"/>
      <c r="BB399" s="60"/>
      <c r="BC399" s="60"/>
      <c r="BD399" s="60"/>
      <c r="BE399" s="60"/>
    </row>
    <row r="400" spans="1:57" ht="30" customHeight="1" x14ac:dyDescent="0.25">
      <c r="A400" s="166"/>
      <c r="B400" s="71">
        <v>444</v>
      </c>
      <c r="C400" s="169"/>
      <c r="D400" s="75" t="s">
        <v>450</v>
      </c>
      <c r="E400" s="71" t="s">
        <v>789</v>
      </c>
      <c r="F400" s="72" t="s">
        <v>38</v>
      </c>
      <c r="G400" s="72" t="s">
        <v>44</v>
      </c>
      <c r="H400" s="56">
        <v>2.35</v>
      </c>
      <c r="I400" s="32">
        <v>5</v>
      </c>
      <c r="J400" s="41">
        <f t="shared" si="12"/>
        <v>4</v>
      </c>
      <c r="K400" s="42" t="str">
        <f t="shared" si="13"/>
        <v>OK</v>
      </c>
      <c r="L400" s="31"/>
      <c r="M400" s="31"/>
      <c r="N400" s="31"/>
      <c r="O400" s="31"/>
      <c r="P400" s="31"/>
      <c r="Q400" s="31"/>
      <c r="R400" s="31"/>
      <c r="S400" s="31"/>
      <c r="T400" s="31"/>
      <c r="U400" s="31"/>
      <c r="V400" s="31"/>
      <c r="W400" s="31"/>
      <c r="X400" s="60"/>
      <c r="Y400" s="122">
        <v>1</v>
      </c>
      <c r="Z400" s="60"/>
      <c r="AA400" s="60"/>
      <c r="AB400" s="60"/>
      <c r="AC400" s="60"/>
      <c r="AD400" s="60"/>
      <c r="AE400" s="60"/>
      <c r="AF400" s="60"/>
      <c r="AG400" s="60"/>
      <c r="AH400" s="60"/>
      <c r="AI400" s="60"/>
      <c r="AJ400" s="60"/>
      <c r="AK400" s="60"/>
      <c r="AL400" s="60"/>
      <c r="AM400" s="60"/>
      <c r="AN400" s="60"/>
      <c r="AO400" s="60"/>
      <c r="AP400" s="60"/>
      <c r="AQ400" s="60"/>
      <c r="AR400" s="60"/>
      <c r="AS400" s="60"/>
      <c r="AT400" s="60"/>
      <c r="AU400" s="60"/>
      <c r="AV400" s="60"/>
      <c r="AW400" s="60"/>
      <c r="AX400" s="60"/>
      <c r="AY400" s="60"/>
      <c r="AZ400" s="60"/>
      <c r="BA400" s="60"/>
      <c r="BB400" s="60"/>
      <c r="BC400" s="60"/>
      <c r="BD400" s="60"/>
      <c r="BE400" s="60"/>
    </row>
    <row r="401" spans="1:57" ht="30" customHeight="1" x14ac:dyDescent="0.25">
      <c r="A401" s="166"/>
      <c r="B401" s="71">
        <v>445</v>
      </c>
      <c r="C401" s="169"/>
      <c r="D401" s="75" t="s">
        <v>451</v>
      </c>
      <c r="E401" s="71" t="s">
        <v>789</v>
      </c>
      <c r="F401" s="72" t="s">
        <v>38</v>
      </c>
      <c r="G401" s="72" t="s">
        <v>44</v>
      </c>
      <c r="H401" s="56">
        <v>3.91</v>
      </c>
      <c r="I401" s="32">
        <v>5</v>
      </c>
      <c r="J401" s="41">
        <f t="shared" si="12"/>
        <v>4</v>
      </c>
      <c r="K401" s="42" t="str">
        <f t="shared" si="13"/>
        <v>OK</v>
      </c>
      <c r="L401" s="31"/>
      <c r="M401" s="31"/>
      <c r="N401" s="31"/>
      <c r="O401" s="31"/>
      <c r="P401" s="31"/>
      <c r="Q401" s="31"/>
      <c r="R401" s="31"/>
      <c r="S401" s="31"/>
      <c r="T401" s="31"/>
      <c r="U401" s="31"/>
      <c r="V401" s="31"/>
      <c r="W401" s="31"/>
      <c r="X401" s="60"/>
      <c r="Y401" s="122">
        <v>1</v>
      </c>
      <c r="Z401" s="60"/>
      <c r="AA401" s="60"/>
      <c r="AB401" s="60"/>
      <c r="AC401" s="60"/>
      <c r="AD401" s="60"/>
      <c r="AE401" s="60"/>
      <c r="AF401" s="60"/>
      <c r="AG401" s="60"/>
      <c r="AH401" s="60"/>
      <c r="AI401" s="60"/>
      <c r="AJ401" s="60"/>
      <c r="AK401" s="60"/>
      <c r="AL401" s="60"/>
      <c r="AM401" s="60"/>
      <c r="AN401" s="60"/>
      <c r="AO401" s="60"/>
      <c r="AP401" s="60"/>
      <c r="AQ401" s="60"/>
      <c r="AR401" s="60"/>
      <c r="AS401" s="60"/>
      <c r="AT401" s="60"/>
      <c r="AU401" s="60"/>
      <c r="AV401" s="60"/>
      <c r="AW401" s="60"/>
      <c r="AX401" s="60"/>
      <c r="AY401" s="60"/>
      <c r="AZ401" s="60"/>
      <c r="BA401" s="60"/>
      <c r="BB401" s="60"/>
      <c r="BC401" s="60"/>
      <c r="BD401" s="60"/>
      <c r="BE401" s="60"/>
    </row>
    <row r="402" spans="1:57" ht="30" customHeight="1" x14ac:dyDescent="0.25">
      <c r="A402" s="166"/>
      <c r="B402" s="71">
        <v>446</v>
      </c>
      <c r="C402" s="169"/>
      <c r="D402" s="75" t="s">
        <v>452</v>
      </c>
      <c r="E402" s="71" t="s">
        <v>789</v>
      </c>
      <c r="F402" s="72" t="s">
        <v>38</v>
      </c>
      <c r="G402" s="72" t="s">
        <v>44</v>
      </c>
      <c r="H402" s="56">
        <v>2.63</v>
      </c>
      <c r="I402" s="32"/>
      <c r="J402" s="41">
        <f t="shared" si="12"/>
        <v>0</v>
      </c>
      <c r="K402" s="42" t="str">
        <f t="shared" si="13"/>
        <v>OK</v>
      </c>
      <c r="L402" s="31"/>
      <c r="M402" s="31"/>
      <c r="N402" s="31"/>
      <c r="O402" s="31"/>
      <c r="P402" s="31"/>
      <c r="Q402" s="31"/>
      <c r="R402" s="31"/>
      <c r="S402" s="31"/>
      <c r="T402" s="31"/>
      <c r="U402" s="31"/>
      <c r="V402" s="31"/>
      <c r="W402" s="31"/>
      <c r="X402" s="60"/>
      <c r="Y402" s="121"/>
      <c r="Z402" s="60"/>
      <c r="AA402" s="60"/>
      <c r="AB402" s="60"/>
      <c r="AC402" s="60"/>
      <c r="AD402" s="60"/>
      <c r="AE402" s="60"/>
      <c r="AF402" s="60"/>
      <c r="AG402" s="60"/>
      <c r="AH402" s="60"/>
      <c r="AI402" s="60"/>
      <c r="AJ402" s="60"/>
      <c r="AK402" s="60"/>
      <c r="AL402" s="60"/>
      <c r="AM402" s="60"/>
      <c r="AN402" s="60"/>
      <c r="AO402" s="60"/>
      <c r="AP402" s="60"/>
      <c r="AQ402" s="60"/>
      <c r="AR402" s="60"/>
      <c r="AS402" s="60"/>
      <c r="AT402" s="60"/>
      <c r="AU402" s="60"/>
      <c r="AV402" s="60"/>
      <c r="AW402" s="60"/>
      <c r="AX402" s="60"/>
      <c r="AY402" s="60"/>
      <c r="AZ402" s="60"/>
      <c r="BA402" s="60"/>
      <c r="BB402" s="60"/>
      <c r="BC402" s="60"/>
      <c r="BD402" s="60"/>
      <c r="BE402" s="60"/>
    </row>
    <row r="403" spans="1:57" ht="30" customHeight="1" x14ac:dyDescent="0.25">
      <c r="A403" s="166"/>
      <c r="B403" s="71">
        <v>447</v>
      </c>
      <c r="C403" s="169"/>
      <c r="D403" s="75" t="s">
        <v>453</v>
      </c>
      <c r="E403" s="71" t="s">
        <v>789</v>
      </c>
      <c r="F403" s="72" t="s">
        <v>38</v>
      </c>
      <c r="G403" s="72" t="s">
        <v>44</v>
      </c>
      <c r="H403" s="56">
        <v>3.93</v>
      </c>
      <c r="I403" s="32"/>
      <c r="J403" s="41">
        <f t="shared" si="12"/>
        <v>0</v>
      </c>
      <c r="K403" s="42" t="str">
        <f t="shared" si="13"/>
        <v>OK</v>
      </c>
      <c r="L403" s="31"/>
      <c r="M403" s="31"/>
      <c r="N403" s="31"/>
      <c r="O403" s="31"/>
      <c r="P403" s="31"/>
      <c r="Q403" s="31"/>
      <c r="R403" s="31"/>
      <c r="S403" s="31"/>
      <c r="T403" s="31"/>
      <c r="U403" s="31"/>
      <c r="V403" s="31"/>
      <c r="W403" s="31"/>
      <c r="X403" s="60"/>
      <c r="Y403" s="121"/>
      <c r="Z403" s="60"/>
      <c r="AA403" s="60"/>
      <c r="AB403" s="60"/>
      <c r="AC403" s="60"/>
      <c r="AD403" s="60"/>
      <c r="AE403" s="60"/>
      <c r="AF403" s="60"/>
      <c r="AG403" s="60"/>
      <c r="AH403" s="60"/>
      <c r="AI403" s="60"/>
      <c r="AJ403" s="60"/>
      <c r="AK403" s="60"/>
      <c r="AL403" s="60"/>
      <c r="AM403" s="60"/>
      <c r="AN403" s="60"/>
      <c r="AO403" s="60"/>
      <c r="AP403" s="60"/>
      <c r="AQ403" s="60"/>
      <c r="AR403" s="60"/>
      <c r="AS403" s="60"/>
      <c r="AT403" s="60"/>
      <c r="AU403" s="60"/>
      <c r="AV403" s="60"/>
      <c r="AW403" s="60"/>
      <c r="AX403" s="60"/>
      <c r="AY403" s="60"/>
      <c r="AZ403" s="60"/>
      <c r="BA403" s="60"/>
      <c r="BB403" s="60"/>
      <c r="BC403" s="60"/>
      <c r="BD403" s="60"/>
      <c r="BE403" s="60"/>
    </row>
    <row r="404" spans="1:57" ht="30" customHeight="1" x14ac:dyDescent="0.25">
      <c r="A404" s="166"/>
      <c r="B404" s="71">
        <v>448</v>
      </c>
      <c r="C404" s="169"/>
      <c r="D404" s="75" t="s">
        <v>454</v>
      </c>
      <c r="E404" s="71" t="s">
        <v>789</v>
      </c>
      <c r="F404" s="72" t="s">
        <v>38</v>
      </c>
      <c r="G404" s="72" t="s">
        <v>44</v>
      </c>
      <c r="H404" s="56">
        <v>1.36</v>
      </c>
      <c r="I404" s="32"/>
      <c r="J404" s="41">
        <f t="shared" si="12"/>
        <v>0</v>
      </c>
      <c r="K404" s="42" t="str">
        <f t="shared" si="13"/>
        <v>OK</v>
      </c>
      <c r="L404" s="31"/>
      <c r="M404" s="31"/>
      <c r="N404" s="31"/>
      <c r="O404" s="31"/>
      <c r="P404" s="31"/>
      <c r="Q404" s="31"/>
      <c r="R404" s="31"/>
      <c r="S404" s="31"/>
      <c r="T404" s="31"/>
      <c r="U404" s="31"/>
      <c r="V404" s="31"/>
      <c r="W404" s="31"/>
      <c r="X404" s="60"/>
      <c r="Y404" s="121"/>
      <c r="Z404" s="60"/>
      <c r="AA404" s="60"/>
      <c r="AB404" s="60"/>
      <c r="AC404" s="60"/>
      <c r="AD404" s="60"/>
      <c r="AE404" s="60"/>
      <c r="AF404" s="60"/>
      <c r="AG404" s="60"/>
      <c r="AH404" s="60"/>
      <c r="AI404" s="60"/>
      <c r="AJ404" s="60"/>
      <c r="AK404" s="60"/>
      <c r="AL404" s="60"/>
      <c r="AM404" s="60"/>
      <c r="AN404" s="60"/>
      <c r="AO404" s="60"/>
      <c r="AP404" s="60"/>
      <c r="AQ404" s="60"/>
      <c r="AR404" s="60"/>
      <c r="AS404" s="60"/>
      <c r="AT404" s="60"/>
      <c r="AU404" s="60"/>
      <c r="AV404" s="60"/>
      <c r="AW404" s="60"/>
      <c r="AX404" s="60"/>
      <c r="AY404" s="60"/>
      <c r="AZ404" s="60"/>
      <c r="BA404" s="60"/>
      <c r="BB404" s="60"/>
      <c r="BC404" s="60"/>
      <c r="BD404" s="60"/>
      <c r="BE404" s="60"/>
    </row>
    <row r="405" spans="1:57" ht="30" customHeight="1" x14ac:dyDescent="0.25">
      <c r="A405" s="166"/>
      <c r="B405" s="71">
        <v>449</v>
      </c>
      <c r="C405" s="169"/>
      <c r="D405" s="75" t="s">
        <v>455</v>
      </c>
      <c r="E405" s="71" t="s">
        <v>789</v>
      </c>
      <c r="F405" s="72" t="s">
        <v>38</v>
      </c>
      <c r="G405" s="72" t="s">
        <v>44</v>
      </c>
      <c r="H405" s="56">
        <v>7.53</v>
      </c>
      <c r="I405" s="32"/>
      <c r="J405" s="41">
        <f t="shared" si="12"/>
        <v>0</v>
      </c>
      <c r="K405" s="42" t="str">
        <f t="shared" si="13"/>
        <v>OK</v>
      </c>
      <c r="L405" s="31"/>
      <c r="M405" s="31"/>
      <c r="N405" s="31"/>
      <c r="O405" s="31"/>
      <c r="P405" s="31"/>
      <c r="Q405" s="31"/>
      <c r="R405" s="31"/>
      <c r="S405" s="31"/>
      <c r="T405" s="31"/>
      <c r="U405" s="31"/>
      <c r="V405" s="31"/>
      <c r="W405" s="31"/>
      <c r="X405" s="60"/>
      <c r="Y405" s="121"/>
      <c r="Z405" s="60"/>
      <c r="AA405" s="60"/>
      <c r="AB405" s="60"/>
      <c r="AC405" s="60"/>
      <c r="AD405" s="60"/>
      <c r="AE405" s="60"/>
      <c r="AF405" s="60"/>
      <c r="AG405" s="60"/>
      <c r="AH405" s="60"/>
      <c r="AI405" s="60"/>
      <c r="AJ405" s="60"/>
      <c r="AK405" s="60"/>
      <c r="AL405" s="60"/>
      <c r="AM405" s="60"/>
      <c r="AN405" s="60"/>
      <c r="AO405" s="60"/>
      <c r="AP405" s="60"/>
      <c r="AQ405" s="60"/>
      <c r="AR405" s="60"/>
      <c r="AS405" s="60"/>
      <c r="AT405" s="60"/>
      <c r="AU405" s="60"/>
      <c r="AV405" s="60"/>
      <c r="AW405" s="60"/>
      <c r="AX405" s="60"/>
      <c r="AY405" s="60"/>
      <c r="AZ405" s="60"/>
      <c r="BA405" s="60"/>
      <c r="BB405" s="60"/>
      <c r="BC405" s="60"/>
      <c r="BD405" s="60"/>
      <c r="BE405" s="60"/>
    </row>
    <row r="406" spans="1:57" ht="30" customHeight="1" x14ac:dyDescent="0.25">
      <c r="A406" s="166"/>
      <c r="B406" s="71">
        <v>450</v>
      </c>
      <c r="C406" s="169"/>
      <c r="D406" s="75" t="s">
        <v>456</v>
      </c>
      <c r="E406" s="71" t="s">
        <v>789</v>
      </c>
      <c r="F406" s="72" t="s">
        <v>38</v>
      </c>
      <c r="G406" s="72" t="s">
        <v>44</v>
      </c>
      <c r="H406" s="56">
        <v>8.3699999999999992</v>
      </c>
      <c r="I406" s="32"/>
      <c r="J406" s="41">
        <f t="shared" si="12"/>
        <v>0</v>
      </c>
      <c r="K406" s="42" t="str">
        <f t="shared" si="13"/>
        <v>OK</v>
      </c>
      <c r="L406" s="31"/>
      <c r="M406" s="31"/>
      <c r="N406" s="31"/>
      <c r="O406" s="31"/>
      <c r="P406" s="31"/>
      <c r="Q406" s="31"/>
      <c r="R406" s="31"/>
      <c r="S406" s="31"/>
      <c r="T406" s="31"/>
      <c r="U406" s="31"/>
      <c r="V406" s="31"/>
      <c r="W406" s="31"/>
      <c r="X406" s="60"/>
      <c r="Y406" s="121"/>
      <c r="Z406" s="60"/>
      <c r="AA406" s="60"/>
      <c r="AB406" s="60"/>
      <c r="AC406" s="60"/>
      <c r="AD406" s="60"/>
      <c r="AE406" s="60"/>
      <c r="AF406" s="60"/>
      <c r="AG406" s="60"/>
      <c r="AH406" s="60"/>
      <c r="AI406" s="60"/>
      <c r="AJ406" s="60"/>
      <c r="AK406" s="60"/>
      <c r="AL406" s="60"/>
      <c r="AM406" s="60"/>
      <c r="AN406" s="60"/>
      <c r="AO406" s="60"/>
      <c r="AP406" s="60"/>
      <c r="AQ406" s="60"/>
      <c r="AR406" s="60"/>
      <c r="AS406" s="60"/>
      <c r="AT406" s="60"/>
      <c r="AU406" s="60"/>
      <c r="AV406" s="60"/>
      <c r="AW406" s="60"/>
      <c r="AX406" s="60"/>
      <c r="AY406" s="60"/>
      <c r="AZ406" s="60"/>
      <c r="BA406" s="60"/>
      <c r="BB406" s="60"/>
      <c r="BC406" s="60"/>
      <c r="BD406" s="60"/>
      <c r="BE406" s="60"/>
    </row>
    <row r="407" spans="1:57" ht="30" customHeight="1" x14ac:dyDescent="0.25">
      <c r="A407" s="166"/>
      <c r="B407" s="71">
        <v>451</v>
      </c>
      <c r="C407" s="169"/>
      <c r="D407" s="75" t="s">
        <v>457</v>
      </c>
      <c r="E407" s="71" t="s">
        <v>789</v>
      </c>
      <c r="F407" s="72" t="s">
        <v>38</v>
      </c>
      <c r="G407" s="72" t="s">
        <v>44</v>
      </c>
      <c r="H407" s="56">
        <v>8.58</v>
      </c>
      <c r="I407" s="32"/>
      <c r="J407" s="41">
        <f t="shared" si="12"/>
        <v>0</v>
      </c>
      <c r="K407" s="42" t="str">
        <f t="shared" si="13"/>
        <v>OK</v>
      </c>
      <c r="L407" s="31"/>
      <c r="M407" s="31"/>
      <c r="N407" s="31"/>
      <c r="O407" s="31"/>
      <c r="P407" s="31"/>
      <c r="Q407" s="31"/>
      <c r="R407" s="31"/>
      <c r="S407" s="31"/>
      <c r="T407" s="31"/>
      <c r="U407" s="31"/>
      <c r="V407" s="31"/>
      <c r="W407" s="31"/>
      <c r="X407" s="60"/>
      <c r="Y407" s="121"/>
      <c r="Z407" s="60"/>
      <c r="AA407" s="60"/>
      <c r="AB407" s="60"/>
      <c r="AC407" s="60"/>
      <c r="AD407" s="60"/>
      <c r="AE407" s="60"/>
      <c r="AF407" s="60"/>
      <c r="AG407" s="60"/>
      <c r="AH407" s="60"/>
      <c r="AI407" s="60"/>
      <c r="AJ407" s="60"/>
      <c r="AK407" s="60"/>
      <c r="AL407" s="60"/>
      <c r="AM407" s="60"/>
      <c r="AN407" s="60"/>
      <c r="AO407" s="60"/>
      <c r="AP407" s="60"/>
      <c r="AQ407" s="60"/>
      <c r="AR407" s="60"/>
      <c r="AS407" s="60"/>
      <c r="AT407" s="60"/>
      <c r="AU407" s="60"/>
      <c r="AV407" s="60"/>
      <c r="AW407" s="60"/>
      <c r="AX407" s="60"/>
      <c r="AY407" s="60"/>
      <c r="AZ407" s="60"/>
      <c r="BA407" s="60"/>
      <c r="BB407" s="60"/>
      <c r="BC407" s="60"/>
      <c r="BD407" s="60"/>
      <c r="BE407" s="60"/>
    </row>
    <row r="408" spans="1:57" ht="30" customHeight="1" x14ac:dyDescent="0.25">
      <c r="A408" s="166"/>
      <c r="B408" s="71">
        <v>452</v>
      </c>
      <c r="C408" s="169"/>
      <c r="D408" s="75" t="s">
        <v>458</v>
      </c>
      <c r="E408" s="71" t="s">
        <v>789</v>
      </c>
      <c r="F408" s="72" t="s">
        <v>38</v>
      </c>
      <c r="G408" s="72" t="s">
        <v>44</v>
      </c>
      <c r="H408" s="56">
        <v>0.89</v>
      </c>
      <c r="I408" s="32"/>
      <c r="J408" s="41">
        <f t="shared" si="12"/>
        <v>0</v>
      </c>
      <c r="K408" s="42" t="str">
        <f t="shared" si="13"/>
        <v>OK</v>
      </c>
      <c r="L408" s="31"/>
      <c r="M408" s="31"/>
      <c r="N408" s="31"/>
      <c r="O408" s="31"/>
      <c r="P408" s="31"/>
      <c r="Q408" s="31"/>
      <c r="R408" s="31"/>
      <c r="S408" s="31"/>
      <c r="T408" s="31"/>
      <c r="U408" s="31"/>
      <c r="V408" s="31"/>
      <c r="W408" s="31"/>
      <c r="X408" s="60"/>
      <c r="Y408" s="121"/>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row>
    <row r="409" spans="1:57" ht="30" customHeight="1" x14ac:dyDescent="0.25">
      <c r="A409" s="166"/>
      <c r="B409" s="71">
        <v>453</v>
      </c>
      <c r="C409" s="169"/>
      <c r="D409" s="75" t="s">
        <v>459</v>
      </c>
      <c r="E409" s="71" t="s">
        <v>789</v>
      </c>
      <c r="F409" s="72" t="s">
        <v>38</v>
      </c>
      <c r="G409" s="72" t="s">
        <v>44</v>
      </c>
      <c r="H409" s="56">
        <v>2</v>
      </c>
      <c r="I409" s="32"/>
      <c r="J409" s="41">
        <f t="shared" si="12"/>
        <v>0</v>
      </c>
      <c r="K409" s="42" t="str">
        <f t="shared" si="13"/>
        <v>OK</v>
      </c>
      <c r="L409" s="31"/>
      <c r="M409" s="31"/>
      <c r="N409" s="31"/>
      <c r="O409" s="31"/>
      <c r="P409" s="31"/>
      <c r="Q409" s="31"/>
      <c r="R409" s="31"/>
      <c r="S409" s="31"/>
      <c r="T409" s="31"/>
      <c r="U409" s="31"/>
      <c r="V409" s="31"/>
      <c r="W409" s="31"/>
      <c r="X409" s="60"/>
      <c r="Y409" s="121"/>
      <c r="Z409" s="60"/>
      <c r="AA409" s="60"/>
      <c r="AB409" s="60"/>
      <c r="AC409" s="60"/>
      <c r="AD409" s="60"/>
      <c r="AE409" s="60"/>
      <c r="AF409" s="60"/>
      <c r="AG409" s="60"/>
      <c r="AH409" s="60"/>
      <c r="AI409" s="60"/>
      <c r="AJ409" s="60"/>
      <c r="AK409" s="60"/>
      <c r="AL409" s="60"/>
      <c r="AM409" s="60"/>
      <c r="AN409" s="60"/>
      <c r="AO409" s="60"/>
      <c r="AP409" s="60"/>
      <c r="AQ409" s="60"/>
      <c r="AR409" s="60"/>
      <c r="AS409" s="60"/>
      <c r="AT409" s="60"/>
      <c r="AU409" s="60"/>
      <c r="AV409" s="60"/>
      <c r="AW409" s="60"/>
      <c r="AX409" s="60"/>
      <c r="AY409" s="60"/>
      <c r="AZ409" s="60"/>
      <c r="BA409" s="60"/>
      <c r="BB409" s="60"/>
      <c r="BC409" s="60"/>
      <c r="BD409" s="60"/>
      <c r="BE409" s="60"/>
    </row>
    <row r="410" spans="1:57" ht="30" customHeight="1" x14ac:dyDescent="0.25">
      <c r="A410" s="166"/>
      <c r="B410" s="71">
        <v>454</v>
      </c>
      <c r="C410" s="169"/>
      <c r="D410" s="75" t="s">
        <v>460</v>
      </c>
      <c r="E410" s="71" t="s">
        <v>789</v>
      </c>
      <c r="F410" s="72" t="s">
        <v>38</v>
      </c>
      <c r="G410" s="72" t="s">
        <v>44</v>
      </c>
      <c r="H410" s="56">
        <v>3.32</v>
      </c>
      <c r="I410" s="32"/>
      <c r="J410" s="41">
        <f t="shared" si="12"/>
        <v>0</v>
      </c>
      <c r="K410" s="42" t="str">
        <f t="shared" si="13"/>
        <v>OK</v>
      </c>
      <c r="L410" s="31"/>
      <c r="M410" s="31"/>
      <c r="N410" s="31"/>
      <c r="O410" s="31"/>
      <c r="P410" s="31"/>
      <c r="Q410" s="31"/>
      <c r="R410" s="31"/>
      <c r="S410" s="31"/>
      <c r="T410" s="31"/>
      <c r="U410" s="31"/>
      <c r="V410" s="31"/>
      <c r="W410" s="31"/>
      <c r="X410" s="60"/>
      <c r="Y410" s="121"/>
      <c r="Z410" s="60"/>
      <c r="AA410" s="60"/>
      <c r="AB410" s="60"/>
      <c r="AC410" s="60"/>
      <c r="AD410" s="60"/>
      <c r="AE410" s="60"/>
      <c r="AF410" s="60"/>
      <c r="AG410" s="60"/>
      <c r="AH410" s="60"/>
      <c r="AI410" s="60"/>
      <c r="AJ410" s="60"/>
      <c r="AK410" s="60"/>
      <c r="AL410" s="60"/>
      <c r="AM410" s="60"/>
      <c r="AN410" s="60"/>
      <c r="AO410" s="60"/>
      <c r="AP410" s="60"/>
      <c r="AQ410" s="60"/>
      <c r="AR410" s="60"/>
      <c r="AS410" s="60"/>
      <c r="AT410" s="60"/>
      <c r="AU410" s="60"/>
      <c r="AV410" s="60"/>
      <c r="AW410" s="60"/>
      <c r="AX410" s="60"/>
      <c r="AY410" s="60"/>
      <c r="AZ410" s="60"/>
      <c r="BA410" s="60"/>
      <c r="BB410" s="60"/>
      <c r="BC410" s="60"/>
      <c r="BD410" s="60"/>
      <c r="BE410" s="60"/>
    </row>
    <row r="411" spans="1:57" ht="30" customHeight="1" x14ac:dyDescent="0.25">
      <c r="A411" s="166"/>
      <c r="B411" s="71">
        <v>455</v>
      </c>
      <c r="C411" s="169"/>
      <c r="D411" s="75" t="s">
        <v>461</v>
      </c>
      <c r="E411" s="71" t="s">
        <v>789</v>
      </c>
      <c r="F411" s="72" t="s">
        <v>38</v>
      </c>
      <c r="G411" s="72" t="s">
        <v>44</v>
      </c>
      <c r="H411" s="56">
        <v>6.46</v>
      </c>
      <c r="I411" s="32"/>
      <c r="J411" s="41">
        <f t="shared" si="12"/>
        <v>0</v>
      </c>
      <c r="K411" s="42" t="str">
        <f t="shared" si="13"/>
        <v>OK</v>
      </c>
      <c r="L411" s="31"/>
      <c r="M411" s="31"/>
      <c r="N411" s="31"/>
      <c r="O411" s="31"/>
      <c r="P411" s="31"/>
      <c r="Q411" s="31"/>
      <c r="R411" s="31"/>
      <c r="S411" s="31"/>
      <c r="T411" s="31"/>
      <c r="U411" s="31"/>
      <c r="V411" s="31"/>
      <c r="W411" s="31"/>
      <c r="X411" s="60"/>
      <c r="Y411" s="121"/>
      <c r="Z411" s="60"/>
      <c r="AA411" s="60"/>
      <c r="AB411" s="60"/>
      <c r="AC411" s="60"/>
      <c r="AD411" s="60"/>
      <c r="AE411" s="60"/>
      <c r="AF411" s="60"/>
      <c r="AG411" s="60"/>
      <c r="AH411" s="60"/>
      <c r="AI411" s="60"/>
      <c r="AJ411" s="60"/>
      <c r="AK411" s="60"/>
      <c r="AL411" s="60"/>
      <c r="AM411" s="60"/>
      <c r="AN411" s="60"/>
      <c r="AO411" s="60"/>
      <c r="AP411" s="60"/>
      <c r="AQ411" s="60"/>
      <c r="AR411" s="60"/>
      <c r="AS411" s="60"/>
      <c r="AT411" s="60"/>
      <c r="AU411" s="60"/>
      <c r="AV411" s="60"/>
      <c r="AW411" s="60"/>
      <c r="AX411" s="60"/>
      <c r="AY411" s="60"/>
      <c r="AZ411" s="60"/>
      <c r="BA411" s="60"/>
      <c r="BB411" s="60"/>
      <c r="BC411" s="60"/>
      <c r="BD411" s="60"/>
      <c r="BE411" s="60"/>
    </row>
    <row r="412" spans="1:57" ht="30" customHeight="1" x14ac:dyDescent="0.25">
      <c r="A412" s="166"/>
      <c r="B412" s="71">
        <v>456</v>
      </c>
      <c r="C412" s="169"/>
      <c r="D412" s="75" t="s">
        <v>462</v>
      </c>
      <c r="E412" s="71" t="s">
        <v>789</v>
      </c>
      <c r="F412" s="72" t="s">
        <v>38</v>
      </c>
      <c r="G412" s="72" t="s">
        <v>44</v>
      </c>
      <c r="H412" s="56">
        <v>2.39</v>
      </c>
      <c r="I412" s="32"/>
      <c r="J412" s="41">
        <f t="shared" si="12"/>
        <v>0</v>
      </c>
      <c r="K412" s="42" t="str">
        <f t="shared" si="13"/>
        <v>OK</v>
      </c>
      <c r="L412" s="31"/>
      <c r="M412" s="31"/>
      <c r="N412" s="31"/>
      <c r="O412" s="31"/>
      <c r="P412" s="31"/>
      <c r="Q412" s="31"/>
      <c r="R412" s="31"/>
      <c r="S412" s="31"/>
      <c r="T412" s="31"/>
      <c r="U412" s="31"/>
      <c r="V412" s="31"/>
      <c r="W412" s="31"/>
      <c r="X412" s="60"/>
      <c r="Y412" s="121"/>
      <c r="Z412" s="60"/>
      <c r="AA412" s="60"/>
      <c r="AB412" s="60"/>
      <c r="AC412" s="60"/>
      <c r="AD412" s="60"/>
      <c r="AE412" s="60"/>
      <c r="AF412" s="60"/>
      <c r="AG412" s="60"/>
      <c r="AH412" s="60"/>
      <c r="AI412" s="60"/>
      <c r="AJ412" s="60"/>
      <c r="AK412" s="60"/>
      <c r="AL412" s="60"/>
      <c r="AM412" s="60"/>
      <c r="AN412" s="60"/>
      <c r="AO412" s="60"/>
      <c r="AP412" s="60"/>
      <c r="AQ412" s="60"/>
      <c r="AR412" s="60"/>
      <c r="AS412" s="60"/>
      <c r="AT412" s="60"/>
      <c r="AU412" s="60"/>
      <c r="AV412" s="60"/>
      <c r="AW412" s="60"/>
      <c r="AX412" s="60"/>
      <c r="AY412" s="60"/>
      <c r="AZ412" s="60"/>
      <c r="BA412" s="60"/>
      <c r="BB412" s="60"/>
      <c r="BC412" s="60"/>
      <c r="BD412" s="60"/>
      <c r="BE412" s="60"/>
    </row>
    <row r="413" spans="1:57" ht="30" customHeight="1" x14ac:dyDescent="0.25">
      <c r="A413" s="166"/>
      <c r="B413" s="71">
        <v>457</v>
      </c>
      <c r="C413" s="169"/>
      <c r="D413" s="75" t="s">
        <v>463</v>
      </c>
      <c r="E413" s="71" t="s">
        <v>789</v>
      </c>
      <c r="F413" s="72" t="s">
        <v>38</v>
      </c>
      <c r="G413" s="72" t="s">
        <v>44</v>
      </c>
      <c r="H413" s="56">
        <v>5.29</v>
      </c>
      <c r="I413" s="32"/>
      <c r="J413" s="41">
        <f t="shared" si="12"/>
        <v>0</v>
      </c>
      <c r="K413" s="42" t="str">
        <f t="shared" si="13"/>
        <v>OK</v>
      </c>
      <c r="L413" s="31"/>
      <c r="M413" s="31"/>
      <c r="N413" s="31"/>
      <c r="O413" s="31"/>
      <c r="P413" s="31"/>
      <c r="Q413" s="31"/>
      <c r="R413" s="31"/>
      <c r="S413" s="31"/>
      <c r="T413" s="31"/>
      <c r="U413" s="31"/>
      <c r="V413" s="31"/>
      <c r="W413" s="31"/>
      <c r="X413" s="60"/>
      <c r="Y413" s="121"/>
      <c r="Z413" s="60"/>
      <c r="AA413" s="60"/>
      <c r="AB413" s="60"/>
      <c r="AC413" s="60"/>
      <c r="AD413" s="60"/>
      <c r="AE413" s="60"/>
      <c r="AF413" s="60"/>
      <c r="AG413" s="60"/>
      <c r="AH413" s="60"/>
      <c r="AI413" s="60"/>
      <c r="AJ413" s="60"/>
      <c r="AK413" s="60"/>
      <c r="AL413" s="60"/>
      <c r="AM413" s="60"/>
      <c r="AN413" s="60"/>
      <c r="AO413" s="60"/>
      <c r="AP413" s="60"/>
      <c r="AQ413" s="60"/>
      <c r="AR413" s="60"/>
      <c r="AS413" s="60"/>
      <c r="AT413" s="60"/>
      <c r="AU413" s="60"/>
      <c r="AV413" s="60"/>
      <c r="AW413" s="60"/>
      <c r="AX413" s="60"/>
      <c r="AY413" s="60"/>
      <c r="AZ413" s="60"/>
      <c r="BA413" s="60"/>
      <c r="BB413" s="60"/>
      <c r="BC413" s="60"/>
      <c r="BD413" s="60"/>
      <c r="BE413" s="60"/>
    </row>
    <row r="414" spans="1:57" ht="30" customHeight="1" x14ac:dyDescent="0.25">
      <c r="A414" s="166"/>
      <c r="B414" s="71">
        <v>458</v>
      </c>
      <c r="C414" s="169"/>
      <c r="D414" s="75" t="s">
        <v>464</v>
      </c>
      <c r="E414" s="71" t="s">
        <v>789</v>
      </c>
      <c r="F414" s="72" t="s">
        <v>38</v>
      </c>
      <c r="G414" s="72" t="s">
        <v>44</v>
      </c>
      <c r="H414" s="56">
        <v>1.46</v>
      </c>
      <c r="I414" s="32"/>
      <c r="J414" s="41">
        <f t="shared" si="12"/>
        <v>0</v>
      </c>
      <c r="K414" s="42" t="str">
        <f t="shared" si="13"/>
        <v>OK</v>
      </c>
      <c r="L414" s="31"/>
      <c r="M414" s="31"/>
      <c r="N414" s="31"/>
      <c r="O414" s="31"/>
      <c r="P414" s="31"/>
      <c r="Q414" s="31"/>
      <c r="R414" s="31"/>
      <c r="S414" s="31"/>
      <c r="T414" s="31"/>
      <c r="U414" s="31"/>
      <c r="V414" s="31"/>
      <c r="W414" s="31"/>
      <c r="X414" s="60"/>
      <c r="Y414" s="121"/>
      <c r="Z414" s="60"/>
      <c r="AA414" s="60"/>
      <c r="AB414" s="60"/>
      <c r="AC414" s="60"/>
      <c r="AD414" s="60"/>
      <c r="AE414" s="60"/>
      <c r="AF414" s="60"/>
      <c r="AG414" s="60"/>
      <c r="AH414" s="60"/>
      <c r="AI414" s="60"/>
      <c r="AJ414" s="60"/>
      <c r="AK414" s="60"/>
      <c r="AL414" s="60"/>
      <c r="AM414" s="60"/>
      <c r="AN414" s="60"/>
      <c r="AO414" s="60"/>
      <c r="AP414" s="60"/>
      <c r="AQ414" s="60"/>
      <c r="AR414" s="60"/>
      <c r="AS414" s="60"/>
      <c r="AT414" s="60"/>
      <c r="AU414" s="60"/>
      <c r="AV414" s="60"/>
      <c r="AW414" s="60"/>
      <c r="AX414" s="60"/>
      <c r="AY414" s="60"/>
      <c r="AZ414" s="60"/>
      <c r="BA414" s="60"/>
      <c r="BB414" s="60"/>
      <c r="BC414" s="60"/>
      <c r="BD414" s="60"/>
      <c r="BE414" s="60"/>
    </row>
    <row r="415" spans="1:57" ht="30" customHeight="1" x14ac:dyDescent="0.25">
      <c r="A415" s="166"/>
      <c r="B415" s="71">
        <v>459</v>
      </c>
      <c r="C415" s="169"/>
      <c r="D415" s="75" t="s">
        <v>465</v>
      </c>
      <c r="E415" s="72"/>
      <c r="F415" s="72" t="s">
        <v>38</v>
      </c>
      <c r="G415" s="72" t="s">
        <v>44</v>
      </c>
      <c r="H415" s="56">
        <v>7.02</v>
      </c>
      <c r="I415" s="32"/>
      <c r="J415" s="41">
        <f t="shared" si="12"/>
        <v>0</v>
      </c>
      <c r="K415" s="42" t="str">
        <f t="shared" si="13"/>
        <v>OK</v>
      </c>
      <c r="L415" s="31"/>
      <c r="M415" s="31"/>
      <c r="N415" s="31"/>
      <c r="O415" s="31"/>
      <c r="P415" s="31"/>
      <c r="Q415" s="31"/>
      <c r="R415" s="31"/>
      <c r="S415" s="31"/>
      <c r="T415" s="31"/>
      <c r="U415" s="31"/>
      <c r="V415" s="31"/>
      <c r="W415" s="31"/>
      <c r="X415" s="60"/>
      <c r="Y415" s="121"/>
      <c r="Z415" s="60"/>
      <c r="AA415" s="60"/>
      <c r="AB415" s="60"/>
      <c r="AC415" s="60"/>
      <c r="AD415" s="60"/>
      <c r="AE415" s="60"/>
      <c r="AF415" s="60"/>
      <c r="AG415" s="60"/>
      <c r="AH415" s="60"/>
      <c r="AI415" s="60"/>
      <c r="AJ415" s="60"/>
      <c r="AK415" s="60"/>
      <c r="AL415" s="60"/>
      <c r="AM415" s="60"/>
      <c r="AN415" s="60"/>
      <c r="AO415" s="60"/>
      <c r="AP415" s="60"/>
      <c r="AQ415" s="60"/>
      <c r="AR415" s="60"/>
      <c r="AS415" s="60"/>
      <c r="AT415" s="60"/>
      <c r="AU415" s="60"/>
      <c r="AV415" s="60"/>
      <c r="AW415" s="60"/>
      <c r="AX415" s="60"/>
      <c r="AY415" s="60"/>
      <c r="AZ415" s="60"/>
      <c r="BA415" s="60"/>
      <c r="BB415" s="60"/>
      <c r="BC415" s="60"/>
      <c r="BD415" s="60"/>
      <c r="BE415" s="60"/>
    </row>
    <row r="416" spans="1:57" ht="30" customHeight="1" x14ac:dyDescent="0.25">
      <c r="A416" s="166"/>
      <c r="B416" s="71">
        <v>460</v>
      </c>
      <c r="C416" s="169"/>
      <c r="D416" s="75" t="s">
        <v>466</v>
      </c>
      <c r="E416" s="72" t="s">
        <v>796</v>
      </c>
      <c r="F416" s="72" t="s">
        <v>4</v>
      </c>
      <c r="G416" s="72" t="s">
        <v>44</v>
      </c>
      <c r="H416" s="56">
        <v>7.51</v>
      </c>
      <c r="I416" s="32"/>
      <c r="J416" s="41">
        <f t="shared" si="12"/>
        <v>0</v>
      </c>
      <c r="K416" s="42" t="str">
        <f t="shared" si="13"/>
        <v>OK</v>
      </c>
      <c r="L416" s="31"/>
      <c r="M416" s="31"/>
      <c r="N416" s="31"/>
      <c r="O416" s="31"/>
      <c r="P416" s="31"/>
      <c r="Q416" s="31"/>
      <c r="R416" s="31"/>
      <c r="S416" s="31"/>
      <c r="T416" s="31"/>
      <c r="U416" s="31"/>
      <c r="V416" s="31"/>
      <c r="W416" s="31"/>
      <c r="X416" s="60"/>
      <c r="Y416" s="121"/>
      <c r="Z416" s="60"/>
      <c r="AA416" s="60"/>
      <c r="AB416" s="60"/>
      <c r="AC416" s="60"/>
      <c r="AD416" s="60"/>
      <c r="AE416" s="60"/>
      <c r="AF416" s="60"/>
      <c r="AG416" s="60"/>
      <c r="AH416" s="60"/>
      <c r="AI416" s="60"/>
      <c r="AJ416" s="60"/>
      <c r="AK416" s="60"/>
      <c r="AL416" s="60"/>
      <c r="AM416" s="60"/>
      <c r="AN416" s="60"/>
      <c r="AO416" s="60"/>
      <c r="AP416" s="60"/>
      <c r="AQ416" s="60"/>
      <c r="AR416" s="60"/>
      <c r="AS416" s="60"/>
      <c r="AT416" s="60"/>
      <c r="AU416" s="60"/>
      <c r="AV416" s="60"/>
      <c r="AW416" s="60"/>
      <c r="AX416" s="60"/>
      <c r="AY416" s="60"/>
      <c r="AZ416" s="60"/>
      <c r="BA416" s="60"/>
      <c r="BB416" s="60"/>
      <c r="BC416" s="60"/>
      <c r="BD416" s="60"/>
      <c r="BE416" s="60"/>
    </row>
    <row r="417" spans="1:57" ht="30" customHeight="1" x14ac:dyDescent="0.25">
      <c r="A417" s="166"/>
      <c r="B417" s="71">
        <v>461</v>
      </c>
      <c r="C417" s="169"/>
      <c r="D417" s="75" t="s">
        <v>467</v>
      </c>
      <c r="E417" s="72" t="s">
        <v>789</v>
      </c>
      <c r="F417" s="72" t="s">
        <v>4</v>
      </c>
      <c r="G417" s="72" t="s">
        <v>44</v>
      </c>
      <c r="H417" s="56">
        <v>3.13</v>
      </c>
      <c r="I417" s="32"/>
      <c r="J417" s="41">
        <f t="shared" si="12"/>
        <v>0</v>
      </c>
      <c r="K417" s="42" t="str">
        <f t="shared" si="13"/>
        <v>OK</v>
      </c>
      <c r="L417" s="31"/>
      <c r="M417" s="31"/>
      <c r="N417" s="31"/>
      <c r="O417" s="31"/>
      <c r="P417" s="31"/>
      <c r="Q417" s="31"/>
      <c r="R417" s="31"/>
      <c r="S417" s="31"/>
      <c r="T417" s="31"/>
      <c r="U417" s="31"/>
      <c r="V417" s="31"/>
      <c r="W417" s="31"/>
      <c r="X417" s="60"/>
      <c r="Y417" s="121"/>
      <c r="Z417" s="60"/>
      <c r="AA417" s="60"/>
      <c r="AB417" s="60"/>
      <c r="AC417" s="60"/>
      <c r="AD417" s="60"/>
      <c r="AE417" s="60"/>
      <c r="AF417" s="60"/>
      <c r="AG417" s="60"/>
      <c r="AH417" s="60"/>
      <c r="AI417" s="60"/>
      <c r="AJ417" s="60"/>
      <c r="AK417" s="60"/>
      <c r="AL417" s="60"/>
      <c r="AM417" s="60"/>
      <c r="AN417" s="60"/>
      <c r="AO417" s="60"/>
      <c r="AP417" s="60"/>
      <c r="AQ417" s="60"/>
      <c r="AR417" s="60"/>
      <c r="AS417" s="60"/>
      <c r="AT417" s="60"/>
      <c r="AU417" s="60"/>
      <c r="AV417" s="60"/>
      <c r="AW417" s="60"/>
      <c r="AX417" s="60"/>
      <c r="AY417" s="60"/>
      <c r="AZ417" s="60"/>
      <c r="BA417" s="60"/>
      <c r="BB417" s="60"/>
      <c r="BC417" s="60"/>
      <c r="BD417" s="60"/>
      <c r="BE417" s="60"/>
    </row>
    <row r="418" spans="1:57" ht="30" customHeight="1" x14ac:dyDescent="0.25">
      <c r="A418" s="166"/>
      <c r="B418" s="71">
        <v>462</v>
      </c>
      <c r="C418" s="169"/>
      <c r="D418" s="75" t="s">
        <v>468</v>
      </c>
      <c r="E418" s="72" t="s">
        <v>796</v>
      </c>
      <c r="F418" s="72" t="s">
        <v>4</v>
      </c>
      <c r="G418" s="72" t="s">
        <v>44</v>
      </c>
      <c r="H418" s="56">
        <v>17.84</v>
      </c>
      <c r="I418" s="32"/>
      <c r="J418" s="41">
        <f t="shared" si="12"/>
        <v>0</v>
      </c>
      <c r="K418" s="42" t="str">
        <f t="shared" si="13"/>
        <v>OK</v>
      </c>
      <c r="L418" s="31"/>
      <c r="M418" s="31"/>
      <c r="N418" s="31"/>
      <c r="O418" s="31"/>
      <c r="P418" s="31"/>
      <c r="Q418" s="31"/>
      <c r="R418" s="31"/>
      <c r="S418" s="31"/>
      <c r="T418" s="31"/>
      <c r="U418" s="31"/>
      <c r="V418" s="31"/>
      <c r="W418" s="31"/>
      <c r="X418" s="60"/>
      <c r="Y418" s="121"/>
      <c r="Z418" s="60"/>
      <c r="AA418" s="60"/>
      <c r="AB418" s="60"/>
      <c r="AC418" s="60"/>
      <c r="AD418" s="60"/>
      <c r="AE418" s="60"/>
      <c r="AF418" s="60"/>
      <c r="AG418" s="60"/>
      <c r="AH418" s="60"/>
      <c r="AI418" s="60"/>
      <c r="AJ418" s="60"/>
      <c r="AK418" s="60"/>
      <c r="AL418" s="60"/>
      <c r="AM418" s="60"/>
      <c r="AN418" s="60"/>
      <c r="AO418" s="60"/>
      <c r="AP418" s="60"/>
      <c r="AQ418" s="60"/>
      <c r="AR418" s="60"/>
      <c r="AS418" s="60"/>
      <c r="AT418" s="60"/>
      <c r="AU418" s="60"/>
      <c r="AV418" s="60"/>
      <c r="AW418" s="60"/>
      <c r="AX418" s="60"/>
      <c r="AY418" s="60"/>
      <c r="AZ418" s="60"/>
      <c r="BA418" s="60"/>
      <c r="BB418" s="60"/>
      <c r="BC418" s="60"/>
      <c r="BD418" s="60"/>
      <c r="BE418" s="60"/>
    </row>
    <row r="419" spans="1:57" ht="30" customHeight="1" x14ac:dyDescent="0.25">
      <c r="A419" s="166"/>
      <c r="B419" s="71">
        <v>463</v>
      </c>
      <c r="C419" s="169"/>
      <c r="D419" s="75" t="s">
        <v>470</v>
      </c>
      <c r="E419" s="72" t="s">
        <v>796</v>
      </c>
      <c r="F419" s="72" t="s">
        <v>4</v>
      </c>
      <c r="G419" s="72" t="s">
        <v>44</v>
      </c>
      <c r="H419" s="56">
        <v>43.29</v>
      </c>
      <c r="I419" s="32"/>
      <c r="J419" s="41">
        <f t="shared" si="12"/>
        <v>0</v>
      </c>
      <c r="K419" s="42" t="str">
        <f t="shared" si="13"/>
        <v>OK</v>
      </c>
      <c r="L419" s="31"/>
      <c r="M419" s="31"/>
      <c r="N419" s="31"/>
      <c r="O419" s="31"/>
      <c r="P419" s="31"/>
      <c r="Q419" s="31"/>
      <c r="R419" s="31"/>
      <c r="S419" s="31"/>
      <c r="T419" s="31"/>
      <c r="U419" s="31"/>
      <c r="V419" s="31"/>
      <c r="W419" s="31"/>
      <c r="X419" s="60"/>
      <c r="Y419" s="121"/>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c r="BC419" s="60"/>
      <c r="BD419" s="60"/>
      <c r="BE419" s="60"/>
    </row>
    <row r="420" spans="1:57" ht="30" customHeight="1" x14ac:dyDescent="0.25">
      <c r="A420" s="166"/>
      <c r="B420" s="71">
        <v>464</v>
      </c>
      <c r="C420" s="169"/>
      <c r="D420" s="75" t="s">
        <v>471</v>
      </c>
      <c r="E420" s="72" t="s">
        <v>796</v>
      </c>
      <c r="F420" s="72" t="s">
        <v>4</v>
      </c>
      <c r="G420" s="72" t="s">
        <v>44</v>
      </c>
      <c r="H420" s="56">
        <v>172.05</v>
      </c>
      <c r="I420" s="32"/>
      <c r="J420" s="41">
        <f t="shared" si="12"/>
        <v>0</v>
      </c>
      <c r="K420" s="42" t="str">
        <f t="shared" si="13"/>
        <v>OK</v>
      </c>
      <c r="L420" s="31"/>
      <c r="M420" s="31"/>
      <c r="N420" s="31"/>
      <c r="O420" s="31"/>
      <c r="P420" s="31"/>
      <c r="Q420" s="31"/>
      <c r="R420" s="31"/>
      <c r="S420" s="31"/>
      <c r="T420" s="31"/>
      <c r="U420" s="31"/>
      <c r="V420" s="31"/>
      <c r="W420" s="31"/>
      <c r="X420" s="60"/>
      <c r="Y420" s="121"/>
      <c r="Z420" s="60"/>
      <c r="AA420" s="60"/>
      <c r="AB420" s="60"/>
      <c r="AC420" s="60"/>
      <c r="AD420" s="60"/>
      <c r="AE420" s="60"/>
      <c r="AF420" s="60"/>
      <c r="AG420" s="60"/>
      <c r="AH420" s="60"/>
      <c r="AI420" s="60"/>
      <c r="AJ420" s="60"/>
      <c r="AK420" s="60"/>
      <c r="AL420" s="60"/>
      <c r="AM420" s="60"/>
      <c r="AN420" s="60"/>
      <c r="AO420" s="60"/>
      <c r="AP420" s="60"/>
      <c r="AQ420" s="60"/>
      <c r="AR420" s="60"/>
      <c r="AS420" s="60"/>
      <c r="AT420" s="60"/>
      <c r="AU420" s="60"/>
      <c r="AV420" s="60"/>
      <c r="AW420" s="60"/>
      <c r="AX420" s="60"/>
      <c r="AY420" s="60"/>
      <c r="AZ420" s="60"/>
      <c r="BA420" s="60"/>
      <c r="BB420" s="60"/>
      <c r="BC420" s="60"/>
      <c r="BD420" s="60"/>
      <c r="BE420" s="60"/>
    </row>
    <row r="421" spans="1:57" ht="30" customHeight="1" x14ac:dyDescent="0.25">
      <c r="A421" s="166"/>
      <c r="B421" s="71">
        <v>465</v>
      </c>
      <c r="C421" s="169"/>
      <c r="D421" s="75" t="s">
        <v>472</v>
      </c>
      <c r="E421" s="72" t="s">
        <v>796</v>
      </c>
      <c r="F421" s="72" t="s">
        <v>4</v>
      </c>
      <c r="G421" s="72" t="s">
        <v>44</v>
      </c>
      <c r="H421" s="56">
        <v>176</v>
      </c>
      <c r="I421" s="32"/>
      <c r="J421" s="41">
        <f t="shared" si="12"/>
        <v>0</v>
      </c>
      <c r="K421" s="42" t="str">
        <f t="shared" si="13"/>
        <v>OK</v>
      </c>
      <c r="L421" s="31"/>
      <c r="M421" s="31"/>
      <c r="N421" s="31"/>
      <c r="O421" s="31"/>
      <c r="P421" s="31"/>
      <c r="Q421" s="31"/>
      <c r="R421" s="31"/>
      <c r="S421" s="31"/>
      <c r="T421" s="31"/>
      <c r="U421" s="31"/>
      <c r="V421" s="31"/>
      <c r="W421" s="31"/>
      <c r="X421" s="60"/>
      <c r="Y421" s="121"/>
      <c r="Z421" s="60"/>
      <c r="AA421" s="60"/>
      <c r="AB421" s="60"/>
      <c r="AC421" s="60"/>
      <c r="AD421" s="60"/>
      <c r="AE421" s="60"/>
      <c r="AF421" s="60"/>
      <c r="AG421" s="60"/>
      <c r="AH421" s="60"/>
      <c r="AI421" s="60"/>
      <c r="AJ421" s="60"/>
      <c r="AK421" s="60"/>
      <c r="AL421" s="60"/>
      <c r="AM421" s="60"/>
      <c r="AN421" s="60"/>
      <c r="AO421" s="60"/>
      <c r="AP421" s="60"/>
      <c r="AQ421" s="60"/>
      <c r="AR421" s="60"/>
      <c r="AS421" s="60"/>
      <c r="AT421" s="60"/>
      <c r="AU421" s="60"/>
      <c r="AV421" s="60"/>
      <c r="AW421" s="60"/>
      <c r="AX421" s="60"/>
      <c r="AY421" s="60"/>
      <c r="AZ421" s="60"/>
      <c r="BA421" s="60"/>
      <c r="BB421" s="60"/>
      <c r="BC421" s="60"/>
      <c r="BD421" s="60"/>
      <c r="BE421" s="60"/>
    </row>
    <row r="422" spans="1:57" ht="30" customHeight="1" x14ac:dyDescent="0.25">
      <c r="A422" s="166"/>
      <c r="B422" s="71">
        <v>466</v>
      </c>
      <c r="C422" s="169"/>
      <c r="D422" s="75" t="s">
        <v>473</v>
      </c>
      <c r="E422" s="72" t="s">
        <v>796</v>
      </c>
      <c r="F422" s="72" t="s">
        <v>4</v>
      </c>
      <c r="G422" s="72" t="s">
        <v>44</v>
      </c>
      <c r="H422" s="56">
        <v>6.8</v>
      </c>
      <c r="I422" s="32"/>
      <c r="J422" s="41">
        <f t="shared" si="12"/>
        <v>0</v>
      </c>
      <c r="K422" s="42" t="str">
        <f t="shared" si="13"/>
        <v>OK</v>
      </c>
      <c r="L422" s="31"/>
      <c r="M422" s="31"/>
      <c r="N422" s="31"/>
      <c r="O422" s="31"/>
      <c r="P422" s="31"/>
      <c r="Q422" s="31"/>
      <c r="R422" s="31"/>
      <c r="S422" s="31"/>
      <c r="T422" s="31"/>
      <c r="U422" s="31"/>
      <c r="V422" s="31"/>
      <c r="W422" s="31"/>
      <c r="X422" s="60"/>
      <c r="Y422" s="121"/>
      <c r="Z422" s="60"/>
      <c r="AA422" s="60"/>
      <c r="AB422" s="60"/>
      <c r="AC422" s="60"/>
      <c r="AD422" s="60"/>
      <c r="AE422" s="60"/>
      <c r="AF422" s="60"/>
      <c r="AG422" s="60"/>
      <c r="AH422" s="60"/>
      <c r="AI422" s="60"/>
      <c r="AJ422" s="60"/>
      <c r="AK422" s="60"/>
      <c r="AL422" s="60"/>
      <c r="AM422" s="60"/>
      <c r="AN422" s="60"/>
      <c r="AO422" s="60"/>
      <c r="AP422" s="60"/>
      <c r="AQ422" s="60"/>
      <c r="AR422" s="60"/>
      <c r="AS422" s="60"/>
      <c r="AT422" s="60"/>
      <c r="AU422" s="60"/>
      <c r="AV422" s="60"/>
      <c r="AW422" s="60"/>
      <c r="AX422" s="60"/>
      <c r="AY422" s="60"/>
      <c r="AZ422" s="60"/>
      <c r="BA422" s="60"/>
      <c r="BB422" s="60"/>
      <c r="BC422" s="60"/>
      <c r="BD422" s="60"/>
      <c r="BE422" s="60"/>
    </row>
    <row r="423" spans="1:57" ht="30" customHeight="1" x14ac:dyDescent="0.25">
      <c r="A423" s="166"/>
      <c r="B423" s="71">
        <v>467</v>
      </c>
      <c r="C423" s="169"/>
      <c r="D423" s="75" t="s">
        <v>474</v>
      </c>
      <c r="E423" s="72" t="s">
        <v>239</v>
      </c>
      <c r="F423" s="72" t="s">
        <v>4</v>
      </c>
      <c r="G423" s="72" t="s">
        <v>44</v>
      </c>
      <c r="H423" s="56">
        <v>62.18</v>
      </c>
      <c r="I423" s="32"/>
      <c r="J423" s="41">
        <f t="shared" si="12"/>
        <v>0</v>
      </c>
      <c r="K423" s="42" t="str">
        <f t="shared" si="13"/>
        <v>OK</v>
      </c>
      <c r="L423" s="31"/>
      <c r="M423" s="31"/>
      <c r="N423" s="31"/>
      <c r="O423" s="31"/>
      <c r="P423" s="31"/>
      <c r="Q423" s="31"/>
      <c r="R423" s="31"/>
      <c r="S423" s="31"/>
      <c r="T423" s="31"/>
      <c r="U423" s="31"/>
      <c r="V423" s="31"/>
      <c r="W423" s="31"/>
      <c r="X423" s="60"/>
      <c r="Y423" s="121"/>
      <c r="Z423" s="60"/>
      <c r="AA423" s="60"/>
      <c r="AB423" s="60"/>
      <c r="AC423" s="60"/>
      <c r="AD423" s="60"/>
      <c r="AE423" s="60"/>
      <c r="AF423" s="60"/>
      <c r="AG423" s="60"/>
      <c r="AH423" s="60"/>
      <c r="AI423" s="60"/>
      <c r="AJ423" s="60"/>
      <c r="AK423" s="60"/>
      <c r="AL423" s="60"/>
      <c r="AM423" s="60"/>
      <c r="AN423" s="60"/>
      <c r="AO423" s="60"/>
      <c r="AP423" s="60"/>
      <c r="AQ423" s="60"/>
      <c r="AR423" s="60"/>
      <c r="AS423" s="60"/>
      <c r="AT423" s="60"/>
      <c r="AU423" s="60"/>
      <c r="AV423" s="60"/>
      <c r="AW423" s="60"/>
      <c r="AX423" s="60"/>
      <c r="AY423" s="60"/>
      <c r="AZ423" s="60"/>
      <c r="BA423" s="60"/>
      <c r="BB423" s="60"/>
      <c r="BC423" s="60"/>
      <c r="BD423" s="60"/>
      <c r="BE423" s="60"/>
    </row>
    <row r="424" spans="1:57" ht="30" customHeight="1" x14ac:dyDescent="0.25">
      <c r="A424" s="166"/>
      <c r="B424" s="71">
        <v>468</v>
      </c>
      <c r="C424" s="169"/>
      <c r="D424" s="75" t="s">
        <v>475</v>
      </c>
      <c r="E424" s="72" t="s">
        <v>796</v>
      </c>
      <c r="F424" s="72" t="s">
        <v>4</v>
      </c>
      <c r="G424" s="72" t="s">
        <v>44</v>
      </c>
      <c r="H424" s="56">
        <v>23.5</v>
      </c>
      <c r="I424" s="32"/>
      <c r="J424" s="41">
        <f t="shared" si="12"/>
        <v>0</v>
      </c>
      <c r="K424" s="42" t="str">
        <f t="shared" si="13"/>
        <v>OK</v>
      </c>
      <c r="L424" s="31"/>
      <c r="M424" s="31"/>
      <c r="N424" s="31"/>
      <c r="O424" s="31"/>
      <c r="P424" s="31"/>
      <c r="Q424" s="31"/>
      <c r="R424" s="31"/>
      <c r="S424" s="31"/>
      <c r="T424" s="31"/>
      <c r="U424" s="31"/>
      <c r="V424" s="31"/>
      <c r="W424" s="31"/>
      <c r="X424" s="60"/>
      <c r="Y424" s="121"/>
      <c r="Z424" s="60"/>
      <c r="AA424" s="60"/>
      <c r="AB424" s="60"/>
      <c r="AC424" s="60"/>
      <c r="AD424" s="60"/>
      <c r="AE424" s="60"/>
      <c r="AF424" s="60"/>
      <c r="AG424" s="60"/>
      <c r="AH424" s="60"/>
      <c r="AI424" s="60"/>
      <c r="AJ424" s="60"/>
      <c r="AK424" s="60"/>
      <c r="AL424" s="60"/>
      <c r="AM424" s="60"/>
      <c r="AN424" s="60"/>
      <c r="AO424" s="60"/>
      <c r="AP424" s="60"/>
      <c r="AQ424" s="60"/>
      <c r="AR424" s="60"/>
      <c r="AS424" s="60"/>
      <c r="AT424" s="60"/>
      <c r="AU424" s="60"/>
      <c r="AV424" s="60"/>
      <c r="AW424" s="60"/>
      <c r="AX424" s="60"/>
      <c r="AY424" s="60"/>
      <c r="AZ424" s="60"/>
      <c r="BA424" s="60"/>
      <c r="BB424" s="60"/>
      <c r="BC424" s="60"/>
      <c r="BD424" s="60"/>
      <c r="BE424" s="60"/>
    </row>
    <row r="425" spans="1:57" ht="30" customHeight="1" x14ac:dyDescent="0.25">
      <c r="A425" s="166"/>
      <c r="B425" s="71">
        <v>469</v>
      </c>
      <c r="C425" s="169"/>
      <c r="D425" s="75" t="s">
        <v>476</v>
      </c>
      <c r="E425" s="72" t="s">
        <v>796</v>
      </c>
      <c r="F425" s="72" t="s">
        <v>4</v>
      </c>
      <c r="G425" s="72" t="s">
        <v>44</v>
      </c>
      <c r="H425" s="56">
        <v>61.05</v>
      </c>
      <c r="I425" s="32"/>
      <c r="J425" s="41">
        <f t="shared" si="12"/>
        <v>0</v>
      </c>
      <c r="K425" s="42" t="str">
        <f t="shared" si="13"/>
        <v>OK</v>
      </c>
      <c r="L425" s="31"/>
      <c r="M425" s="31"/>
      <c r="N425" s="31"/>
      <c r="O425" s="31"/>
      <c r="P425" s="31"/>
      <c r="Q425" s="31"/>
      <c r="R425" s="31"/>
      <c r="S425" s="31"/>
      <c r="T425" s="31"/>
      <c r="U425" s="31"/>
      <c r="V425" s="31"/>
      <c r="W425" s="31"/>
      <c r="X425" s="60"/>
      <c r="Y425" s="121"/>
      <c r="Z425" s="60"/>
      <c r="AA425" s="60"/>
      <c r="AB425" s="60"/>
      <c r="AC425" s="60"/>
      <c r="AD425" s="60"/>
      <c r="AE425" s="60"/>
      <c r="AF425" s="60"/>
      <c r="AG425" s="60"/>
      <c r="AH425" s="60"/>
      <c r="AI425" s="60"/>
      <c r="AJ425" s="60"/>
      <c r="AK425" s="60"/>
      <c r="AL425" s="60"/>
      <c r="AM425" s="60"/>
      <c r="AN425" s="60"/>
      <c r="AO425" s="60"/>
      <c r="AP425" s="60"/>
      <c r="AQ425" s="60"/>
      <c r="AR425" s="60"/>
      <c r="AS425" s="60"/>
      <c r="AT425" s="60"/>
      <c r="AU425" s="60"/>
      <c r="AV425" s="60"/>
      <c r="AW425" s="60"/>
      <c r="AX425" s="60"/>
      <c r="AY425" s="60"/>
      <c r="AZ425" s="60"/>
      <c r="BA425" s="60"/>
      <c r="BB425" s="60"/>
      <c r="BC425" s="60"/>
      <c r="BD425" s="60"/>
      <c r="BE425" s="60"/>
    </row>
    <row r="426" spans="1:57" ht="30" customHeight="1" x14ac:dyDescent="0.25">
      <c r="A426" s="166"/>
      <c r="B426" s="71">
        <v>470</v>
      </c>
      <c r="C426" s="169"/>
      <c r="D426" s="75" t="s">
        <v>477</v>
      </c>
      <c r="E426" s="72" t="s">
        <v>796</v>
      </c>
      <c r="F426" s="72" t="s">
        <v>4</v>
      </c>
      <c r="G426" s="72" t="s">
        <v>44</v>
      </c>
      <c r="H426" s="56">
        <v>15.46</v>
      </c>
      <c r="I426" s="32"/>
      <c r="J426" s="41">
        <f t="shared" si="12"/>
        <v>0</v>
      </c>
      <c r="K426" s="42" t="str">
        <f t="shared" si="13"/>
        <v>OK</v>
      </c>
      <c r="L426" s="31"/>
      <c r="M426" s="31"/>
      <c r="N426" s="31"/>
      <c r="O426" s="31"/>
      <c r="P426" s="31"/>
      <c r="Q426" s="31"/>
      <c r="R426" s="31"/>
      <c r="S426" s="31"/>
      <c r="T426" s="31"/>
      <c r="U426" s="31"/>
      <c r="V426" s="31"/>
      <c r="W426" s="31"/>
      <c r="X426" s="60"/>
      <c r="Y426" s="121"/>
      <c r="Z426" s="60"/>
      <c r="AA426" s="60"/>
      <c r="AB426" s="60"/>
      <c r="AC426" s="60"/>
      <c r="AD426" s="60"/>
      <c r="AE426" s="60"/>
      <c r="AF426" s="60"/>
      <c r="AG426" s="60"/>
      <c r="AH426" s="60"/>
      <c r="AI426" s="60"/>
      <c r="AJ426" s="60"/>
      <c r="AK426" s="60"/>
      <c r="AL426" s="60"/>
      <c r="AM426" s="60"/>
      <c r="AN426" s="60"/>
      <c r="AO426" s="60"/>
      <c r="AP426" s="60"/>
      <c r="AQ426" s="60"/>
      <c r="AR426" s="60"/>
      <c r="AS426" s="60"/>
      <c r="AT426" s="60"/>
      <c r="AU426" s="60"/>
      <c r="AV426" s="60"/>
      <c r="AW426" s="60"/>
      <c r="AX426" s="60"/>
      <c r="AY426" s="60"/>
      <c r="AZ426" s="60"/>
      <c r="BA426" s="60"/>
      <c r="BB426" s="60"/>
      <c r="BC426" s="60"/>
      <c r="BD426" s="60"/>
      <c r="BE426" s="60"/>
    </row>
    <row r="427" spans="1:57" ht="30" customHeight="1" x14ac:dyDescent="0.25">
      <c r="A427" s="166"/>
      <c r="B427" s="71">
        <v>471</v>
      </c>
      <c r="C427" s="169"/>
      <c r="D427" s="75" t="s">
        <v>478</v>
      </c>
      <c r="E427" s="72" t="s">
        <v>796</v>
      </c>
      <c r="F427" s="72" t="s">
        <v>4</v>
      </c>
      <c r="G427" s="72" t="s">
        <v>44</v>
      </c>
      <c r="H427" s="56">
        <v>18.5</v>
      </c>
      <c r="I427" s="32"/>
      <c r="J427" s="41">
        <f t="shared" si="12"/>
        <v>0</v>
      </c>
      <c r="K427" s="42" t="str">
        <f t="shared" si="13"/>
        <v>OK</v>
      </c>
      <c r="L427" s="31"/>
      <c r="M427" s="31"/>
      <c r="N427" s="31"/>
      <c r="O427" s="31"/>
      <c r="P427" s="31"/>
      <c r="Q427" s="31"/>
      <c r="R427" s="31"/>
      <c r="S427" s="31"/>
      <c r="T427" s="31"/>
      <c r="U427" s="31"/>
      <c r="V427" s="31"/>
      <c r="W427" s="31"/>
      <c r="X427" s="60"/>
      <c r="Y427" s="121"/>
      <c r="Z427" s="60"/>
      <c r="AA427" s="60"/>
      <c r="AB427" s="60"/>
      <c r="AC427" s="60"/>
      <c r="AD427" s="60"/>
      <c r="AE427" s="60"/>
      <c r="AF427" s="60"/>
      <c r="AG427" s="60"/>
      <c r="AH427" s="60"/>
      <c r="AI427" s="60"/>
      <c r="AJ427" s="60"/>
      <c r="AK427" s="60"/>
      <c r="AL427" s="60"/>
      <c r="AM427" s="60"/>
      <c r="AN427" s="60"/>
      <c r="AO427" s="60"/>
      <c r="AP427" s="60"/>
      <c r="AQ427" s="60"/>
      <c r="AR427" s="60"/>
      <c r="AS427" s="60"/>
      <c r="AT427" s="60"/>
      <c r="AU427" s="60"/>
      <c r="AV427" s="60"/>
      <c r="AW427" s="60"/>
      <c r="AX427" s="60"/>
      <c r="AY427" s="60"/>
      <c r="AZ427" s="60"/>
      <c r="BA427" s="60"/>
      <c r="BB427" s="60"/>
      <c r="BC427" s="60"/>
      <c r="BD427" s="60"/>
      <c r="BE427" s="60"/>
    </row>
    <row r="428" spans="1:57" ht="30" customHeight="1" x14ac:dyDescent="0.25">
      <c r="A428" s="166"/>
      <c r="B428" s="73">
        <v>472</v>
      </c>
      <c r="C428" s="169"/>
      <c r="D428" s="75" t="s">
        <v>479</v>
      </c>
      <c r="E428" s="72" t="s">
        <v>797</v>
      </c>
      <c r="F428" s="72" t="s">
        <v>38</v>
      </c>
      <c r="G428" s="72" t="s">
        <v>44</v>
      </c>
      <c r="H428" s="56">
        <v>1.69</v>
      </c>
      <c r="I428" s="32">
        <v>10</v>
      </c>
      <c r="J428" s="41">
        <f t="shared" si="12"/>
        <v>10</v>
      </c>
      <c r="K428" s="42" t="str">
        <f t="shared" si="13"/>
        <v>OK</v>
      </c>
      <c r="L428" s="31"/>
      <c r="M428" s="31"/>
      <c r="N428" s="31"/>
      <c r="O428" s="31"/>
      <c r="P428" s="31"/>
      <c r="Q428" s="31"/>
      <c r="R428" s="31"/>
      <c r="S428" s="31"/>
      <c r="T428" s="31"/>
      <c r="U428" s="31"/>
      <c r="V428" s="31"/>
      <c r="W428" s="31"/>
      <c r="X428" s="60"/>
      <c r="Y428" s="121"/>
      <c r="Z428" s="60"/>
      <c r="AA428" s="60"/>
      <c r="AB428" s="60"/>
      <c r="AC428" s="60"/>
      <c r="AD428" s="60"/>
      <c r="AE428" s="60"/>
      <c r="AF428" s="60"/>
      <c r="AG428" s="60"/>
      <c r="AH428" s="60"/>
      <c r="AI428" s="60"/>
      <c r="AJ428" s="60"/>
      <c r="AK428" s="60"/>
      <c r="AL428" s="60"/>
      <c r="AM428" s="60"/>
      <c r="AN428" s="60"/>
      <c r="AO428" s="60"/>
      <c r="AP428" s="60"/>
      <c r="AQ428" s="60"/>
      <c r="AR428" s="60"/>
      <c r="AS428" s="60"/>
      <c r="AT428" s="60"/>
      <c r="AU428" s="60"/>
      <c r="AV428" s="60"/>
      <c r="AW428" s="60"/>
      <c r="AX428" s="60"/>
      <c r="AY428" s="60"/>
      <c r="AZ428" s="60"/>
      <c r="BA428" s="60"/>
      <c r="BB428" s="60"/>
      <c r="BC428" s="60"/>
      <c r="BD428" s="60"/>
      <c r="BE428" s="60"/>
    </row>
    <row r="429" spans="1:57" ht="30" customHeight="1" x14ac:dyDescent="0.25">
      <c r="A429" s="166"/>
      <c r="B429" s="73">
        <v>473</v>
      </c>
      <c r="C429" s="169"/>
      <c r="D429" s="75" t="s">
        <v>480</v>
      </c>
      <c r="E429" s="72" t="s">
        <v>237</v>
      </c>
      <c r="F429" s="72" t="s">
        <v>38</v>
      </c>
      <c r="G429" s="72" t="s">
        <v>44</v>
      </c>
      <c r="H429" s="56">
        <v>2.33</v>
      </c>
      <c r="I429" s="32">
        <v>10</v>
      </c>
      <c r="J429" s="41">
        <f t="shared" si="12"/>
        <v>10</v>
      </c>
      <c r="K429" s="42" t="str">
        <f t="shared" si="13"/>
        <v>OK</v>
      </c>
      <c r="L429" s="31"/>
      <c r="M429" s="31"/>
      <c r="N429" s="31"/>
      <c r="O429" s="31"/>
      <c r="P429" s="31"/>
      <c r="Q429" s="31"/>
      <c r="R429" s="31"/>
      <c r="S429" s="31"/>
      <c r="T429" s="31"/>
      <c r="U429" s="31"/>
      <c r="V429" s="31"/>
      <c r="W429" s="31"/>
      <c r="X429" s="60"/>
      <c r="Y429" s="121"/>
      <c r="Z429" s="60"/>
      <c r="AA429" s="60"/>
      <c r="AB429" s="60"/>
      <c r="AC429" s="60"/>
      <c r="AD429" s="60"/>
      <c r="AE429" s="60"/>
      <c r="AF429" s="60"/>
      <c r="AG429" s="60"/>
      <c r="AH429" s="60"/>
      <c r="AI429" s="60"/>
      <c r="AJ429" s="60"/>
      <c r="AK429" s="60"/>
      <c r="AL429" s="60"/>
      <c r="AM429" s="60"/>
      <c r="AN429" s="60"/>
      <c r="AO429" s="60"/>
      <c r="AP429" s="60"/>
      <c r="AQ429" s="60"/>
      <c r="AR429" s="60"/>
      <c r="AS429" s="60"/>
      <c r="AT429" s="60"/>
      <c r="AU429" s="60"/>
      <c r="AV429" s="60"/>
      <c r="AW429" s="60"/>
      <c r="AX429" s="60"/>
      <c r="AY429" s="60"/>
      <c r="AZ429" s="60"/>
      <c r="BA429" s="60"/>
      <c r="BB429" s="60"/>
      <c r="BC429" s="60"/>
      <c r="BD429" s="60"/>
      <c r="BE429" s="60"/>
    </row>
    <row r="430" spans="1:57" ht="30" customHeight="1" x14ac:dyDescent="0.25">
      <c r="A430" s="166"/>
      <c r="B430" s="73">
        <v>474</v>
      </c>
      <c r="C430" s="169"/>
      <c r="D430" s="75" t="s">
        <v>481</v>
      </c>
      <c r="E430" s="72" t="s">
        <v>237</v>
      </c>
      <c r="F430" s="72" t="s">
        <v>38</v>
      </c>
      <c r="G430" s="72" t="s">
        <v>44</v>
      </c>
      <c r="H430" s="56">
        <v>74.67</v>
      </c>
      <c r="I430" s="32">
        <v>1</v>
      </c>
      <c r="J430" s="41">
        <f t="shared" si="12"/>
        <v>0</v>
      </c>
      <c r="K430" s="42" t="str">
        <f t="shared" si="13"/>
        <v>OK</v>
      </c>
      <c r="L430" s="31"/>
      <c r="M430" s="31"/>
      <c r="N430" s="31"/>
      <c r="O430" s="31"/>
      <c r="P430" s="31"/>
      <c r="Q430" s="31"/>
      <c r="R430" s="31"/>
      <c r="S430" s="31"/>
      <c r="T430" s="31"/>
      <c r="U430" s="31"/>
      <c r="V430" s="31"/>
      <c r="W430" s="31"/>
      <c r="X430" s="60"/>
      <c r="Y430" s="121"/>
      <c r="Z430" s="60"/>
      <c r="AA430" s="60"/>
      <c r="AB430" s="60"/>
      <c r="AC430" s="60"/>
      <c r="AD430" s="60"/>
      <c r="AE430" s="60"/>
      <c r="AF430" s="60"/>
      <c r="AG430" s="60"/>
      <c r="AH430" s="60"/>
      <c r="AI430" s="60"/>
      <c r="AJ430" s="60"/>
      <c r="AK430" s="60"/>
      <c r="AL430" s="60"/>
      <c r="AM430" s="60"/>
      <c r="AN430" s="60"/>
      <c r="AO430" s="60"/>
      <c r="AP430" s="60"/>
      <c r="AQ430" s="60"/>
      <c r="AR430" s="60"/>
      <c r="AS430" s="60"/>
      <c r="AT430" s="60"/>
      <c r="AU430" s="60"/>
      <c r="AV430" s="124">
        <v>1</v>
      </c>
      <c r="AW430" s="124"/>
      <c r="AX430" s="60"/>
      <c r="AY430" s="60"/>
      <c r="AZ430" s="60"/>
      <c r="BA430" s="60"/>
      <c r="BB430" s="60"/>
      <c r="BC430" s="60"/>
      <c r="BD430" s="60"/>
      <c r="BE430" s="60"/>
    </row>
    <row r="431" spans="1:57" ht="30" customHeight="1" x14ac:dyDescent="0.25">
      <c r="A431" s="166"/>
      <c r="B431" s="73">
        <v>475</v>
      </c>
      <c r="C431" s="169"/>
      <c r="D431" s="75" t="s">
        <v>798</v>
      </c>
      <c r="E431" s="72" t="s">
        <v>799</v>
      </c>
      <c r="F431" s="72" t="s">
        <v>38</v>
      </c>
      <c r="G431" s="72" t="s">
        <v>44</v>
      </c>
      <c r="H431" s="56">
        <v>120</v>
      </c>
      <c r="I431" s="32"/>
      <c r="J431" s="41">
        <f t="shared" si="12"/>
        <v>0</v>
      </c>
      <c r="K431" s="42" t="str">
        <f t="shared" si="13"/>
        <v>OK</v>
      </c>
      <c r="L431" s="31"/>
      <c r="M431" s="31"/>
      <c r="N431" s="31"/>
      <c r="O431" s="31"/>
      <c r="P431" s="31"/>
      <c r="Q431" s="31"/>
      <c r="R431" s="31"/>
      <c r="S431" s="31"/>
      <c r="T431" s="31"/>
      <c r="U431" s="31"/>
      <c r="V431" s="31"/>
      <c r="W431" s="31"/>
      <c r="X431" s="60"/>
      <c r="Y431" s="121"/>
      <c r="Z431" s="60"/>
      <c r="AA431" s="60"/>
      <c r="AB431" s="60"/>
      <c r="AC431" s="60"/>
      <c r="AD431" s="60"/>
      <c r="AE431" s="60"/>
      <c r="AF431" s="60"/>
      <c r="AG431" s="60"/>
      <c r="AH431" s="60"/>
      <c r="AI431" s="60"/>
      <c r="AJ431" s="60"/>
      <c r="AK431" s="60"/>
      <c r="AL431" s="60"/>
      <c r="AM431" s="60"/>
      <c r="AN431" s="60"/>
      <c r="AO431" s="60"/>
      <c r="AP431" s="60"/>
      <c r="AQ431" s="60"/>
      <c r="AR431" s="60"/>
      <c r="AS431" s="60"/>
      <c r="AT431" s="60"/>
      <c r="AU431" s="60"/>
      <c r="AV431" s="60"/>
      <c r="AW431" s="60"/>
      <c r="AX431" s="60"/>
      <c r="AY431" s="60"/>
      <c r="AZ431" s="60"/>
      <c r="BA431" s="60"/>
      <c r="BB431" s="60"/>
      <c r="BC431" s="60"/>
      <c r="BD431" s="60"/>
      <c r="BE431" s="60"/>
    </row>
    <row r="432" spans="1:57" ht="30" customHeight="1" x14ac:dyDescent="0.25">
      <c r="A432" s="166"/>
      <c r="B432" s="73">
        <v>476</v>
      </c>
      <c r="C432" s="169"/>
      <c r="D432" s="75" t="s">
        <v>800</v>
      </c>
      <c r="E432" s="72" t="s">
        <v>799</v>
      </c>
      <c r="F432" s="72" t="s">
        <v>38</v>
      </c>
      <c r="G432" s="72" t="s">
        <v>44</v>
      </c>
      <c r="H432" s="56">
        <v>375</v>
      </c>
      <c r="I432" s="32"/>
      <c r="J432" s="41">
        <f t="shared" si="12"/>
        <v>0</v>
      </c>
      <c r="K432" s="42" t="str">
        <f t="shared" si="13"/>
        <v>OK</v>
      </c>
      <c r="L432" s="31"/>
      <c r="M432" s="31"/>
      <c r="N432" s="31"/>
      <c r="O432" s="31"/>
      <c r="P432" s="31"/>
      <c r="Q432" s="31"/>
      <c r="R432" s="31"/>
      <c r="S432" s="31"/>
      <c r="T432" s="31"/>
      <c r="U432" s="31"/>
      <c r="V432" s="31"/>
      <c r="W432" s="31"/>
      <c r="X432" s="60"/>
      <c r="Y432" s="121"/>
      <c r="Z432" s="60"/>
      <c r="AA432" s="60"/>
      <c r="AB432" s="60"/>
      <c r="AC432" s="60"/>
      <c r="AD432" s="60"/>
      <c r="AE432" s="60"/>
      <c r="AF432" s="60"/>
      <c r="AG432" s="60"/>
      <c r="AH432" s="60"/>
      <c r="AI432" s="60"/>
      <c r="AJ432" s="60"/>
      <c r="AK432" s="60"/>
      <c r="AL432" s="60"/>
      <c r="AM432" s="60"/>
      <c r="AN432" s="60"/>
      <c r="AO432" s="60"/>
      <c r="AP432" s="60"/>
      <c r="AQ432" s="60"/>
      <c r="AR432" s="60"/>
      <c r="AS432" s="60"/>
      <c r="AT432" s="60"/>
      <c r="AU432" s="60"/>
      <c r="AV432" s="60"/>
      <c r="AW432" s="60"/>
      <c r="AX432" s="60"/>
      <c r="AY432" s="60"/>
      <c r="AZ432" s="60"/>
      <c r="BA432" s="60"/>
      <c r="BB432" s="60"/>
      <c r="BC432" s="60"/>
      <c r="BD432" s="60"/>
      <c r="BE432" s="60"/>
    </row>
    <row r="433" spans="1:57" ht="30" customHeight="1" x14ac:dyDescent="0.25">
      <c r="A433" s="166"/>
      <c r="B433" s="73">
        <v>477</v>
      </c>
      <c r="C433" s="169"/>
      <c r="D433" s="75" t="s">
        <v>801</v>
      </c>
      <c r="E433" s="72" t="s">
        <v>799</v>
      </c>
      <c r="F433" s="72" t="s">
        <v>38</v>
      </c>
      <c r="G433" s="72" t="s">
        <v>44</v>
      </c>
      <c r="H433" s="56">
        <v>725</v>
      </c>
      <c r="I433" s="32"/>
      <c r="J433" s="41">
        <f t="shared" si="12"/>
        <v>0</v>
      </c>
      <c r="K433" s="42" t="str">
        <f t="shared" si="13"/>
        <v>OK</v>
      </c>
      <c r="L433" s="31"/>
      <c r="M433" s="31"/>
      <c r="N433" s="31"/>
      <c r="O433" s="31"/>
      <c r="P433" s="31"/>
      <c r="Q433" s="31"/>
      <c r="R433" s="31"/>
      <c r="S433" s="31"/>
      <c r="T433" s="31"/>
      <c r="U433" s="31"/>
      <c r="V433" s="31"/>
      <c r="W433" s="31"/>
      <c r="X433" s="60"/>
      <c r="Y433" s="121"/>
      <c r="Z433" s="60"/>
      <c r="AA433" s="60"/>
      <c r="AB433" s="60"/>
      <c r="AC433" s="60"/>
      <c r="AD433" s="60"/>
      <c r="AE433" s="60"/>
      <c r="AF433" s="60"/>
      <c r="AG433" s="60"/>
      <c r="AH433" s="60"/>
      <c r="AI433" s="60"/>
      <c r="AJ433" s="60"/>
      <c r="AK433" s="60"/>
      <c r="AL433" s="60"/>
      <c r="AM433" s="60"/>
      <c r="AN433" s="60"/>
      <c r="AO433" s="60"/>
      <c r="AP433" s="60"/>
      <c r="AQ433" s="60"/>
      <c r="AR433" s="60"/>
      <c r="AS433" s="60"/>
      <c r="AT433" s="60"/>
      <c r="AU433" s="60"/>
      <c r="AV433" s="60"/>
      <c r="AW433" s="60"/>
      <c r="AX433" s="60"/>
      <c r="AY433" s="60"/>
      <c r="AZ433" s="60"/>
      <c r="BA433" s="60"/>
      <c r="BB433" s="60"/>
      <c r="BC433" s="60"/>
      <c r="BD433" s="60"/>
      <c r="BE433" s="60"/>
    </row>
    <row r="434" spans="1:57" ht="30" customHeight="1" x14ac:dyDescent="0.25">
      <c r="A434" s="167"/>
      <c r="B434" s="73">
        <v>478</v>
      </c>
      <c r="C434" s="170"/>
      <c r="D434" s="75" t="s">
        <v>802</v>
      </c>
      <c r="E434" s="72" t="s">
        <v>799</v>
      </c>
      <c r="F434" s="72" t="s">
        <v>38</v>
      </c>
      <c r="G434" s="72" t="s">
        <v>44</v>
      </c>
      <c r="H434" s="56">
        <v>1249.24</v>
      </c>
      <c r="I434" s="32"/>
      <c r="J434" s="41">
        <f t="shared" si="12"/>
        <v>0</v>
      </c>
      <c r="K434" s="42" t="str">
        <f t="shared" si="13"/>
        <v>OK</v>
      </c>
      <c r="L434" s="31"/>
      <c r="M434" s="31"/>
      <c r="N434" s="31"/>
      <c r="O434" s="31"/>
      <c r="P434" s="31"/>
      <c r="Q434" s="31"/>
      <c r="R434" s="31"/>
      <c r="S434" s="31"/>
      <c r="T434" s="31"/>
      <c r="U434" s="31"/>
      <c r="V434" s="31"/>
      <c r="W434" s="31"/>
      <c r="X434" s="60"/>
      <c r="Y434" s="121"/>
      <c r="Z434" s="60"/>
      <c r="AA434" s="60"/>
      <c r="AB434" s="60"/>
      <c r="AC434" s="60"/>
      <c r="AD434" s="60"/>
      <c r="AE434" s="60"/>
      <c r="AF434" s="60"/>
      <c r="AG434" s="60"/>
      <c r="AH434" s="60"/>
      <c r="AI434" s="60"/>
      <c r="AJ434" s="60"/>
      <c r="AK434" s="60"/>
      <c r="AL434" s="60"/>
      <c r="AM434" s="60"/>
      <c r="AN434" s="60"/>
      <c r="AO434" s="60"/>
      <c r="AP434" s="60"/>
      <c r="AQ434" s="60"/>
      <c r="AR434" s="60"/>
      <c r="AS434" s="60"/>
      <c r="AT434" s="60"/>
      <c r="AU434" s="60"/>
      <c r="AV434" s="60"/>
      <c r="AW434" s="60"/>
      <c r="AX434" s="60"/>
      <c r="AY434" s="60"/>
      <c r="AZ434" s="60"/>
      <c r="BA434" s="60"/>
      <c r="BB434" s="60"/>
      <c r="BC434" s="60"/>
      <c r="BD434" s="60"/>
      <c r="BE434" s="60"/>
    </row>
    <row r="435" spans="1:57" ht="30" customHeight="1" x14ac:dyDescent="0.25">
      <c r="A435" s="171">
        <v>8</v>
      </c>
      <c r="B435" s="76">
        <v>479</v>
      </c>
      <c r="C435" s="174" t="s">
        <v>684</v>
      </c>
      <c r="D435" s="80" t="s">
        <v>482</v>
      </c>
      <c r="E435" s="69" t="s">
        <v>726</v>
      </c>
      <c r="F435" s="69" t="s">
        <v>38</v>
      </c>
      <c r="G435" s="69" t="s">
        <v>232</v>
      </c>
      <c r="H435" s="54">
        <v>8</v>
      </c>
      <c r="I435" s="32">
        <f>10+10</f>
        <v>20</v>
      </c>
      <c r="J435" s="41">
        <f t="shared" si="12"/>
        <v>0</v>
      </c>
      <c r="K435" s="42" t="str">
        <f t="shared" si="13"/>
        <v>OK</v>
      </c>
      <c r="L435" s="31"/>
      <c r="M435" s="31"/>
      <c r="N435" s="31"/>
      <c r="O435" s="31"/>
      <c r="P435" s="31"/>
      <c r="Q435" s="31"/>
      <c r="R435" s="31"/>
      <c r="S435" s="31"/>
      <c r="T435" s="31"/>
      <c r="U435" s="31"/>
      <c r="V435" s="31"/>
      <c r="W435" s="31"/>
      <c r="X435" s="60"/>
      <c r="Y435" s="121"/>
      <c r="Z435" s="60"/>
      <c r="AA435" s="60"/>
      <c r="AB435" s="60"/>
      <c r="AC435" s="60"/>
      <c r="AD435" s="60"/>
      <c r="AE435" s="60"/>
      <c r="AF435" s="60"/>
      <c r="AG435" s="60"/>
      <c r="AH435" s="124">
        <v>10</v>
      </c>
      <c r="AI435" s="60"/>
      <c r="AJ435" s="60"/>
      <c r="AK435" s="124">
        <v>10</v>
      </c>
      <c r="AL435" s="60"/>
      <c r="AM435" s="60"/>
      <c r="AN435" s="60"/>
      <c r="AO435" s="60"/>
      <c r="AP435" s="60"/>
      <c r="AQ435" s="60"/>
      <c r="AR435" s="60"/>
      <c r="AS435" s="60"/>
      <c r="AT435" s="60"/>
      <c r="AU435" s="60"/>
      <c r="AV435" s="60"/>
      <c r="AW435" s="60"/>
      <c r="AX435" s="60"/>
      <c r="AY435" s="60"/>
      <c r="AZ435" s="60"/>
      <c r="BA435" s="60"/>
      <c r="BB435" s="60"/>
      <c r="BC435" s="60"/>
      <c r="BD435" s="60"/>
      <c r="BE435" s="60"/>
    </row>
    <row r="436" spans="1:57" ht="30" customHeight="1" x14ac:dyDescent="0.25">
      <c r="A436" s="172"/>
      <c r="B436" s="76">
        <v>480</v>
      </c>
      <c r="C436" s="175"/>
      <c r="D436" s="80" t="s">
        <v>484</v>
      </c>
      <c r="E436" s="69" t="s">
        <v>726</v>
      </c>
      <c r="F436" s="69" t="s">
        <v>38</v>
      </c>
      <c r="G436" s="69" t="s">
        <v>232</v>
      </c>
      <c r="H436" s="54">
        <v>2.2999999999999998</v>
      </c>
      <c r="I436" s="32">
        <v>10</v>
      </c>
      <c r="J436" s="41">
        <f t="shared" si="12"/>
        <v>0</v>
      </c>
      <c r="K436" s="42" t="str">
        <f t="shared" si="13"/>
        <v>OK</v>
      </c>
      <c r="L436" s="31"/>
      <c r="M436" s="31"/>
      <c r="N436" s="31"/>
      <c r="O436" s="31"/>
      <c r="P436" s="31"/>
      <c r="Q436" s="31"/>
      <c r="R436" s="31"/>
      <c r="S436" s="31"/>
      <c r="T436" s="31"/>
      <c r="U436" s="31"/>
      <c r="V436" s="31"/>
      <c r="W436" s="31"/>
      <c r="X436" s="60"/>
      <c r="Y436" s="121"/>
      <c r="Z436" s="60"/>
      <c r="AA436" s="60"/>
      <c r="AB436" s="60"/>
      <c r="AC436" s="60"/>
      <c r="AD436" s="60"/>
      <c r="AE436" s="60"/>
      <c r="AF436" s="60"/>
      <c r="AG436" s="60"/>
      <c r="AH436" s="60"/>
      <c r="AI436" s="60"/>
      <c r="AJ436" s="60"/>
      <c r="AK436" s="124">
        <v>10</v>
      </c>
      <c r="AL436" s="60"/>
      <c r="AM436" s="60"/>
      <c r="AN436" s="60"/>
      <c r="AO436" s="60"/>
      <c r="AP436" s="60"/>
      <c r="AQ436" s="60"/>
      <c r="AR436" s="60"/>
      <c r="AS436" s="60"/>
      <c r="AT436" s="60"/>
      <c r="AU436" s="60"/>
      <c r="AV436" s="60"/>
      <c r="AW436" s="60"/>
      <c r="AX436" s="60"/>
      <c r="AY436" s="60"/>
      <c r="AZ436" s="60"/>
      <c r="BA436" s="60"/>
      <c r="BB436" s="60"/>
      <c r="BC436" s="60"/>
      <c r="BD436" s="60"/>
      <c r="BE436" s="60"/>
    </row>
    <row r="437" spans="1:57" ht="30" customHeight="1" x14ac:dyDescent="0.25">
      <c r="A437" s="172"/>
      <c r="B437" s="76">
        <v>481</v>
      </c>
      <c r="C437" s="175"/>
      <c r="D437" s="80" t="s">
        <v>485</v>
      </c>
      <c r="E437" s="69" t="s">
        <v>726</v>
      </c>
      <c r="F437" s="69" t="s">
        <v>38</v>
      </c>
      <c r="G437" s="69" t="s">
        <v>232</v>
      </c>
      <c r="H437" s="54">
        <v>2.7</v>
      </c>
      <c r="I437" s="32">
        <v>10</v>
      </c>
      <c r="J437" s="41">
        <f t="shared" si="12"/>
        <v>0</v>
      </c>
      <c r="K437" s="42" t="str">
        <f t="shared" si="13"/>
        <v>OK</v>
      </c>
      <c r="L437" s="31"/>
      <c r="M437" s="31"/>
      <c r="N437" s="31"/>
      <c r="O437" s="31"/>
      <c r="P437" s="31"/>
      <c r="Q437" s="31"/>
      <c r="R437" s="31"/>
      <c r="S437" s="31"/>
      <c r="T437" s="31"/>
      <c r="U437" s="31"/>
      <c r="V437" s="31"/>
      <c r="W437" s="31"/>
      <c r="X437" s="60"/>
      <c r="Y437" s="121"/>
      <c r="Z437" s="60"/>
      <c r="AA437" s="60"/>
      <c r="AB437" s="60"/>
      <c r="AC437" s="60"/>
      <c r="AD437" s="60"/>
      <c r="AE437" s="60"/>
      <c r="AF437" s="60"/>
      <c r="AG437" s="60"/>
      <c r="AH437" s="60"/>
      <c r="AI437" s="60"/>
      <c r="AJ437" s="60"/>
      <c r="AK437" s="124">
        <v>10</v>
      </c>
      <c r="AL437" s="60"/>
      <c r="AM437" s="60"/>
      <c r="AN437" s="60"/>
      <c r="AO437" s="60"/>
      <c r="AP437" s="60"/>
      <c r="AQ437" s="60"/>
      <c r="AR437" s="60"/>
      <c r="AS437" s="60"/>
      <c r="AT437" s="60"/>
      <c r="AU437" s="60"/>
      <c r="AV437" s="60"/>
      <c r="AW437" s="60"/>
      <c r="AX437" s="60"/>
      <c r="AY437" s="60"/>
      <c r="AZ437" s="60"/>
      <c r="BA437" s="60"/>
      <c r="BB437" s="60"/>
      <c r="BC437" s="60"/>
      <c r="BD437" s="60"/>
      <c r="BE437" s="60"/>
    </row>
    <row r="438" spans="1:57" ht="30" customHeight="1" x14ac:dyDescent="0.25">
      <c r="A438" s="172"/>
      <c r="B438" s="76">
        <v>482</v>
      </c>
      <c r="C438" s="175"/>
      <c r="D438" s="80" t="s">
        <v>486</v>
      </c>
      <c r="E438" s="69" t="s">
        <v>726</v>
      </c>
      <c r="F438" s="69" t="s">
        <v>38</v>
      </c>
      <c r="G438" s="69" t="s">
        <v>232</v>
      </c>
      <c r="H438" s="54">
        <v>6</v>
      </c>
      <c r="I438" s="32">
        <v>10</v>
      </c>
      <c r="J438" s="41">
        <f t="shared" si="12"/>
        <v>0</v>
      </c>
      <c r="K438" s="42" t="str">
        <f t="shared" si="13"/>
        <v>OK</v>
      </c>
      <c r="L438" s="31"/>
      <c r="M438" s="31"/>
      <c r="N438" s="31"/>
      <c r="O438" s="31"/>
      <c r="P438" s="31"/>
      <c r="Q438" s="31"/>
      <c r="R438" s="31"/>
      <c r="S438" s="31"/>
      <c r="T438" s="31"/>
      <c r="U438" s="31"/>
      <c r="V438" s="31"/>
      <c r="W438" s="31"/>
      <c r="X438" s="60"/>
      <c r="Y438" s="121"/>
      <c r="Z438" s="60"/>
      <c r="AA438" s="60"/>
      <c r="AB438" s="60"/>
      <c r="AC438" s="60"/>
      <c r="AD438" s="60"/>
      <c r="AE438" s="60"/>
      <c r="AF438" s="60"/>
      <c r="AG438" s="60"/>
      <c r="AH438" s="60"/>
      <c r="AI438" s="60"/>
      <c r="AJ438" s="60"/>
      <c r="AK438" s="124">
        <v>10</v>
      </c>
      <c r="AL438" s="60"/>
      <c r="AM438" s="60"/>
      <c r="AN438" s="60"/>
      <c r="AO438" s="60"/>
      <c r="AP438" s="60"/>
      <c r="AQ438" s="60"/>
      <c r="AR438" s="60"/>
      <c r="AS438" s="60"/>
      <c r="AT438" s="60"/>
      <c r="AU438" s="60"/>
      <c r="AV438" s="60"/>
      <c r="AW438" s="60"/>
      <c r="AX438" s="60"/>
      <c r="AY438" s="60"/>
      <c r="AZ438" s="60"/>
      <c r="BA438" s="60"/>
      <c r="BB438" s="60"/>
      <c r="BC438" s="60"/>
      <c r="BD438" s="60"/>
      <c r="BE438" s="60"/>
    </row>
    <row r="439" spans="1:57" ht="30" customHeight="1" x14ac:dyDescent="0.25">
      <c r="A439" s="172"/>
      <c r="B439" s="76">
        <v>483</v>
      </c>
      <c r="C439" s="175"/>
      <c r="D439" s="80" t="s">
        <v>487</v>
      </c>
      <c r="E439" s="69" t="s">
        <v>726</v>
      </c>
      <c r="F439" s="69" t="s">
        <v>38</v>
      </c>
      <c r="G439" s="69" t="s">
        <v>232</v>
      </c>
      <c r="H439" s="54">
        <v>4</v>
      </c>
      <c r="I439" s="32">
        <v>10</v>
      </c>
      <c r="J439" s="41">
        <f t="shared" si="12"/>
        <v>0</v>
      </c>
      <c r="K439" s="42" t="str">
        <f t="shared" si="13"/>
        <v>OK</v>
      </c>
      <c r="L439" s="31"/>
      <c r="M439" s="31"/>
      <c r="N439" s="31"/>
      <c r="O439" s="31"/>
      <c r="P439" s="31"/>
      <c r="Q439" s="31"/>
      <c r="R439" s="31"/>
      <c r="S439" s="31"/>
      <c r="T439" s="31"/>
      <c r="U439" s="31"/>
      <c r="V439" s="31"/>
      <c r="W439" s="31"/>
      <c r="X439" s="60"/>
      <c r="Y439" s="121"/>
      <c r="Z439" s="60"/>
      <c r="AA439" s="60"/>
      <c r="AB439" s="60"/>
      <c r="AC439" s="60"/>
      <c r="AD439" s="60"/>
      <c r="AE439" s="60"/>
      <c r="AF439" s="60"/>
      <c r="AG439" s="60"/>
      <c r="AH439" s="60"/>
      <c r="AI439" s="60"/>
      <c r="AJ439" s="60"/>
      <c r="AK439" s="124">
        <v>10</v>
      </c>
      <c r="AL439" s="60"/>
      <c r="AM439" s="60"/>
      <c r="AN439" s="60"/>
      <c r="AO439" s="60"/>
      <c r="AP439" s="60"/>
      <c r="AQ439" s="60"/>
      <c r="AR439" s="60"/>
      <c r="AS439" s="60"/>
      <c r="AT439" s="60"/>
      <c r="AU439" s="60"/>
      <c r="AV439" s="60"/>
      <c r="AW439" s="60"/>
      <c r="AX439" s="60"/>
      <c r="AY439" s="60"/>
      <c r="AZ439" s="60"/>
      <c r="BA439" s="60"/>
      <c r="BB439" s="60"/>
      <c r="BC439" s="60"/>
      <c r="BD439" s="60"/>
      <c r="BE439" s="60"/>
    </row>
    <row r="440" spans="1:57" ht="30" customHeight="1" x14ac:dyDescent="0.25">
      <c r="A440" s="172"/>
      <c r="B440" s="76">
        <v>484</v>
      </c>
      <c r="C440" s="175"/>
      <c r="D440" s="80" t="s">
        <v>488</v>
      </c>
      <c r="E440" s="69" t="s">
        <v>726</v>
      </c>
      <c r="F440" s="69" t="s">
        <v>38</v>
      </c>
      <c r="G440" s="69" t="s">
        <v>232</v>
      </c>
      <c r="H440" s="54">
        <v>6</v>
      </c>
      <c r="I440" s="32">
        <v>10</v>
      </c>
      <c r="J440" s="41">
        <f t="shared" si="12"/>
        <v>0</v>
      </c>
      <c r="K440" s="42" t="str">
        <f t="shared" si="13"/>
        <v>OK</v>
      </c>
      <c r="L440" s="31"/>
      <c r="M440" s="31"/>
      <c r="N440" s="31"/>
      <c r="O440" s="31"/>
      <c r="P440" s="31"/>
      <c r="Q440" s="31"/>
      <c r="R440" s="31"/>
      <c r="S440" s="31"/>
      <c r="T440" s="31"/>
      <c r="U440" s="31"/>
      <c r="V440" s="31"/>
      <c r="W440" s="31"/>
      <c r="X440" s="60"/>
      <c r="Y440" s="121"/>
      <c r="Z440" s="60"/>
      <c r="AA440" s="60"/>
      <c r="AB440" s="60"/>
      <c r="AC440" s="60"/>
      <c r="AD440" s="60"/>
      <c r="AE440" s="60"/>
      <c r="AF440" s="60"/>
      <c r="AG440" s="60"/>
      <c r="AH440" s="60"/>
      <c r="AI440" s="60"/>
      <c r="AJ440" s="60"/>
      <c r="AK440" s="124">
        <v>10</v>
      </c>
      <c r="AL440" s="60"/>
      <c r="AM440" s="60"/>
      <c r="AN440" s="60"/>
      <c r="AO440" s="60"/>
      <c r="AP440" s="60"/>
      <c r="AQ440" s="60"/>
      <c r="AR440" s="60"/>
      <c r="AS440" s="60"/>
      <c r="AT440" s="60"/>
      <c r="AU440" s="60"/>
      <c r="AV440" s="60"/>
      <c r="AW440" s="60"/>
      <c r="AX440" s="60"/>
      <c r="AY440" s="60"/>
      <c r="AZ440" s="60"/>
      <c r="BA440" s="60"/>
      <c r="BB440" s="60"/>
      <c r="BC440" s="60"/>
      <c r="BD440" s="60"/>
      <c r="BE440" s="60"/>
    </row>
    <row r="441" spans="1:57" ht="30" customHeight="1" x14ac:dyDescent="0.25">
      <c r="A441" s="172"/>
      <c r="B441" s="76">
        <v>485</v>
      </c>
      <c r="C441" s="175"/>
      <c r="D441" s="80" t="s">
        <v>489</v>
      </c>
      <c r="E441" s="69" t="s">
        <v>726</v>
      </c>
      <c r="F441" s="69" t="s">
        <v>38</v>
      </c>
      <c r="G441" s="69" t="s">
        <v>232</v>
      </c>
      <c r="H441" s="54">
        <v>6</v>
      </c>
      <c r="I441" s="32">
        <v>10</v>
      </c>
      <c r="J441" s="41">
        <f t="shared" si="12"/>
        <v>0</v>
      </c>
      <c r="K441" s="42" t="str">
        <f t="shared" si="13"/>
        <v>OK</v>
      </c>
      <c r="L441" s="31"/>
      <c r="M441" s="31"/>
      <c r="N441" s="31"/>
      <c r="O441" s="31"/>
      <c r="P441" s="31"/>
      <c r="Q441" s="31"/>
      <c r="R441" s="31"/>
      <c r="S441" s="31"/>
      <c r="T441" s="31"/>
      <c r="U441" s="31"/>
      <c r="V441" s="31"/>
      <c r="W441" s="31"/>
      <c r="X441" s="60"/>
      <c r="Y441" s="121"/>
      <c r="Z441" s="60"/>
      <c r="AA441" s="60"/>
      <c r="AB441" s="60"/>
      <c r="AC441" s="60"/>
      <c r="AD441" s="60"/>
      <c r="AE441" s="60"/>
      <c r="AF441" s="60"/>
      <c r="AG441" s="60"/>
      <c r="AH441" s="60"/>
      <c r="AI441" s="60"/>
      <c r="AJ441" s="60"/>
      <c r="AK441" s="124">
        <v>10</v>
      </c>
      <c r="AL441" s="60"/>
      <c r="AM441" s="60"/>
      <c r="AN441" s="60"/>
      <c r="AO441" s="60"/>
      <c r="AP441" s="60"/>
      <c r="AQ441" s="60"/>
      <c r="AR441" s="60"/>
      <c r="AS441" s="60"/>
      <c r="AT441" s="60"/>
      <c r="AU441" s="60"/>
      <c r="AV441" s="60"/>
      <c r="AW441" s="60"/>
      <c r="AX441" s="60"/>
      <c r="AY441" s="60"/>
      <c r="AZ441" s="60"/>
      <c r="BA441" s="60"/>
      <c r="BB441" s="60"/>
      <c r="BC441" s="60"/>
      <c r="BD441" s="60"/>
      <c r="BE441" s="60"/>
    </row>
    <row r="442" spans="1:57" ht="30" customHeight="1" x14ac:dyDescent="0.25">
      <c r="A442" s="172"/>
      <c r="B442" s="76">
        <v>486</v>
      </c>
      <c r="C442" s="175"/>
      <c r="D442" s="80" t="s">
        <v>490</v>
      </c>
      <c r="E442" s="69" t="s">
        <v>726</v>
      </c>
      <c r="F442" s="69" t="s">
        <v>38</v>
      </c>
      <c r="G442" s="69" t="s">
        <v>232</v>
      </c>
      <c r="H442" s="54">
        <v>6</v>
      </c>
      <c r="I442" s="32">
        <v>10</v>
      </c>
      <c r="J442" s="41">
        <f t="shared" si="12"/>
        <v>0</v>
      </c>
      <c r="K442" s="42" t="str">
        <f t="shared" si="13"/>
        <v>OK</v>
      </c>
      <c r="L442" s="31"/>
      <c r="M442" s="31"/>
      <c r="N442" s="31"/>
      <c r="O442" s="31"/>
      <c r="P442" s="31"/>
      <c r="Q442" s="31"/>
      <c r="R442" s="31"/>
      <c r="S442" s="31"/>
      <c r="T442" s="31"/>
      <c r="U442" s="31"/>
      <c r="V442" s="31"/>
      <c r="W442" s="31"/>
      <c r="X442" s="60"/>
      <c r="Y442" s="121"/>
      <c r="Z442" s="60"/>
      <c r="AA442" s="60"/>
      <c r="AB442" s="60"/>
      <c r="AC442" s="60"/>
      <c r="AD442" s="60"/>
      <c r="AE442" s="60"/>
      <c r="AF442" s="60"/>
      <c r="AG442" s="60"/>
      <c r="AH442" s="60"/>
      <c r="AI442" s="60"/>
      <c r="AJ442" s="60"/>
      <c r="AK442" s="124">
        <v>10</v>
      </c>
      <c r="AL442" s="60"/>
      <c r="AM442" s="60"/>
      <c r="AN442" s="60"/>
      <c r="AO442" s="60"/>
      <c r="AP442" s="60"/>
      <c r="AQ442" s="60"/>
      <c r="AR442" s="60"/>
      <c r="AS442" s="60"/>
      <c r="AT442" s="60"/>
      <c r="AU442" s="60"/>
      <c r="AV442" s="60"/>
      <c r="AW442" s="60"/>
      <c r="AX442" s="60"/>
      <c r="AY442" s="60"/>
      <c r="AZ442" s="60"/>
      <c r="BA442" s="60"/>
      <c r="BB442" s="60"/>
      <c r="BC442" s="60"/>
      <c r="BD442" s="60"/>
      <c r="BE442" s="60"/>
    </row>
    <row r="443" spans="1:57" ht="30" customHeight="1" x14ac:dyDescent="0.25">
      <c r="A443" s="172"/>
      <c r="B443" s="76">
        <v>487</v>
      </c>
      <c r="C443" s="175"/>
      <c r="D443" s="80" t="s">
        <v>491</v>
      </c>
      <c r="E443" s="69" t="s">
        <v>726</v>
      </c>
      <c r="F443" s="69" t="s">
        <v>38</v>
      </c>
      <c r="G443" s="69" t="s">
        <v>232</v>
      </c>
      <c r="H443" s="54">
        <v>4</v>
      </c>
      <c r="I443" s="32">
        <v>20</v>
      </c>
      <c r="J443" s="41">
        <f t="shared" si="12"/>
        <v>0</v>
      </c>
      <c r="K443" s="42" t="str">
        <f t="shared" si="13"/>
        <v>OK</v>
      </c>
      <c r="L443" s="31"/>
      <c r="M443" s="31"/>
      <c r="N443" s="31"/>
      <c r="O443" s="31"/>
      <c r="P443" s="31"/>
      <c r="Q443" s="31"/>
      <c r="R443" s="31"/>
      <c r="S443" s="31"/>
      <c r="T443" s="31"/>
      <c r="U443" s="31"/>
      <c r="V443" s="31"/>
      <c r="W443" s="31"/>
      <c r="X443" s="60"/>
      <c r="Y443" s="121"/>
      <c r="Z443" s="60"/>
      <c r="AA443" s="60"/>
      <c r="AB443" s="60"/>
      <c r="AC443" s="60"/>
      <c r="AD443" s="60"/>
      <c r="AE443" s="60"/>
      <c r="AF443" s="60"/>
      <c r="AG443" s="60"/>
      <c r="AH443" s="60"/>
      <c r="AI443" s="60"/>
      <c r="AJ443" s="60"/>
      <c r="AK443" s="124">
        <v>20</v>
      </c>
      <c r="AL443" s="60"/>
      <c r="AM443" s="60"/>
      <c r="AN443" s="60"/>
      <c r="AO443" s="60"/>
      <c r="AP443" s="60"/>
      <c r="AQ443" s="60"/>
      <c r="AR443" s="60"/>
      <c r="AS443" s="60"/>
      <c r="AT443" s="60"/>
      <c r="AU443" s="60"/>
      <c r="AV443" s="60"/>
      <c r="AW443" s="60"/>
      <c r="AX443" s="60"/>
      <c r="AY443" s="60"/>
      <c r="AZ443" s="60"/>
      <c r="BA443" s="60"/>
      <c r="BB443" s="60"/>
      <c r="BC443" s="60"/>
      <c r="BD443" s="60"/>
      <c r="BE443" s="60"/>
    </row>
    <row r="444" spans="1:57" ht="30" customHeight="1" x14ac:dyDescent="0.25">
      <c r="A444" s="172"/>
      <c r="B444" s="76">
        <v>488</v>
      </c>
      <c r="C444" s="175"/>
      <c r="D444" s="80" t="s">
        <v>492</v>
      </c>
      <c r="E444" s="69" t="s">
        <v>726</v>
      </c>
      <c r="F444" s="69" t="s">
        <v>38</v>
      </c>
      <c r="G444" s="69" t="s">
        <v>232</v>
      </c>
      <c r="H444" s="54">
        <v>5</v>
      </c>
      <c r="I444" s="32">
        <v>20</v>
      </c>
      <c r="J444" s="41">
        <f t="shared" si="12"/>
        <v>0</v>
      </c>
      <c r="K444" s="42" t="str">
        <f t="shared" si="13"/>
        <v>OK</v>
      </c>
      <c r="L444" s="31"/>
      <c r="M444" s="31"/>
      <c r="N444" s="31"/>
      <c r="O444" s="31"/>
      <c r="P444" s="31"/>
      <c r="Q444" s="31"/>
      <c r="R444" s="31"/>
      <c r="S444" s="31"/>
      <c r="T444" s="31"/>
      <c r="U444" s="31"/>
      <c r="V444" s="31"/>
      <c r="W444" s="31"/>
      <c r="X444" s="60"/>
      <c r="Y444" s="121"/>
      <c r="Z444" s="60"/>
      <c r="AA444" s="60"/>
      <c r="AB444" s="60"/>
      <c r="AC444" s="60"/>
      <c r="AD444" s="60"/>
      <c r="AE444" s="60"/>
      <c r="AF444" s="60"/>
      <c r="AG444" s="60"/>
      <c r="AH444" s="60"/>
      <c r="AI444" s="60"/>
      <c r="AJ444" s="60"/>
      <c r="AK444" s="124">
        <v>20</v>
      </c>
      <c r="AL444" s="60"/>
      <c r="AM444" s="60"/>
      <c r="AN444" s="60"/>
      <c r="AO444" s="60"/>
      <c r="AP444" s="60"/>
      <c r="AQ444" s="60"/>
      <c r="AR444" s="60"/>
      <c r="AS444" s="60"/>
      <c r="AT444" s="60"/>
      <c r="AU444" s="60"/>
      <c r="AV444" s="60"/>
      <c r="AW444" s="60"/>
      <c r="AX444" s="60"/>
      <c r="AY444" s="60"/>
      <c r="AZ444" s="60"/>
      <c r="BA444" s="60"/>
      <c r="BB444" s="60"/>
      <c r="BC444" s="60"/>
      <c r="BD444" s="60"/>
      <c r="BE444" s="60"/>
    </row>
    <row r="445" spans="1:57" ht="30" customHeight="1" x14ac:dyDescent="0.25">
      <c r="A445" s="172"/>
      <c r="B445" s="76">
        <v>489</v>
      </c>
      <c r="C445" s="175"/>
      <c r="D445" s="80" t="s">
        <v>493</v>
      </c>
      <c r="E445" s="69" t="s">
        <v>726</v>
      </c>
      <c r="F445" s="69" t="s">
        <v>38</v>
      </c>
      <c r="G445" s="69" t="s">
        <v>232</v>
      </c>
      <c r="H445" s="54">
        <v>6</v>
      </c>
      <c r="I445" s="32">
        <v>20</v>
      </c>
      <c r="J445" s="41">
        <f t="shared" si="12"/>
        <v>0</v>
      </c>
      <c r="K445" s="42" t="str">
        <f t="shared" si="13"/>
        <v>OK</v>
      </c>
      <c r="L445" s="31"/>
      <c r="M445" s="31"/>
      <c r="N445" s="31"/>
      <c r="O445" s="31"/>
      <c r="P445" s="31"/>
      <c r="Q445" s="31"/>
      <c r="R445" s="31"/>
      <c r="S445" s="31"/>
      <c r="T445" s="31"/>
      <c r="U445" s="31"/>
      <c r="V445" s="31"/>
      <c r="W445" s="31"/>
      <c r="X445" s="60"/>
      <c r="Y445" s="121"/>
      <c r="Z445" s="60"/>
      <c r="AA445" s="60"/>
      <c r="AB445" s="60"/>
      <c r="AC445" s="60"/>
      <c r="AD445" s="60"/>
      <c r="AE445" s="60"/>
      <c r="AF445" s="60"/>
      <c r="AG445" s="60"/>
      <c r="AH445" s="60"/>
      <c r="AI445" s="60"/>
      <c r="AJ445" s="60"/>
      <c r="AK445" s="124">
        <v>20</v>
      </c>
      <c r="AL445" s="60"/>
      <c r="AM445" s="60"/>
      <c r="AN445" s="60"/>
      <c r="AO445" s="60"/>
      <c r="AP445" s="60"/>
      <c r="AQ445" s="60"/>
      <c r="AR445" s="60"/>
      <c r="AS445" s="60"/>
      <c r="AT445" s="60"/>
      <c r="AU445" s="60"/>
      <c r="AV445" s="60"/>
      <c r="AW445" s="60"/>
      <c r="AX445" s="60"/>
      <c r="AY445" s="60"/>
      <c r="AZ445" s="60"/>
      <c r="BA445" s="60"/>
      <c r="BB445" s="60"/>
      <c r="BC445" s="60"/>
      <c r="BD445" s="60"/>
      <c r="BE445" s="60"/>
    </row>
    <row r="446" spans="1:57" ht="30" customHeight="1" x14ac:dyDescent="0.25">
      <c r="A446" s="172"/>
      <c r="B446" s="76">
        <v>490</v>
      </c>
      <c r="C446" s="175"/>
      <c r="D446" s="80" t="s">
        <v>494</v>
      </c>
      <c r="E446" s="69" t="s">
        <v>726</v>
      </c>
      <c r="F446" s="69" t="s">
        <v>38</v>
      </c>
      <c r="G446" s="69" t="s">
        <v>232</v>
      </c>
      <c r="H446" s="54">
        <v>6</v>
      </c>
      <c r="I446" s="32">
        <v>20</v>
      </c>
      <c r="J446" s="41">
        <f t="shared" si="12"/>
        <v>0</v>
      </c>
      <c r="K446" s="42" t="str">
        <f t="shared" si="13"/>
        <v>OK</v>
      </c>
      <c r="L446" s="31"/>
      <c r="M446" s="31"/>
      <c r="N446" s="31"/>
      <c r="O446" s="31"/>
      <c r="P446" s="31"/>
      <c r="Q446" s="31"/>
      <c r="R446" s="31"/>
      <c r="S446" s="31"/>
      <c r="T446" s="31"/>
      <c r="U446" s="31"/>
      <c r="V446" s="31"/>
      <c r="W446" s="31"/>
      <c r="X446" s="60"/>
      <c r="Y446" s="121"/>
      <c r="Z446" s="60"/>
      <c r="AA446" s="60"/>
      <c r="AB446" s="60"/>
      <c r="AC446" s="60"/>
      <c r="AD446" s="60"/>
      <c r="AE446" s="60"/>
      <c r="AF446" s="60"/>
      <c r="AG446" s="60"/>
      <c r="AH446" s="60"/>
      <c r="AI446" s="60"/>
      <c r="AJ446" s="60"/>
      <c r="AK446" s="124">
        <v>20</v>
      </c>
      <c r="AL446" s="60"/>
      <c r="AM446" s="60"/>
      <c r="AN446" s="60"/>
      <c r="AO446" s="60"/>
      <c r="AP446" s="60"/>
      <c r="AQ446" s="60"/>
      <c r="AR446" s="60"/>
      <c r="AS446" s="60"/>
      <c r="AT446" s="60"/>
      <c r="AU446" s="60"/>
      <c r="AV446" s="60"/>
      <c r="AW446" s="60"/>
      <c r="AX446" s="60"/>
      <c r="AY446" s="60"/>
      <c r="AZ446" s="60"/>
      <c r="BA446" s="60"/>
      <c r="BB446" s="60"/>
      <c r="BC446" s="60"/>
      <c r="BD446" s="60"/>
      <c r="BE446" s="60"/>
    </row>
    <row r="447" spans="1:57" ht="30" customHeight="1" x14ac:dyDescent="0.25">
      <c r="A447" s="172"/>
      <c r="B447" s="76">
        <v>491</v>
      </c>
      <c r="C447" s="175"/>
      <c r="D447" s="80" t="s">
        <v>495</v>
      </c>
      <c r="E447" s="69" t="s">
        <v>726</v>
      </c>
      <c r="F447" s="69" t="s">
        <v>38</v>
      </c>
      <c r="G447" s="69" t="s">
        <v>232</v>
      </c>
      <c r="H447" s="54">
        <v>8</v>
      </c>
      <c r="I447" s="32">
        <v>10</v>
      </c>
      <c r="J447" s="41">
        <f t="shared" si="12"/>
        <v>0</v>
      </c>
      <c r="K447" s="42" t="str">
        <f t="shared" si="13"/>
        <v>OK</v>
      </c>
      <c r="L447" s="31"/>
      <c r="M447" s="31"/>
      <c r="N447" s="31"/>
      <c r="O447" s="31"/>
      <c r="P447" s="31"/>
      <c r="Q447" s="31"/>
      <c r="R447" s="31"/>
      <c r="S447" s="31"/>
      <c r="T447" s="31"/>
      <c r="U447" s="31"/>
      <c r="V447" s="31"/>
      <c r="W447" s="31"/>
      <c r="X447" s="60"/>
      <c r="Y447" s="121"/>
      <c r="Z447" s="60"/>
      <c r="AA447" s="60"/>
      <c r="AB447" s="60"/>
      <c r="AC447" s="60"/>
      <c r="AD447" s="60"/>
      <c r="AE447" s="60"/>
      <c r="AF447" s="60"/>
      <c r="AG447" s="60"/>
      <c r="AH447" s="60"/>
      <c r="AI447" s="60"/>
      <c r="AJ447" s="60"/>
      <c r="AK447" s="124">
        <v>10</v>
      </c>
      <c r="AL447" s="60"/>
      <c r="AM447" s="60"/>
      <c r="AN447" s="60"/>
      <c r="AO447" s="60"/>
      <c r="AP447" s="60"/>
      <c r="AQ447" s="60"/>
      <c r="AR447" s="60"/>
      <c r="AS447" s="60"/>
      <c r="AT447" s="60"/>
      <c r="AU447" s="60"/>
      <c r="AV447" s="60"/>
      <c r="AW447" s="60"/>
      <c r="AX447" s="60"/>
      <c r="AY447" s="60"/>
      <c r="AZ447" s="60"/>
      <c r="BA447" s="60"/>
      <c r="BB447" s="60"/>
      <c r="BC447" s="60"/>
      <c r="BD447" s="60"/>
      <c r="BE447" s="60"/>
    </row>
    <row r="448" spans="1:57" ht="30" customHeight="1" x14ac:dyDescent="0.25">
      <c r="A448" s="172"/>
      <c r="B448" s="76">
        <v>492</v>
      </c>
      <c r="C448" s="175"/>
      <c r="D448" s="80" t="s">
        <v>496</v>
      </c>
      <c r="E448" s="69" t="s">
        <v>726</v>
      </c>
      <c r="F448" s="69" t="s">
        <v>38</v>
      </c>
      <c r="G448" s="69" t="s">
        <v>232</v>
      </c>
      <c r="H448" s="54">
        <v>3</v>
      </c>
      <c r="I448" s="32">
        <v>20</v>
      </c>
      <c r="J448" s="41">
        <f t="shared" si="12"/>
        <v>0</v>
      </c>
      <c r="K448" s="42" t="str">
        <f t="shared" si="13"/>
        <v>OK</v>
      </c>
      <c r="L448" s="31"/>
      <c r="M448" s="31"/>
      <c r="N448" s="31"/>
      <c r="O448" s="31"/>
      <c r="P448" s="31"/>
      <c r="Q448" s="31"/>
      <c r="R448" s="31"/>
      <c r="S448" s="31"/>
      <c r="T448" s="31"/>
      <c r="U448" s="31"/>
      <c r="V448" s="31"/>
      <c r="W448" s="31"/>
      <c r="X448" s="60"/>
      <c r="Y448" s="121"/>
      <c r="Z448" s="60"/>
      <c r="AA448" s="60"/>
      <c r="AB448" s="60"/>
      <c r="AC448" s="60"/>
      <c r="AD448" s="60"/>
      <c r="AE448" s="60"/>
      <c r="AF448" s="60"/>
      <c r="AG448" s="60"/>
      <c r="AH448" s="60"/>
      <c r="AI448" s="60"/>
      <c r="AJ448" s="60"/>
      <c r="AK448" s="124">
        <v>20</v>
      </c>
      <c r="AL448" s="60"/>
      <c r="AM448" s="60"/>
      <c r="AN448" s="60"/>
      <c r="AO448" s="60"/>
      <c r="AP448" s="60"/>
      <c r="AQ448" s="60"/>
      <c r="AR448" s="60"/>
      <c r="AS448" s="60"/>
      <c r="AT448" s="60"/>
      <c r="AU448" s="60"/>
      <c r="AV448" s="60"/>
      <c r="AW448" s="60"/>
      <c r="AX448" s="60"/>
      <c r="AY448" s="60"/>
      <c r="AZ448" s="60"/>
      <c r="BA448" s="60"/>
      <c r="BB448" s="60"/>
      <c r="BC448" s="60"/>
      <c r="BD448" s="60"/>
      <c r="BE448" s="60"/>
    </row>
    <row r="449" spans="1:57" ht="30" customHeight="1" x14ac:dyDescent="0.25">
      <c r="A449" s="172"/>
      <c r="B449" s="76">
        <v>493</v>
      </c>
      <c r="C449" s="175"/>
      <c r="D449" s="80" t="s">
        <v>497</v>
      </c>
      <c r="E449" s="69" t="s">
        <v>726</v>
      </c>
      <c r="F449" s="69" t="s">
        <v>38</v>
      </c>
      <c r="G449" s="69" t="s">
        <v>232</v>
      </c>
      <c r="H449" s="54">
        <v>5</v>
      </c>
      <c r="I449" s="32">
        <v>20</v>
      </c>
      <c r="J449" s="41">
        <f t="shared" si="12"/>
        <v>0</v>
      </c>
      <c r="K449" s="42" t="str">
        <f t="shared" si="13"/>
        <v>OK</v>
      </c>
      <c r="L449" s="31"/>
      <c r="M449" s="31"/>
      <c r="N449" s="31"/>
      <c r="O449" s="31"/>
      <c r="P449" s="31"/>
      <c r="Q449" s="31"/>
      <c r="R449" s="31"/>
      <c r="S449" s="31"/>
      <c r="T449" s="31"/>
      <c r="U449" s="31"/>
      <c r="V449" s="31"/>
      <c r="W449" s="31"/>
      <c r="X449" s="60"/>
      <c r="Y449" s="121"/>
      <c r="Z449" s="60"/>
      <c r="AA449" s="60"/>
      <c r="AB449" s="60"/>
      <c r="AC449" s="60"/>
      <c r="AD449" s="60"/>
      <c r="AE449" s="60"/>
      <c r="AF449" s="60"/>
      <c r="AG449" s="60"/>
      <c r="AH449" s="60"/>
      <c r="AI449" s="60"/>
      <c r="AJ449" s="60"/>
      <c r="AK449" s="124">
        <v>20</v>
      </c>
      <c r="AL449" s="60"/>
      <c r="AM449" s="60"/>
      <c r="AN449" s="60"/>
      <c r="AO449" s="60"/>
      <c r="AP449" s="60"/>
      <c r="AQ449" s="60"/>
      <c r="AR449" s="60"/>
      <c r="AS449" s="60"/>
      <c r="AT449" s="60"/>
      <c r="AU449" s="60"/>
      <c r="AV449" s="60"/>
      <c r="AW449" s="60"/>
      <c r="AX449" s="60"/>
      <c r="AY449" s="60"/>
      <c r="AZ449" s="60"/>
      <c r="BA449" s="60"/>
      <c r="BB449" s="60"/>
      <c r="BC449" s="60"/>
      <c r="BD449" s="60"/>
      <c r="BE449" s="60"/>
    </row>
    <row r="450" spans="1:57" ht="30" customHeight="1" x14ac:dyDescent="0.25">
      <c r="A450" s="172"/>
      <c r="B450" s="76">
        <v>494</v>
      </c>
      <c r="C450" s="175"/>
      <c r="D450" s="77" t="s">
        <v>803</v>
      </c>
      <c r="E450" s="89" t="s">
        <v>726</v>
      </c>
      <c r="F450" s="69" t="s">
        <v>804</v>
      </c>
      <c r="G450" s="69" t="s">
        <v>232</v>
      </c>
      <c r="H450" s="54">
        <v>20</v>
      </c>
      <c r="I450" s="32"/>
      <c r="J450" s="41">
        <f t="shared" si="12"/>
        <v>0</v>
      </c>
      <c r="K450" s="42" t="str">
        <f t="shared" si="13"/>
        <v>OK</v>
      </c>
      <c r="L450" s="31"/>
      <c r="M450" s="31"/>
      <c r="N450" s="31"/>
      <c r="O450" s="31"/>
      <c r="P450" s="31"/>
      <c r="Q450" s="31"/>
      <c r="R450" s="31"/>
      <c r="S450" s="31"/>
      <c r="T450" s="31"/>
      <c r="U450" s="31"/>
      <c r="V450" s="31"/>
      <c r="W450" s="31"/>
      <c r="X450" s="60"/>
      <c r="Y450" s="121"/>
      <c r="Z450" s="60"/>
      <c r="AA450" s="60"/>
      <c r="AB450" s="60"/>
      <c r="AC450" s="60"/>
      <c r="AD450" s="60"/>
      <c r="AE450" s="60"/>
      <c r="AF450" s="60"/>
      <c r="AG450" s="60"/>
      <c r="AH450" s="60"/>
      <c r="AI450" s="60"/>
      <c r="AJ450" s="60"/>
      <c r="AK450" s="60"/>
      <c r="AL450" s="60"/>
      <c r="AM450" s="60"/>
      <c r="AN450" s="60"/>
      <c r="AO450" s="60"/>
      <c r="AP450" s="60"/>
      <c r="AQ450" s="60"/>
      <c r="AR450" s="60"/>
      <c r="AS450" s="60"/>
      <c r="AT450" s="60"/>
      <c r="AU450" s="60"/>
      <c r="AV450" s="60"/>
      <c r="AW450" s="60"/>
      <c r="AX450" s="60"/>
      <c r="AY450" s="60"/>
      <c r="AZ450" s="60"/>
      <c r="BA450" s="60"/>
      <c r="BB450" s="60"/>
      <c r="BC450" s="60"/>
      <c r="BD450" s="60"/>
      <c r="BE450" s="60"/>
    </row>
    <row r="451" spans="1:57" ht="30" customHeight="1" x14ac:dyDescent="0.25">
      <c r="A451" s="172"/>
      <c r="B451" s="70">
        <v>495</v>
      </c>
      <c r="C451" s="175"/>
      <c r="D451" s="77" t="s">
        <v>660</v>
      </c>
      <c r="E451" s="89" t="s">
        <v>726</v>
      </c>
      <c r="F451" s="69" t="s">
        <v>661</v>
      </c>
      <c r="G451" s="69" t="s">
        <v>232</v>
      </c>
      <c r="H451" s="54">
        <v>35</v>
      </c>
      <c r="I451" s="32"/>
      <c r="J451" s="41">
        <f t="shared" si="12"/>
        <v>0</v>
      </c>
      <c r="K451" s="42" t="str">
        <f t="shared" si="13"/>
        <v>OK</v>
      </c>
      <c r="L451" s="31"/>
      <c r="M451" s="31"/>
      <c r="N451" s="31"/>
      <c r="O451" s="31"/>
      <c r="P451" s="31"/>
      <c r="Q451" s="31"/>
      <c r="R451" s="31"/>
      <c r="S451" s="31"/>
      <c r="T451" s="31"/>
      <c r="U451" s="31"/>
      <c r="V451" s="31"/>
      <c r="W451" s="31"/>
      <c r="X451" s="60"/>
      <c r="Y451" s="121"/>
      <c r="Z451" s="60"/>
      <c r="AA451" s="60"/>
      <c r="AB451" s="60"/>
      <c r="AC451" s="60"/>
      <c r="AD451" s="60"/>
      <c r="AE451" s="60"/>
      <c r="AF451" s="60"/>
      <c r="AG451" s="60"/>
      <c r="AH451" s="60"/>
      <c r="AI451" s="60"/>
      <c r="AJ451" s="60"/>
      <c r="AK451" s="60"/>
      <c r="AL451" s="60"/>
      <c r="AM451" s="60"/>
      <c r="AN451" s="60"/>
      <c r="AO451" s="60"/>
      <c r="AP451" s="60"/>
      <c r="AQ451" s="60"/>
      <c r="AR451" s="60"/>
      <c r="AS451" s="60"/>
      <c r="AT451" s="60"/>
      <c r="AU451" s="60"/>
      <c r="AV451" s="60"/>
      <c r="AW451" s="60"/>
      <c r="AX451" s="60"/>
      <c r="AY451" s="60"/>
      <c r="AZ451" s="60"/>
      <c r="BA451" s="60"/>
      <c r="BB451" s="60"/>
      <c r="BC451" s="60"/>
      <c r="BD451" s="60"/>
      <c r="BE451" s="60"/>
    </row>
    <row r="452" spans="1:57" ht="30" customHeight="1" x14ac:dyDescent="0.25">
      <c r="A452" s="172"/>
      <c r="B452" s="70">
        <v>496</v>
      </c>
      <c r="C452" s="175"/>
      <c r="D452" s="80" t="s">
        <v>498</v>
      </c>
      <c r="E452" s="69" t="s">
        <v>726</v>
      </c>
      <c r="F452" s="69" t="s">
        <v>38</v>
      </c>
      <c r="G452" s="69" t="s">
        <v>232</v>
      </c>
      <c r="H452" s="54">
        <v>34</v>
      </c>
      <c r="I452" s="32"/>
      <c r="J452" s="41">
        <f t="shared" ref="J452:J515" si="14">I452-(SUM(L452:BE452))</f>
        <v>0</v>
      </c>
      <c r="K452" s="42" t="str">
        <f t="shared" si="13"/>
        <v>OK</v>
      </c>
      <c r="L452" s="31"/>
      <c r="M452" s="31"/>
      <c r="N452" s="31"/>
      <c r="O452" s="31"/>
      <c r="P452" s="31"/>
      <c r="Q452" s="31"/>
      <c r="R452" s="31"/>
      <c r="S452" s="31"/>
      <c r="T452" s="31"/>
      <c r="U452" s="31"/>
      <c r="V452" s="31"/>
      <c r="W452" s="31"/>
      <c r="X452" s="60"/>
      <c r="Y452" s="121"/>
      <c r="Z452" s="60"/>
      <c r="AA452" s="60"/>
      <c r="AB452" s="60"/>
      <c r="AC452" s="60"/>
      <c r="AD452" s="60"/>
      <c r="AE452" s="60"/>
      <c r="AF452" s="60"/>
      <c r="AG452" s="60"/>
      <c r="AH452" s="60"/>
      <c r="AI452" s="60"/>
      <c r="AJ452" s="60"/>
      <c r="AK452" s="60"/>
      <c r="AL452" s="60"/>
      <c r="AM452" s="60"/>
      <c r="AN452" s="60"/>
      <c r="AO452" s="60"/>
      <c r="AP452" s="60"/>
      <c r="AQ452" s="60"/>
      <c r="AR452" s="60"/>
      <c r="AS452" s="60"/>
      <c r="AT452" s="60"/>
      <c r="AU452" s="60"/>
      <c r="AV452" s="60"/>
      <c r="AW452" s="60"/>
      <c r="AX452" s="60"/>
      <c r="AY452" s="60"/>
      <c r="AZ452" s="60"/>
      <c r="BA452" s="60"/>
      <c r="BB452" s="60"/>
      <c r="BC452" s="60"/>
      <c r="BD452" s="60"/>
      <c r="BE452" s="60"/>
    </row>
    <row r="453" spans="1:57" ht="30" customHeight="1" x14ac:dyDescent="0.25">
      <c r="A453" s="172"/>
      <c r="B453" s="76">
        <v>497</v>
      </c>
      <c r="C453" s="175"/>
      <c r="D453" s="80" t="s">
        <v>499</v>
      </c>
      <c r="E453" s="69" t="s">
        <v>708</v>
      </c>
      <c r="F453" s="69" t="s">
        <v>38</v>
      </c>
      <c r="G453" s="69" t="s">
        <v>232</v>
      </c>
      <c r="H453" s="54">
        <v>20</v>
      </c>
      <c r="I453" s="32"/>
      <c r="J453" s="41">
        <f t="shared" si="14"/>
        <v>0</v>
      </c>
      <c r="K453" s="42" t="str">
        <f t="shared" ref="K453:K516" si="15">IF(J453&lt;0,"ATENÇÃO","OK")</f>
        <v>OK</v>
      </c>
      <c r="L453" s="31"/>
      <c r="M453" s="31"/>
      <c r="N453" s="31"/>
      <c r="O453" s="31"/>
      <c r="P453" s="31"/>
      <c r="Q453" s="31"/>
      <c r="R453" s="31"/>
      <c r="S453" s="31"/>
      <c r="T453" s="31"/>
      <c r="U453" s="31"/>
      <c r="V453" s="31"/>
      <c r="W453" s="31"/>
      <c r="X453" s="60"/>
      <c r="Y453" s="121"/>
      <c r="Z453" s="60"/>
      <c r="AA453" s="60"/>
      <c r="AB453" s="60"/>
      <c r="AC453" s="60"/>
      <c r="AD453" s="60"/>
      <c r="AE453" s="60"/>
      <c r="AF453" s="60"/>
      <c r="AG453" s="60"/>
      <c r="AH453" s="60"/>
      <c r="AI453" s="60"/>
      <c r="AJ453" s="60"/>
      <c r="AK453" s="60"/>
      <c r="AL453" s="60"/>
      <c r="AM453" s="60"/>
      <c r="AN453" s="60"/>
      <c r="AO453" s="60"/>
      <c r="AP453" s="60"/>
      <c r="AQ453" s="60"/>
      <c r="AR453" s="60"/>
      <c r="AS453" s="60"/>
      <c r="AT453" s="60"/>
      <c r="AU453" s="60"/>
      <c r="AV453" s="60"/>
      <c r="AW453" s="60"/>
      <c r="AX453" s="60"/>
      <c r="AY453" s="60"/>
      <c r="AZ453" s="60"/>
      <c r="BA453" s="60"/>
      <c r="BB453" s="60"/>
      <c r="BC453" s="60"/>
      <c r="BD453" s="60"/>
      <c r="BE453" s="60"/>
    </row>
    <row r="454" spans="1:57" ht="30" customHeight="1" x14ac:dyDescent="0.25">
      <c r="A454" s="172"/>
      <c r="B454" s="76">
        <v>498</v>
      </c>
      <c r="C454" s="175"/>
      <c r="D454" s="80" t="s">
        <v>500</v>
      </c>
      <c r="E454" s="69" t="s">
        <v>708</v>
      </c>
      <c r="F454" s="69" t="s">
        <v>38</v>
      </c>
      <c r="G454" s="69" t="s">
        <v>232</v>
      </c>
      <c r="H454" s="54">
        <v>6.4</v>
      </c>
      <c r="I454" s="32">
        <v>10</v>
      </c>
      <c r="J454" s="41">
        <f t="shared" si="14"/>
        <v>10</v>
      </c>
      <c r="K454" s="42" t="str">
        <f t="shared" si="15"/>
        <v>OK</v>
      </c>
      <c r="L454" s="31"/>
      <c r="M454" s="31"/>
      <c r="N454" s="31"/>
      <c r="O454" s="31"/>
      <c r="P454" s="31"/>
      <c r="Q454" s="31"/>
      <c r="R454" s="31"/>
      <c r="S454" s="31"/>
      <c r="T454" s="31"/>
      <c r="U454" s="31"/>
      <c r="V454" s="31"/>
      <c r="W454" s="31"/>
      <c r="X454" s="60"/>
      <c r="Y454" s="121"/>
      <c r="Z454" s="60"/>
      <c r="AA454" s="60"/>
      <c r="AB454" s="60"/>
      <c r="AC454" s="60"/>
      <c r="AD454" s="60"/>
      <c r="AE454" s="60"/>
      <c r="AF454" s="60"/>
      <c r="AG454" s="60"/>
      <c r="AH454" s="60"/>
      <c r="AI454" s="60"/>
      <c r="AJ454" s="60"/>
      <c r="AK454" s="60"/>
      <c r="AL454" s="60"/>
      <c r="AM454" s="60"/>
      <c r="AN454" s="60"/>
      <c r="AO454" s="60"/>
      <c r="AP454" s="60"/>
      <c r="AQ454" s="60"/>
      <c r="AR454" s="60"/>
      <c r="AS454" s="60"/>
      <c r="AT454" s="60"/>
      <c r="AU454" s="60"/>
      <c r="AV454" s="60"/>
      <c r="AW454" s="60"/>
      <c r="AX454" s="60"/>
      <c r="AY454" s="60"/>
      <c r="AZ454" s="60"/>
      <c r="BA454" s="60"/>
      <c r="BB454" s="60"/>
      <c r="BC454" s="60"/>
      <c r="BD454" s="60"/>
      <c r="BE454" s="60"/>
    </row>
    <row r="455" spans="1:57" ht="30" customHeight="1" x14ac:dyDescent="0.25">
      <c r="A455" s="172"/>
      <c r="B455" s="76">
        <v>499</v>
      </c>
      <c r="C455" s="175"/>
      <c r="D455" s="80" t="s">
        <v>805</v>
      </c>
      <c r="E455" s="69" t="s">
        <v>710</v>
      </c>
      <c r="F455" s="70" t="s">
        <v>336</v>
      </c>
      <c r="G455" s="69" t="s">
        <v>232</v>
      </c>
      <c r="H455" s="54">
        <v>18.8</v>
      </c>
      <c r="I455" s="32">
        <v>10</v>
      </c>
      <c r="J455" s="41">
        <f t="shared" si="14"/>
        <v>0</v>
      </c>
      <c r="K455" s="42" t="str">
        <f t="shared" si="15"/>
        <v>OK</v>
      </c>
      <c r="L455" s="31"/>
      <c r="M455" s="31"/>
      <c r="N455" s="31"/>
      <c r="O455" s="31"/>
      <c r="P455" s="31"/>
      <c r="Q455" s="31"/>
      <c r="R455" s="31">
        <v>10</v>
      </c>
      <c r="S455" s="31"/>
      <c r="T455" s="31"/>
      <c r="U455" s="31"/>
      <c r="V455" s="31"/>
      <c r="W455" s="31"/>
      <c r="X455" s="60"/>
      <c r="Y455" s="121"/>
      <c r="Z455" s="60"/>
      <c r="AA455" s="60"/>
      <c r="AB455" s="60"/>
      <c r="AC455" s="60"/>
      <c r="AD455" s="60"/>
      <c r="AE455" s="60"/>
      <c r="AF455" s="60"/>
      <c r="AG455" s="60"/>
      <c r="AH455" s="60"/>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row>
    <row r="456" spans="1:57" ht="30" customHeight="1" x14ac:dyDescent="0.25">
      <c r="A456" s="172"/>
      <c r="B456" s="76">
        <v>500</v>
      </c>
      <c r="C456" s="175"/>
      <c r="D456" s="80" t="s">
        <v>806</v>
      </c>
      <c r="E456" s="69" t="s">
        <v>710</v>
      </c>
      <c r="F456" s="70" t="s">
        <v>336</v>
      </c>
      <c r="G456" s="69" t="s">
        <v>232</v>
      </c>
      <c r="H456" s="54">
        <v>12</v>
      </c>
      <c r="I456" s="32">
        <v>10</v>
      </c>
      <c r="J456" s="41">
        <f t="shared" si="14"/>
        <v>5</v>
      </c>
      <c r="K456" s="42" t="str">
        <f t="shared" si="15"/>
        <v>OK</v>
      </c>
      <c r="L456" s="31"/>
      <c r="M456" s="31"/>
      <c r="N456" s="31"/>
      <c r="O456" s="31"/>
      <c r="P456" s="31"/>
      <c r="Q456" s="31"/>
      <c r="R456" s="31"/>
      <c r="S456" s="31"/>
      <c r="T456" s="31"/>
      <c r="U456" s="31"/>
      <c r="V456" s="31"/>
      <c r="W456" s="31"/>
      <c r="X456" s="60"/>
      <c r="Y456" s="121"/>
      <c r="Z456" s="60"/>
      <c r="AA456" s="60"/>
      <c r="AB456" s="60"/>
      <c r="AC456" s="60"/>
      <c r="AD456" s="60"/>
      <c r="AE456" s="60"/>
      <c r="AF456" s="60"/>
      <c r="AG456" s="60"/>
      <c r="AH456" s="60"/>
      <c r="AI456" s="60"/>
      <c r="AJ456" s="60"/>
      <c r="AK456" s="60"/>
      <c r="AL456" s="60"/>
      <c r="AM456" s="60"/>
      <c r="AN456" s="60"/>
      <c r="AO456" s="60"/>
      <c r="AP456" s="124">
        <v>5</v>
      </c>
      <c r="AQ456" s="124"/>
      <c r="AR456" s="124"/>
      <c r="AS456" s="124"/>
      <c r="AT456" s="123"/>
      <c r="AU456" s="123"/>
      <c r="AV456" s="123"/>
      <c r="AW456" s="123"/>
      <c r="AX456" s="60"/>
      <c r="AY456" s="60"/>
      <c r="AZ456" s="60"/>
      <c r="BA456" s="60"/>
      <c r="BB456" s="60"/>
      <c r="BC456" s="60"/>
      <c r="BD456" s="60"/>
      <c r="BE456" s="60"/>
    </row>
    <row r="457" spans="1:57" ht="30" customHeight="1" x14ac:dyDescent="0.25">
      <c r="A457" s="172"/>
      <c r="B457" s="76">
        <v>501</v>
      </c>
      <c r="C457" s="175"/>
      <c r="D457" s="80" t="s">
        <v>807</v>
      </c>
      <c r="E457" s="69" t="s">
        <v>708</v>
      </c>
      <c r="F457" s="70" t="s">
        <v>336</v>
      </c>
      <c r="G457" s="69" t="s">
        <v>232</v>
      </c>
      <c r="H457" s="54">
        <v>8</v>
      </c>
      <c r="I457" s="32">
        <v>10</v>
      </c>
      <c r="J457" s="41">
        <f t="shared" si="14"/>
        <v>3</v>
      </c>
      <c r="K457" s="42" t="str">
        <f t="shared" si="15"/>
        <v>OK</v>
      </c>
      <c r="L457" s="31"/>
      <c r="M457" s="31"/>
      <c r="N457" s="31"/>
      <c r="O457" s="31"/>
      <c r="P457" s="31"/>
      <c r="Q457" s="31"/>
      <c r="R457" s="31"/>
      <c r="S457" s="31"/>
      <c r="T457" s="31"/>
      <c r="U457" s="31"/>
      <c r="V457" s="31">
        <v>3</v>
      </c>
      <c r="W457" s="31"/>
      <c r="X457" s="60"/>
      <c r="Y457" s="121"/>
      <c r="Z457" s="60"/>
      <c r="AA457" s="60"/>
      <c r="AB457" s="60"/>
      <c r="AC457" s="60"/>
      <c r="AD457" s="60"/>
      <c r="AE457" s="60"/>
      <c r="AF457" s="60"/>
      <c r="AG457" s="60"/>
      <c r="AH457" s="60"/>
      <c r="AI457" s="60"/>
      <c r="AJ457" s="60"/>
      <c r="AK457" s="60"/>
      <c r="AL457" s="60"/>
      <c r="AM457" s="60"/>
      <c r="AN457" s="60"/>
      <c r="AO457" s="60"/>
      <c r="AP457" s="124">
        <v>4</v>
      </c>
      <c r="AQ457" s="124"/>
      <c r="AR457" s="124"/>
      <c r="AS457" s="124"/>
      <c r="AT457" s="123"/>
      <c r="AU457" s="123"/>
      <c r="AV457" s="123"/>
      <c r="AW457" s="123"/>
      <c r="AX457" s="60"/>
      <c r="AY457" s="60"/>
      <c r="AZ457" s="60"/>
      <c r="BA457" s="60"/>
      <c r="BB457" s="60"/>
      <c r="BC457" s="60"/>
      <c r="BD457" s="60"/>
      <c r="BE457" s="60"/>
    </row>
    <row r="458" spans="1:57" ht="30" customHeight="1" x14ac:dyDescent="0.25">
      <c r="A458" s="172"/>
      <c r="B458" s="76">
        <v>502</v>
      </c>
      <c r="C458" s="175"/>
      <c r="D458" s="80" t="s">
        <v>808</v>
      </c>
      <c r="E458" s="69" t="s">
        <v>728</v>
      </c>
      <c r="F458" s="70" t="s">
        <v>336</v>
      </c>
      <c r="G458" s="69" t="s">
        <v>232</v>
      </c>
      <c r="H458" s="54">
        <v>7</v>
      </c>
      <c r="I458" s="32">
        <v>20</v>
      </c>
      <c r="J458" s="41">
        <f t="shared" si="14"/>
        <v>20</v>
      </c>
      <c r="K458" s="42" t="str">
        <f t="shared" si="15"/>
        <v>OK</v>
      </c>
      <c r="L458" s="31"/>
      <c r="M458" s="31"/>
      <c r="N458" s="31"/>
      <c r="O458" s="31"/>
      <c r="P458" s="31"/>
      <c r="Q458" s="31"/>
      <c r="R458" s="31"/>
      <c r="S458" s="31"/>
      <c r="T458" s="31"/>
      <c r="U458" s="31"/>
      <c r="V458" s="31"/>
      <c r="W458" s="31"/>
      <c r="X458" s="60"/>
      <c r="Y458" s="121"/>
      <c r="Z458" s="60"/>
      <c r="AA458" s="60"/>
      <c r="AB458" s="60"/>
      <c r="AC458" s="60"/>
      <c r="AD458" s="60"/>
      <c r="AE458" s="60"/>
      <c r="AF458" s="60"/>
      <c r="AG458" s="60"/>
      <c r="AH458" s="60"/>
      <c r="AI458" s="60"/>
      <c r="AJ458" s="60"/>
      <c r="AK458" s="60"/>
      <c r="AL458" s="60"/>
      <c r="AM458" s="60"/>
      <c r="AN458" s="60"/>
      <c r="AO458" s="60"/>
      <c r="AP458" s="60"/>
      <c r="AQ458" s="60"/>
      <c r="AR458" s="60"/>
      <c r="AS458" s="60"/>
      <c r="AT458" s="123"/>
      <c r="AU458" s="123"/>
      <c r="AV458" s="123"/>
      <c r="AW458" s="123"/>
      <c r="AX458" s="60"/>
      <c r="AY458" s="60"/>
      <c r="AZ458" s="60"/>
      <c r="BA458" s="60"/>
      <c r="BB458" s="60"/>
      <c r="BC458" s="60"/>
      <c r="BD458" s="60"/>
      <c r="BE458" s="60"/>
    </row>
    <row r="459" spans="1:57" ht="30" customHeight="1" x14ac:dyDescent="0.25">
      <c r="A459" s="172"/>
      <c r="B459" s="76">
        <v>503</v>
      </c>
      <c r="C459" s="175"/>
      <c r="D459" s="80" t="s">
        <v>809</v>
      </c>
      <c r="E459" s="69" t="s">
        <v>708</v>
      </c>
      <c r="F459" s="70" t="s">
        <v>810</v>
      </c>
      <c r="G459" s="69" t="s">
        <v>232</v>
      </c>
      <c r="H459" s="54">
        <v>7</v>
      </c>
      <c r="I459" s="32">
        <v>30</v>
      </c>
      <c r="J459" s="41">
        <f t="shared" si="14"/>
        <v>20</v>
      </c>
      <c r="K459" s="42" t="str">
        <f t="shared" si="15"/>
        <v>OK</v>
      </c>
      <c r="L459" s="31"/>
      <c r="M459" s="31"/>
      <c r="N459" s="31"/>
      <c r="O459" s="31"/>
      <c r="P459" s="31"/>
      <c r="Q459" s="31"/>
      <c r="R459" s="31"/>
      <c r="S459" s="31"/>
      <c r="T459" s="31"/>
      <c r="U459" s="31"/>
      <c r="V459" s="31"/>
      <c r="W459" s="31"/>
      <c r="X459" s="60"/>
      <c r="Y459" s="121"/>
      <c r="Z459" s="60"/>
      <c r="AA459" s="60"/>
      <c r="AB459" s="60"/>
      <c r="AC459" s="60"/>
      <c r="AD459" s="60"/>
      <c r="AE459" s="60"/>
      <c r="AF459" s="60"/>
      <c r="AG459" s="60"/>
      <c r="AH459" s="60"/>
      <c r="AI459" s="60"/>
      <c r="AJ459" s="60"/>
      <c r="AK459" s="60"/>
      <c r="AL459" s="60"/>
      <c r="AM459" s="60"/>
      <c r="AN459" s="60"/>
      <c r="AO459" s="60"/>
      <c r="AP459" s="124">
        <v>10</v>
      </c>
      <c r="AQ459" s="124"/>
      <c r="AR459" s="124"/>
      <c r="AS459" s="124"/>
      <c r="AT459" s="123"/>
      <c r="AU459" s="123"/>
      <c r="AV459" s="123"/>
      <c r="AW459" s="123"/>
      <c r="AX459" s="60"/>
      <c r="AY459" s="60"/>
      <c r="AZ459" s="60"/>
      <c r="BA459" s="60"/>
      <c r="BB459" s="60"/>
      <c r="BC459" s="60"/>
      <c r="BD459" s="60"/>
      <c r="BE459" s="60"/>
    </row>
    <row r="460" spans="1:57" ht="30" customHeight="1" x14ac:dyDescent="0.25">
      <c r="A460" s="172"/>
      <c r="B460" s="76">
        <v>504</v>
      </c>
      <c r="C460" s="175"/>
      <c r="D460" s="80" t="s">
        <v>811</v>
      </c>
      <c r="E460" s="70" t="s">
        <v>710</v>
      </c>
      <c r="F460" s="70" t="s">
        <v>336</v>
      </c>
      <c r="G460" s="69" t="s">
        <v>232</v>
      </c>
      <c r="H460" s="54">
        <v>9</v>
      </c>
      <c r="I460" s="32">
        <v>20</v>
      </c>
      <c r="J460" s="41">
        <f t="shared" si="14"/>
        <v>15</v>
      </c>
      <c r="K460" s="42" t="str">
        <f t="shared" si="15"/>
        <v>OK</v>
      </c>
      <c r="L460" s="31"/>
      <c r="M460" s="31"/>
      <c r="N460" s="31"/>
      <c r="O460" s="31"/>
      <c r="P460" s="31"/>
      <c r="Q460" s="31"/>
      <c r="R460" s="31"/>
      <c r="S460" s="31"/>
      <c r="T460" s="31"/>
      <c r="U460" s="31"/>
      <c r="V460" s="31"/>
      <c r="W460" s="31"/>
      <c r="X460" s="60"/>
      <c r="Y460" s="121"/>
      <c r="Z460" s="60"/>
      <c r="AA460" s="60"/>
      <c r="AB460" s="60"/>
      <c r="AC460" s="60"/>
      <c r="AD460" s="60"/>
      <c r="AE460" s="60"/>
      <c r="AF460" s="60"/>
      <c r="AG460" s="60"/>
      <c r="AH460" s="60"/>
      <c r="AI460" s="60"/>
      <c r="AJ460" s="60"/>
      <c r="AK460" s="60"/>
      <c r="AL460" s="60"/>
      <c r="AM460" s="60"/>
      <c r="AN460" s="60"/>
      <c r="AO460" s="60"/>
      <c r="AP460" s="124">
        <v>5</v>
      </c>
      <c r="AQ460" s="124"/>
      <c r="AR460" s="124"/>
      <c r="AS460" s="124"/>
      <c r="AT460" s="123"/>
      <c r="AU460" s="123"/>
      <c r="AV460" s="123"/>
      <c r="AW460" s="123"/>
      <c r="AX460" s="60"/>
      <c r="AY460" s="60"/>
      <c r="AZ460" s="60"/>
      <c r="BA460" s="60"/>
      <c r="BB460" s="60"/>
      <c r="BC460" s="60"/>
      <c r="BD460" s="60"/>
      <c r="BE460" s="60"/>
    </row>
    <row r="461" spans="1:57" ht="30" customHeight="1" x14ac:dyDescent="0.25">
      <c r="A461" s="172"/>
      <c r="B461" s="70">
        <v>505</v>
      </c>
      <c r="C461" s="175"/>
      <c r="D461" s="80" t="s">
        <v>501</v>
      </c>
      <c r="E461" s="69" t="s">
        <v>812</v>
      </c>
      <c r="F461" s="69" t="s">
        <v>38</v>
      </c>
      <c r="G461" s="69" t="s">
        <v>232</v>
      </c>
      <c r="H461" s="54">
        <v>31.19</v>
      </c>
      <c r="I461" s="32"/>
      <c r="J461" s="41">
        <f t="shared" si="14"/>
        <v>0</v>
      </c>
      <c r="K461" s="42" t="str">
        <f t="shared" si="15"/>
        <v>OK</v>
      </c>
      <c r="L461" s="31"/>
      <c r="M461" s="31"/>
      <c r="N461" s="31"/>
      <c r="O461" s="31"/>
      <c r="P461" s="31"/>
      <c r="Q461" s="31"/>
      <c r="R461" s="31"/>
      <c r="S461" s="31"/>
      <c r="T461" s="31"/>
      <c r="U461" s="31"/>
      <c r="V461" s="31"/>
      <c r="W461" s="31"/>
      <c r="X461" s="60"/>
      <c r="Y461" s="121"/>
      <c r="Z461" s="60"/>
      <c r="AA461" s="60"/>
      <c r="AB461" s="60"/>
      <c r="AC461" s="60"/>
      <c r="AD461" s="60"/>
      <c r="AE461" s="60"/>
      <c r="AF461" s="60"/>
      <c r="AG461" s="60"/>
      <c r="AH461" s="60"/>
      <c r="AI461" s="60"/>
      <c r="AJ461" s="60"/>
      <c r="AK461" s="60"/>
      <c r="AL461" s="60"/>
      <c r="AM461" s="60"/>
      <c r="AN461" s="60"/>
      <c r="AO461" s="60"/>
      <c r="AP461" s="60"/>
      <c r="AQ461" s="60"/>
      <c r="AR461" s="60"/>
      <c r="AS461" s="60"/>
      <c r="AT461" s="123"/>
      <c r="AU461" s="123"/>
      <c r="AV461" s="123"/>
      <c r="AW461" s="123"/>
      <c r="AX461" s="60"/>
      <c r="AY461" s="60"/>
      <c r="AZ461" s="60"/>
      <c r="BA461" s="60"/>
      <c r="BB461" s="60"/>
      <c r="BC461" s="60"/>
      <c r="BD461" s="60"/>
      <c r="BE461" s="60"/>
    </row>
    <row r="462" spans="1:57" ht="30" customHeight="1" x14ac:dyDescent="0.25">
      <c r="A462" s="172"/>
      <c r="B462" s="70">
        <v>506</v>
      </c>
      <c r="C462" s="175"/>
      <c r="D462" s="80" t="s">
        <v>502</v>
      </c>
      <c r="E462" s="69" t="s">
        <v>728</v>
      </c>
      <c r="F462" s="69" t="s">
        <v>38</v>
      </c>
      <c r="G462" s="69" t="s">
        <v>232</v>
      </c>
      <c r="H462" s="54">
        <v>170</v>
      </c>
      <c r="I462" s="32"/>
      <c r="J462" s="41">
        <f t="shared" si="14"/>
        <v>0</v>
      </c>
      <c r="K462" s="42" t="str">
        <f t="shared" si="15"/>
        <v>OK</v>
      </c>
      <c r="L462" s="31"/>
      <c r="M462" s="31"/>
      <c r="N462" s="31"/>
      <c r="O462" s="31"/>
      <c r="P462" s="31"/>
      <c r="Q462" s="31"/>
      <c r="R462" s="31"/>
      <c r="S462" s="31"/>
      <c r="T462" s="31"/>
      <c r="U462" s="31"/>
      <c r="V462" s="31"/>
      <c r="W462" s="31"/>
      <c r="X462" s="60"/>
      <c r="Y462" s="121"/>
      <c r="Z462" s="60"/>
      <c r="AA462" s="60"/>
      <c r="AB462" s="60"/>
      <c r="AC462" s="60"/>
      <c r="AD462" s="60"/>
      <c r="AE462" s="60"/>
      <c r="AF462" s="60"/>
      <c r="AG462" s="60"/>
      <c r="AH462" s="60"/>
      <c r="AI462" s="60"/>
      <c r="AJ462" s="60"/>
      <c r="AK462" s="60"/>
      <c r="AL462" s="60"/>
      <c r="AM462" s="60"/>
      <c r="AN462" s="60"/>
      <c r="AO462" s="60"/>
      <c r="AP462" s="60"/>
      <c r="AQ462" s="60"/>
      <c r="AR462" s="60"/>
      <c r="AS462" s="60"/>
      <c r="AT462" s="123"/>
      <c r="AU462" s="123"/>
      <c r="AV462" s="123"/>
      <c r="AW462" s="123"/>
      <c r="AX462" s="60"/>
      <c r="AY462" s="60"/>
      <c r="AZ462" s="60"/>
      <c r="BA462" s="60"/>
      <c r="BB462" s="60"/>
      <c r="BC462" s="60"/>
      <c r="BD462" s="60"/>
      <c r="BE462" s="60"/>
    </row>
    <row r="463" spans="1:57" ht="30" customHeight="1" x14ac:dyDescent="0.25">
      <c r="A463" s="172"/>
      <c r="B463" s="70">
        <v>507</v>
      </c>
      <c r="C463" s="175"/>
      <c r="D463" s="80" t="s">
        <v>504</v>
      </c>
      <c r="E463" s="69" t="s">
        <v>726</v>
      </c>
      <c r="F463" s="69" t="s">
        <v>38</v>
      </c>
      <c r="G463" s="69" t="s">
        <v>232</v>
      </c>
      <c r="H463" s="54">
        <v>12</v>
      </c>
      <c r="I463" s="32">
        <v>10</v>
      </c>
      <c r="J463" s="41">
        <f t="shared" si="14"/>
        <v>1</v>
      </c>
      <c r="K463" s="42" t="str">
        <f t="shared" si="15"/>
        <v>OK</v>
      </c>
      <c r="L463" s="31"/>
      <c r="M463" s="31"/>
      <c r="N463" s="31"/>
      <c r="O463" s="31"/>
      <c r="P463" s="31"/>
      <c r="Q463" s="31"/>
      <c r="R463" s="31">
        <v>2</v>
      </c>
      <c r="S463" s="31"/>
      <c r="T463" s="31"/>
      <c r="U463" s="31"/>
      <c r="V463" s="31"/>
      <c r="W463" s="31"/>
      <c r="X463" s="60"/>
      <c r="Y463" s="121"/>
      <c r="Z463" s="60"/>
      <c r="AA463" s="60"/>
      <c r="AB463" s="60"/>
      <c r="AC463" s="60"/>
      <c r="AD463" s="60"/>
      <c r="AE463" s="60"/>
      <c r="AF463" s="60"/>
      <c r="AG463" s="60"/>
      <c r="AH463" s="60"/>
      <c r="AI463" s="60"/>
      <c r="AJ463" s="60"/>
      <c r="AK463" s="60"/>
      <c r="AL463" s="60"/>
      <c r="AM463" s="60"/>
      <c r="AN463" s="60"/>
      <c r="AO463" s="60"/>
      <c r="AP463" s="124">
        <v>7</v>
      </c>
      <c r="AQ463" s="124"/>
      <c r="AR463" s="124"/>
      <c r="AS463" s="124"/>
      <c r="AT463" s="123"/>
      <c r="AU463" s="123"/>
      <c r="AV463" s="123"/>
      <c r="AW463" s="123"/>
      <c r="AX463" s="60"/>
      <c r="AY463" s="60"/>
      <c r="AZ463" s="60"/>
      <c r="BA463" s="60"/>
      <c r="BB463" s="60"/>
      <c r="BC463" s="60"/>
      <c r="BD463" s="60"/>
      <c r="BE463" s="60"/>
    </row>
    <row r="464" spans="1:57" ht="30" customHeight="1" x14ac:dyDescent="0.25">
      <c r="A464" s="172"/>
      <c r="B464" s="70">
        <v>508</v>
      </c>
      <c r="C464" s="175"/>
      <c r="D464" s="80" t="s">
        <v>505</v>
      </c>
      <c r="E464" s="69" t="s">
        <v>37</v>
      </c>
      <c r="F464" s="69" t="s">
        <v>38</v>
      </c>
      <c r="G464" s="69" t="s">
        <v>232</v>
      </c>
      <c r="H464" s="54">
        <v>26</v>
      </c>
      <c r="I464" s="32">
        <v>3</v>
      </c>
      <c r="J464" s="41">
        <f t="shared" si="14"/>
        <v>3</v>
      </c>
      <c r="K464" s="42" t="str">
        <f t="shared" si="15"/>
        <v>OK</v>
      </c>
      <c r="L464" s="31"/>
      <c r="M464" s="31"/>
      <c r="N464" s="31"/>
      <c r="O464" s="31"/>
      <c r="P464" s="31"/>
      <c r="Q464" s="31"/>
      <c r="R464" s="31"/>
      <c r="S464" s="31"/>
      <c r="T464" s="31"/>
      <c r="U464" s="31"/>
      <c r="V464" s="31"/>
      <c r="W464" s="31"/>
      <c r="X464" s="60"/>
      <c r="Y464" s="121"/>
      <c r="Z464" s="60"/>
      <c r="AA464" s="60"/>
      <c r="AB464" s="60"/>
      <c r="AC464" s="60"/>
      <c r="AD464" s="60"/>
      <c r="AE464" s="60"/>
      <c r="AF464" s="60"/>
      <c r="AG464" s="60"/>
      <c r="AH464" s="60"/>
      <c r="AI464" s="60"/>
      <c r="AJ464" s="60"/>
      <c r="AK464" s="60"/>
      <c r="AL464" s="60"/>
      <c r="AM464" s="60"/>
      <c r="AN464" s="60"/>
      <c r="AO464" s="60"/>
      <c r="AP464" s="60"/>
      <c r="AQ464" s="60"/>
      <c r="AR464" s="60"/>
      <c r="AS464" s="60"/>
      <c r="AT464" s="123"/>
      <c r="AU464" s="123"/>
      <c r="AV464" s="123"/>
      <c r="AW464" s="123"/>
      <c r="AX464" s="60"/>
      <c r="AY464" s="60"/>
      <c r="AZ464" s="60"/>
      <c r="BA464" s="60"/>
      <c r="BB464" s="60"/>
      <c r="BC464" s="60"/>
      <c r="BD464" s="60"/>
      <c r="BE464" s="60"/>
    </row>
    <row r="465" spans="1:57" ht="30" customHeight="1" x14ac:dyDescent="0.25">
      <c r="A465" s="172"/>
      <c r="B465" s="70">
        <v>509</v>
      </c>
      <c r="C465" s="175"/>
      <c r="D465" s="80" t="s">
        <v>506</v>
      </c>
      <c r="E465" s="69" t="s">
        <v>227</v>
      </c>
      <c r="F465" s="69" t="s">
        <v>38</v>
      </c>
      <c r="G465" s="69" t="s">
        <v>232</v>
      </c>
      <c r="H465" s="54">
        <v>32</v>
      </c>
      <c r="I465" s="32">
        <v>2</v>
      </c>
      <c r="J465" s="41">
        <f t="shared" si="14"/>
        <v>2</v>
      </c>
      <c r="K465" s="42" t="str">
        <f t="shared" si="15"/>
        <v>OK</v>
      </c>
      <c r="L465" s="31"/>
      <c r="M465" s="31"/>
      <c r="N465" s="31"/>
      <c r="O465" s="31"/>
      <c r="P465" s="31"/>
      <c r="Q465" s="31"/>
      <c r="R465" s="31"/>
      <c r="S465" s="31"/>
      <c r="T465" s="31"/>
      <c r="U465" s="31"/>
      <c r="V465" s="31"/>
      <c r="W465" s="31"/>
      <c r="X465" s="60"/>
      <c r="Y465" s="121"/>
      <c r="Z465" s="60"/>
      <c r="AA465" s="60"/>
      <c r="AB465" s="60"/>
      <c r="AC465" s="60"/>
      <c r="AD465" s="60"/>
      <c r="AE465" s="60"/>
      <c r="AF465" s="60"/>
      <c r="AG465" s="60"/>
      <c r="AH465" s="60"/>
      <c r="AI465" s="60"/>
      <c r="AJ465" s="60"/>
      <c r="AK465" s="60"/>
      <c r="AL465" s="60"/>
      <c r="AM465" s="60"/>
      <c r="AN465" s="60"/>
      <c r="AO465" s="60"/>
      <c r="AP465" s="60"/>
      <c r="AQ465" s="60"/>
      <c r="AR465" s="60"/>
      <c r="AS465" s="60"/>
      <c r="AT465" s="123"/>
      <c r="AU465" s="123"/>
      <c r="AV465" s="123"/>
      <c r="AW465" s="123"/>
      <c r="AX465" s="60"/>
      <c r="AY465" s="60"/>
      <c r="AZ465" s="60"/>
      <c r="BA465" s="60"/>
      <c r="BB465" s="60"/>
      <c r="BC465" s="60"/>
      <c r="BD465" s="60"/>
      <c r="BE465" s="60"/>
    </row>
    <row r="466" spans="1:57" ht="30" customHeight="1" x14ac:dyDescent="0.25">
      <c r="A466" s="172"/>
      <c r="B466" s="70">
        <v>510</v>
      </c>
      <c r="C466" s="175"/>
      <c r="D466" s="80" t="s">
        <v>507</v>
      </c>
      <c r="E466" s="69" t="s">
        <v>731</v>
      </c>
      <c r="F466" s="69" t="s">
        <v>38</v>
      </c>
      <c r="G466" s="69" t="s">
        <v>232</v>
      </c>
      <c r="H466" s="54">
        <v>17</v>
      </c>
      <c r="I466" s="32">
        <v>3</v>
      </c>
      <c r="J466" s="41">
        <f t="shared" si="14"/>
        <v>2</v>
      </c>
      <c r="K466" s="42" t="str">
        <f t="shared" si="15"/>
        <v>OK</v>
      </c>
      <c r="L466" s="31"/>
      <c r="M466" s="31"/>
      <c r="N466" s="31"/>
      <c r="O466" s="31"/>
      <c r="P466" s="31"/>
      <c r="Q466" s="31"/>
      <c r="R466" s="31">
        <v>1</v>
      </c>
      <c r="S466" s="31"/>
      <c r="T466" s="31"/>
      <c r="U466" s="31"/>
      <c r="V466" s="31"/>
      <c r="W466" s="31"/>
      <c r="X466" s="60"/>
      <c r="Y466" s="121"/>
      <c r="Z466" s="60"/>
      <c r="AA466" s="60"/>
      <c r="AB466" s="60"/>
      <c r="AC466" s="60"/>
      <c r="AD466" s="60"/>
      <c r="AE466" s="60"/>
      <c r="AF466" s="60"/>
      <c r="AG466" s="60"/>
      <c r="AH466" s="60"/>
      <c r="AI466" s="60"/>
      <c r="AJ466" s="60"/>
      <c r="AK466" s="60"/>
      <c r="AL466" s="60"/>
      <c r="AM466" s="60"/>
      <c r="AN466" s="60"/>
      <c r="AO466" s="60"/>
      <c r="AP466" s="60"/>
      <c r="AQ466" s="60"/>
      <c r="AR466" s="60"/>
      <c r="AS466" s="60"/>
      <c r="AT466" s="123"/>
      <c r="AU466" s="123"/>
      <c r="AV466" s="123"/>
      <c r="AW466" s="123"/>
      <c r="AX466" s="60"/>
      <c r="AY466" s="60"/>
      <c r="AZ466" s="60"/>
      <c r="BA466" s="60"/>
      <c r="BB466" s="60"/>
      <c r="BC466" s="60"/>
      <c r="BD466" s="60"/>
      <c r="BE466" s="60"/>
    </row>
    <row r="467" spans="1:57" ht="30" customHeight="1" x14ac:dyDescent="0.25">
      <c r="A467" s="172"/>
      <c r="B467" s="70">
        <v>511</v>
      </c>
      <c r="C467" s="175"/>
      <c r="D467" s="80" t="s">
        <v>508</v>
      </c>
      <c r="E467" s="69" t="s">
        <v>726</v>
      </c>
      <c r="F467" s="69" t="s">
        <v>348</v>
      </c>
      <c r="G467" s="69" t="s">
        <v>232</v>
      </c>
      <c r="H467" s="54">
        <v>22.97</v>
      </c>
      <c r="I467" s="32">
        <v>2</v>
      </c>
      <c r="J467" s="41">
        <f t="shared" si="14"/>
        <v>0</v>
      </c>
      <c r="K467" s="42" t="str">
        <f t="shared" si="15"/>
        <v>OK</v>
      </c>
      <c r="L467" s="31"/>
      <c r="M467" s="31"/>
      <c r="N467" s="31"/>
      <c r="O467" s="31"/>
      <c r="P467" s="31"/>
      <c r="Q467" s="31"/>
      <c r="R467" s="31">
        <v>2</v>
      </c>
      <c r="S467" s="31"/>
      <c r="T467" s="31"/>
      <c r="U467" s="31"/>
      <c r="V467" s="31"/>
      <c r="W467" s="31"/>
      <c r="X467" s="60"/>
      <c r="Y467" s="121"/>
      <c r="Z467" s="60"/>
      <c r="AA467" s="60"/>
      <c r="AB467" s="60"/>
      <c r="AC467" s="60"/>
      <c r="AD467" s="60"/>
      <c r="AE467" s="60"/>
      <c r="AF467" s="60"/>
      <c r="AG467" s="60"/>
      <c r="AH467" s="60"/>
      <c r="AI467" s="60"/>
      <c r="AJ467" s="60"/>
      <c r="AK467" s="60"/>
      <c r="AL467" s="60"/>
      <c r="AM467" s="60"/>
      <c r="AN467" s="60"/>
      <c r="AO467" s="60"/>
      <c r="AP467" s="60"/>
      <c r="AQ467" s="60"/>
      <c r="AR467" s="60"/>
      <c r="AS467" s="60"/>
      <c r="AT467" s="123"/>
      <c r="AU467" s="123"/>
      <c r="AV467" s="123"/>
      <c r="AW467" s="123"/>
      <c r="AX467" s="60"/>
      <c r="AY467" s="60"/>
      <c r="AZ467" s="60"/>
      <c r="BA467" s="60"/>
      <c r="BB467" s="60"/>
      <c r="BC467" s="60"/>
      <c r="BD467" s="60"/>
      <c r="BE467" s="60"/>
    </row>
    <row r="468" spans="1:57" ht="30" customHeight="1" x14ac:dyDescent="0.25">
      <c r="A468" s="172"/>
      <c r="B468" s="70">
        <v>512</v>
      </c>
      <c r="C468" s="175"/>
      <c r="D468" s="80" t="s">
        <v>509</v>
      </c>
      <c r="E468" s="69" t="s">
        <v>726</v>
      </c>
      <c r="F468" s="69" t="s">
        <v>38</v>
      </c>
      <c r="G468" s="69" t="s">
        <v>232</v>
      </c>
      <c r="H468" s="54">
        <v>18</v>
      </c>
      <c r="I468" s="32">
        <v>10</v>
      </c>
      <c r="J468" s="41">
        <f t="shared" si="14"/>
        <v>5</v>
      </c>
      <c r="K468" s="42" t="str">
        <f t="shared" si="15"/>
        <v>OK</v>
      </c>
      <c r="L468" s="31"/>
      <c r="M468" s="31"/>
      <c r="N468" s="31"/>
      <c r="O468" s="31"/>
      <c r="P468" s="31"/>
      <c r="Q468" s="31"/>
      <c r="R468" s="31"/>
      <c r="S468" s="31"/>
      <c r="T468" s="31"/>
      <c r="U468" s="31"/>
      <c r="V468" s="31"/>
      <c r="W468" s="31"/>
      <c r="X468" s="60"/>
      <c r="Y468" s="121"/>
      <c r="Z468" s="60"/>
      <c r="AA468" s="60"/>
      <c r="AB468" s="60"/>
      <c r="AC468" s="60"/>
      <c r="AD468" s="60"/>
      <c r="AE468" s="60"/>
      <c r="AF468" s="60"/>
      <c r="AG468" s="60"/>
      <c r="AH468" s="60"/>
      <c r="AI468" s="60"/>
      <c r="AJ468" s="60"/>
      <c r="AK468" s="60"/>
      <c r="AL468" s="60"/>
      <c r="AM468" s="60"/>
      <c r="AN468" s="60"/>
      <c r="AO468" s="60"/>
      <c r="AP468" s="124">
        <v>5</v>
      </c>
      <c r="AQ468" s="124"/>
      <c r="AR468" s="124"/>
      <c r="AS468" s="124"/>
      <c r="AT468" s="123"/>
      <c r="AU468" s="123"/>
      <c r="AV468" s="123"/>
      <c r="AW468" s="123"/>
      <c r="AX468" s="60"/>
      <c r="AY468" s="60"/>
      <c r="AZ468" s="60"/>
      <c r="BA468" s="60"/>
      <c r="BB468" s="60"/>
      <c r="BC468" s="60"/>
      <c r="BD468" s="60"/>
      <c r="BE468" s="60"/>
    </row>
    <row r="469" spans="1:57" ht="30" customHeight="1" x14ac:dyDescent="0.25">
      <c r="A469" s="172"/>
      <c r="B469" s="70">
        <v>513</v>
      </c>
      <c r="C469" s="175"/>
      <c r="D469" s="80" t="s">
        <v>510</v>
      </c>
      <c r="E469" s="69" t="s">
        <v>813</v>
      </c>
      <c r="F469" s="69" t="s">
        <v>38</v>
      </c>
      <c r="G469" s="69" t="s">
        <v>512</v>
      </c>
      <c r="H469" s="54">
        <v>460</v>
      </c>
      <c r="I469" s="32">
        <v>1</v>
      </c>
      <c r="J469" s="41">
        <f t="shared" si="14"/>
        <v>0</v>
      </c>
      <c r="K469" s="42" t="str">
        <f t="shared" si="15"/>
        <v>OK</v>
      </c>
      <c r="L469" s="31"/>
      <c r="M469" s="31"/>
      <c r="N469" s="31"/>
      <c r="O469" s="31"/>
      <c r="P469" s="31"/>
      <c r="Q469" s="31"/>
      <c r="R469" s="31">
        <v>1</v>
      </c>
      <c r="S469" s="31"/>
      <c r="T469" s="31"/>
      <c r="U469" s="31"/>
      <c r="V469" s="31"/>
      <c r="W469" s="31"/>
      <c r="X469" s="60"/>
      <c r="Y469" s="121"/>
      <c r="Z469" s="60"/>
      <c r="AA469" s="60"/>
      <c r="AB469" s="60"/>
      <c r="AC469" s="60"/>
      <c r="AD469" s="60"/>
      <c r="AE469" s="60"/>
      <c r="AF469" s="60"/>
      <c r="AG469" s="60"/>
      <c r="AH469" s="60"/>
      <c r="AI469" s="60"/>
      <c r="AJ469" s="60"/>
      <c r="AK469" s="60"/>
      <c r="AL469" s="60"/>
      <c r="AM469" s="60"/>
      <c r="AN469" s="60"/>
      <c r="AO469" s="60"/>
      <c r="AP469" s="60"/>
      <c r="AQ469" s="60"/>
      <c r="AR469" s="60"/>
      <c r="AS469" s="60"/>
      <c r="AT469" s="60"/>
      <c r="AU469" s="60"/>
      <c r="AV469" s="60"/>
      <c r="AW469" s="60"/>
      <c r="AX469" s="60"/>
      <c r="AY469" s="60"/>
      <c r="AZ469" s="60"/>
      <c r="BA469" s="60"/>
      <c r="BB469" s="60"/>
      <c r="BC469" s="60"/>
      <c r="BD469" s="60"/>
      <c r="BE469" s="60"/>
    </row>
    <row r="470" spans="1:57" ht="30" customHeight="1" x14ac:dyDescent="0.25">
      <c r="A470" s="172"/>
      <c r="B470" s="70">
        <v>514</v>
      </c>
      <c r="C470" s="175"/>
      <c r="D470" s="80" t="s">
        <v>513</v>
      </c>
      <c r="E470" s="69" t="s">
        <v>813</v>
      </c>
      <c r="F470" s="69" t="s">
        <v>38</v>
      </c>
      <c r="G470" s="69" t="s">
        <v>512</v>
      </c>
      <c r="H470" s="54">
        <v>420</v>
      </c>
      <c r="I470" s="32"/>
      <c r="J470" s="41">
        <f t="shared" si="14"/>
        <v>0</v>
      </c>
      <c r="K470" s="42" t="str">
        <f t="shared" si="15"/>
        <v>OK</v>
      </c>
      <c r="L470" s="31"/>
      <c r="M470" s="31"/>
      <c r="N470" s="31"/>
      <c r="O470" s="31"/>
      <c r="P470" s="31"/>
      <c r="Q470" s="31"/>
      <c r="R470" s="31"/>
      <c r="S470" s="31"/>
      <c r="T470" s="31"/>
      <c r="U470" s="31"/>
      <c r="V470" s="31"/>
      <c r="W470" s="31"/>
      <c r="X470" s="60"/>
      <c r="Y470" s="121"/>
      <c r="Z470" s="60"/>
      <c r="AA470" s="60"/>
      <c r="AB470" s="60"/>
      <c r="AC470" s="60"/>
      <c r="AD470" s="60"/>
      <c r="AE470" s="60"/>
      <c r="AF470" s="60"/>
      <c r="AG470" s="60"/>
      <c r="AH470" s="60"/>
      <c r="AI470" s="60"/>
      <c r="AJ470" s="60"/>
      <c r="AK470" s="60"/>
      <c r="AL470" s="60"/>
      <c r="AM470" s="60"/>
      <c r="AN470" s="60"/>
      <c r="AO470" s="60"/>
      <c r="AP470" s="60"/>
      <c r="AQ470" s="60"/>
      <c r="AR470" s="60"/>
      <c r="AS470" s="60"/>
      <c r="AT470" s="60"/>
      <c r="AU470" s="60"/>
      <c r="AV470" s="60"/>
      <c r="AW470" s="60"/>
      <c r="AX470" s="60"/>
      <c r="AY470" s="60"/>
      <c r="AZ470" s="60"/>
      <c r="BA470" s="60"/>
      <c r="BB470" s="60"/>
      <c r="BC470" s="60"/>
      <c r="BD470" s="60"/>
      <c r="BE470" s="60"/>
    </row>
    <row r="471" spans="1:57" ht="30" customHeight="1" x14ac:dyDescent="0.25">
      <c r="A471" s="172"/>
      <c r="B471" s="70">
        <v>515</v>
      </c>
      <c r="C471" s="175"/>
      <c r="D471" s="80" t="s">
        <v>514</v>
      </c>
      <c r="E471" s="69" t="s">
        <v>732</v>
      </c>
      <c r="F471" s="69" t="s">
        <v>38</v>
      </c>
      <c r="G471" s="69" t="s">
        <v>512</v>
      </c>
      <c r="H471" s="54">
        <v>461</v>
      </c>
      <c r="I471" s="32">
        <f>1+1</f>
        <v>2</v>
      </c>
      <c r="J471" s="41">
        <f t="shared" si="14"/>
        <v>0</v>
      </c>
      <c r="K471" s="42" t="str">
        <f t="shared" si="15"/>
        <v>OK</v>
      </c>
      <c r="L471" s="31"/>
      <c r="M471" s="31"/>
      <c r="N471" s="31"/>
      <c r="O471" s="31"/>
      <c r="P471" s="31"/>
      <c r="Q471" s="31"/>
      <c r="R471" s="31"/>
      <c r="S471" s="31"/>
      <c r="T471" s="31"/>
      <c r="U471" s="31"/>
      <c r="V471" s="31"/>
      <c r="W471" s="31"/>
      <c r="X471" s="60"/>
      <c r="Y471" s="121"/>
      <c r="Z471" s="60"/>
      <c r="AA471" s="60"/>
      <c r="AB471" s="60"/>
      <c r="AC471" s="60"/>
      <c r="AD471" s="60"/>
      <c r="AE471" s="60"/>
      <c r="AF471" s="60"/>
      <c r="AG471" s="60"/>
      <c r="AH471" s="60"/>
      <c r="AI471" s="60"/>
      <c r="AJ471" s="60"/>
      <c r="AK471" s="60"/>
      <c r="AL471" s="60"/>
      <c r="AM471" s="60"/>
      <c r="AN471" s="60"/>
      <c r="AO471" s="60"/>
      <c r="AP471" s="60"/>
      <c r="AQ471" s="60"/>
      <c r="AR471" s="60"/>
      <c r="AS471" s="60"/>
      <c r="AT471" s="60"/>
      <c r="AU471" s="60"/>
      <c r="AV471" s="60"/>
      <c r="AW471" s="60"/>
      <c r="AX471" s="60"/>
      <c r="AY471" s="60"/>
      <c r="AZ471" s="60"/>
      <c r="BA471" s="60"/>
      <c r="BB471" s="60"/>
      <c r="BC471" s="60"/>
      <c r="BD471" s="124">
        <v>2</v>
      </c>
      <c r="BE471" s="60"/>
    </row>
    <row r="472" spans="1:57" ht="30" customHeight="1" x14ac:dyDescent="0.25">
      <c r="A472" s="172"/>
      <c r="B472" s="70">
        <v>516</v>
      </c>
      <c r="C472" s="175"/>
      <c r="D472" s="80" t="s">
        <v>515</v>
      </c>
      <c r="E472" s="69" t="s">
        <v>813</v>
      </c>
      <c r="F472" s="69" t="s">
        <v>38</v>
      </c>
      <c r="G472" s="69" t="s">
        <v>512</v>
      </c>
      <c r="H472" s="54">
        <v>305</v>
      </c>
      <c r="I472" s="32">
        <f>1</f>
        <v>1</v>
      </c>
      <c r="J472" s="41">
        <f t="shared" si="14"/>
        <v>0</v>
      </c>
      <c r="K472" s="42" t="str">
        <f t="shared" si="15"/>
        <v>OK</v>
      </c>
      <c r="L472" s="31"/>
      <c r="M472" s="31"/>
      <c r="N472" s="31"/>
      <c r="O472" s="31"/>
      <c r="P472" s="31"/>
      <c r="Q472" s="31"/>
      <c r="R472" s="31"/>
      <c r="S472" s="31"/>
      <c r="T472" s="31"/>
      <c r="U472" s="31"/>
      <c r="V472" s="31"/>
      <c r="W472" s="31"/>
      <c r="X472" s="60"/>
      <c r="Y472" s="121"/>
      <c r="Z472" s="60"/>
      <c r="AA472" s="60"/>
      <c r="AB472" s="60"/>
      <c r="AC472" s="60"/>
      <c r="AD472" s="60"/>
      <c r="AE472" s="60"/>
      <c r="AF472" s="60"/>
      <c r="AG472" s="60"/>
      <c r="AH472" s="60"/>
      <c r="AI472" s="60"/>
      <c r="AJ472" s="60"/>
      <c r="AK472" s="60"/>
      <c r="AL472" s="60"/>
      <c r="AM472" s="60"/>
      <c r="AN472" s="60"/>
      <c r="AO472" s="60"/>
      <c r="AP472" s="60"/>
      <c r="AQ472" s="60"/>
      <c r="AR472" s="60"/>
      <c r="AS472" s="60"/>
      <c r="AT472" s="60"/>
      <c r="AU472" s="60"/>
      <c r="AV472" s="60"/>
      <c r="AW472" s="60"/>
      <c r="AX472" s="60"/>
      <c r="AY472" s="60"/>
      <c r="AZ472" s="60"/>
      <c r="BA472" s="60"/>
      <c r="BB472" s="60"/>
      <c r="BC472" s="60"/>
      <c r="BD472" s="124">
        <v>1</v>
      </c>
      <c r="BE472" s="60"/>
    </row>
    <row r="473" spans="1:57" ht="30" customHeight="1" x14ac:dyDescent="0.25">
      <c r="A473" s="172"/>
      <c r="B473" s="70">
        <v>517</v>
      </c>
      <c r="C473" s="175"/>
      <c r="D473" s="80" t="s">
        <v>625</v>
      </c>
      <c r="E473" s="69" t="s">
        <v>813</v>
      </c>
      <c r="F473" s="69" t="s">
        <v>336</v>
      </c>
      <c r="G473" s="69" t="s">
        <v>512</v>
      </c>
      <c r="H473" s="54">
        <v>223</v>
      </c>
      <c r="I473" s="32"/>
      <c r="J473" s="41">
        <f t="shared" si="14"/>
        <v>0</v>
      </c>
      <c r="K473" s="42" t="str">
        <f t="shared" si="15"/>
        <v>OK</v>
      </c>
      <c r="L473" s="31"/>
      <c r="M473" s="31"/>
      <c r="N473" s="31"/>
      <c r="O473" s="31"/>
      <c r="P473" s="31"/>
      <c r="Q473" s="31"/>
      <c r="R473" s="31"/>
      <c r="S473" s="31"/>
      <c r="T473" s="31"/>
      <c r="U473" s="31"/>
      <c r="V473" s="31"/>
      <c r="W473" s="31"/>
      <c r="X473" s="60"/>
      <c r="Y473" s="121"/>
      <c r="Z473" s="60"/>
      <c r="AA473" s="60"/>
      <c r="AB473" s="60"/>
      <c r="AC473" s="60"/>
      <c r="AD473" s="60"/>
      <c r="AE473" s="60"/>
      <c r="AF473" s="60"/>
      <c r="AG473" s="60"/>
      <c r="AH473" s="60"/>
      <c r="AI473" s="60"/>
      <c r="AJ473" s="60"/>
      <c r="AK473" s="60"/>
      <c r="AL473" s="60"/>
      <c r="AM473" s="60"/>
      <c r="AN473" s="60"/>
      <c r="AO473" s="60"/>
      <c r="AP473" s="60"/>
      <c r="AQ473" s="60"/>
      <c r="AR473" s="60"/>
      <c r="AS473" s="60"/>
      <c r="AT473" s="60"/>
      <c r="AU473" s="60"/>
      <c r="AV473" s="60"/>
      <c r="AW473" s="60"/>
      <c r="AX473" s="60"/>
      <c r="AY473" s="60"/>
      <c r="AZ473" s="60"/>
      <c r="BA473" s="60"/>
      <c r="BB473" s="60"/>
      <c r="BC473" s="60"/>
      <c r="BD473" s="60"/>
      <c r="BE473" s="60"/>
    </row>
    <row r="474" spans="1:57" ht="30" customHeight="1" x14ac:dyDescent="0.25">
      <c r="A474" s="172"/>
      <c r="B474" s="70">
        <v>518</v>
      </c>
      <c r="C474" s="175"/>
      <c r="D474" s="80" t="s">
        <v>655</v>
      </c>
      <c r="E474" s="69" t="s">
        <v>813</v>
      </c>
      <c r="F474" s="69" t="s">
        <v>336</v>
      </c>
      <c r="G474" s="69" t="s">
        <v>232</v>
      </c>
      <c r="H474" s="54">
        <v>135</v>
      </c>
      <c r="I474" s="32"/>
      <c r="J474" s="41">
        <f t="shared" si="14"/>
        <v>0</v>
      </c>
      <c r="K474" s="42" t="str">
        <f t="shared" si="15"/>
        <v>OK</v>
      </c>
      <c r="L474" s="31"/>
      <c r="M474" s="31"/>
      <c r="N474" s="31"/>
      <c r="O474" s="31"/>
      <c r="P474" s="31"/>
      <c r="Q474" s="31"/>
      <c r="R474" s="31"/>
      <c r="S474" s="31"/>
      <c r="T474" s="31"/>
      <c r="U474" s="31"/>
      <c r="V474" s="31"/>
      <c r="W474" s="31"/>
      <c r="X474" s="60"/>
      <c r="Y474" s="121"/>
      <c r="Z474" s="60"/>
      <c r="AA474" s="60"/>
      <c r="AB474" s="60"/>
      <c r="AC474" s="60"/>
      <c r="AD474" s="60"/>
      <c r="AE474" s="60"/>
      <c r="AF474" s="60"/>
      <c r="AG474" s="60"/>
      <c r="AH474" s="60"/>
      <c r="AI474" s="60"/>
      <c r="AJ474" s="60"/>
      <c r="AK474" s="60"/>
      <c r="AL474" s="60"/>
      <c r="AM474" s="60"/>
      <c r="AN474" s="60"/>
      <c r="AO474" s="60"/>
      <c r="AP474" s="60"/>
      <c r="AQ474" s="60"/>
      <c r="AR474" s="60"/>
      <c r="AS474" s="60"/>
      <c r="AT474" s="60"/>
      <c r="AU474" s="60"/>
      <c r="AV474" s="60"/>
      <c r="AW474" s="60"/>
      <c r="AX474" s="60"/>
      <c r="AY474" s="60"/>
      <c r="AZ474" s="60"/>
      <c r="BA474" s="60"/>
      <c r="BB474" s="60"/>
      <c r="BC474" s="60"/>
      <c r="BD474" s="60"/>
      <c r="BE474" s="60"/>
    </row>
    <row r="475" spans="1:57" ht="30" customHeight="1" x14ac:dyDescent="0.25">
      <c r="A475" s="172"/>
      <c r="B475" s="70">
        <v>519</v>
      </c>
      <c r="C475" s="175"/>
      <c r="D475" s="80" t="s">
        <v>516</v>
      </c>
      <c r="E475" s="69" t="s">
        <v>813</v>
      </c>
      <c r="F475" s="69" t="s">
        <v>38</v>
      </c>
      <c r="G475" s="69" t="s">
        <v>512</v>
      </c>
      <c r="H475" s="54">
        <v>236</v>
      </c>
      <c r="I475" s="32">
        <f>1</f>
        <v>1</v>
      </c>
      <c r="J475" s="41">
        <f t="shared" si="14"/>
        <v>0</v>
      </c>
      <c r="K475" s="42" t="str">
        <f t="shared" si="15"/>
        <v>OK</v>
      </c>
      <c r="L475" s="31"/>
      <c r="M475" s="31"/>
      <c r="N475" s="31"/>
      <c r="O475" s="31"/>
      <c r="P475" s="31"/>
      <c r="Q475" s="31"/>
      <c r="R475" s="31"/>
      <c r="S475" s="31"/>
      <c r="T475" s="31"/>
      <c r="U475" s="31"/>
      <c r="V475" s="31"/>
      <c r="W475" s="31"/>
      <c r="X475" s="60"/>
      <c r="Y475" s="121"/>
      <c r="Z475" s="60"/>
      <c r="AA475" s="60"/>
      <c r="AB475" s="60"/>
      <c r="AC475" s="60"/>
      <c r="AD475" s="60"/>
      <c r="AE475" s="60"/>
      <c r="AF475" s="60"/>
      <c r="AG475" s="60"/>
      <c r="AH475" s="60"/>
      <c r="AI475" s="60"/>
      <c r="AJ475" s="60"/>
      <c r="AK475" s="60"/>
      <c r="AL475" s="60"/>
      <c r="AM475" s="60"/>
      <c r="AN475" s="60"/>
      <c r="AO475" s="60"/>
      <c r="AP475" s="60"/>
      <c r="AQ475" s="60"/>
      <c r="AR475" s="60"/>
      <c r="AS475" s="60"/>
      <c r="AT475" s="60"/>
      <c r="AU475" s="60"/>
      <c r="AV475" s="60"/>
      <c r="AW475" s="60"/>
      <c r="AX475" s="60"/>
      <c r="AY475" s="60"/>
      <c r="AZ475" s="60"/>
      <c r="BA475" s="60"/>
      <c r="BB475" s="60"/>
      <c r="BC475" s="60"/>
      <c r="BD475" s="124">
        <v>1</v>
      </c>
      <c r="BE475" s="60"/>
    </row>
    <row r="476" spans="1:57" ht="30" customHeight="1" x14ac:dyDescent="0.25">
      <c r="A476" s="172"/>
      <c r="B476" s="76">
        <v>520</v>
      </c>
      <c r="C476" s="175"/>
      <c r="D476" s="80" t="s">
        <v>517</v>
      </c>
      <c r="E476" s="69" t="s">
        <v>813</v>
      </c>
      <c r="F476" s="69" t="s">
        <v>38</v>
      </c>
      <c r="G476" s="69" t="s">
        <v>512</v>
      </c>
      <c r="H476" s="54">
        <v>605</v>
      </c>
      <c r="I476" s="32"/>
      <c r="J476" s="41">
        <f t="shared" si="14"/>
        <v>0</v>
      </c>
      <c r="K476" s="42" t="str">
        <f t="shared" si="15"/>
        <v>OK</v>
      </c>
      <c r="L476" s="31"/>
      <c r="M476" s="31"/>
      <c r="N476" s="31"/>
      <c r="O476" s="31"/>
      <c r="P476" s="31"/>
      <c r="Q476" s="31"/>
      <c r="R476" s="31"/>
      <c r="S476" s="31"/>
      <c r="T476" s="31"/>
      <c r="U476" s="31"/>
      <c r="V476" s="31"/>
      <c r="W476" s="31"/>
      <c r="X476" s="60"/>
      <c r="Y476" s="121"/>
      <c r="Z476" s="60"/>
      <c r="AA476" s="60"/>
      <c r="AB476" s="60"/>
      <c r="AC476" s="60"/>
      <c r="AD476" s="60"/>
      <c r="AE476" s="60"/>
      <c r="AF476" s="60"/>
      <c r="AG476" s="60"/>
      <c r="AH476" s="60"/>
      <c r="AI476" s="60"/>
      <c r="AJ476" s="60"/>
      <c r="AK476" s="60"/>
      <c r="AL476" s="60"/>
      <c r="AM476" s="60"/>
      <c r="AN476" s="60"/>
      <c r="AO476" s="60"/>
      <c r="AP476" s="60"/>
      <c r="AQ476" s="60"/>
      <c r="AR476" s="60"/>
      <c r="AS476" s="60"/>
      <c r="AT476" s="60"/>
      <c r="AU476" s="60"/>
      <c r="AV476" s="60"/>
      <c r="AW476" s="60"/>
      <c r="AX476" s="60"/>
      <c r="AY476" s="60"/>
      <c r="AZ476" s="60"/>
      <c r="BA476" s="60"/>
      <c r="BB476" s="60"/>
      <c r="BC476" s="60"/>
      <c r="BD476" s="60"/>
      <c r="BE476" s="60"/>
    </row>
    <row r="477" spans="1:57" ht="30" customHeight="1" x14ac:dyDescent="0.25">
      <c r="A477" s="172"/>
      <c r="B477" s="70">
        <v>521</v>
      </c>
      <c r="C477" s="175"/>
      <c r="D477" s="80" t="s">
        <v>518</v>
      </c>
      <c r="E477" s="69" t="s">
        <v>813</v>
      </c>
      <c r="F477" s="69" t="s">
        <v>38</v>
      </c>
      <c r="G477" s="69" t="s">
        <v>512</v>
      </c>
      <c r="H477" s="54">
        <v>428.13</v>
      </c>
      <c r="I477" s="32"/>
      <c r="J477" s="41">
        <f t="shared" si="14"/>
        <v>0</v>
      </c>
      <c r="K477" s="42" t="str">
        <f t="shared" si="15"/>
        <v>OK</v>
      </c>
      <c r="L477" s="31"/>
      <c r="M477" s="31"/>
      <c r="N477" s="31"/>
      <c r="O477" s="31"/>
      <c r="P477" s="31"/>
      <c r="Q477" s="31"/>
      <c r="R477" s="31"/>
      <c r="S477" s="31"/>
      <c r="T477" s="31"/>
      <c r="U477" s="31"/>
      <c r="V477" s="31"/>
      <c r="W477" s="31"/>
      <c r="X477" s="60"/>
      <c r="Y477" s="121"/>
      <c r="Z477" s="60"/>
      <c r="AA477" s="60"/>
      <c r="AB477" s="60"/>
      <c r="AC477" s="60"/>
      <c r="AD477" s="60"/>
      <c r="AE477" s="60"/>
      <c r="AF477" s="60"/>
      <c r="AG477" s="60"/>
      <c r="AH477" s="60"/>
      <c r="AI477" s="60"/>
      <c r="AJ477" s="60"/>
      <c r="AK477" s="60"/>
      <c r="AL477" s="60"/>
      <c r="AM477" s="60"/>
      <c r="AN477" s="60"/>
      <c r="AO477" s="60"/>
      <c r="AP477" s="60"/>
      <c r="AQ477" s="60"/>
      <c r="AR477" s="60"/>
      <c r="AS477" s="60"/>
      <c r="AT477" s="60"/>
      <c r="AU477" s="60"/>
      <c r="AV477" s="60"/>
      <c r="AW477" s="60"/>
      <c r="AX477" s="60"/>
      <c r="AY477" s="60"/>
      <c r="AZ477" s="60"/>
      <c r="BA477" s="60"/>
      <c r="BB477" s="60"/>
      <c r="BC477" s="60"/>
      <c r="BD477" s="60"/>
      <c r="BE477" s="60"/>
    </row>
    <row r="478" spans="1:57" ht="30" customHeight="1" x14ac:dyDescent="0.25">
      <c r="A478" s="172"/>
      <c r="B478" s="69">
        <v>522</v>
      </c>
      <c r="C478" s="175"/>
      <c r="D478" s="80" t="s">
        <v>519</v>
      </c>
      <c r="E478" s="69" t="s">
        <v>732</v>
      </c>
      <c r="F478" s="69" t="s">
        <v>123</v>
      </c>
      <c r="G478" s="69" t="s">
        <v>512</v>
      </c>
      <c r="H478" s="54">
        <v>4600</v>
      </c>
      <c r="I478" s="32"/>
      <c r="J478" s="41">
        <f t="shared" si="14"/>
        <v>0</v>
      </c>
      <c r="K478" s="42" t="str">
        <f t="shared" si="15"/>
        <v>OK</v>
      </c>
      <c r="L478" s="31"/>
      <c r="M478" s="31"/>
      <c r="N478" s="31"/>
      <c r="O478" s="31"/>
      <c r="P478" s="31"/>
      <c r="Q478" s="31"/>
      <c r="R478" s="31"/>
      <c r="S478" s="31"/>
      <c r="T478" s="31"/>
      <c r="U478" s="31"/>
      <c r="V478" s="31"/>
      <c r="W478" s="31"/>
      <c r="X478" s="60"/>
      <c r="Y478" s="121"/>
      <c r="Z478" s="60"/>
      <c r="AA478" s="60"/>
      <c r="AB478" s="60"/>
      <c r="AC478" s="60"/>
      <c r="AD478" s="60"/>
      <c r="AE478" s="60"/>
      <c r="AF478" s="60"/>
      <c r="AG478" s="60"/>
      <c r="AH478" s="60"/>
      <c r="AI478" s="60"/>
      <c r="AJ478" s="60"/>
      <c r="AK478" s="60"/>
      <c r="AL478" s="60"/>
      <c r="AM478" s="60"/>
      <c r="AN478" s="60"/>
      <c r="AO478" s="60"/>
      <c r="AP478" s="60"/>
      <c r="AQ478" s="60"/>
      <c r="AR478" s="60"/>
      <c r="AS478" s="60"/>
      <c r="AT478" s="60"/>
      <c r="AU478" s="60"/>
      <c r="AV478" s="60"/>
      <c r="AW478" s="60"/>
      <c r="AX478" s="60"/>
      <c r="AY478" s="60"/>
      <c r="AZ478" s="60"/>
      <c r="BA478" s="60"/>
      <c r="BB478" s="60"/>
      <c r="BC478" s="60"/>
      <c r="BD478" s="60"/>
      <c r="BE478" s="60"/>
    </row>
    <row r="479" spans="1:57" ht="30" customHeight="1" x14ac:dyDescent="0.25">
      <c r="A479" s="172"/>
      <c r="B479" s="70">
        <v>523</v>
      </c>
      <c r="C479" s="175"/>
      <c r="D479" s="80" t="s">
        <v>658</v>
      </c>
      <c r="E479" s="69" t="s">
        <v>813</v>
      </c>
      <c r="F479" s="69" t="s">
        <v>336</v>
      </c>
      <c r="G479" s="69" t="s">
        <v>512</v>
      </c>
      <c r="H479" s="54">
        <v>381.97</v>
      </c>
      <c r="I479" s="32"/>
      <c r="J479" s="41">
        <f t="shared" si="14"/>
        <v>0</v>
      </c>
      <c r="K479" s="42" t="str">
        <f t="shared" si="15"/>
        <v>OK</v>
      </c>
      <c r="L479" s="31"/>
      <c r="M479" s="31"/>
      <c r="N479" s="31"/>
      <c r="O479" s="31"/>
      <c r="P479" s="31"/>
      <c r="Q479" s="31"/>
      <c r="R479" s="31"/>
      <c r="S479" s="31"/>
      <c r="T479" s="31"/>
      <c r="U479" s="31"/>
      <c r="V479" s="31"/>
      <c r="W479" s="31"/>
      <c r="X479" s="60"/>
      <c r="Y479" s="121"/>
      <c r="Z479" s="60"/>
      <c r="AA479" s="60"/>
      <c r="AB479" s="60"/>
      <c r="AC479" s="60"/>
      <c r="AD479" s="60"/>
      <c r="AE479" s="60"/>
      <c r="AF479" s="60"/>
      <c r="AG479" s="60"/>
      <c r="AH479" s="60"/>
      <c r="AI479" s="60"/>
      <c r="AJ479" s="60"/>
      <c r="AK479" s="60"/>
      <c r="AL479" s="60"/>
      <c r="AM479" s="60"/>
      <c r="AN479" s="60"/>
      <c r="AO479" s="60"/>
      <c r="AP479" s="60"/>
      <c r="AQ479" s="60"/>
      <c r="AR479" s="60"/>
      <c r="AS479" s="60"/>
      <c r="AT479" s="60"/>
      <c r="AU479" s="60"/>
      <c r="AV479" s="60"/>
      <c r="AW479" s="60"/>
      <c r="AX479" s="60"/>
      <c r="AY479" s="60"/>
      <c r="AZ479" s="60"/>
      <c r="BA479" s="60"/>
      <c r="BB479" s="60"/>
      <c r="BC479" s="60"/>
      <c r="BD479" s="60"/>
      <c r="BE479" s="60"/>
    </row>
    <row r="480" spans="1:57" ht="30" customHeight="1" x14ac:dyDescent="0.25">
      <c r="A480" s="172"/>
      <c r="B480" s="76">
        <v>524</v>
      </c>
      <c r="C480" s="175"/>
      <c r="D480" s="81" t="s">
        <v>814</v>
      </c>
      <c r="E480" s="66"/>
      <c r="F480" s="66" t="s">
        <v>38</v>
      </c>
      <c r="G480" s="70"/>
      <c r="H480" s="54">
        <v>453</v>
      </c>
      <c r="I480" s="32"/>
      <c r="J480" s="41">
        <f t="shared" si="14"/>
        <v>0</v>
      </c>
      <c r="K480" s="42" t="str">
        <f t="shared" si="15"/>
        <v>OK</v>
      </c>
      <c r="L480" s="31"/>
      <c r="M480" s="31"/>
      <c r="N480" s="31"/>
      <c r="O480" s="31"/>
      <c r="P480" s="31"/>
      <c r="Q480" s="31"/>
      <c r="R480" s="31"/>
      <c r="S480" s="31"/>
      <c r="T480" s="31"/>
      <c r="U480" s="31"/>
      <c r="V480" s="31"/>
      <c r="W480" s="31"/>
      <c r="X480" s="60"/>
      <c r="Y480" s="121"/>
      <c r="Z480" s="60"/>
      <c r="AA480" s="60"/>
      <c r="AB480" s="60"/>
      <c r="AC480" s="60"/>
      <c r="AD480" s="60"/>
      <c r="AE480" s="60"/>
      <c r="AF480" s="60"/>
      <c r="AG480" s="60"/>
      <c r="AH480" s="60"/>
      <c r="AI480" s="60"/>
      <c r="AJ480" s="60"/>
      <c r="AK480" s="60"/>
      <c r="AL480" s="60"/>
      <c r="AM480" s="60"/>
      <c r="AN480" s="60"/>
      <c r="AO480" s="60"/>
      <c r="AP480" s="60"/>
      <c r="AQ480" s="60"/>
      <c r="AR480" s="60"/>
      <c r="AS480" s="60"/>
      <c r="AT480" s="60"/>
      <c r="AU480" s="60"/>
      <c r="AV480" s="60"/>
      <c r="AW480" s="60"/>
      <c r="AX480" s="60"/>
      <c r="AY480" s="60"/>
      <c r="AZ480" s="60"/>
      <c r="BA480" s="60"/>
      <c r="BB480" s="60"/>
      <c r="BC480" s="60"/>
      <c r="BD480" s="60"/>
      <c r="BE480" s="60"/>
    </row>
    <row r="481" spans="1:57" ht="30" customHeight="1" x14ac:dyDescent="0.25">
      <c r="A481" s="172"/>
      <c r="B481" s="76">
        <v>525</v>
      </c>
      <c r="C481" s="175"/>
      <c r="D481" s="77" t="s">
        <v>669</v>
      </c>
      <c r="E481" s="89" t="s">
        <v>813</v>
      </c>
      <c r="F481" s="69" t="s">
        <v>336</v>
      </c>
      <c r="G481" s="69" t="s">
        <v>512</v>
      </c>
      <c r="H481" s="54">
        <v>750</v>
      </c>
      <c r="I481" s="32"/>
      <c r="J481" s="41">
        <f t="shared" si="14"/>
        <v>0</v>
      </c>
      <c r="K481" s="42" t="str">
        <f t="shared" si="15"/>
        <v>OK</v>
      </c>
      <c r="L481" s="31"/>
      <c r="M481" s="31"/>
      <c r="N481" s="31"/>
      <c r="O481" s="31"/>
      <c r="P481" s="31"/>
      <c r="Q481" s="31"/>
      <c r="R481" s="31"/>
      <c r="S481" s="31"/>
      <c r="T481" s="31"/>
      <c r="U481" s="31"/>
      <c r="V481" s="31"/>
      <c r="W481" s="31"/>
      <c r="X481" s="60"/>
      <c r="Y481" s="121"/>
      <c r="Z481" s="60"/>
      <c r="AA481" s="60"/>
      <c r="AB481" s="60"/>
      <c r="AC481" s="60"/>
      <c r="AD481" s="60"/>
      <c r="AE481" s="60"/>
      <c r="AF481" s="60"/>
      <c r="AG481" s="60"/>
      <c r="AH481" s="60"/>
      <c r="AI481" s="60"/>
      <c r="AJ481" s="60"/>
      <c r="AK481" s="60"/>
      <c r="AL481" s="60"/>
      <c r="AM481" s="60"/>
      <c r="AN481" s="60"/>
      <c r="AO481" s="60"/>
      <c r="AP481" s="60"/>
      <c r="AQ481" s="60"/>
      <c r="AR481" s="60"/>
      <c r="AS481" s="60"/>
      <c r="AT481" s="60"/>
      <c r="AU481" s="60"/>
      <c r="AV481" s="60"/>
      <c r="AW481" s="60"/>
      <c r="AX481" s="60"/>
      <c r="AY481" s="60"/>
      <c r="AZ481" s="60"/>
      <c r="BA481" s="60"/>
      <c r="BB481" s="60"/>
      <c r="BC481" s="60"/>
      <c r="BD481" s="60"/>
      <c r="BE481" s="60"/>
    </row>
    <row r="482" spans="1:57" ht="30" customHeight="1" x14ac:dyDescent="0.25">
      <c r="A482" s="172"/>
      <c r="B482" s="76">
        <v>526</v>
      </c>
      <c r="C482" s="175"/>
      <c r="D482" s="77" t="s">
        <v>670</v>
      </c>
      <c r="E482" s="89" t="s">
        <v>815</v>
      </c>
      <c r="F482" s="69" t="s">
        <v>336</v>
      </c>
      <c r="G482" s="69" t="s">
        <v>512</v>
      </c>
      <c r="H482" s="54">
        <v>1210</v>
      </c>
      <c r="I482" s="32"/>
      <c r="J482" s="41">
        <f t="shared" si="14"/>
        <v>0</v>
      </c>
      <c r="K482" s="42" t="str">
        <f t="shared" si="15"/>
        <v>OK</v>
      </c>
      <c r="L482" s="31"/>
      <c r="M482" s="31"/>
      <c r="N482" s="31"/>
      <c r="O482" s="31"/>
      <c r="P482" s="31"/>
      <c r="Q482" s="31"/>
      <c r="R482" s="31"/>
      <c r="S482" s="31"/>
      <c r="T482" s="31"/>
      <c r="U482" s="31"/>
      <c r="V482" s="31"/>
      <c r="W482" s="31"/>
      <c r="X482" s="60"/>
      <c r="Y482" s="121"/>
      <c r="Z482" s="60"/>
      <c r="AA482" s="60"/>
      <c r="AB482" s="60"/>
      <c r="AC482" s="60"/>
      <c r="AD482" s="60"/>
      <c r="AE482" s="60"/>
      <c r="AF482" s="60"/>
      <c r="AG482" s="60"/>
      <c r="AH482" s="60"/>
      <c r="AI482" s="60"/>
      <c r="AJ482" s="60"/>
      <c r="AK482" s="60"/>
      <c r="AL482" s="60"/>
      <c r="AM482" s="60"/>
      <c r="AN482" s="60"/>
      <c r="AO482" s="60"/>
      <c r="AP482" s="60"/>
      <c r="AQ482" s="60"/>
      <c r="AR482" s="60"/>
      <c r="AS482" s="60"/>
      <c r="AT482" s="60"/>
      <c r="AU482" s="60"/>
      <c r="AV482" s="60"/>
      <c r="AW482" s="60"/>
      <c r="AX482" s="60"/>
      <c r="AY482" s="60"/>
      <c r="AZ482" s="60"/>
      <c r="BA482" s="60"/>
      <c r="BB482" s="60"/>
      <c r="BC482" s="60"/>
      <c r="BD482" s="60"/>
      <c r="BE482" s="60"/>
    </row>
    <row r="483" spans="1:57" ht="30" customHeight="1" x14ac:dyDescent="0.25">
      <c r="A483" s="172"/>
      <c r="B483" s="76">
        <v>527</v>
      </c>
      <c r="C483" s="175"/>
      <c r="D483" s="77" t="s">
        <v>671</v>
      </c>
      <c r="E483" s="89" t="s">
        <v>815</v>
      </c>
      <c r="F483" s="69" t="s">
        <v>336</v>
      </c>
      <c r="G483" s="69" t="s">
        <v>512</v>
      </c>
      <c r="H483" s="54">
        <v>1100</v>
      </c>
      <c r="I483" s="32"/>
      <c r="J483" s="41">
        <f t="shared" si="14"/>
        <v>0</v>
      </c>
      <c r="K483" s="42" t="str">
        <f t="shared" si="15"/>
        <v>OK</v>
      </c>
      <c r="L483" s="31"/>
      <c r="M483" s="31"/>
      <c r="N483" s="31"/>
      <c r="O483" s="31"/>
      <c r="P483" s="31"/>
      <c r="Q483" s="31"/>
      <c r="R483" s="31"/>
      <c r="S483" s="31"/>
      <c r="T483" s="31"/>
      <c r="U483" s="31"/>
      <c r="V483" s="31"/>
      <c r="W483" s="31"/>
      <c r="X483" s="60"/>
      <c r="Y483" s="121"/>
      <c r="Z483" s="60"/>
      <c r="AA483" s="60"/>
      <c r="AB483" s="60"/>
      <c r="AC483" s="60"/>
      <c r="AD483" s="60"/>
      <c r="AE483" s="60"/>
      <c r="AF483" s="60"/>
      <c r="AG483" s="60"/>
      <c r="AH483" s="60"/>
      <c r="AI483" s="60"/>
      <c r="AJ483" s="60"/>
      <c r="AK483" s="60"/>
      <c r="AL483" s="60"/>
      <c r="AM483" s="60"/>
      <c r="AN483" s="60"/>
      <c r="AO483" s="60"/>
      <c r="AP483" s="60"/>
      <c r="AQ483" s="60"/>
      <c r="AR483" s="60"/>
      <c r="AS483" s="60"/>
      <c r="AT483" s="60"/>
      <c r="AU483" s="60"/>
      <c r="AV483" s="60"/>
      <c r="AW483" s="60"/>
      <c r="AX483" s="60"/>
      <c r="AY483" s="60"/>
      <c r="AZ483" s="60"/>
      <c r="BA483" s="60"/>
      <c r="BB483" s="60"/>
      <c r="BC483" s="60"/>
      <c r="BD483" s="60"/>
      <c r="BE483" s="60"/>
    </row>
    <row r="484" spans="1:57" ht="30" customHeight="1" x14ac:dyDescent="0.25">
      <c r="A484" s="173"/>
      <c r="B484" s="70">
        <v>528</v>
      </c>
      <c r="C484" s="176"/>
      <c r="D484" s="80" t="s">
        <v>654</v>
      </c>
      <c r="E484" s="69" t="s">
        <v>816</v>
      </c>
      <c r="F484" s="69" t="s">
        <v>336</v>
      </c>
      <c r="G484" s="69" t="s">
        <v>232</v>
      </c>
      <c r="H484" s="54">
        <v>91.57</v>
      </c>
      <c r="I484" s="32"/>
      <c r="J484" s="41">
        <f t="shared" si="14"/>
        <v>0</v>
      </c>
      <c r="K484" s="42" t="str">
        <f t="shared" si="15"/>
        <v>OK</v>
      </c>
      <c r="L484" s="31"/>
      <c r="M484" s="31"/>
      <c r="N484" s="31"/>
      <c r="O484" s="31"/>
      <c r="P484" s="31"/>
      <c r="Q484" s="31"/>
      <c r="R484" s="31"/>
      <c r="S484" s="31"/>
      <c r="T484" s="31"/>
      <c r="U484" s="31"/>
      <c r="V484" s="31"/>
      <c r="W484" s="31"/>
      <c r="X484" s="60"/>
      <c r="Y484" s="121"/>
      <c r="Z484" s="60"/>
      <c r="AA484" s="60"/>
      <c r="AB484" s="60"/>
      <c r="AC484" s="60"/>
      <c r="AD484" s="60"/>
      <c r="AE484" s="60"/>
      <c r="AF484" s="60"/>
      <c r="AG484" s="60"/>
      <c r="AH484" s="60"/>
      <c r="AI484" s="60"/>
      <c r="AJ484" s="60"/>
      <c r="AK484" s="60"/>
      <c r="AL484" s="60"/>
      <c r="AM484" s="60"/>
      <c r="AN484" s="60"/>
      <c r="AO484" s="60"/>
      <c r="AP484" s="60"/>
      <c r="AQ484" s="60"/>
      <c r="AR484" s="60"/>
      <c r="AS484" s="60"/>
      <c r="AT484" s="60"/>
      <c r="AU484" s="60"/>
      <c r="AV484" s="60"/>
      <c r="AW484" s="60"/>
      <c r="AX484" s="60"/>
      <c r="AY484" s="60"/>
      <c r="AZ484" s="60"/>
      <c r="BA484" s="60"/>
      <c r="BB484" s="60"/>
      <c r="BC484" s="60"/>
      <c r="BD484" s="60"/>
      <c r="BE484" s="60"/>
    </row>
    <row r="485" spans="1:57" ht="30" customHeight="1" x14ac:dyDescent="0.25">
      <c r="A485" s="177">
        <v>9</v>
      </c>
      <c r="B485" s="71">
        <v>529</v>
      </c>
      <c r="C485" s="168" t="s">
        <v>684</v>
      </c>
      <c r="D485" s="75" t="s">
        <v>520</v>
      </c>
      <c r="E485" s="72" t="s">
        <v>816</v>
      </c>
      <c r="F485" s="72" t="s">
        <v>521</v>
      </c>
      <c r="G485" s="72" t="s">
        <v>44</v>
      </c>
      <c r="H485" s="56">
        <v>1.99</v>
      </c>
      <c r="I485" s="32"/>
      <c r="J485" s="41">
        <f t="shared" si="14"/>
        <v>0</v>
      </c>
      <c r="K485" s="42" t="str">
        <f t="shared" si="15"/>
        <v>OK</v>
      </c>
      <c r="L485" s="31"/>
      <c r="M485" s="31"/>
      <c r="N485" s="31"/>
      <c r="O485" s="31"/>
      <c r="P485" s="31"/>
      <c r="Q485" s="31"/>
      <c r="R485" s="31"/>
      <c r="S485" s="31"/>
      <c r="T485" s="31"/>
      <c r="U485" s="31"/>
      <c r="V485" s="31"/>
      <c r="W485" s="31"/>
      <c r="X485" s="60"/>
      <c r="Y485" s="121"/>
      <c r="Z485" s="60"/>
      <c r="AA485" s="60"/>
      <c r="AB485" s="60"/>
      <c r="AC485" s="60"/>
      <c r="AD485" s="60"/>
      <c r="AE485" s="60"/>
      <c r="AF485" s="60"/>
      <c r="AG485" s="60"/>
      <c r="AH485" s="60"/>
      <c r="AI485" s="60"/>
      <c r="AJ485" s="60"/>
      <c r="AK485" s="60"/>
      <c r="AL485" s="60"/>
      <c r="AM485" s="60"/>
      <c r="AN485" s="60"/>
      <c r="AO485" s="60"/>
      <c r="AP485" s="60"/>
      <c r="AQ485" s="60"/>
      <c r="AR485" s="60"/>
      <c r="AS485" s="60"/>
      <c r="AT485" s="60"/>
      <c r="AU485" s="60"/>
      <c r="AV485" s="60"/>
      <c r="AW485" s="60"/>
      <c r="AX485" s="60"/>
      <c r="AY485" s="60"/>
      <c r="AZ485" s="60"/>
      <c r="BA485" s="60"/>
      <c r="BB485" s="60"/>
      <c r="BC485" s="60"/>
      <c r="BD485" s="60"/>
      <c r="BE485" s="60"/>
    </row>
    <row r="486" spans="1:57" ht="30" customHeight="1" x14ac:dyDescent="0.25">
      <c r="A486" s="177"/>
      <c r="B486" s="71">
        <v>530</v>
      </c>
      <c r="C486" s="169"/>
      <c r="D486" s="75" t="s">
        <v>522</v>
      </c>
      <c r="E486" s="72" t="s">
        <v>817</v>
      </c>
      <c r="F486" s="72" t="s">
        <v>38</v>
      </c>
      <c r="G486" s="72" t="s">
        <v>44</v>
      </c>
      <c r="H486" s="56">
        <v>17.010000000000002</v>
      </c>
      <c r="I486" s="32">
        <v>1</v>
      </c>
      <c r="J486" s="41">
        <f t="shared" si="14"/>
        <v>0</v>
      </c>
      <c r="K486" s="42" t="str">
        <f t="shared" si="15"/>
        <v>OK</v>
      </c>
      <c r="L486" s="31"/>
      <c r="M486" s="31"/>
      <c r="N486" s="31"/>
      <c r="O486" s="31"/>
      <c r="P486" s="31"/>
      <c r="Q486" s="31"/>
      <c r="R486" s="31"/>
      <c r="S486" s="31"/>
      <c r="T486" s="31"/>
      <c r="U486" s="31"/>
      <c r="V486" s="31"/>
      <c r="W486" s="31"/>
      <c r="X486" s="60"/>
      <c r="Y486" s="121"/>
      <c r="Z486" s="60"/>
      <c r="AA486" s="60"/>
      <c r="AB486" s="60"/>
      <c r="AC486" s="60"/>
      <c r="AD486" s="60"/>
      <c r="AE486" s="60"/>
      <c r="AF486" s="60"/>
      <c r="AG486" s="60"/>
      <c r="AH486" s="60"/>
      <c r="AI486" s="60"/>
      <c r="AJ486" s="60"/>
      <c r="AK486" s="60"/>
      <c r="AL486" s="60"/>
      <c r="AM486" s="60"/>
      <c r="AN486" s="60"/>
      <c r="AO486" s="60"/>
      <c r="AP486" s="60"/>
      <c r="AQ486" s="60"/>
      <c r="AR486" s="60"/>
      <c r="AS486" s="60"/>
      <c r="AT486" s="60"/>
      <c r="AU486" s="60"/>
      <c r="AV486" s="60"/>
      <c r="AW486" s="60"/>
      <c r="AX486" s="124">
        <v>1</v>
      </c>
      <c r="AY486" s="124"/>
      <c r="AZ486" s="124"/>
      <c r="BA486" s="123"/>
      <c r="BB486" s="123"/>
      <c r="BC486" s="123"/>
      <c r="BD486" s="123"/>
      <c r="BE486" s="123"/>
    </row>
    <row r="487" spans="1:57" ht="30" customHeight="1" x14ac:dyDescent="0.25">
      <c r="A487" s="177"/>
      <c r="B487" s="71">
        <v>531</v>
      </c>
      <c r="C487" s="169"/>
      <c r="D487" s="75" t="s">
        <v>524</v>
      </c>
      <c r="E487" s="72" t="s">
        <v>210</v>
      </c>
      <c r="F487" s="72" t="s">
        <v>38</v>
      </c>
      <c r="G487" s="72" t="s">
        <v>44</v>
      </c>
      <c r="H487" s="56">
        <v>7.1</v>
      </c>
      <c r="I487" s="32">
        <v>36</v>
      </c>
      <c r="J487" s="41">
        <f t="shared" si="14"/>
        <v>0</v>
      </c>
      <c r="K487" s="42" t="str">
        <f t="shared" si="15"/>
        <v>OK</v>
      </c>
      <c r="L487" s="31"/>
      <c r="M487" s="31"/>
      <c r="N487" s="31"/>
      <c r="O487" s="31"/>
      <c r="P487" s="31"/>
      <c r="Q487" s="31"/>
      <c r="R487" s="31"/>
      <c r="S487" s="31"/>
      <c r="T487" s="31">
        <v>10</v>
      </c>
      <c r="U487" s="31"/>
      <c r="V487" s="31"/>
      <c r="W487" s="31"/>
      <c r="X487" s="60"/>
      <c r="Y487" s="121"/>
      <c r="Z487" s="60"/>
      <c r="AA487" s="60"/>
      <c r="AB487" s="60"/>
      <c r="AC487" s="60"/>
      <c r="AD487" s="60"/>
      <c r="AE487" s="60"/>
      <c r="AF487" s="60"/>
      <c r="AG487" s="60"/>
      <c r="AH487" s="60"/>
      <c r="AI487" s="60"/>
      <c r="AJ487" s="60"/>
      <c r="AK487" s="60"/>
      <c r="AL487" s="60"/>
      <c r="AM487" s="60"/>
      <c r="AN487" s="60"/>
      <c r="AO487" s="60"/>
      <c r="AP487" s="60"/>
      <c r="AQ487" s="60"/>
      <c r="AR487" s="60"/>
      <c r="AS487" s="60"/>
      <c r="AT487" s="60"/>
      <c r="AU487" s="60"/>
      <c r="AV487" s="60"/>
      <c r="AW487" s="60"/>
      <c r="AX487" s="124">
        <v>10</v>
      </c>
      <c r="AY487" s="124"/>
      <c r="AZ487" s="124"/>
      <c r="BA487" s="124">
        <v>16</v>
      </c>
      <c r="BB487" s="123"/>
      <c r="BC487" s="123"/>
      <c r="BD487" s="123"/>
      <c r="BE487" s="123"/>
    </row>
    <row r="488" spans="1:57" ht="30" customHeight="1" x14ac:dyDescent="0.25">
      <c r="A488" s="177"/>
      <c r="B488" s="71">
        <v>532</v>
      </c>
      <c r="C488" s="169"/>
      <c r="D488" s="75" t="s">
        <v>526</v>
      </c>
      <c r="E488" s="72" t="s">
        <v>726</v>
      </c>
      <c r="F488" s="72" t="s">
        <v>38</v>
      </c>
      <c r="G488" s="72" t="s">
        <v>44</v>
      </c>
      <c r="H488" s="56">
        <v>10.83</v>
      </c>
      <c r="I488" s="32">
        <v>2</v>
      </c>
      <c r="J488" s="41">
        <f t="shared" si="14"/>
        <v>0</v>
      </c>
      <c r="K488" s="42" t="str">
        <f t="shared" si="15"/>
        <v>OK</v>
      </c>
      <c r="L488" s="31"/>
      <c r="M488" s="31"/>
      <c r="N488" s="31"/>
      <c r="O488" s="31"/>
      <c r="P488" s="31"/>
      <c r="Q488" s="31"/>
      <c r="R488" s="31"/>
      <c r="S488" s="31"/>
      <c r="T488" s="31"/>
      <c r="U488" s="31"/>
      <c r="V488" s="31"/>
      <c r="W488" s="31"/>
      <c r="X488" s="60"/>
      <c r="Y488" s="121"/>
      <c r="Z488" s="60"/>
      <c r="AA488" s="60"/>
      <c r="AB488" s="60"/>
      <c r="AC488" s="60"/>
      <c r="AD488" s="60"/>
      <c r="AE488" s="60"/>
      <c r="AF488" s="60"/>
      <c r="AG488" s="60"/>
      <c r="AH488" s="60"/>
      <c r="AI488" s="60"/>
      <c r="AJ488" s="60"/>
      <c r="AK488" s="60"/>
      <c r="AL488" s="60"/>
      <c r="AM488" s="60"/>
      <c r="AN488" s="60"/>
      <c r="AO488" s="60"/>
      <c r="AP488" s="60"/>
      <c r="AQ488" s="60"/>
      <c r="AR488" s="60"/>
      <c r="AS488" s="60"/>
      <c r="AT488" s="60"/>
      <c r="AU488" s="60"/>
      <c r="AV488" s="60"/>
      <c r="AW488" s="60"/>
      <c r="AX488" s="124">
        <v>2</v>
      </c>
      <c r="AY488" s="124"/>
      <c r="AZ488" s="124"/>
      <c r="BA488" s="123"/>
      <c r="BB488" s="123"/>
      <c r="BC488" s="123"/>
      <c r="BD488" s="123"/>
      <c r="BE488" s="123"/>
    </row>
    <row r="489" spans="1:57" ht="30" customHeight="1" x14ac:dyDescent="0.25">
      <c r="A489" s="177"/>
      <c r="B489" s="71">
        <v>533</v>
      </c>
      <c r="C489" s="169"/>
      <c r="D489" s="75" t="s">
        <v>527</v>
      </c>
      <c r="E489" s="72" t="s">
        <v>818</v>
      </c>
      <c r="F489" s="72" t="s">
        <v>38</v>
      </c>
      <c r="G489" s="72" t="s">
        <v>44</v>
      </c>
      <c r="H489" s="56">
        <v>13.49</v>
      </c>
      <c r="I489" s="32">
        <v>2</v>
      </c>
      <c r="J489" s="41">
        <f t="shared" si="14"/>
        <v>0</v>
      </c>
      <c r="K489" s="42" t="str">
        <f t="shared" si="15"/>
        <v>OK</v>
      </c>
      <c r="L489" s="31"/>
      <c r="M489" s="31"/>
      <c r="N489" s="31"/>
      <c r="O489" s="31"/>
      <c r="P489" s="31"/>
      <c r="Q489" s="31"/>
      <c r="R489" s="31"/>
      <c r="S489" s="31"/>
      <c r="T489" s="31"/>
      <c r="U489" s="31"/>
      <c r="V489" s="31"/>
      <c r="W489" s="31"/>
      <c r="X489" s="60"/>
      <c r="Y489" s="121"/>
      <c r="Z489" s="60"/>
      <c r="AA489" s="60"/>
      <c r="AB489" s="60"/>
      <c r="AC489" s="60"/>
      <c r="AD489" s="60"/>
      <c r="AE489" s="60"/>
      <c r="AF489" s="60"/>
      <c r="AG489" s="60"/>
      <c r="AH489" s="60"/>
      <c r="AI489" s="60"/>
      <c r="AJ489" s="60"/>
      <c r="AK489" s="60"/>
      <c r="AL489" s="60"/>
      <c r="AM489" s="60"/>
      <c r="AN489" s="60"/>
      <c r="AO489" s="60"/>
      <c r="AP489" s="60"/>
      <c r="AQ489" s="60"/>
      <c r="AR489" s="60"/>
      <c r="AS489" s="60"/>
      <c r="AT489" s="60"/>
      <c r="AU489" s="60"/>
      <c r="AV489" s="60"/>
      <c r="AW489" s="60"/>
      <c r="AX489" s="124">
        <v>2</v>
      </c>
      <c r="AY489" s="124"/>
      <c r="AZ489" s="124"/>
      <c r="BA489" s="123"/>
      <c r="BB489" s="123"/>
      <c r="BC489" s="123"/>
      <c r="BD489" s="123"/>
      <c r="BE489" s="123"/>
    </row>
    <row r="490" spans="1:57" ht="30" customHeight="1" x14ac:dyDescent="0.25">
      <c r="A490" s="177"/>
      <c r="B490" s="72">
        <v>534</v>
      </c>
      <c r="C490" s="169"/>
      <c r="D490" s="75" t="s">
        <v>528</v>
      </c>
      <c r="E490" s="72" t="s">
        <v>726</v>
      </c>
      <c r="F490" s="72" t="s">
        <v>530</v>
      </c>
      <c r="G490" s="72" t="s">
        <v>531</v>
      </c>
      <c r="H490" s="56">
        <v>41.91</v>
      </c>
      <c r="I490" s="32"/>
      <c r="J490" s="41">
        <f t="shared" si="14"/>
        <v>0</v>
      </c>
      <c r="K490" s="42" t="str">
        <f t="shared" si="15"/>
        <v>OK</v>
      </c>
      <c r="L490" s="31"/>
      <c r="M490" s="31"/>
      <c r="N490" s="31"/>
      <c r="O490" s="31"/>
      <c r="P490" s="31"/>
      <c r="Q490" s="31"/>
      <c r="R490" s="31"/>
      <c r="S490" s="31"/>
      <c r="T490" s="31"/>
      <c r="U490" s="31"/>
      <c r="V490" s="31"/>
      <c r="W490" s="31"/>
      <c r="X490" s="60"/>
      <c r="Y490" s="121"/>
      <c r="Z490" s="60"/>
      <c r="AA490" s="60"/>
      <c r="AB490" s="60"/>
      <c r="AC490" s="60"/>
      <c r="AD490" s="60"/>
      <c r="AE490" s="60"/>
      <c r="AF490" s="60"/>
      <c r="AG490" s="60"/>
      <c r="AH490" s="60"/>
      <c r="AI490" s="60"/>
      <c r="AJ490" s="60"/>
      <c r="AK490" s="60"/>
      <c r="AL490" s="60"/>
      <c r="AM490" s="60"/>
      <c r="AN490" s="60"/>
      <c r="AO490" s="60"/>
      <c r="AP490" s="60"/>
      <c r="AQ490" s="60"/>
      <c r="AR490" s="60"/>
      <c r="AS490" s="60"/>
      <c r="AT490" s="60"/>
      <c r="AU490" s="60"/>
      <c r="AV490" s="60"/>
      <c r="AW490" s="60"/>
      <c r="AX490" s="60"/>
      <c r="AY490" s="60"/>
      <c r="AZ490" s="60"/>
      <c r="BA490" s="60"/>
      <c r="BB490" s="60"/>
      <c r="BC490" s="60"/>
      <c r="BD490" s="60"/>
      <c r="BE490" s="60"/>
    </row>
    <row r="491" spans="1:57" ht="30" customHeight="1" x14ac:dyDescent="0.25">
      <c r="A491" s="177"/>
      <c r="B491" s="71">
        <v>535</v>
      </c>
      <c r="C491" s="169"/>
      <c r="D491" s="75" t="s">
        <v>532</v>
      </c>
      <c r="E491" s="72" t="s">
        <v>210</v>
      </c>
      <c r="F491" s="72" t="s">
        <v>38</v>
      </c>
      <c r="G491" s="72" t="s">
        <v>44</v>
      </c>
      <c r="H491" s="56">
        <v>17.5</v>
      </c>
      <c r="I491" s="32"/>
      <c r="J491" s="41">
        <f t="shared" si="14"/>
        <v>0</v>
      </c>
      <c r="K491" s="42" t="str">
        <f t="shared" si="15"/>
        <v>OK</v>
      </c>
      <c r="L491" s="31"/>
      <c r="M491" s="31"/>
      <c r="N491" s="31"/>
      <c r="O491" s="31"/>
      <c r="P491" s="31"/>
      <c r="Q491" s="31"/>
      <c r="R491" s="31"/>
      <c r="S491" s="31"/>
      <c r="T491" s="31"/>
      <c r="U491" s="31"/>
      <c r="V491" s="31"/>
      <c r="W491" s="31"/>
      <c r="X491" s="60"/>
      <c r="Y491" s="121"/>
      <c r="Z491" s="60"/>
      <c r="AA491" s="60"/>
      <c r="AB491" s="60"/>
      <c r="AC491" s="60"/>
      <c r="AD491" s="60"/>
      <c r="AE491" s="60"/>
      <c r="AF491" s="60"/>
      <c r="AG491" s="60"/>
      <c r="AH491" s="60"/>
      <c r="AI491" s="60"/>
      <c r="AJ491" s="60"/>
      <c r="AK491" s="60"/>
      <c r="AL491" s="60"/>
      <c r="AM491" s="60"/>
      <c r="AN491" s="60"/>
      <c r="AO491" s="60"/>
      <c r="AP491" s="60"/>
      <c r="AQ491" s="60"/>
      <c r="AR491" s="60"/>
      <c r="AS491" s="60"/>
      <c r="AT491" s="60"/>
      <c r="AU491" s="60"/>
      <c r="AV491" s="60"/>
      <c r="AW491" s="60"/>
      <c r="AX491" s="60"/>
      <c r="AY491" s="60"/>
      <c r="AZ491" s="60"/>
      <c r="BA491" s="60"/>
      <c r="BB491" s="60"/>
      <c r="BC491" s="60"/>
      <c r="BD491" s="60"/>
      <c r="BE491" s="60"/>
    </row>
    <row r="492" spans="1:57" ht="30" customHeight="1" x14ac:dyDescent="0.25">
      <c r="A492" s="177"/>
      <c r="B492" s="72">
        <v>536</v>
      </c>
      <c r="C492" s="170"/>
      <c r="D492" s="75" t="s">
        <v>534</v>
      </c>
      <c r="E492" s="72" t="s">
        <v>726</v>
      </c>
      <c r="F492" s="72" t="s">
        <v>343</v>
      </c>
      <c r="G492" s="72" t="s">
        <v>44</v>
      </c>
      <c r="H492" s="56">
        <v>19.34</v>
      </c>
      <c r="I492" s="32">
        <v>3</v>
      </c>
      <c r="J492" s="41">
        <f t="shared" si="14"/>
        <v>3</v>
      </c>
      <c r="K492" s="42" t="str">
        <f t="shared" si="15"/>
        <v>OK</v>
      </c>
      <c r="L492" s="31"/>
      <c r="M492" s="31"/>
      <c r="N492" s="31"/>
      <c r="O492" s="31"/>
      <c r="P492" s="31"/>
      <c r="Q492" s="31"/>
      <c r="R492" s="31"/>
      <c r="S492" s="31"/>
      <c r="T492" s="31"/>
      <c r="U492" s="31"/>
      <c r="V492" s="31"/>
      <c r="W492" s="31"/>
      <c r="X492" s="60"/>
      <c r="Y492" s="121"/>
      <c r="Z492" s="60"/>
      <c r="AA492" s="60"/>
      <c r="AB492" s="60"/>
      <c r="AC492" s="60"/>
      <c r="AD492" s="60"/>
      <c r="AE492" s="60"/>
      <c r="AF492" s="60"/>
      <c r="AG492" s="60"/>
      <c r="AH492" s="60"/>
      <c r="AI492" s="60"/>
      <c r="AJ492" s="60"/>
      <c r="AK492" s="60"/>
      <c r="AL492" s="60"/>
      <c r="AM492" s="60"/>
      <c r="AN492" s="60"/>
      <c r="AO492" s="60"/>
      <c r="AP492" s="60"/>
      <c r="AQ492" s="60"/>
      <c r="AR492" s="60"/>
      <c r="AS492" s="60"/>
      <c r="AT492" s="60"/>
      <c r="AU492" s="60"/>
      <c r="AV492" s="60"/>
      <c r="AW492" s="60"/>
      <c r="AX492" s="60"/>
      <c r="AY492" s="60"/>
      <c r="AZ492" s="60"/>
      <c r="BA492" s="60"/>
      <c r="BB492" s="60"/>
      <c r="BC492" s="60"/>
      <c r="BD492" s="60"/>
      <c r="BE492" s="60"/>
    </row>
    <row r="493" spans="1:57" ht="30" customHeight="1" x14ac:dyDescent="0.25">
      <c r="A493" s="171">
        <v>10</v>
      </c>
      <c r="B493" s="76">
        <v>537</v>
      </c>
      <c r="C493" s="174" t="s">
        <v>819</v>
      </c>
      <c r="D493" s="80" t="s">
        <v>536</v>
      </c>
      <c r="E493" s="69" t="s">
        <v>820</v>
      </c>
      <c r="F493" s="69" t="s">
        <v>38</v>
      </c>
      <c r="G493" s="69" t="s">
        <v>39</v>
      </c>
      <c r="H493" s="54">
        <v>14</v>
      </c>
      <c r="I493" s="32"/>
      <c r="J493" s="41">
        <f t="shared" si="14"/>
        <v>0</v>
      </c>
      <c r="K493" s="42" t="str">
        <f t="shared" si="15"/>
        <v>OK</v>
      </c>
      <c r="L493" s="31"/>
      <c r="M493" s="31"/>
      <c r="N493" s="31"/>
      <c r="O493" s="31"/>
      <c r="P493" s="31"/>
      <c r="Q493" s="31"/>
      <c r="R493" s="31"/>
      <c r="S493" s="31"/>
      <c r="T493" s="31"/>
      <c r="U493" s="31"/>
      <c r="V493" s="31"/>
      <c r="W493" s="31"/>
      <c r="X493" s="60"/>
      <c r="Y493" s="121"/>
      <c r="Z493" s="60"/>
      <c r="AA493" s="60"/>
      <c r="AB493" s="60"/>
      <c r="AC493" s="60"/>
      <c r="AD493" s="60"/>
      <c r="AE493" s="60"/>
      <c r="AF493" s="60"/>
      <c r="AG493" s="60"/>
      <c r="AH493" s="60"/>
      <c r="AI493" s="60"/>
      <c r="AJ493" s="60"/>
      <c r="AK493" s="60"/>
      <c r="AL493" s="60"/>
      <c r="AM493" s="60"/>
      <c r="AN493" s="60"/>
      <c r="AO493" s="60"/>
      <c r="AP493" s="60"/>
      <c r="AQ493" s="60"/>
      <c r="AR493" s="60"/>
      <c r="AS493" s="60"/>
      <c r="AT493" s="60"/>
      <c r="AU493" s="60"/>
      <c r="AV493" s="60"/>
      <c r="AW493" s="60"/>
      <c r="AX493" s="60"/>
      <c r="AY493" s="60"/>
      <c r="AZ493" s="60"/>
      <c r="BA493" s="60"/>
      <c r="BB493" s="60"/>
      <c r="BC493" s="60"/>
      <c r="BD493" s="60"/>
      <c r="BE493" s="60"/>
    </row>
    <row r="494" spans="1:57" ht="30" customHeight="1" x14ac:dyDescent="0.25">
      <c r="A494" s="172"/>
      <c r="B494" s="76">
        <v>538</v>
      </c>
      <c r="C494" s="175"/>
      <c r="D494" s="80" t="s">
        <v>538</v>
      </c>
      <c r="E494" s="69" t="s">
        <v>820</v>
      </c>
      <c r="F494" s="69" t="s">
        <v>38</v>
      </c>
      <c r="G494" s="69" t="s">
        <v>39</v>
      </c>
      <c r="H494" s="54">
        <v>18.72</v>
      </c>
      <c r="I494" s="32">
        <v>20</v>
      </c>
      <c r="J494" s="41">
        <f t="shared" si="14"/>
        <v>20</v>
      </c>
      <c r="K494" s="42" t="str">
        <f t="shared" si="15"/>
        <v>OK</v>
      </c>
      <c r="L494" s="31"/>
      <c r="M494" s="31"/>
      <c r="N494" s="31"/>
      <c r="O494" s="31"/>
      <c r="P494" s="31"/>
      <c r="Q494" s="31"/>
      <c r="R494" s="31"/>
      <c r="S494" s="31"/>
      <c r="T494" s="31"/>
      <c r="U494" s="31"/>
      <c r="V494" s="31"/>
      <c r="W494" s="31"/>
      <c r="X494" s="60"/>
      <c r="Y494" s="121"/>
      <c r="Z494" s="60"/>
      <c r="AA494" s="60"/>
      <c r="AB494" s="60"/>
      <c r="AC494" s="60"/>
      <c r="AD494" s="60"/>
      <c r="AE494" s="60"/>
      <c r="AF494" s="60"/>
      <c r="AG494" s="60"/>
      <c r="AH494" s="60"/>
      <c r="AI494" s="60"/>
      <c r="AJ494" s="60"/>
      <c r="AK494" s="60"/>
      <c r="AL494" s="60"/>
      <c r="AM494" s="60"/>
      <c r="AN494" s="60"/>
      <c r="AO494" s="60"/>
      <c r="AP494" s="60"/>
      <c r="AQ494" s="60"/>
      <c r="AR494" s="60"/>
      <c r="AS494" s="60"/>
      <c r="AT494" s="60"/>
      <c r="AU494" s="60"/>
      <c r="AV494" s="60"/>
      <c r="AW494" s="60"/>
      <c r="AX494" s="60"/>
      <c r="AY494" s="60"/>
      <c r="AZ494" s="60"/>
      <c r="BA494" s="60"/>
      <c r="BB494" s="60"/>
      <c r="BC494" s="60"/>
      <c r="BD494" s="60"/>
      <c r="BE494" s="60"/>
    </row>
    <row r="495" spans="1:57" ht="30" customHeight="1" x14ac:dyDescent="0.25">
      <c r="A495" s="172"/>
      <c r="B495" s="70">
        <v>539</v>
      </c>
      <c r="C495" s="175"/>
      <c r="D495" s="80" t="s">
        <v>539</v>
      </c>
      <c r="E495" s="69" t="s">
        <v>820</v>
      </c>
      <c r="F495" s="69" t="s">
        <v>38</v>
      </c>
      <c r="G495" s="69" t="s">
        <v>39</v>
      </c>
      <c r="H495" s="54">
        <v>25.5</v>
      </c>
      <c r="I495" s="32"/>
      <c r="J495" s="41">
        <f t="shared" si="14"/>
        <v>0</v>
      </c>
      <c r="K495" s="42" t="str">
        <f t="shared" si="15"/>
        <v>OK</v>
      </c>
      <c r="L495" s="31"/>
      <c r="M495" s="31"/>
      <c r="N495" s="31"/>
      <c r="O495" s="31"/>
      <c r="P495" s="31"/>
      <c r="Q495" s="31"/>
      <c r="R495" s="31"/>
      <c r="S495" s="31"/>
      <c r="T495" s="31"/>
      <c r="U495" s="31"/>
      <c r="V495" s="31"/>
      <c r="W495" s="31"/>
      <c r="X495" s="60"/>
      <c r="Y495" s="121"/>
      <c r="Z495" s="60"/>
      <c r="AA495" s="60"/>
      <c r="AB495" s="60"/>
      <c r="AC495" s="60"/>
      <c r="AD495" s="60"/>
      <c r="AE495" s="60"/>
      <c r="AF495" s="60"/>
      <c r="AG495" s="60"/>
      <c r="AH495" s="60"/>
      <c r="AI495" s="60"/>
      <c r="AJ495" s="60"/>
      <c r="AK495" s="60"/>
      <c r="AL495" s="60"/>
      <c r="AM495" s="60"/>
      <c r="AN495" s="60"/>
      <c r="AO495" s="60"/>
      <c r="AP495" s="60"/>
      <c r="AQ495" s="60"/>
      <c r="AR495" s="60"/>
      <c r="AS495" s="60"/>
      <c r="AT495" s="60"/>
      <c r="AU495" s="60"/>
      <c r="AV495" s="60"/>
      <c r="AW495" s="60"/>
      <c r="AX495" s="60"/>
      <c r="AY495" s="60"/>
      <c r="AZ495" s="60"/>
      <c r="BA495" s="60"/>
      <c r="BB495" s="60"/>
      <c r="BC495" s="60"/>
      <c r="BD495" s="60"/>
      <c r="BE495" s="60"/>
    </row>
    <row r="496" spans="1:57" ht="30" customHeight="1" x14ac:dyDescent="0.25">
      <c r="A496" s="172"/>
      <c r="B496" s="76">
        <v>540</v>
      </c>
      <c r="C496" s="175"/>
      <c r="D496" s="80" t="s">
        <v>540</v>
      </c>
      <c r="E496" s="69" t="s">
        <v>821</v>
      </c>
      <c r="F496" s="69" t="s">
        <v>38</v>
      </c>
      <c r="G496" s="69" t="s">
        <v>39</v>
      </c>
      <c r="H496" s="54">
        <v>9</v>
      </c>
      <c r="I496" s="32">
        <v>20</v>
      </c>
      <c r="J496" s="41">
        <f t="shared" si="14"/>
        <v>20</v>
      </c>
      <c r="K496" s="42" t="str">
        <f t="shared" si="15"/>
        <v>OK</v>
      </c>
      <c r="L496" s="31"/>
      <c r="M496" s="31"/>
      <c r="N496" s="31"/>
      <c r="O496" s="31"/>
      <c r="P496" s="31"/>
      <c r="Q496" s="31"/>
      <c r="R496" s="31"/>
      <c r="S496" s="31"/>
      <c r="T496" s="31"/>
      <c r="U496" s="31"/>
      <c r="V496" s="31"/>
      <c r="W496" s="31"/>
      <c r="X496" s="60"/>
      <c r="Y496" s="121"/>
      <c r="Z496" s="60"/>
      <c r="AA496" s="60"/>
      <c r="AB496" s="60"/>
      <c r="AC496" s="60"/>
      <c r="AD496" s="60"/>
      <c r="AE496" s="60"/>
      <c r="AF496" s="60"/>
      <c r="AG496" s="60"/>
      <c r="AH496" s="60"/>
      <c r="AI496" s="60"/>
      <c r="AJ496" s="60"/>
      <c r="AK496" s="60"/>
      <c r="AL496" s="60"/>
      <c r="AM496" s="60"/>
      <c r="AN496" s="60"/>
      <c r="AO496" s="60"/>
      <c r="AP496" s="60"/>
      <c r="AQ496" s="60"/>
      <c r="AR496" s="60"/>
      <c r="AS496" s="60"/>
      <c r="AT496" s="60"/>
      <c r="AU496" s="60"/>
      <c r="AV496" s="60"/>
      <c r="AW496" s="60"/>
      <c r="AX496" s="60"/>
      <c r="AY496" s="60"/>
      <c r="AZ496" s="60"/>
      <c r="BA496" s="60"/>
      <c r="BB496" s="60"/>
      <c r="BC496" s="60"/>
      <c r="BD496" s="60"/>
      <c r="BE496" s="60"/>
    </row>
    <row r="497" spans="1:57" ht="30" customHeight="1" x14ac:dyDescent="0.25">
      <c r="A497" s="172"/>
      <c r="B497" s="76">
        <v>541</v>
      </c>
      <c r="C497" s="175"/>
      <c r="D497" s="80" t="s">
        <v>541</v>
      </c>
      <c r="E497" s="69" t="s">
        <v>822</v>
      </c>
      <c r="F497" s="69" t="s">
        <v>38</v>
      </c>
      <c r="G497" s="69" t="s">
        <v>39</v>
      </c>
      <c r="H497" s="54">
        <v>10</v>
      </c>
      <c r="I497" s="32">
        <v>4</v>
      </c>
      <c r="J497" s="41">
        <f t="shared" si="14"/>
        <v>0</v>
      </c>
      <c r="K497" s="42" t="str">
        <f t="shared" si="15"/>
        <v>OK</v>
      </c>
      <c r="L497" s="31"/>
      <c r="M497" s="31"/>
      <c r="N497" s="31"/>
      <c r="O497" s="31"/>
      <c r="P497" s="31"/>
      <c r="Q497" s="31"/>
      <c r="R497" s="31"/>
      <c r="S497" s="31"/>
      <c r="T497" s="31"/>
      <c r="U497" s="31"/>
      <c r="V497" s="31"/>
      <c r="W497" s="31"/>
      <c r="X497" s="60"/>
      <c r="Y497" s="121"/>
      <c r="Z497" s="60"/>
      <c r="AA497" s="60"/>
      <c r="AB497" s="60"/>
      <c r="AC497" s="60"/>
      <c r="AD497" s="60"/>
      <c r="AE497" s="60"/>
      <c r="AF497" s="60"/>
      <c r="AG497" s="60"/>
      <c r="AH497" s="60"/>
      <c r="AI497" s="60"/>
      <c r="AJ497" s="60"/>
      <c r="AK497" s="60"/>
      <c r="AL497" s="60"/>
      <c r="AM497" s="60"/>
      <c r="AN497" s="60"/>
      <c r="AO497" s="60"/>
      <c r="AP497" s="60"/>
      <c r="AQ497" s="60"/>
      <c r="AR497" s="60"/>
      <c r="AS497" s="60"/>
      <c r="AT497" s="124">
        <v>4</v>
      </c>
      <c r="AU497" s="123"/>
      <c r="AV497" s="123"/>
      <c r="AW497" s="123"/>
      <c r="AX497" s="60"/>
      <c r="AY497" s="60"/>
      <c r="AZ497" s="60"/>
      <c r="BA497" s="60"/>
      <c r="BB497" s="60"/>
      <c r="BC497" s="60"/>
      <c r="BD497" s="60"/>
      <c r="BE497" s="60"/>
    </row>
    <row r="498" spans="1:57" ht="30" customHeight="1" x14ac:dyDescent="0.25">
      <c r="A498" s="172"/>
      <c r="B498" s="76">
        <v>542</v>
      </c>
      <c r="C498" s="175"/>
      <c r="D498" s="80" t="s">
        <v>542</v>
      </c>
      <c r="E498" s="69" t="s">
        <v>822</v>
      </c>
      <c r="F498" s="69" t="s">
        <v>38</v>
      </c>
      <c r="G498" s="69" t="s">
        <v>39</v>
      </c>
      <c r="H498" s="54">
        <v>17.5</v>
      </c>
      <c r="I498" s="32">
        <v>10</v>
      </c>
      <c r="J498" s="41">
        <f t="shared" si="14"/>
        <v>10</v>
      </c>
      <c r="K498" s="42" t="str">
        <f t="shared" si="15"/>
        <v>OK</v>
      </c>
      <c r="L498" s="31"/>
      <c r="M498" s="31"/>
      <c r="N498" s="31"/>
      <c r="O498" s="31"/>
      <c r="P498" s="31"/>
      <c r="Q498" s="31"/>
      <c r="R498" s="31"/>
      <c r="S498" s="31"/>
      <c r="T498" s="31"/>
      <c r="U498" s="31"/>
      <c r="V498" s="31"/>
      <c r="W498" s="31"/>
      <c r="X498" s="60"/>
      <c r="Y498" s="121"/>
      <c r="Z498" s="60"/>
      <c r="AA498" s="60"/>
      <c r="AB498" s="60"/>
      <c r="AC498" s="60"/>
      <c r="AD498" s="60"/>
      <c r="AE498" s="60"/>
      <c r="AF498" s="60"/>
      <c r="AG498" s="60"/>
      <c r="AH498" s="60"/>
      <c r="AI498" s="60"/>
      <c r="AJ498" s="60"/>
      <c r="AK498" s="60"/>
      <c r="AL498" s="60"/>
      <c r="AM498" s="60"/>
      <c r="AN498" s="60"/>
      <c r="AO498" s="60"/>
      <c r="AP498" s="60"/>
      <c r="AQ498" s="60"/>
      <c r="AR498" s="60"/>
      <c r="AS498" s="60"/>
      <c r="AT498" s="60"/>
      <c r="AU498" s="60"/>
      <c r="AV498" s="60"/>
      <c r="AW498" s="60"/>
      <c r="AX498" s="60"/>
      <c r="AY498" s="60"/>
      <c r="AZ498" s="60"/>
      <c r="BA498" s="60"/>
      <c r="BB498" s="60"/>
      <c r="BC498" s="60"/>
      <c r="BD498" s="60"/>
      <c r="BE498" s="60"/>
    </row>
    <row r="499" spans="1:57" ht="30" customHeight="1" x14ac:dyDescent="0.25">
      <c r="A499" s="172"/>
      <c r="B499" s="76">
        <v>543</v>
      </c>
      <c r="C499" s="175"/>
      <c r="D499" s="81" t="s">
        <v>543</v>
      </c>
      <c r="E499" s="66" t="s">
        <v>292</v>
      </c>
      <c r="F499" s="69" t="s">
        <v>38</v>
      </c>
      <c r="G499" s="69" t="s">
        <v>39</v>
      </c>
      <c r="H499" s="54">
        <v>41.22</v>
      </c>
      <c r="I499" s="32">
        <v>4</v>
      </c>
      <c r="J499" s="41">
        <f t="shared" si="14"/>
        <v>2</v>
      </c>
      <c r="K499" s="42" t="str">
        <f t="shared" si="15"/>
        <v>OK</v>
      </c>
      <c r="L499" s="31"/>
      <c r="M499" s="31"/>
      <c r="N499" s="31"/>
      <c r="O499" s="31"/>
      <c r="P499" s="31"/>
      <c r="Q499" s="31"/>
      <c r="R499" s="31"/>
      <c r="S499" s="31"/>
      <c r="T499" s="31"/>
      <c r="U499" s="31"/>
      <c r="V499" s="31"/>
      <c r="W499" s="31"/>
      <c r="X499" s="60"/>
      <c r="Y499" s="121"/>
      <c r="Z499" s="60"/>
      <c r="AA499" s="60"/>
      <c r="AB499" s="60"/>
      <c r="AC499" s="60"/>
      <c r="AD499" s="60"/>
      <c r="AE499" s="60"/>
      <c r="AF499" s="60"/>
      <c r="AG499" s="60"/>
      <c r="AH499" s="60"/>
      <c r="AI499" s="60"/>
      <c r="AJ499" s="124">
        <v>1</v>
      </c>
      <c r="AK499" s="60"/>
      <c r="AL499" s="124">
        <v>1</v>
      </c>
      <c r="AM499" s="123"/>
      <c r="AN499" s="123"/>
      <c r="AO499" s="123"/>
      <c r="AP499" s="123"/>
      <c r="AQ499" s="123"/>
      <c r="AR499" s="123"/>
      <c r="AS499" s="123"/>
      <c r="AT499" s="123"/>
      <c r="AU499" s="123"/>
      <c r="AV499" s="123"/>
      <c r="AW499" s="123"/>
      <c r="AX499" s="123"/>
      <c r="AY499" s="123"/>
      <c r="AZ499" s="123"/>
      <c r="BA499" s="123"/>
      <c r="BB499" s="123"/>
      <c r="BC499" s="123"/>
      <c r="BD499" s="123"/>
      <c r="BE499" s="123"/>
    </row>
    <row r="500" spans="1:57" ht="30" customHeight="1" x14ac:dyDescent="0.25">
      <c r="A500" s="172"/>
      <c r="B500" s="76">
        <v>544</v>
      </c>
      <c r="C500" s="175"/>
      <c r="D500" s="80" t="s">
        <v>544</v>
      </c>
      <c r="E500" s="69" t="s">
        <v>823</v>
      </c>
      <c r="F500" s="69" t="s">
        <v>545</v>
      </c>
      <c r="G500" s="69" t="s">
        <v>39</v>
      </c>
      <c r="H500" s="54">
        <v>123.58</v>
      </c>
      <c r="I500" s="32">
        <v>5</v>
      </c>
      <c r="J500" s="41">
        <f t="shared" si="14"/>
        <v>0</v>
      </c>
      <c r="K500" s="42" t="str">
        <f t="shared" si="15"/>
        <v>OK</v>
      </c>
      <c r="L500" s="31"/>
      <c r="M500" s="31"/>
      <c r="N500" s="31"/>
      <c r="O500" s="31"/>
      <c r="P500" s="31"/>
      <c r="Q500" s="31"/>
      <c r="R500" s="31"/>
      <c r="S500" s="31">
        <v>5</v>
      </c>
      <c r="T500" s="31"/>
      <c r="U500" s="31"/>
      <c r="V500" s="31"/>
      <c r="W500" s="31"/>
      <c r="X500" s="60"/>
      <c r="Y500" s="121"/>
      <c r="Z500" s="60"/>
      <c r="AA500" s="60"/>
      <c r="AB500" s="60"/>
      <c r="AC500" s="60"/>
      <c r="AD500" s="60"/>
      <c r="AE500" s="60"/>
      <c r="AF500" s="60"/>
      <c r="AG500" s="60"/>
      <c r="AH500" s="60"/>
      <c r="AI500" s="60"/>
      <c r="AJ500" s="60"/>
      <c r="AK500" s="60"/>
      <c r="AL500" s="60"/>
      <c r="AM500" s="60"/>
      <c r="AN500" s="60"/>
      <c r="AO500" s="60"/>
      <c r="AP500" s="60"/>
      <c r="AQ500" s="60"/>
      <c r="AR500" s="60"/>
      <c r="AS500" s="60"/>
      <c r="AT500" s="60"/>
      <c r="AU500" s="60"/>
      <c r="AV500" s="60"/>
      <c r="AW500" s="60"/>
      <c r="AX500" s="60"/>
      <c r="AY500" s="60"/>
      <c r="AZ500" s="60"/>
      <c r="BA500" s="60"/>
      <c r="BB500" s="60"/>
      <c r="BC500" s="60"/>
      <c r="BD500" s="60"/>
      <c r="BE500" s="60"/>
    </row>
    <row r="501" spans="1:57" ht="30" customHeight="1" x14ac:dyDescent="0.25">
      <c r="A501" s="172"/>
      <c r="B501" s="76">
        <v>545</v>
      </c>
      <c r="C501" s="175"/>
      <c r="D501" s="80" t="s">
        <v>546</v>
      </c>
      <c r="E501" s="69" t="s">
        <v>824</v>
      </c>
      <c r="F501" s="69" t="s">
        <v>547</v>
      </c>
      <c r="G501" s="69" t="s">
        <v>39</v>
      </c>
      <c r="H501" s="54">
        <v>7.7</v>
      </c>
      <c r="I501" s="32"/>
      <c r="J501" s="41">
        <f t="shared" si="14"/>
        <v>0</v>
      </c>
      <c r="K501" s="42" t="str">
        <f t="shared" si="15"/>
        <v>OK</v>
      </c>
      <c r="L501" s="31"/>
      <c r="M501" s="31"/>
      <c r="N501" s="31"/>
      <c r="O501" s="31"/>
      <c r="P501" s="31"/>
      <c r="Q501" s="31"/>
      <c r="R501" s="31"/>
      <c r="S501" s="31"/>
      <c r="T501" s="31"/>
      <c r="U501" s="31"/>
      <c r="V501" s="31"/>
      <c r="W501" s="31"/>
      <c r="X501" s="60"/>
      <c r="Y501" s="121"/>
      <c r="Z501" s="60"/>
      <c r="AA501" s="60"/>
      <c r="AB501" s="60"/>
      <c r="AC501" s="60"/>
      <c r="AD501" s="60"/>
      <c r="AE501" s="60"/>
      <c r="AF501" s="60"/>
      <c r="AG501" s="60"/>
      <c r="AH501" s="60"/>
      <c r="AI501" s="60"/>
      <c r="AJ501" s="60"/>
      <c r="AK501" s="60"/>
      <c r="AL501" s="60"/>
      <c r="AM501" s="60"/>
      <c r="AN501" s="60"/>
      <c r="AO501" s="60"/>
      <c r="AP501" s="60"/>
      <c r="AQ501" s="60"/>
      <c r="AR501" s="60"/>
      <c r="AS501" s="60"/>
      <c r="AT501" s="60"/>
      <c r="AU501" s="60"/>
      <c r="AV501" s="60"/>
      <c r="AW501" s="60"/>
      <c r="AX501" s="60"/>
      <c r="AY501" s="60"/>
      <c r="AZ501" s="60"/>
      <c r="BA501" s="60"/>
      <c r="BB501" s="60"/>
      <c r="BC501" s="60"/>
      <c r="BD501" s="60"/>
      <c r="BE501" s="60"/>
    </row>
    <row r="502" spans="1:57" ht="30" customHeight="1" x14ac:dyDescent="0.25">
      <c r="A502" s="172"/>
      <c r="B502" s="69">
        <v>546</v>
      </c>
      <c r="C502" s="175"/>
      <c r="D502" s="80" t="s">
        <v>548</v>
      </c>
      <c r="E502" s="69" t="s">
        <v>825</v>
      </c>
      <c r="F502" s="69" t="s">
        <v>123</v>
      </c>
      <c r="G502" s="69" t="s">
        <v>39</v>
      </c>
      <c r="H502" s="54">
        <v>172.66</v>
      </c>
      <c r="I502" s="32"/>
      <c r="J502" s="41">
        <f t="shared" si="14"/>
        <v>0</v>
      </c>
      <c r="K502" s="42" t="str">
        <f t="shared" si="15"/>
        <v>OK</v>
      </c>
      <c r="L502" s="31"/>
      <c r="M502" s="31"/>
      <c r="N502" s="31"/>
      <c r="O502" s="31"/>
      <c r="P502" s="31"/>
      <c r="Q502" s="31"/>
      <c r="R502" s="31"/>
      <c r="S502" s="31"/>
      <c r="T502" s="31"/>
      <c r="U502" s="31"/>
      <c r="V502" s="31"/>
      <c r="W502" s="31"/>
      <c r="X502" s="60"/>
      <c r="Y502" s="121"/>
      <c r="Z502" s="60"/>
      <c r="AA502" s="60"/>
      <c r="AB502" s="60"/>
      <c r="AC502" s="60"/>
      <c r="AD502" s="60"/>
      <c r="AE502" s="60"/>
      <c r="AF502" s="60"/>
      <c r="AG502" s="60"/>
      <c r="AH502" s="60"/>
      <c r="AI502" s="60"/>
      <c r="AJ502" s="60"/>
      <c r="AK502" s="60"/>
      <c r="AL502" s="60"/>
      <c r="AM502" s="60"/>
      <c r="AN502" s="60"/>
      <c r="AO502" s="60"/>
      <c r="AP502" s="60"/>
      <c r="AQ502" s="60"/>
      <c r="AR502" s="60"/>
      <c r="AS502" s="60"/>
      <c r="AT502" s="60"/>
      <c r="AU502" s="60"/>
      <c r="AV502" s="60"/>
      <c r="AW502" s="60"/>
      <c r="AX502" s="60"/>
      <c r="AY502" s="60"/>
      <c r="AZ502" s="60"/>
      <c r="BA502" s="60"/>
      <c r="BB502" s="60"/>
      <c r="BC502" s="60"/>
      <c r="BD502" s="60"/>
      <c r="BE502" s="60"/>
    </row>
    <row r="503" spans="1:57" ht="30" customHeight="1" x14ac:dyDescent="0.25">
      <c r="A503" s="172"/>
      <c r="B503" s="70">
        <v>547</v>
      </c>
      <c r="C503" s="175"/>
      <c r="D503" s="80" t="s">
        <v>635</v>
      </c>
      <c r="E503" s="69" t="s">
        <v>824</v>
      </c>
      <c r="F503" s="69" t="s">
        <v>636</v>
      </c>
      <c r="G503" s="69" t="s">
        <v>44</v>
      </c>
      <c r="H503" s="54">
        <v>9.3000000000000007</v>
      </c>
      <c r="I503" s="32"/>
      <c r="J503" s="41">
        <f t="shared" si="14"/>
        <v>0</v>
      </c>
      <c r="K503" s="42" t="str">
        <f t="shared" si="15"/>
        <v>OK</v>
      </c>
      <c r="L503" s="31"/>
      <c r="M503" s="31"/>
      <c r="N503" s="31"/>
      <c r="O503" s="31"/>
      <c r="P503" s="31"/>
      <c r="Q503" s="31"/>
      <c r="R503" s="31"/>
      <c r="S503" s="31"/>
      <c r="T503" s="31"/>
      <c r="U503" s="31"/>
      <c r="V503" s="31"/>
      <c r="W503" s="31"/>
      <c r="X503" s="60"/>
      <c r="Y503" s="121"/>
      <c r="Z503" s="60"/>
      <c r="AA503" s="60"/>
      <c r="AB503" s="60"/>
      <c r="AC503" s="60"/>
      <c r="AD503" s="60"/>
      <c r="AE503" s="60"/>
      <c r="AF503" s="60"/>
      <c r="AG503" s="60"/>
      <c r="AH503" s="60"/>
      <c r="AI503" s="60"/>
      <c r="AJ503" s="60"/>
      <c r="AK503" s="60"/>
      <c r="AL503" s="60"/>
      <c r="AM503" s="60"/>
      <c r="AN503" s="60"/>
      <c r="AO503" s="60"/>
      <c r="AP503" s="60"/>
      <c r="AQ503" s="60"/>
      <c r="AR503" s="60"/>
      <c r="AS503" s="60"/>
      <c r="AT503" s="60"/>
      <c r="AU503" s="60"/>
      <c r="AV503" s="60"/>
      <c r="AW503" s="60"/>
      <c r="AX503" s="60"/>
      <c r="AY503" s="60"/>
      <c r="AZ503" s="60"/>
      <c r="BA503" s="60"/>
      <c r="BB503" s="60"/>
      <c r="BC503" s="60"/>
      <c r="BD503" s="60"/>
      <c r="BE503" s="60"/>
    </row>
    <row r="504" spans="1:57" ht="30" customHeight="1" x14ac:dyDescent="0.25">
      <c r="A504" s="172"/>
      <c r="B504" s="70">
        <v>548</v>
      </c>
      <c r="C504" s="175"/>
      <c r="D504" s="80" t="s">
        <v>620</v>
      </c>
      <c r="E504" s="69" t="s">
        <v>821</v>
      </c>
      <c r="F504" s="69" t="s">
        <v>38</v>
      </c>
      <c r="G504" s="69" t="s">
        <v>39</v>
      </c>
      <c r="H504" s="54">
        <v>13.5</v>
      </c>
      <c r="I504" s="32"/>
      <c r="J504" s="41">
        <f t="shared" si="14"/>
        <v>0</v>
      </c>
      <c r="K504" s="42" t="str">
        <f t="shared" si="15"/>
        <v>OK</v>
      </c>
      <c r="L504" s="31"/>
      <c r="M504" s="31"/>
      <c r="N504" s="31"/>
      <c r="O504" s="31"/>
      <c r="P504" s="31"/>
      <c r="Q504" s="31"/>
      <c r="R504" s="31"/>
      <c r="S504" s="31"/>
      <c r="T504" s="31"/>
      <c r="U504" s="31"/>
      <c r="V504" s="31"/>
      <c r="W504" s="31"/>
      <c r="X504" s="60"/>
      <c r="Y504" s="121"/>
      <c r="Z504" s="60"/>
      <c r="AA504" s="60"/>
      <c r="AB504" s="60"/>
      <c r="AC504" s="60"/>
      <c r="AD504" s="60"/>
      <c r="AE504" s="60"/>
      <c r="AF504" s="60"/>
      <c r="AG504" s="60"/>
      <c r="AH504" s="60"/>
      <c r="AI504" s="60"/>
      <c r="AJ504" s="60"/>
      <c r="AK504" s="60"/>
      <c r="AL504" s="60"/>
      <c r="AM504" s="60"/>
      <c r="AN504" s="60"/>
      <c r="AO504" s="60"/>
      <c r="AP504" s="60"/>
      <c r="AQ504" s="60"/>
      <c r="AR504" s="60"/>
      <c r="AS504" s="60"/>
      <c r="AT504" s="60"/>
      <c r="AU504" s="60"/>
      <c r="AV504" s="60"/>
      <c r="AW504" s="60"/>
      <c r="AX504" s="60"/>
      <c r="AY504" s="60"/>
      <c r="AZ504" s="60"/>
      <c r="BA504" s="60"/>
      <c r="BB504" s="60"/>
      <c r="BC504" s="60"/>
      <c r="BD504" s="60"/>
      <c r="BE504" s="60"/>
    </row>
    <row r="505" spans="1:57" ht="30" customHeight="1" x14ac:dyDescent="0.25">
      <c r="A505" s="172"/>
      <c r="B505" s="76">
        <v>549</v>
      </c>
      <c r="C505" s="175"/>
      <c r="D505" s="80" t="s">
        <v>549</v>
      </c>
      <c r="E505" s="69" t="s">
        <v>826</v>
      </c>
      <c r="F505" s="69" t="s">
        <v>38</v>
      </c>
      <c r="G505" s="69" t="s">
        <v>39</v>
      </c>
      <c r="H505" s="54">
        <v>8</v>
      </c>
      <c r="I505" s="32">
        <v>10</v>
      </c>
      <c r="J505" s="41">
        <f t="shared" si="14"/>
        <v>10</v>
      </c>
      <c r="K505" s="42" t="str">
        <f t="shared" si="15"/>
        <v>OK</v>
      </c>
      <c r="L505" s="31"/>
      <c r="M505" s="31"/>
      <c r="N505" s="31"/>
      <c r="O505" s="31"/>
      <c r="P505" s="31"/>
      <c r="Q505" s="31"/>
      <c r="R505" s="31"/>
      <c r="S505" s="31"/>
      <c r="T505" s="31"/>
      <c r="U505" s="31"/>
      <c r="V505" s="31"/>
      <c r="W505" s="31"/>
      <c r="X505" s="60"/>
      <c r="Y505" s="121"/>
      <c r="Z505" s="60"/>
      <c r="AA505" s="60"/>
      <c r="AB505" s="60"/>
      <c r="AC505" s="60"/>
      <c r="AD505" s="60"/>
      <c r="AE505" s="60"/>
      <c r="AF505" s="60"/>
      <c r="AG505" s="60"/>
      <c r="AH505" s="60"/>
      <c r="AI505" s="60"/>
      <c r="AJ505" s="60"/>
      <c r="AK505" s="60"/>
      <c r="AL505" s="60"/>
      <c r="AM505" s="60"/>
      <c r="AN505" s="60"/>
      <c r="AO505" s="60"/>
      <c r="AP505" s="60"/>
      <c r="AQ505" s="60"/>
      <c r="AR505" s="60"/>
      <c r="AS505" s="60"/>
      <c r="AT505" s="60"/>
      <c r="AU505" s="60"/>
      <c r="AV505" s="60"/>
      <c r="AW505" s="60"/>
      <c r="AX505" s="60"/>
      <c r="AY505" s="60"/>
      <c r="AZ505" s="60"/>
      <c r="BA505" s="60"/>
      <c r="BB505" s="60"/>
      <c r="BC505" s="60"/>
      <c r="BD505" s="60"/>
      <c r="BE505" s="60"/>
    </row>
    <row r="506" spans="1:57" ht="30" customHeight="1" x14ac:dyDescent="0.25">
      <c r="A506" s="172"/>
      <c r="B506" s="70">
        <v>550</v>
      </c>
      <c r="C506" s="175"/>
      <c r="D506" s="81" t="s">
        <v>550</v>
      </c>
      <c r="E506" s="66" t="s">
        <v>822</v>
      </c>
      <c r="F506" s="69" t="s">
        <v>123</v>
      </c>
      <c r="G506" s="69" t="s">
        <v>39</v>
      </c>
      <c r="H506" s="54">
        <v>10</v>
      </c>
      <c r="I506" s="32"/>
      <c r="J506" s="41">
        <f t="shared" si="14"/>
        <v>0</v>
      </c>
      <c r="K506" s="42" t="str">
        <f t="shared" si="15"/>
        <v>OK</v>
      </c>
      <c r="L506" s="31"/>
      <c r="M506" s="31"/>
      <c r="N506" s="31"/>
      <c r="O506" s="31"/>
      <c r="P506" s="31"/>
      <c r="Q506" s="31"/>
      <c r="R506" s="31"/>
      <c r="S506" s="31"/>
      <c r="T506" s="31"/>
      <c r="U506" s="31"/>
      <c r="V506" s="31"/>
      <c r="W506" s="31"/>
      <c r="X506" s="60"/>
      <c r="Y506" s="121"/>
      <c r="Z506" s="60"/>
      <c r="AA506" s="60"/>
      <c r="AB506" s="60"/>
      <c r="AC506" s="60"/>
      <c r="AD506" s="60"/>
      <c r="AE506" s="60"/>
      <c r="AF506" s="60"/>
      <c r="AG506" s="60"/>
      <c r="AH506" s="60"/>
      <c r="AI506" s="60"/>
      <c r="AJ506" s="60"/>
      <c r="AK506" s="60"/>
      <c r="AL506" s="60"/>
      <c r="AM506" s="60"/>
      <c r="AN506" s="60"/>
      <c r="AO506" s="60"/>
      <c r="AP506" s="60"/>
      <c r="AQ506" s="60"/>
      <c r="AR506" s="60"/>
      <c r="AS506" s="60"/>
      <c r="AT506" s="60"/>
      <c r="AU506" s="60"/>
      <c r="AV506" s="60"/>
      <c r="AW506" s="60"/>
      <c r="AX506" s="60"/>
      <c r="AY506" s="60"/>
      <c r="AZ506" s="60"/>
      <c r="BA506" s="60"/>
      <c r="BB506" s="60"/>
      <c r="BC506" s="60"/>
      <c r="BD506" s="60"/>
      <c r="BE506" s="60"/>
    </row>
    <row r="507" spans="1:57" ht="30" customHeight="1" x14ac:dyDescent="0.25">
      <c r="A507" s="172"/>
      <c r="B507" s="70">
        <v>551</v>
      </c>
      <c r="C507" s="175"/>
      <c r="D507" s="80" t="s">
        <v>551</v>
      </c>
      <c r="E507" s="69" t="s">
        <v>827</v>
      </c>
      <c r="F507" s="69" t="s">
        <v>553</v>
      </c>
      <c r="G507" s="69" t="s">
        <v>39</v>
      </c>
      <c r="H507" s="54">
        <v>34.299999999999997</v>
      </c>
      <c r="I507" s="32"/>
      <c r="J507" s="41">
        <f t="shared" si="14"/>
        <v>0</v>
      </c>
      <c r="K507" s="42" t="str">
        <f t="shared" si="15"/>
        <v>OK</v>
      </c>
      <c r="L507" s="31"/>
      <c r="M507" s="31"/>
      <c r="N507" s="31"/>
      <c r="O507" s="31"/>
      <c r="P507" s="31"/>
      <c r="Q507" s="31"/>
      <c r="R507" s="31"/>
      <c r="S507" s="31"/>
      <c r="T507" s="31"/>
      <c r="U507" s="31"/>
      <c r="V507" s="31"/>
      <c r="W507" s="31"/>
      <c r="X507" s="60"/>
      <c r="Y507" s="121"/>
      <c r="Z507" s="60"/>
      <c r="AA507" s="60"/>
      <c r="AB507" s="60"/>
      <c r="AC507" s="60"/>
      <c r="AD507" s="60"/>
      <c r="AE507" s="60"/>
      <c r="AF507" s="60"/>
      <c r="AG507" s="60"/>
      <c r="AH507" s="60"/>
      <c r="AI507" s="60"/>
      <c r="AJ507" s="60"/>
      <c r="AK507" s="60"/>
      <c r="AL507" s="60"/>
      <c r="AM507" s="60"/>
      <c r="AN507" s="60"/>
      <c r="AO507" s="60"/>
      <c r="AP507" s="60"/>
      <c r="AQ507" s="60"/>
      <c r="AR507" s="60"/>
      <c r="AS507" s="60"/>
      <c r="AT507" s="60"/>
      <c r="AU507" s="60"/>
      <c r="AV507" s="60"/>
      <c r="AW507" s="60"/>
      <c r="AX507" s="60"/>
      <c r="AY507" s="60"/>
      <c r="AZ507" s="60"/>
      <c r="BA507" s="60"/>
      <c r="BB507" s="60"/>
      <c r="BC507" s="60"/>
      <c r="BD507" s="60"/>
      <c r="BE507" s="60"/>
    </row>
    <row r="508" spans="1:57" ht="30" customHeight="1" x14ac:dyDescent="0.25">
      <c r="A508" s="172"/>
      <c r="B508" s="70">
        <v>552</v>
      </c>
      <c r="C508" s="175"/>
      <c r="D508" s="80" t="s">
        <v>554</v>
      </c>
      <c r="E508" s="69" t="s">
        <v>827</v>
      </c>
      <c r="F508" s="69" t="s">
        <v>553</v>
      </c>
      <c r="G508" s="69" t="s">
        <v>39</v>
      </c>
      <c r="H508" s="54">
        <v>34.299999999999997</v>
      </c>
      <c r="I508" s="32"/>
      <c r="J508" s="41">
        <f t="shared" si="14"/>
        <v>0</v>
      </c>
      <c r="K508" s="42" t="str">
        <f t="shared" si="15"/>
        <v>OK</v>
      </c>
      <c r="L508" s="31"/>
      <c r="M508" s="31"/>
      <c r="N508" s="31"/>
      <c r="O508" s="31"/>
      <c r="P508" s="31"/>
      <c r="Q508" s="31"/>
      <c r="R508" s="31"/>
      <c r="S508" s="31"/>
      <c r="T508" s="31"/>
      <c r="U508" s="31"/>
      <c r="V508" s="31"/>
      <c r="W508" s="31"/>
      <c r="X508" s="60"/>
      <c r="Y508" s="121"/>
      <c r="Z508" s="60"/>
      <c r="AA508" s="60"/>
      <c r="AB508" s="60"/>
      <c r="AC508" s="60"/>
      <c r="AD508" s="60"/>
      <c r="AE508" s="60"/>
      <c r="AF508" s="60"/>
      <c r="AG508" s="60"/>
      <c r="AH508" s="60"/>
      <c r="AI508" s="60"/>
      <c r="AJ508" s="60"/>
      <c r="AK508" s="60"/>
      <c r="AL508" s="60"/>
      <c r="AM508" s="60"/>
      <c r="AN508" s="60"/>
      <c r="AO508" s="60"/>
      <c r="AP508" s="60"/>
      <c r="AQ508" s="60"/>
      <c r="AR508" s="60"/>
      <c r="AS508" s="60"/>
      <c r="AT508" s="60"/>
      <c r="AU508" s="60"/>
      <c r="AV508" s="60"/>
      <c r="AW508" s="60"/>
      <c r="AX508" s="60"/>
      <c r="AY508" s="60"/>
      <c r="AZ508" s="60"/>
      <c r="BA508" s="60"/>
      <c r="BB508" s="60"/>
      <c r="BC508" s="60"/>
      <c r="BD508" s="60"/>
      <c r="BE508" s="60"/>
    </row>
    <row r="509" spans="1:57" ht="30" customHeight="1" x14ac:dyDescent="0.25">
      <c r="A509" s="172"/>
      <c r="B509" s="70">
        <v>553</v>
      </c>
      <c r="C509" s="175"/>
      <c r="D509" s="80" t="s">
        <v>555</v>
      </c>
      <c r="E509" s="69" t="s">
        <v>827</v>
      </c>
      <c r="F509" s="69" t="s">
        <v>553</v>
      </c>
      <c r="G509" s="69" t="s">
        <v>39</v>
      </c>
      <c r="H509" s="54">
        <v>34.299999999999997</v>
      </c>
      <c r="I509" s="32"/>
      <c r="J509" s="41">
        <f t="shared" si="14"/>
        <v>0</v>
      </c>
      <c r="K509" s="42" t="str">
        <f t="shared" si="15"/>
        <v>OK</v>
      </c>
      <c r="L509" s="31"/>
      <c r="M509" s="31"/>
      <c r="N509" s="31"/>
      <c r="O509" s="31"/>
      <c r="P509" s="31"/>
      <c r="Q509" s="31"/>
      <c r="R509" s="31"/>
      <c r="S509" s="31"/>
      <c r="T509" s="31"/>
      <c r="U509" s="31"/>
      <c r="V509" s="31"/>
      <c r="W509" s="31"/>
      <c r="X509" s="60"/>
      <c r="Y509" s="121"/>
      <c r="Z509" s="60"/>
      <c r="AA509" s="60"/>
      <c r="AB509" s="60"/>
      <c r="AC509" s="60"/>
      <c r="AD509" s="60"/>
      <c r="AE509" s="60"/>
      <c r="AF509" s="60"/>
      <c r="AG509" s="60"/>
      <c r="AH509" s="60"/>
      <c r="AI509" s="60"/>
      <c r="AJ509" s="60"/>
      <c r="AK509" s="60"/>
      <c r="AL509" s="60"/>
      <c r="AM509" s="60"/>
      <c r="AN509" s="60"/>
      <c r="AO509" s="60"/>
      <c r="AP509" s="60"/>
      <c r="AQ509" s="60"/>
      <c r="AR509" s="60"/>
      <c r="AS509" s="60"/>
      <c r="AT509" s="60"/>
      <c r="AU509" s="60"/>
      <c r="AV509" s="60"/>
      <c r="AW509" s="60"/>
      <c r="AX509" s="60"/>
      <c r="AY509" s="60"/>
      <c r="AZ509" s="60"/>
      <c r="BA509" s="60"/>
      <c r="BB509" s="60"/>
      <c r="BC509" s="60"/>
      <c r="BD509" s="60"/>
      <c r="BE509" s="60"/>
    </row>
    <row r="510" spans="1:57" ht="30" customHeight="1" x14ac:dyDescent="0.25">
      <c r="A510" s="172"/>
      <c r="B510" s="70">
        <v>554</v>
      </c>
      <c r="C510" s="175"/>
      <c r="D510" s="80" t="s">
        <v>556</v>
      </c>
      <c r="E510" s="69" t="s">
        <v>827</v>
      </c>
      <c r="F510" s="69" t="s">
        <v>553</v>
      </c>
      <c r="G510" s="69" t="s">
        <v>39</v>
      </c>
      <c r="H510" s="54">
        <v>33.36</v>
      </c>
      <c r="I510" s="32">
        <v>1</v>
      </c>
      <c r="J510" s="41">
        <f t="shared" si="14"/>
        <v>1</v>
      </c>
      <c r="K510" s="42" t="str">
        <f t="shared" si="15"/>
        <v>OK</v>
      </c>
      <c r="L510" s="31"/>
      <c r="M510" s="31"/>
      <c r="N510" s="31"/>
      <c r="O510" s="31"/>
      <c r="P510" s="31"/>
      <c r="Q510" s="31"/>
      <c r="R510" s="31"/>
      <c r="S510" s="31"/>
      <c r="T510" s="31"/>
      <c r="U510" s="31"/>
      <c r="V510" s="31"/>
      <c r="W510" s="31"/>
      <c r="X510" s="60"/>
      <c r="Y510" s="121"/>
      <c r="Z510" s="60"/>
      <c r="AA510" s="60"/>
      <c r="AB510" s="60"/>
      <c r="AC510" s="60"/>
      <c r="AD510" s="60"/>
      <c r="AE510" s="60"/>
      <c r="AF510" s="60"/>
      <c r="AG510" s="60"/>
      <c r="AH510" s="60"/>
      <c r="AI510" s="60"/>
      <c r="AJ510" s="60"/>
      <c r="AK510" s="60"/>
      <c r="AL510" s="60"/>
      <c r="AM510" s="60"/>
      <c r="AN510" s="60"/>
      <c r="AO510" s="60"/>
      <c r="AP510" s="60"/>
      <c r="AQ510" s="60"/>
      <c r="AR510" s="60"/>
      <c r="AS510" s="60"/>
      <c r="AT510" s="60"/>
      <c r="AU510" s="60"/>
      <c r="AV510" s="60"/>
      <c r="AW510" s="60"/>
      <c r="AX510" s="60"/>
      <c r="AY510" s="60"/>
      <c r="AZ510" s="60"/>
      <c r="BA510" s="60"/>
      <c r="BB510" s="60"/>
      <c r="BC510" s="60"/>
      <c r="BD510" s="60"/>
      <c r="BE510" s="60"/>
    </row>
    <row r="511" spans="1:57" ht="30" customHeight="1" x14ac:dyDescent="0.25">
      <c r="A511" s="172"/>
      <c r="B511" s="70">
        <v>555</v>
      </c>
      <c r="C511" s="175"/>
      <c r="D511" s="80" t="s">
        <v>557</v>
      </c>
      <c r="E511" s="69" t="s">
        <v>827</v>
      </c>
      <c r="F511" s="69" t="s">
        <v>553</v>
      </c>
      <c r="G511" s="69" t="s">
        <v>39</v>
      </c>
      <c r="H511" s="54">
        <v>34.299999999999997</v>
      </c>
      <c r="I511" s="32">
        <v>1</v>
      </c>
      <c r="J511" s="41">
        <f t="shared" si="14"/>
        <v>1</v>
      </c>
      <c r="K511" s="42" t="str">
        <f t="shared" si="15"/>
        <v>OK</v>
      </c>
      <c r="L511" s="31"/>
      <c r="M511" s="31"/>
      <c r="N511" s="31"/>
      <c r="O511" s="31"/>
      <c r="P511" s="31"/>
      <c r="Q511" s="31"/>
      <c r="R511" s="31"/>
      <c r="S511" s="31"/>
      <c r="T511" s="31"/>
      <c r="U511" s="31"/>
      <c r="V511" s="31"/>
      <c r="W511" s="31"/>
      <c r="X511" s="60"/>
      <c r="Y511" s="121"/>
      <c r="Z511" s="60"/>
      <c r="AA511" s="60"/>
      <c r="AB511" s="60"/>
      <c r="AC511" s="60"/>
      <c r="AD511" s="60"/>
      <c r="AE511" s="60"/>
      <c r="AF511" s="60"/>
      <c r="AG511" s="60"/>
      <c r="AH511" s="60"/>
      <c r="AI511" s="60"/>
      <c r="AJ511" s="60"/>
      <c r="AK511" s="60"/>
      <c r="AL511" s="60"/>
      <c r="AM511" s="60"/>
      <c r="AN511" s="60"/>
      <c r="AO511" s="60"/>
      <c r="AP511" s="60"/>
      <c r="AQ511" s="60"/>
      <c r="AR511" s="60"/>
      <c r="AS511" s="60"/>
      <c r="AT511" s="60"/>
      <c r="AU511" s="60"/>
      <c r="AV511" s="60"/>
      <c r="AW511" s="60"/>
      <c r="AX511" s="60"/>
      <c r="AY511" s="60"/>
      <c r="AZ511" s="60"/>
      <c r="BA511" s="60"/>
      <c r="BB511" s="60"/>
      <c r="BC511" s="60"/>
      <c r="BD511" s="60"/>
      <c r="BE511" s="60"/>
    </row>
    <row r="512" spans="1:57" ht="30" customHeight="1" x14ac:dyDescent="0.25">
      <c r="A512" s="172"/>
      <c r="B512" s="70">
        <v>556</v>
      </c>
      <c r="C512" s="175"/>
      <c r="D512" s="80" t="s">
        <v>558</v>
      </c>
      <c r="E512" s="69" t="s">
        <v>827</v>
      </c>
      <c r="F512" s="69" t="s">
        <v>553</v>
      </c>
      <c r="G512" s="69" t="s">
        <v>39</v>
      </c>
      <c r="H512" s="54">
        <v>34.299999999999997</v>
      </c>
      <c r="I512" s="32"/>
      <c r="J512" s="41">
        <f t="shared" si="14"/>
        <v>0</v>
      </c>
      <c r="K512" s="42" t="str">
        <f t="shared" si="15"/>
        <v>OK</v>
      </c>
      <c r="L512" s="31"/>
      <c r="M512" s="31"/>
      <c r="N512" s="31"/>
      <c r="O512" s="31"/>
      <c r="P512" s="31"/>
      <c r="Q512" s="31"/>
      <c r="R512" s="31"/>
      <c r="S512" s="31"/>
      <c r="T512" s="31"/>
      <c r="U512" s="31"/>
      <c r="V512" s="31"/>
      <c r="W512" s="31"/>
      <c r="X512" s="60"/>
      <c r="Y512" s="121"/>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row>
    <row r="513" spans="1:57" ht="30" customHeight="1" x14ac:dyDescent="0.25">
      <c r="A513" s="172"/>
      <c r="B513" s="70">
        <v>557</v>
      </c>
      <c r="C513" s="175"/>
      <c r="D513" s="80" t="s">
        <v>559</v>
      </c>
      <c r="E513" s="69" t="s">
        <v>828</v>
      </c>
      <c r="F513" s="69" t="s">
        <v>561</v>
      </c>
      <c r="G513" s="69" t="s">
        <v>39</v>
      </c>
      <c r="H513" s="54">
        <v>15</v>
      </c>
      <c r="I513" s="32"/>
      <c r="J513" s="41">
        <f t="shared" si="14"/>
        <v>0</v>
      </c>
      <c r="K513" s="42" t="str">
        <f t="shared" si="15"/>
        <v>OK</v>
      </c>
      <c r="L513" s="31"/>
      <c r="M513" s="31"/>
      <c r="N513" s="31"/>
      <c r="O513" s="31"/>
      <c r="P513" s="31"/>
      <c r="Q513" s="31"/>
      <c r="R513" s="31"/>
      <c r="S513" s="31"/>
      <c r="T513" s="31"/>
      <c r="U513" s="31"/>
      <c r="V513" s="31"/>
      <c r="W513" s="31"/>
      <c r="X513" s="60"/>
      <c r="Y513" s="121"/>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row>
    <row r="514" spans="1:57" ht="30" customHeight="1" x14ac:dyDescent="0.25">
      <c r="A514" s="172"/>
      <c r="B514" s="70">
        <v>558</v>
      </c>
      <c r="C514" s="175"/>
      <c r="D514" s="80" t="s">
        <v>562</v>
      </c>
      <c r="E514" s="69" t="s">
        <v>829</v>
      </c>
      <c r="F514" s="69" t="s">
        <v>123</v>
      </c>
      <c r="G514" s="69" t="s">
        <v>39</v>
      </c>
      <c r="H514" s="54">
        <v>54.24</v>
      </c>
      <c r="I514" s="32"/>
      <c r="J514" s="41">
        <f t="shared" si="14"/>
        <v>0</v>
      </c>
      <c r="K514" s="42" t="str">
        <f t="shared" si="15"/>
        <v>OK</v>
      </c>
      <c r="L514" s="31"/>
      <c r="M514" s="31"/>
      <c r="N514" s="31"/>
      <c r="O514" s="31"/>
      <c r="P514" s="31"/>
      <c r="Q514" s="31"/>
      <c r="R514" s="31"/>
      <c r="S514" s="31"/>
      <c r="T514" s="31"/>
      <c r="U514" s="31"/>
      <c r="V514" s="31"/>
      <c r="W514" s="31"/>
      <c r="X514" s="60"/>
      <c r="Y514" s="121"/>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row>
    <row r="515" spans="1:57" ht="30" customHeight="1" x14ac:dyDescent="0.25">
      <c r="A515" s="172"/>
      <c r="B515" s="70">
        <v>559</v>
      </c>
      <c r="C515" s="175"/>
      <c r="D515" s="80" t="s">
        <v>566</v>
      </c>
      <c r="E515" s="69" t="s">
        <v>824</v>
      </c>
      <c r="F515" s="69" t="s">
        <v>123</v>
      </c>
      <c r="G515" s="69" t="s">
        <v>39</v>
      </c>
      <c r="H515" s="54">
        <v>290</v>
      </c>
      <c r="I515" s="32"/>
      <c r="J515" s="41">
        <f>I515-(SUM(L515:BE515))</f>
        <v>0</v>
      </c>
      <c r="K515" s="42" t="str">
        <f t="shared" si="15"/>
        <v>OK</v>
      </c>
      <c r="L515" s="31"/>
      <c r="M515" s="31"/>
      <c r="N515" s="31"/>
      <c r="O515" s="31"/>
      <c r="P515" s="31"/>
      <c r="Q515" s="31"/>
      <c r="R515" s="31"/>
      <c r="S515" s="31"/>
      <c r="T515" s="31"/>
      <c r="U515" s="31"/>
      <c r="V515" s="31"/>
      <c r="W515" s="31"/>
      <c r="X515" s="60"/>
      <c r="Y515" s="121"/>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row>
    <row r="516" spans="1:57" ht="30" customHeight="1" x14ac:dyDescent="0.25">
      <c r="A516" s="172"/>
      <c r="B516" s="70">
        <v>560</v>
      </c>
      <c r="C516" s="175"/>
      <c r="D516" s="80" t="s">
        <v>568</v>
      </c>
      <c r="E516" s="69" t="s">
        <v>824</v>
      </c>
      <c r="F516" s="69" t="s">
        <v>553</v>
      </c>
      <c r="G516" s="69" t="s">
        <v>39</v>
      </c>
      <c r="H516" s="54">
        <v>7.5</v>
      </c>
      <c r="I516" s="32">
        <v>10</v>
      </c>
      <c r="J516" s="41">
        <f t="shared" ref="J516:J579" si="16">I516-(SUM(L516:BE516))</f>
        <v>10</v>
      </c>
      <c r="K516" s="42" t="str">
        <f t="shared" si="15"/>
        <v>OK</v>
      </c>
      <c r="L516" s="31"/>
      <c r="M516" s="31"/>
      <c r="N516" s="31"/>
      <c r="O516" s="31"/>
      <c r="P516" s="31"/>
      <c r="Q516" s="31"/>
      <c r="R516" s="31"/>
      <c r="S516" s="31"/>
      <c r="T516" s="31"/>
      <c r="U516" s="31"/>
      <c r="V516" s="31"/>
      <c r="W516" s="31"/>
      <c r="X516" s="60"/>
      <c r="Y516" s="121"/>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row>
    <row r="517" spans="1:57" ht="30" customHeight="1" x14ac:dyDescent="0.25">
      <c r="A517" s="172"/>
      <c r="B517" s="70">
        <v>561</v>
      </c>
      <c r="C517" s="175"/>
      <c r="D517" s="80" t="s">
        <v>569</v>
      </c>
      <c r="E517" s="69" t="s">
        <v>824</v>
      </c>
      <c r="F517" s="69" t="s">
        <v>553</v>
      </c>
      <c r="G517" s="69" t="s">
        <v>39</v>
      </c>
      <c r="H517" s="54">
        <v>7.5</v>
      </c>
      <c r="I517" s="32"/>
      <c r="J517" s="41">
        <f t="shared" si="16"/>
        <v>0</v>
      </c>
      <c r="K517" s="42" t="str">
        <f t="shared" ref="K517:K560" si="17">IF(J517&lt;0,"ATENÇÃO","OK")</f>
        <v>OK</v>
      </c>
      <c r="L517" s="31"/>
      <c r="M517" s="31"/>
      <c r="N517" s="31"/>
      <c r="O517" s="31"/>
      <c r="P517" s="31"/>
      <c r="Q517" s="31"/>
      <c r="R517" s="31"/>
      <c r="S517" s="31"/>
      <c r="T517" s="31"/>
      <c r="U517" s="31"/>
      <c r="V517" s="31"/>
      <c r="W517" s="31"/>
      <c r="X517" s="60"/>
      <c r="Y517" s="121"/>
      <c r="Z517" s="60"/>
      <c r="AA517" s="60"/>
      <c r="AB517" s="60"/>
      <c r="AC517" s="60"/>
      <c r="AD517" s="60"/>
      <c r="AE517" s="60"/>
      <c r="AF517" s="60"/>
      <c r="AG517" s="60"/>
      <c r="AH517" s="60"/>
      <c r="AI517" s="60"/>
      <c r="AJ517" s="60"/>
      <c r="AK517" s="60"/>
      <c r="AL517" s="60"/>
      <c r="AM517" s="60"/>
      <c r="AN517" s="60"/>
      <c r="AO517" s="60"/>
      <c r="AP517" s="60"/>
      <c r="AQ517" s="60"/>
      <c r="AR517" s="60"/>
      <c r="AS517" s="60"/>
      <c r="AT517" s="60"/>
      <c r="AU517" s="60"/>
      <c r="AV517" s="60"/>
      <c r="AW517" s="60"/>
      <c r="AX517" s="60"/>
      <c r="AY517" s="60"/>
      <c r="AZ517" s="60"/>
      <c r="BA517" s="60"/>
      <c r="BB517" s="60"/>
      <c r="BC517" s="60"/>
      <c r="BD517" s="60"/>
      <c r="BE517" s="60"/>
    </row>
    <row r="518" spans="1:57" ht="30" customHeight="1" x14ac:dyDescent="0.25">
      <c r="A518" s="172"/>
      <c r="B518" s="70">
        <v>562</v>
      </c>
      <c r="C518" s="175"/>
      <c r="D518" s="80" t="s">
        <v>570</v>
      </c>
      <c r="E518" s="69" t="s">
        <v>824</v>
      </c>
      <c r="F518" s="69" t="s">
        <v>553</v>
      </c>
      <c r="G518" s="69" t="s">
        <v>39</v>
      </c>
      <c r="H518" s="54">
        <v>3.68</v>
      </c>
      <c r="I518" s="32">
        <v>20</v>
      </c>
      <c r="J518" s="41">
        <f t="shared" si="16"/>
        <v>20</v>
      </c>
      <c r="K518" s="42" t="str">
        <f t="shared" si="17"/>
        <v>OK</v>
      </c>
      <c r="L518" s="31"/>
      <c r="M518" s="31"/>
      <c r="N518" s="31"/>
      <c r="O518" s="31"/>
      <c r="P518" s="31"/>
      <c r="Q518" s="31"/>
      <c r="R518" s="31"/>
      <c r="S518" s="31"/>
      <c r="T518" s="31"/>
      <c r="U518" s="31"/>
      <c r="V518" s="31"/>
      <c r="W518" s="31"/>
      <c r="X518" s="60"/>
      <c r="Y518" s="121"/>
      <c r="Z518" s="60"/>
      <c r="AA518" s="60"/>
      <c r="AB518" s="60"/>
      <c r="AC518" s="60"/>
      <c r="AD518" s="60"/>
      <c r="AE518" s="60"/>
      <c r="AF518" s="60"/>
      <c r="AG518" s="60"/>
      <c r="AH518" s="60"/>
      <c r="AI518" s="60"/>
      <c r="AJ518" s="60"/>
      <c r="AK518" s="60"/>
      <c r="AL518" s="60"/>
      <c r="AM518" s="60"/>
      <c r="AN518" s="60"/>
      <c r="AO518" s="60"/>
      <c r="AP518" s="60"/>
      <c r="AQ518" s="60"/>
      <c r="AR518" s="60"/>
      <c r="AS518" s="60"/>
      <c r="AT518" s="60"/>
      <c r="AU518" s="60"/>
      <c r="AV518" s="60"/>
      <c r="AW518" s="60"/>
      <c r="AX518" s="60"/>
      <c r="AY518" s="60"/>
      <c r="AZ518" s="60"/>
      <c r="BA518" s="60"/>
      <c r="BB518" s="60"/>
      <c r="BC518" s="60"/>
      <c r="BD518" s="60"/>
      <c r="BE518" s="60"/>
    </row>
    <row r="519" spans="1:57" ht="30" customHeight="1" x14ac:dyDescent="0.25">
      <c r="A519" s="172"/>
      <c r="B519" s="70">
        <v>563</v>
      </c>
      <c r="C519" s="175"/>
      <c r="D519" s="80" t="s">
        <v>571</v>
      </c>
      <c r="E519" s="69" t="s">
        <v>572</v>
      </c>
      <c r="F519" s="69" t="s">
        <v>553</v>
      </c>
      <c r="G519" s="69" t="s">
        <v>39</v>
      </c>
      <c r="H519" s="54">
        <v>345.04</v>
      </c>
      <c r="I519" s="32">
        <v>2</v>
      </c>
      <c r="J519" s="41">
        <f t="shared" si="16"/>
        <v>2</v>
      </c>
      <c r="K519" s="42" t="str">
        <f t="shared" si="17"/>
        <v>OK</v>
      </c>
      <c r="L519" s="31"/>
      <c r="M519" s="31"/>
      <c r="N519" s="31"/>
      <c r="O519" s="31"/>
      <c r="P519" s="31"/>
      <c r="Q519" s="31"/>
      <c r="R519" s="31"/>
      <c r="S519" s="31"/>
      <c r="T519" s="31"/>
      <c r="U519" s="31"/>
      <c r="V519" s="31"/>
      <c r="W519" s="31"/>
      <c r="X519" s="60"/>
      <c r="Y519" s="121"/>
      <c r="Z519" s="60"/>
      <c r="AA519" s="60"/>
      <c r="AB519" s="60"/>
      <c r="AC519" s="60"/>
      <c r="AD519" s="60"/>
      <c r="AE519" s="60"/>
      <c r="AF519" s="60"/>
      <c r="AG519" s="60"/>
      <c r="AH519" s="60"/>
      <c r="AI519" s="60"/>
      <c r="AJ519" s="60"/>
      <c r="AK519" s="60"/>
      <c r="AL519" s="60"/>
      <c r="AM519" s="60"/>
      <c r="AN519" s="60"/>
      <c r="AO519" s="60"/>
      <c r="AP519" s="60"/>
      <c r="AQ519" s="60"/>
      <c r="AR519" s="60"/>
      <c r="AS519" s="60"/>
      <c r="AT519" s="60"/>
      <c r="AU519" s="60"/>
      <c r="AV519" s="60"/>
      <c r="AW519" s="60"/>
      <c r="AX519" s="60"/>
      <c r="AY519" s="60"/>
      <c r="AZ519" s="60"/>
      <c r="BA519" s="60"/>
      <c r="BB519" s="60"/>
      <c r="BC519" s="60"/>
      <c r="BD519" s="60"/>
      <c r="BE519" s="60"/>
    </row>
    <row r="520" spans="1:57" ht="30" customHeight="1" x14ac:dyDescent="0.25">
      <c r="A520" s="172"/>
      <c r="B520" s="70">
        <v>564</v>
      </c>
      <c r="C520" s="175"/>
      <c r="D520" s="81" t="s">
        <v>573</v>
      </c>
      <c r="E520" s="66" t="s">
        <v>824</v>
      </c>
      <c r="F520" s="66" t="s">
        <v>574</v>
      </c>
      <c r="G520" s="69" t="s">
        <v>39</v>
      </c>
      <c r="H520" s="54">
        <v>24.17</v>
      </c>
      <c r="I520" s="32"/>
      <c r="J520" s="41">
        <f t="shared" si="16"/>
        <v>0</v>
      </c>
      <c r="K520" s="42" t="str">
        <f t="shared" si="17"/>
        <v>OK</v>
      </c>
      <c r="L520" s="31"/>
      <c r="M520" s="31"/>
      <c r="N520" s="31"/>
      <c r="O520" s="31"/>
      <c r="P520" s="31"/>
      <c r="Q520" s="31"/>
      <c r="R520" s="31"/>
      <c r="S520" s="31"/>
      <c r="T520" s="31"/>
      <c r="U520" s="31"/>
      <c r="V520" s="31"/>
      <c r="W520" s="31"/>
      <c r="X520" s="60"/>
      <c r="Y520" s="121"/>
      <c r="Z520" s="60"/>
      <c r="AA520" s="60"/>
      <c r="AB520" s="60"/>
      <c r="AC520" s="60"/>
      <c r="AD520" s="60"/>
      <c r="AE520" s="60"/>
      <c r="AF520" s="60"/>
      <c r="AG520" s="60"/>
      <c r="AH520" s="60"/>
      <c r="AI520" s="60"/>
      <c r="AJ520" s="60"/>
      <c r="AK520" s="60"/>
      <c r="AL520" s="60"/>
      <c r="AM520" s="60"/>
      <c r="AN520" s="60"/>
      <c r="AO520" s="60"/>
      <c r="AP520" s="60"/>
      <c r="AQ520" s="60"/>
      <c r="AR520" s="60"/>
      <c r="AS520" s="60"/>
      <c r="AT520" s="60"/>
      <c r="AU520" s="60"/>
      <c r="AV520" s="60"/>
      <c r="AW520" s="60"/>
      <c r="AX520" s="60"/>
      <c r="AY520" s="60"/>
      <c r="AZ520" s="60"/>
      <c r="BA520" s="60"/>
      <c r="BB520" s="60"/>
      <c r="BC520" s="60"/>
      <c r="BD520" s="60"/>
      <c r="BE520" s="60"/>
    </row>
    <row r="521" spans="1:57" ht="30" customHeight="1" x14ac:dyDescent="0.25">
      <c r="A521" s="172"/>
      <c r="B521" s="70">
        <v>565</v>
      </c>
      <c r="C521" s="175"/>
      <c r="D521" s="80" t="s">
        <v>575</v>
      </c>
      <c r="E521" s="69" t="s">
        <v>824</v>
      </c>
      <c r="F521" s="69" t="s">
        <v>123</v>
      </c>
      <c r="G521" s="69" t="s">
        <v>39</v>
      </c>
      <c r="H521" s="54">
        <v>4.95</v>
      </c>
      <c r="I521" s="32"/>
      <c r="J521" s="41">
        <f t="shared" si="16"/>
        <v>0</v>
      </c>
      <c r="K521" s="42" t="str">
        <f t="shared" si="17"/>
        <v>OK</v>
      </c>
      <c r="L521" s="31"/>
      <c r="M521" s="31"/>
      <c r="N521" s="31"/>
      <c r="O521" s="31"/>
      <c r="P521" s="31"/>
      <c r="Q521" s="31"/>
      <c r="R521" s="31"/>
      <c r="S521" s="31"/>
      <c r="T521" s="31"/>
      <c r="U521" s="31"/>
      <c r="V521" s="31"/>
      <c r="W521" s="31"/>
      <c r="X521" s="60"/>
      <c r="Y521" s="121"/>
      <c r="Z521" s="60"/>
      <c r="AA521" s="60"/>
      <c r="AB521" s="60"/>
      <c r="AC521" s="60"/>
      <c r="AD521" s="60"/>
      <c r="AE521" s="60"/>
      <c r="AF521" s="60"/>
      <c r="AG521" s="60"/>
      <c r="AH521" s="60"/>
      <c r="AI521" s="60"/>
      <c r="AJ521" s="60"/>
      <c r="AK521" s="60"/>
      <c r="AL521" s="60"/>
      <c r="AM521" s="60"/>
      <c r="AN521" s="60"/>
      <c r="AO521" s="60"/>
      <c r="AP521" s="60"/>
      <c r="AQ521" s="60"/>
      <c r="AR521" s="60"/>
      <c r="AS521" s="60"/>
      <c r="AT521" s="60"/>
      <c r="AU521" s="60"/>
      <c r="AV521" s="60"/>
      <c r="AW521" s="60"/>
      <c r="AX521" s="60"/>
      <c r="AY521" s="60"/>
      <c r="AZ521" s="60"/>
      <c r="BA521" s="60"/>
      <c r="BB521" s="60"/>
      <c r="BC521" s="60"/>
      <c r="BD521" s="60"/>
      <c r="BE521" s="60"/>
    </row>
    <row r="522" spans="1:57" ht="30" customHeight="1" x14ac:dyDescent="0.25">
      <c r="A522" s="172"/>
      <c r="B522" s="70">
        <v>566</v>
      </c>
      <c r="C522" s="175"/>
      <c r="D522" s="80" t="s">
        <v>576</v>
      </c>
      <c r="E522" s="69" t="s">
        <v>824</v>
      </c>
      <c r="F522" s="69" t="s">
        <v>123</v>
      </c>
      <c r="G522" s="69" t="s">
        <v>39</v>
      </c>
      <c r="H522" s="54">
        <v>4.95</v>
      </c>
      <c r="I522" s="32"/>
      <c r="J522" s="41">
        <f t="shared" si="16"/>
        <v>0</v>
      </c>
      <c r="K522" s="42" t="str">
        <f t="shared" si="17"/>
        <v>OK</v>
      </c>
      <c r="L522" s="31"/>
      <c r="M522" s="31"/>
      <c r="N522" s="31"/>
      <c r="O522" s="31"/>
      <c r="P522" s="31"/>
      <c r="Q522" s="31"/>
      <c r="R522" s="31"/>
      <c r="S522" s="31"/>
      <c r="T522" s="31"/>
      <c r="U522" s="31"/>
      <c r="V522" s="31"/>
      <c r="W522" s="31"/>
      <c r="X522" s="60"/>
      <c r="Y522" s="121"/>
      <c r="Z522" s="60"/>
      <c r="AA522" s="60"/>
      <c r="AB522" s="60"/>
      <c r="AC522" s="60"/>
      <c r="AD522" s="60"/>
      <c r="AE522" s="60"/>
      <c r="AF522" s="60"/>
      <c r="AG522" s="60"/>
      <c r="AH522" s="60"/>
      <c r="AI522" s="60"/>
      <c r="AJ522" s="60"/>
      <c r="AK522" s="60"/>
      <c r="AL522" s="60"/>
      <c r="AM522" s="60"/>
      <c r="AN522" s="60"/>
      <c r="AO522" s="60"/>
      <c r="AP522" s="60"/>
      <c r="AQ522" s="60"/>
      <c r="AR522" s="60"/>
      <c r="AS522" s="60"/>
      <c r="AT522" s="60"/>
      <c r="AU522" s="60"/>
      <c r="AV522" s="60"/>
      <c r="AW522" s="60"/>
      <c r="AX522" s="60"/>
      <c r="AY522" s="60"/>
      <c r="AZ522" s="60"/>
      <c r="BA522" s="60"/>
      <c r="BB522" s="60"/>
      <c r="BC522" s="60"/>
      <c r="BD522" s="60"/>
      <c r="BE522" s="60"/>
    </row>
    <row r="523" spans="1:57" ht="30" customHeight="1" x14ac:dyDescent="0.25">
      <c r="A523" s="172"/>
      <c r="B523" s="70">
        <v>567</v>
      </c>
      <c r="C523" s="175"/>
      <c r="D523" s="80" t="s">
        <v>577</v>
      </c>
      <c r="E523" s="69" t="s">
        <v>824</v>
      </c>
      <c r="F523" s="69" t="s">
        <v>123</v>
      </c>
      <c r="G523" s="69" t="s">
        <v>39</v>
      </c>
      <c r="H523" s="54">
        <v>4.95</v>
      </c>
      <c r="I523" s="32"/>
      <c r="J523" s="41">
        <f t="shared" si="16"/>
        <v>0</v>
      </c>
      <c r="K523" s="42" t="str">
        <f t="shared" si="17"/>
        <v>OK</v>
      </c>
      <c r="L523" s="31"/>
      <c r="M523" s="31"/>
      <c r="N523" s="31"/>
      <c r="O523" s="31"/>
      <c r="P523" s="31"/>
      <c r="Q523" s="31"/>
      <c r="R523" s="31"/>
      <c r="S523" s="31"/>
      <c r="T523" s="31"/>
      <c r="U523" s="31"/>
      <c r="V523" s="31"/>
      <c r="W523" s="31"/>
      <c r="X523" s="60"/>
      <c r="Y523" s="121"/>
      <c r="Z523" s="60"/>
      <c r="AA523" s="60"/>
      <c r="AB523" s="60"/>
      <c r="AC523" s="60"/>
      <c r="AD523" s="60"/>
      <c r="AE523" s="60"/>
      <c r="AF523" s="60"/>
      <c r="AG523" s="60"/>
      <c r="AH523" s="60"/>
      <c r="AI523" s="60"/>
      <c r="AJ523" s="60"/>
      <c r="AK523" s="60"/>
      <c r="AL523" s="60"/>
      <c r="AM523" s="60"/>
      <c r="AN523" s="60"/>
      <c r="AO523" s="60"/>
      <c r="AP523" s="60"/>
      <c r="AQ523" s="60"/>
      <c r="AR523" s="60"/>
      <c r="AS523" s="60"/>
      <c r="AT523" s="60"/>
      <c r="AU523" s="60"/>
      <c r="AV523" s="60"/>
      <c r="AW523" s="60"/>
      <c r="AX523" s="60"/>
      <c r="AY523" s="60"/>
      <c r="AZ523" s="60"/>
      <c r="BA523" s="60"/>
      <c r="BB523" s="60"/>
      <c r="BC523" s="60"/>
      <c r="BD523" s="60"/>
      <c r="BE523" s="60"/>
    </row>
    <row r="524" spans="1:57" ht="30" customHeight="1" x14ac:dyDescent="0.25">
      <c r="A524" s="172"/>
      <c r="B524" s="70">
        <v>568</v>
      </c>
      <c r="C524" s="175"/>
      <c r="D524" s="81" t="s">
        <v>578</v>
      </c>
      <c r="E524" s="66" t="s">
        <v>824</v>
      </c>
      <c r="F524" s="66" t="s">
        <v>574</v>
      </c>
      <c r="G524" s="69" t="s">
        <v>39</v>
      </c>
      <c r="H524" s="54">
        <v>22.5</v>
      </c>
      <c r="I524" s="32"/>
      <c r="J524" s="41">
        <f t="shared" si="16"/>
        <v>0</v>
      </c>
      <c r="K524" s="42" t="str">
        <f t="shared" si="17"/>
        <v>OK</v>
      </c>
      <c r="L524" s="31"/>
      <c r="M524" s="31"/>
      <c r="N524" s="31"/>
      <c r="O524" s="31"/>
      <c r="P524" s="31"/>
      <c r="Q524" s="31"/>
      <c r="R524" s="31"/>
      <c r="S524" s="31"/>
      <c r="T524" s="31"/>
      <c r="U524" s="31"/>
      <c r="V524" s="31"/>
      <c r="W524" s="31"/>
      <c r="X524" s="60"/>
      <c r="Y524" s="121"/>
      <c r="Z524" s="60"/>
      <c r="AA524" s="60"/>
      <c r="AB524" s="60"/>
      <c r="AC524" s="60"/>
      <c r="AD524" s="60"/>
      <c r="AE524" s="60"/>
      <c r="AF524" s="60"/>
      <c r="AG524" s="60"/>
      <c r="AH524" s="60"/>
      <c r="AI524" s="60"/>
      <c r="AJ524" s="60"/>
      <c r="AK524" s="60"/>
      <c r="AL524" s="60"/>
      <c r="AM524" s="60"/>
      <c r="AN524" s="60"/>
      <c r="AO524" s="60"/>
      <c r="AP524" s="60"/>
      <c r="AQ524" s="60"/>
      <c r="AR524" s="60"/>
      <c r="AS524" s="60"/>
      <c r="AT524" s="60"/>
      <c r="AU524" s="60"/>
      <c r="AV524" s="60"/>
      <c r="AW524" s="60"/>
      <c r="AX524" s="60"/>
      <c r="AY524" s="60"/>
      <c r="AZ524" s="60"/>
      <c r="BA524" s="60"/>
      <c r="BB524" s="60"/>
      <c r="BC524" s="60"/>
      <c r="BD524" s="60"/>
      <c r="BE524" s="60"/>
    </row>
    <row r="525" spans="1:57" ht="30" customHeight="1" x14ac:dyDescent="0.25">
      <c r="A525" s="172"/>
      <c r="B525" s="70">
        <v>569</v>
      </c>
      <c r="C525" s="175"/>
      <c r="D525" s="81" t="s">
        <v>580</v>
      </c>
      <c r="E525" s="66" t="s">
        <v>824</v>
      </c>
      <c r="F525" s="66" t="s">
        <v>574</v>
      </c>
      <c r="G525" s="69" t="s">
        <v>39</v>
      </c>
      <c r="H525" s="54">
        <v>22.5</v>
      </c>
      <c r="I525" s="32"/>
      <c r="J525" s="41">
        <f t="shared" si="16"/>
        <v>0</v>
      </c>
      <c r="K525" s="42" t="str">
        <f t="shared" si="17"/>
        <v>OK</v>
      </c>
      <c r="L525" s="31"/>
      <c r="M525" s="31"/>
      <c r="N525" s="31"/>
      <c r="O525" s="31"/>
      <c r="P525" s="31"/>
      <c r="Q525" s="31"/>
      <c r="R525" s="31"/>
      <c r="S525" s="31"/>
      <c r="T525" s="31"/>
      <c r="U525" s="31"/>
      <c r="V525" s="31"/>
      <c r="W525" s="31"/>
      <c r="X525" s="60"/>
      <c r="Y525" s="121"/>
      <c r="Z525" s="60"/>
      <c r="AA525" s="60"/>
      <c r="AB525" s="60"/>
      <c r="AC525" s="60"/>
      <c r="AD525" s="60"/>
      <c r="AE525" s="60"/>
      <c r="AF525" s="60"/>
      <c r="AG525" s="60"/>
      <c r="AH525" s="60"/>
      <c r="AI525" s="60"/>
      <c r="AJ525" s="60"/>
      <c r="AK525" s="60"/>
      <c r="AL525" s="60"/>
      <c r="AM525" s="60"/>
      <c r="AN525" s="60"/>
      <c r="AO525" s="60"/>
      <c r="AP525" s="60"/>
      <c r="AQ525" s="60"/>
      <c r="AR525" s="60"/>
      <c r="AS525" s="60"/>
      <c r="AT525" s="60"/>
      <c r="AU525" s="60"/>
      <c r="AV525" s="60"/>
      <c r="AW525" s="60"/>
      <c r="AX525" s="60"/>
      <c r="AY525" s="60"/>
      <c r="AZ525" s="60"/>
      <c r="BA525" s="60"/>
      <c r="BB525" s="60"/>
      <c r="BC525" s="60"/>
      <c r="BD525" s="60"/>
      <c r="BE525" s="60"/>
    </row>
    <row r="526" spans="1:57" ht="30" customHeight="1" x14ac:dyDescent="0.25">
      <c r="A526" s="172"/>
      <c r="B526" s="70">
        <v>570</v>
      </c>
      <c r="C526" s="175"/>
      <c r="D526" s="81" t="s">
        <v>581</v>
      </c>
      <c r="E526" s="66" t="s">
        <v>824</v>
      </c>
      <c r="F526" s="66" t="s">
        <v>574</v>
      </c>
      <c r="G526" s="69" t="s">
        <v>39</v>
      </c>
      <c r="H526" s="54">
        <v>22.5</v>
      </c>
      <c r="I526" s="32"/>
      <c r="J526" s="41">
        <f t="shared" si="16"/>
        <v>0</v>
      </c>
      <c r="K526" s="42" t="str">
        <f t="shared" si="17"/>
        <v>OK</v>
      </c>
      <c r="L526" s="31"/>
      <c r="M526" s="31"/>
      <c r="N526" s="31"/>
      <c r="O526" s="31"/>
      <c r="P526" s="31"/>
      <c r="Q526" s="31"/>
      <c r="R526" s="31"/>
      <c r="S526" s="31"/>
      <c r="T526" s="31"/>
      <c r="U526" s="31"/>
      <c r="V526" s="31"/>
      <c r="W526" s="31"/>
      <c r="X526" s="60"/>
      <c r="Y526" s="121"/>
      <c r="Z526" s="60"/>
      <c r="AA526" s="60"/>
      <c r="AB526" s="60"/>
      <c r="AC526" s="60"/>
      <c r="AD526" s="60"/>
      <c r="AE526" s="60"/>
      <c r="AF526" s="60"/>
      <c r="AG526" s="60"/>
      <c r="AH526" s="60"/>
      <c r="AI526" s="60"/>
      <c r="AJ526" s="60"/>
      <c r="AK526" s="60"/>
      <c r="AL526" s="60"/>
      <c r="AM526" s="60"/>
      <c r="AN526" s="60"/>
      <c r="AO526" s="60"/>
      <c r="AP526" s="60"/>
      <c r="AQ526" s="60"/>
      <c r="AR526" s="60"/>
      <c r="AS526" s="60"/>
      <c r="AT526" s="60"/>
      <c r="AU526" s="60"/>
      <c r="AV526" s="60"/>
      <c r="AW526" s="60"/>
      <c r="AX526" s="60"/>
      <c r="AY526" s="60"/>
      <c r="AZ526" s="60"/>
      <c r="BA526" s="60"/>
      <c r="BB526" s="60"/>
      <c r="BC526" s="60"/>
      <c r="BD526" s="60"/>
      <c r="BE526" s="60"/>
    </row>
    <row r="527" spans="1:57" ht="30" customHeight="1" x14ac:dyDescent="0.25">
      <c r="A527" s="172"/>
      <c r="B527" s="70">
        <v>571</v>
      </c>
      <c r="C527" s="175"/>
      <c r="D527" s="81" t="s">
        <v>637</v>
      </c>
      <c r="E527" s="66" t="s">
        <v>824</v>
      </c>
      <c r="F527" s="69" t="s">
        <v>638</v>
      </c>
      <c r="G527" s="69" t="s">
        <v>44</v>
      </c>
      <c r="H527" s="54">
        <v>3.5</v>
      </c>
      <c r="I527" s="32"/>
      <c r="J527" s="41">
        <f t="shared" si="16"/>
        <v>0</v>
      </c>
      <c r="K527" s="42" t="str">
        <f t="shared" si="17"/>
        <v>OK</v>
      </c>
      <c r="L527" s="31"/>
      <c r="M527" s="31"/>
      <c r="N527" s="31"/>
      <c r="O527" s="31"/>
      <c r="P527" s="31"/>
      <c r="Q527" s="31"/>
      <c r="R527" s="31"/>
      <c r="S527" s="31"/>
      <c r="T527" s="31"/>
      <c r="U527" s="31"/>
      <c r="V527" s="31"/>
      <c r="W527" s="31"/>
      <c r="X527" s="60"/>
      <c r="Y527" s="121"/>
      <c r="Z527" s="60"/>
      <c r="AA527" s="60"/>
      <c r="AB527" s="60"/>
      <c r="AC527" s="60"/>
      <c r="AD527" s="60"/>
      <c r="AE527" s="60"/>
      <c r="AF527" s="60"/>
      <c r="AG527" s="60"/>
      <c r="AH527" s="60"/>
      <c r="AI527" s="60"/>
      <c r="AJ527" s="60"/>
      <c r="AK527" s="60"/>
      <c r="AL527" s="60"/>
      <c r="AM527" s="60"/>
      <c r="AN527" s="60"/>
      <c r="AO527" s="60"/>
      <c r="AP527" s="60"/>
      <c r="AQ527" s="60"/>
      <c r="AR527" s="60"/>
      <c r="AS527" s="60"/>
      <c r="AT527" s="60"/>
      <c r="AU527" s="60"/>
      <c r="AV527" s="60"/>
      <c r="AW527" s="60"/>
      <c r="AX527" s="60"/>
      <c r="AY527" s="60"/>
      <c r="AZ527" s="60"/>
      <c r="BA527" s="60"/>
      <c r="BB527" s="60"/>
      <c r="BC527" s="60"/>
      <c r="BD527" s="60"/>
      <c r="BE527" s="60"/>
    </row>
    <row r="528" spans="1:57" ht="30" customHeight="1" x14ac:dyDescent="0.25">
      <c r="A528" s="172"/>
      <c r="B528" s="70">
        <v>572</v>
      </c>
      <c r="C528" s="175"/>
      <c r="D528" s="80" t="s">
        <v>582</v>
      </c>
      <c r="E528" s="69" t="s">
        <v>830</v>
      </c>
      <c r="F528" s="69" t="s">
        <v>123</v>
      </c>
      <c r="G528" s="69" t="s">
        <v>39</v>
      </c>
      <c r="H528" s="54">
        <v>561.89</v>
      </c>
      <c r="I528" s="32"/>
      <c r="J528" s="41">
        <f t="shared" si="16"/>
        <v>0</v>
      </c>
      <c r="K528" s="42" t="str">
        <f t="shared" si="17"/>
        <v>OK</v>
      </c>
      <c r="L528" s="31"/>
      <c r="M528" s="31"/>
      <c r="N528" s="31"/>
      <c r="O528" s="31"/>
      <c r="P528" s="31"/>
      <c r="Q528" s="31"/>
      <c r="R528" s="31"/>
      <c r="S528" s="31"/>
      <c r="T528" s="31"/>
      <c r="U528" s="31"/>
      <c r="V528" s="31"/>
      <c r="W528" s="31"/>
      <c r="X528" s="60"/>
      <c r="Y528" s="121"/>
      <c r="Z528" s="60"/>
      <c r="AA528" s="60"/>
      <c r="AB528" s="60"/>
      <c r="AC528" s="60"/>
      <c r="AD528" s="60"/>
      <c r="AE528" s="60"/>
      <c r="AF528" s="60"/>
      <c r="AG528" s="60"/>
      <c r="AH528" s="60"/>
      <c r="AI528" s="60"/>
      <c r="AJ528" s="60"/>
      <c r="AK528" s="60"/>
      <c r="AL528" s="60"/>
      <c r="AM528" s="60"/>
      <c r="AN528" s="60"/>
      <c r="AO528" s="60"/>
      <c r="AP528" s="60"/>
      <c r="AQ528" s="60"/>
      <c r="AR528" s="60"/>
      <c r="AS528" s="60"/>
      <c r="AT528" s="60"/>
      <c r="AU528" s="60"/>
      <c r="AV528" s="60"/>
      <c r="AW528" s="60"/>
      <c r="AX528" s="60"/>
      <c r="AY528" s="60"/>
      <c r="AZ528" s="60"/>
      <c r="BA528" s="60"/>
      <c r="BB528" s="60"/>
      <c r="BC528" s="60"/>
      <c r="BD528" s="60"/>
      <c r="BE528" s="60"/>
    </row>
    <row r="529" spans="1:57" ht="30" customHeight="1" x14ac:dyDescent="0.25">
      <c r="A529" s="172"/>
      <c r="B529" s="70">
        <v>573</v>
      </c>
      <c r="C529" s="175"/>
      <c r="D529" s="81" t="s">
        <v>583</v>
      </c>
      <c r="E529" s="66" t="s">
        <v>824</v>
      </c>
      <c r="F529" s="66" t="s">
        <v>574</v>
      </c>
      <c r="G529" s="69" t="s">
        <v>39</v>
      </c>
      <c r="H529" s="54">
        <v>7.04</v>
      </c>
      <c r="I529" s="32"/>
      <c r="J529" s="41">
        <f t="shared" si="16"/>
        <v>0</v>
      </c>
      <c r="K529" s="42" t="str">
        <f t="shared" si="17"/>
        <v>OK</v>
      </c>
      <c r="L529" s="31"/>
      <c r="M529" s="31"/>
      <c r="N529" s="31"/>
      <c r="O529" s="31"/>
      <c r="P529" s="31"/>
      <c r="Q529" s="31"/>
      <c r="R529" s="31"/>
      <c r="S529" s="31"/>
      <c r="T529" s="31"/>
      <c r="U529" s="31"/>
      <c r="V529" s="31"/>
      <c r="W529" s="31"/>
      <c r="X529" s="60"/>
      <c r="Y529" s="121"/>
      <c r="Z529" s="60"/>
      <c r="AA529" s="60"/>
      <c r="AB529" s="60"/>
      <c r="AC529" s="60"/>
      <c r="AD529" s="60"/>
      <c r="AE529" s="60"/>
      <c r="AF529" s="60"/>
      <c r="AG529" s="60"/>
      <c r="AH529" s="60"/>
      <c r="AI529" s="60"/>
      <c r="AJ529" s="60"/>
      <c r="AK529" s="60"/>
      <c r="AL529" s="60"/>
      <c r="AM529" s="60"/>
      <c r="AN529" s="60"/>
      <c r="AO529" s="60"/>
      <c r="AP529" s="60"/>
      <c r="AQ529" s="60"/>
      <c r="AR529" s="60"/>
      <c r="AS529" s="60"/>
      <c r="AT529" s="60"/>
      <c r="AU529" s="60"/>
      <c r="AV529" s="60"/>
      <c r="AW529" s="60"/>
      <c r="AX529" s="60"/>
      <c r="AY529" s="60"/>
      <c r="AZ529" s="60"/>
      <c r="BA529" s="60"/>
      <c r="BB529" s="60"/>
      <c r="BC529" s="60"/>
      <c r="BD529" s="60"/>
      <c r="BE529" s="60"/>
    </row>
    <row r="530" spans="1:57" ht="30" customHeight="1" x14ac:dyDescent="0.25">
      <c r="A530" s="172"/>
      <c r="B530" s="70">
        <v>574</v>
      </c>
      <c r="C530" s="175"/>
      <c r="D530" s="81" t="s">
        <v>585</v>
      </c>
      <c r="E530" s="66" t="s">
        <v>821</v>
      </c>
      <c r="F530" s="69" t="s">
        <v>123</v>
      </c>
      <c r="G530" s="69" t="s">
        <v>39</v>
      </c>
      <c r="H530" s="54">
        <v>3.52</v>
      </c>
      <c r="I530" s="32">
        <v>30</v>
      </c>
      <c r="J530" s="41">
        <f t="shared" si="16"/>
        <v>15</v>
      </c>
      <c r="K530" s="42" t="str">
        <f t="shared" si="17"/>
        <v>OK</v>
      </c>
      <c r="L530" s="31"/>
      <c r="M530" s="31"/>
      <c r="N530" s="31"/>
      <c r="O530" s="31"/>
      <c r="P530" s="31"/>
      <c r="Q530" s="31"/>
      <c r="R530" s="31"/>
      <c r="S530" s="31"/>
      <c r="T530" s="31"/>
      <c r="U530" s="31"/>
      <c r="V530" s="31"/>
      <c r="W530" s="31"/>
      <c r="X530" s="60"/>
      <c r="Y530" s="121"/>
      <c r="Z530" s="60"/>
      <c r="AA530" s="60"/>
      <c r="AB530" s="60"/>
      <c r="AC530" s="60"/>
      <c r="AD530" s="60"/>
      <c r="AE530" s="60"/>
      <c r="AF530" s="60"/>
      <c r="AG530" s="60"/>
      <c r="AH530" s="60"/>
      <c r="AI530" s="60"/>
      <c r="AJ530" s="60"/>
      <c r="AK530" s="60"/>
      <c r="AL530" s="60"/>
      <c r="AM530" s="60"/>
      <c r="AN530" s="60"/>
      <c r="AO530" s="60"/>
      <c r="AP530" s="60"/>
      <c r="AQ530" s="60"/>
      <c r="AR530" s="60"/>
      <c r="AS530" s="60"/>
      <c r="AT530" s="124">
        <v>15</v>
      </c>
      <c r="AU530" s="123"/>
      <c r="AV530" s="123"/>
      <c r="AW530" s="123"/>
      <c r="AX530" s="60"/>
      <c r="AY530" s="60"/>
      <c r="AZ530" s="60"/>
      <c r="BA530" s="60"/>
      <c r="BB530" s="60"/>
      <c r="BC530" s="60"/>
      <c r="BD530" s="60"/>
      <c r="BE530" s="60"/>
    </row>
    <row r="531" spans="1:57" ht="30" customHeight="1" x14ac:dyDescent="0.25">
      <c r="A531" s="172"/>
      <c r="B531" s="70">
        <v>575</v>
      </c>
      <c r="C531" s="175"/>
      <c r="D531" s="80" t="s">
        <v>831</v>
      </c>
      <c r="E531" s="69" t="s">
        <v>832</v>
      </c>
      <c r="F531" s="69" t="s">
        <v>123</v>
      </c>
      <c r="G531" s="69" t="s">
        <v>39</v>
      </c>
      <c r="H531" s="54">
        <v>4.45</v>
      </c>
      <c r="I531" s="32"/>
      <c r="J531" s="41">
        <f t="shared" si="16"/>
        <v>0</v>
      </c>
      <c r="K531" s="42" t="str">
        <f t="shared" si="17"/>
        <v>OK</v>
      </c>
      <c r="L531" s="31"/>
      <c r="M531" s="31"/>
      <c r="N531" s="31"/>
      <c r="O531" s="31"/>
      <c r="P531" s="31"/>
      <c r="Q531" s="31"/>
      <c r="R531" s="31"/>
      <c r="S531" s="31"/>
      <c r="T531" s="31"/>
      <c r="U531" s="31"/>
      <c r="V531" s="31"/>
      <c r="W531" s="31"/>
      <c r="X531" s="60"/>
      <c r="Y531" s="121"/>
      <c r="Z531" s="60"/>
      <c r="AA531" s="60"/>
      <c r="AB531" s="60"/>
      <c r="AC531" s="60"/>
      <c r="AD531" s="60"/>
      <c r="AE531" s="60"/>
      <c r="AF531" s="60"/>
      <c r="AG531" s="60"/>
      <c r="AH531" s="60"/>
      <c r="AI531" s="60"/>
      <c r="AJ531" s="60"/>
      <c r="AK531" s="60"/>
      <c r="AL531" s="60"/>
      <c r="AM531" s="60"/>
      <c r="AN531" s="60"/>
      <c r="AO531" s="60"/>
      <c r="AP531" s="60"/>
      <c r="AQ531" s="60"/>
      <c r="AR531" s="60"/>
      <c r="AS531" s="60"/>
      <c r="AT531" s="60"/>
      <c r="AU531" s="60"/>
      <c r="AV531" s="60"/>
      <c r="AW531" s="60"/>
      <c r="AX531" s="60"/>
      <c r="AY531" s="60"/>
      <c r="AZ531" s="60"/>
      <c r="BA531" s="60"/>
      <c r="BB531" s="60"/>
      <c r="BC531" s="60"/>
      <c r="BD531" s="60"/>
      <c r="BE531" s="60"/>
    </row>
    <row r="532" spans="1:57" ht="30" customHeight="1" x14ac:dyDescent="0.25">
      <c r="A532" s="172"/>
      <c r="B532" s="70">
        <v>576</v>
      </c>
      <c r="C532" s="175"/>
      <c r="D532" s="81" t="s">
        <v>586</v>
      </c>
      <c r="E532" s="66" t="s">
        <v>821</v>
      </c>
      <c r="F532" s="69" t="s">
        <v>123</v>
      </c>
      <c r="G532" s="69" t="s">
        <v>39</v>
      </c>
      <c r="H532" s="54">
        <v>73.84</v>
      </c>
      <c r="I532" s="32"/>
      <c r="J532" s="41">
        <f t="shared" si="16"/>
        <v>0</v>
      </c>
      <c r="K532" s="42" t="str">
        <f t="shared" si="17"/>
        <v>OK</v>
      </c>
      <c r="L532" s="31"/>
      <c r="M532" s="31"/>
      <c r="N532" s="31"/>
      <c r="O532" s="31"/>
      <c r="P532" s="31"/>
      <c r="Q532" s="31"/>
      <c r="R532" s="31"/>
      <c r="S532" s="31"/>
      <c r="T532" s="31"/>
      <c r="U532" s="31"/>
      <c r="V532" s="31"/>
      <c r="W532" s="31"/>
      <c r="X532" s="60"/>
      <c r="Y532" s="121"/>
      <c r="Z532" s="60"/>
      <c r="AA532" s="60"/>
      <c r="AB532" s="60"/>
      <c r="AC532" s="60"/>
      <c r="AD532" s="60"/>
      <c r="AE532" s="60"/>
      <c r="AF532" s="60"/>
      <c r="AG532" s="60"/>
      <c r="AH532" s="60"/>
      <c r="AI532" s="60"/>
      <c r="AJ532" s="60"/>
      <c r="AK532" s="60"/>
      <c r="AL532" s="60"/>
      <c r="AM532" s="60"/>
      <c r="AN532" s="60"/>
      <c r="AO532" s="60"/>
      <c r="AP532" s="60"/>
      <c r="AQ532" s="60"/>
      <c r="AR532" s="60"/>
      <c r="AS532" s="60"/>
      <c r="AT532" s="60"/>
      <c r="AU532" s="60"/>
      <c r="AV532" s="60"/>
      <c r="AW532" s="60"/>
      <c r="AX532" s="60"/>
      <c r="AY532" s="60"/>
      <c r="AZ532" s="60"/>
      <c r="BA532" s="60"/>
      <c r="BB532" s="60"/>
      <c r="BC532" s="60"/>
      <c r="BD532" s="60"/>
      <c r="BE532" s="60"/>
    </row>
    <row r="533" spans="1:57" ht="30" customHeight="1" x14ac:dyDescent="0.25">
      <c r="A533" s="172"/>
      <c r="B533" s="70">
        <v>577</v>
      </c>
      <c r="C533" s="175"/>
      <c r="D533" s="80" t="s">
        <v>587</v>
      </c>
      <c r="E533" s="69" t="s">
        <v>833</v>
      </c>
      <c r="F533" s="69" t="s">
        <v>123</v>
      </c>
      <c r="G533" s="69" t="s">
        <v>39</v>
      </c>
      <c r="H533" s="54">
        <v>2.2599999999999998</v>
      </c>
      <c r="I533" s="32"/>
      <c r="J533" s="41">
        <f t="shared" si="16"/>
        <v>0</v>
      </c>
      <c r="K533" s="42" t="str">
        <f t="shared" si="17"/>
        <v>OK</v>
      </c>
      <c r="L533" s="31"/>
      <c r="M533" s="31"/>
      <c r="N533" s="31"/>
      <c r="O533" s="31"/>
      <c r="P533" s="31"/>
      <c r="Q533" s="31"/>
      <c r="R533" s="31"/>
      <c r="S533" s="31"/>
      <c r="T533" s="31"/>
      <c r="U533" s="31"/>
      <c r="V533" s="31"/>
      <c r="W533" s="31"/>
      <c r="X533" s="60"/>
      <c r="Y533" s="121"/>
      <c r="Z533" s="60"/>
      <c r="AA533" s="60"/>
      <c r="AB533" s="60"/>
      <c r="AC533" s="60"/>
      <c r="AD533" s="60"/>
      <c r="AE533" s="60"/>
      <c r="AF533" s="60"/>
      <c r="AG533" s="60"/>
      <c r="AH533" s="60"/>
      <c r="AI533" s="60"/>
      <c r="AJ533" s="60"/>
      <c r="AK533" s="60"/>
      <c r="AL533" s="60"/>
      <c r="AM533" s="60"/>
      <c r="AN533" s="60"/>
      <c r="AO533" s="60"/>
      <c r="AP533" s="60"/>
      <c r="AQ533" s="60"/>
      <c r="AR533" s="60"/>
      <c r="AS533" s="60"/>
      <c r="AT533" s="60"/>
      <c r="AU533" s="60"/>
      <c r="AV533" s="60"/>
      <c r="AW533" s="60"/>
      <c r="AX533" s="60"/>
      <c r="AY533" s="60"/>
      <c r="AZ533" s="60"/>
      <c r="BA533" s="60"/>
      <c r="BB533" s="60"/>
      <c r="BC533" s="60"/>
      <c r="BD533" s="60"/>
      <c r="BE533" s="60"/>
    </row>
    <row r="534" spans="1:57" ht="30" customHeight="1" x14ac:dyDescent="0.25">
      <c r="A534" s="173"/>
      <c r="B534" s="70">
        <v>578</v>
      </c>
      <c r="C534" s="176"/>
      <c r="D534" s="80" t="s">
        <v>588</v>
      </c>
      <c r="E534" s="69" t="s">
        <v>824</v>
      </c>
      <c r="F534" s="66" t="s">
        <v>574</v>
      </c>
      <c r="G534" s="69" t="s">
        <v>39</v>
      </c>
      <c r="H534" s="54">
        <v>13.35</v>
      </c>
      <c r="I534" s="32"/>
      <c r="J534" s="41">
        <f t="shared" si="16"/>
        <v>0</v>
      </c>
      <c r="K534" s="42" t="str">
        <f t="shared" si="17"/>
        <v>OK</v>
      </c>
      <c r="L534" s="31"/>
      <c r="M534" s="31"/>
      <c r="N534" s="31"/>
      <c r="O534" s="31"/>
      <c r="P534" s="31"/>
      <c r="Q534" s="31"/>
      <c r="R534" s="31"/>
      <c r="S534" s="31"/>
      <c r="T534" s="31"/>
      <c r="U534" s="31"/>
      <c r="V534" s="31"/>
      <c r="W534" s="31"/>
      <c r="X534" s="60"/>
      <c r="Y534" s="121"/>
      <c r="Z534" s="60"/>
      <c r="AA534" s="60"/>
      <c r="AB534" s="60"/>
      <c r="AC534" s="60"/>
      <c r="AD534" s="60"/>
      <c r="AE534" s="60"/>
      <c r="AF534" s="60"/>
      <c r="AG534" s="60"/>
      <c r="AH534" s="60"/>
      <c r="AI534" s="60"/>
      <c r="AJ534" s="60"/>
      <c r="AK534" s="60"/>
      <c r="AL534" s="60"/>
      <c r="AM534" s="60"/>
      <c r="AN534" s="60"/>
      <c r="AO534" s="60"/>
      <c r="AP534" s="60"/>
      <c r="AQ534" s="60"/>
      <c r="AR534" s="60"/>
      <c r="AS534" s="60"/>
      <c r="AT534" s="60"/>
      <c r="AU534" s="60"/>
      <c r="AV534" s="60"/>
      <c r="AW534" s="60"/>
      <c r="AX534" s="60"/>
      <c r="AY534" s="60"/>
      <c r="AZ534" s="60"/>
      <c r="BA534" s="60"/>
      <c r="BB534" s="60"/>
      <c r="BC534" s="60"/>
      <c r="BD534" s="60"/>
      <c r="BE534" s="60"/>
    </row>
    <row r="535" spans="1:57" ht="30" customHeight="1" x14ac:dyDescent="0.25">
      <c r="A535" s="165">
        <v>11</v>
      </c>
      <c r="B535" s="71">
        <v>579</v>
      </c>
      <c r="C535" s="168" t="s">
        <v>819</v>
      </c>
      <c r="D535" s="75" t="s">
        <v>589</v>
      </c>
      <c r="E535" s="72" t="s">
        <v>834</v>
      </c>
      <c r="F535" s="72" t="s">
        <v>38</v>
      </c>
      <c r="G535" s="72" t="s">
        <v>591</v>
      </c>
      <c r="H535" s="56">
        <v>800.54</v>
      </c>
      <c r="I535" s="32"/>
      <c r="J535" s="41">
        <f t="shared" si="16"/>
        <v>0</v>
      </c>
      <c r="K535" s="42" t="str">
        <f t="shared" si="17"/>
        <v>OK</v>
      </c>
      <c r="L535" s="31"/>
      <c r="M535" s="31"/>
      <c r="N535" s="31"/>
      <c r="O535" s="31"/>
      <c r="P535" s="31"/>
      <c r="Q535" s="31"/>
      <c r="R535" s="31"/>
      <c r="S535" s="31"/>
      <c r="T535" s="31"/>
      <c r="U535" s="31"/>
      <c r="V535" s="31"/>
      <c r="W535" s="31"/>
      <c r="X535" s="60"/>
      <c r="Y535" s="121"/>
      <c r="Z535" s="60"/>
      <c r="AA535" s="60"/>
      <c r="AB535" s="60"/>
      <c r="AC535" s="60"/>
      <c r="AD535" s="60"/>
      <c r="AE535" s="60"/>
      <c r="AF535" s="60"/>
      <c r="AG535" s="60"/>
      <c r="AH535" s="60"/>
      <c r="AI535" s="60"/>
      <c r="AJ535" s="60"/>
      <c r="AK535" s="60"/>
      <c r="AL535" s="60"/>
      <c r="AM535" s="60"/>
      <c r="AN535" s="60"/>
      <c r="AO535" s="60"/>
      <c r="AP535" s="60"/>
      <c r="AQ535" s="60"/>
      <c r="AR535" s="60"/>
      <c r="AS535" s="60"/>
      <c r="AT535" s="60"/>
      <c r="AU535" s="60"/>
      <c r="AV535" s="60"/>
      <c r="AW535" s="60"/>
      <c r="AX535" s="60"/>
      <c r="AY535" s="60"/>
      <c r="AZ535" s="60"/>
      <c r="BA535" s="60"/>
      <c r="BB535" s="60"/>
      <c r="BC535" s="60"/>
      <c r="BD535" s="60"/>
      <c r="BE535" s="60"/>
    </row>
    <row r="536" spans="1:57" ht="30" customHeight="1" x14ac:dyDescent="0.25">
      <c r="A536" s="166"/>
      <c r="B536" s="73">
        <v>580</v>
      </c>
      <c r="C536" s="169"/>
      <c r="D536" s="75" t="s">
        <v>592</v>
      </c>
      <c r="E536" s="72" t="s">
        <v>835</v>
      </c>
      <c r="F536" s="72" t="s">
        <v>4</v>
      </c>
      <c r="G536" s="72" t="s">
        <v>591</v>
      </c>
      <c r="H536" s="56">
        <v>1227.56</v>
      </c>
      <c r="I536" s="32">
        <f>1</f>
        <v>1</v>
      </c>
      <c r="J536" s="41">
        <f t="shared" si="16"/>
        <v>0</v>
      </c>
      <c r="K536" s="42" t="str">
        <f t="shared" si="17"/>
        <v>OK</v>
      </c>
      <c r="L536" s="31"/>
      <c r="M536" s="31"/>
      <c r="N536" s="31"/>
      <c r="O536" s="31"/>
      <c r="P536" s="31"/>
      <c r="Q536" s="31"/>
      <c r="R536" s="31"/>
      <c r="S536" s="31"/>
      <c r="T536" s="31"/>
      <c r="U536" s="31"/>
      <c r="V536" s="31"/>
      <c r="W536" s="31"/>
      <c r="X536" s="60"/>
      <c r="Y536" s="121"/>
      <c r="Z536" s="60"/>
      <c r="AA536" s="60"/>
      <c r="AB536" s="60"/>
      <c r="AC536" s="60"/>
      <c r="AD536" s="60"/>
      <c r="AE536" s="60"/>
      <c r="AF536" s="60"/>
      <c r="AG536" s="60"/>
      <c r="AH536" s="60"/>
      <c r="AI536" s="60"/>
      <c r="AJ536" s="60"/>
      <c r="AK536" s="60"/>
      <c r="AL536" s="60"/>
      <c r="AM536" s="60"/>
      <c r="AN536" s="60"/>
      <c r="AO536" s="60"/>
      <c r="AP536" s="60"/>
      <c r="AQ536" s="60"/>
      <c r="AR536" s="60"/>
      <c r="AS536" s="60"/>
      <c r="AT536" s="60"/>
      <c r="AU536" s="60"/>
      <c r="AV536" s="60"/>
      <c r="AW536" s="60"/>
      <c r="AX536" s="60"/>
      <c r="AY536" s="60"/>
      <c r="AZ536" s="60"/>
      <c r="BA536" s="60"/>
      <c r="BB536" s="60"/>
      <c r="BC536" s="60"/>
      <c r="BD536" s="60"/>
      <c r="BE536" s="124">
        <v>1</v>
      </c>
    </row>
    <row r="537" spans="1:57" ht="30" customHeight="1" x14ac:dyDescent="0.25">
      <c r="A537" s="166"/>
      <c r="B537" s="73">
        <v>581</v>
      </c>
      <c r="C537" s="169"/>
      <c r="D537" s="75" t="s">
        <v>593</v>
      </c>
      <c r="E537" s="72" t="s">
        <v>834</v>
      </c>
      <c r="F537" s="72" t="s">
        <v>4</v>
      </c>
      <c r="G537" s="72" t="s">
        <v>591</v>
      </c>
      <c r="H537" s="56">
        <v>307.14</v>
      </c>
      <c r="I537" s="32">
        <f>1</f>
        <v>1</v>
      </c>
      <c r="J537" s="41">
        <f t="shared" si="16"/>
        <v>0</v>
      </c>
      <c r="K537" s="42" t="str">
        <f t="shared" si="17"/>
        <v>OK</v>
      </c>
      <c r="L537" s="31"/>
      <c r="M537" s="31"/>
      <c r="N537" s="31"/>
      <c r="O537" s="31"/>
      <c r="P537" s="31"/>
      <c r="Q537" s="31"/>
      <c r="R537" s="31"/>
      <c r="S537" s="31"/>
      <c r="T537" s="31"/>
      <c r="U537" s="31"/>
      <c r="V537" s="31"/>
      <c r="W537" s="31"/>
      <c r="X537" s="60"/>
      <c r="Y537" s="121"/>
      <c r="Z537" s="60"/>
      <c r="AA537" s="60"/>
      <c r="AB537" s="60"/>
      <c r="AC537" s="60"/>
      <c r="AD537" s="60"/>
      <c r="AE537" s="60"/>
      <c r="AF537" s="60"/>
      <c r="AG537" s="60"/>
      <c r="AH537" s="60"/>
      <c r="AI537" s="60"/>
      <c r="AJ537" s="60"/>
      <c r="AK537" s="60"/>
      <c r="AL537" s="60"/>
      <c r="AM537" s="60"/>
      <c r="AN537" s="60"/>
      <c r="AO537" s="60"/>
      <c r="AP537" s="60"/>
      <c r="AQ537" s="60"/>
      <c r="AR537" s="60"/>
      <c r="AS537" s="60"/>
      <c r="AT537" s="60"/>
      <c r="AU537" s="60"/>
      <c r="AV537" s="60"/>
      <c r="AW537" s="60"/>
      <c r="AX537" s="60"/>
      <c r="AY537" s="60"/>
      <c r="AZ537" s="60"/>
      <c r="BA537" s="60"/>
      <c r="BB537" s="60"/>
      <c r="BC537" s="60"/>
      <c r="BD537" s="60"/>
      <c r="BE537" s="124">
        <v>1</v>
      </c>
    </row>
    <row r="538" spans="1:57" ht="30" customHeight="1" x14ac:dyDescent="0.25">
      <c r="A538" s="166"/>
      <c r="B538" s="73">
        <v>582</v>
      </c>
      <c r="C538" s="169"/>
      <c r="D538" s="82" t="s">
        <v>594</v>
      </c>
      <c r="E538" s="34" t="s">
        <v>836</v>
      </c>
      <c r="F538" s="72" t="s">
        <v>4</v>
      </c>
      <c r="G538" s="72" t="s">
        <v>591</v>
      </c>
      <c r="H538" s="56">
        <v>187.03</v>
      </c>
      <c r="I538" s="32">
        <f>1</f>
        <v>1</v>
      </c>
      <c r="J538" s="41">
        <f t="shared" si="16"/>
        <v>0</v>
      </c>
      <c r="K538" s="42" t="str">
        <f t="shared" si="17"/>
        <v>OK</v>
      </c>
      <c r="L538" s="31"/>
      <c r="M538" s="31"/>
      <c r="N538" s="31"/>
      <c r="O538" s="31"/>
      <c r="P538" s="31"/>
      <c r="Q538" s="31"/>
      <c r="R538" s="31"/>
      <c r="S538" s="31"/>
      <c r="T538" s="31"/>
      <c r="U538" s="31"/>
      <c r="V538" s="31"/>
      <c r="W538" s="31"/>
      <c r="X538" s="60"/>
      <c r="Y538" s="121"/>
      <c r="Z538" s="60"/>
      <c r="AA538" s="60"/>
      <c r="AB538" s="60"/>
      <c r="AC538" s="60"/>
      <c r="AD538" s="60"/>
      <c r="AE538" s="60"/>
      <c r="AF538" s="60"/>
      <c r="AG538" s="60"/>
      <c r="AH538" s="60"/>
      <c r="AI538" s="60"/>
      <c r="AJ538" s="60"/>
      <c r="AK538" s="60"/>
      <c r="AL538" s="60"/>
      <c r="AM538" s="60"/>
      <c r="AN538" s="60"/>
      <c r="AO538" s="60"/>
      <c r="AP538" s="60"/>
      <c r="AQ538" s="60"/>
      <c r="AR538" s="60"/>
      <c r="AS538" s="60"/>
      <c r="AT538" s="60"/>
      <c r="AU538" s="60"/>
      <c r="AV538" s="60"/>
      <c r="AW538" s="60"/>
      <c r="AX538" s="60"/>
      <c r="AY538" s="60"/>
      <c r="AZ538" s="60"/>
      <c r="BA538" s="60"/>
      <c r="BB538" s="60"/>
      <c r="BC538" s="60"/>
      <c r="BD538" s="60"/>
      <c r="BE538" s="124">
        <v>1</v>
      </c>
    </row>
    <row r="539" spans="1:57" ht="30" customHeight="1" x14ac:dyDescent="0.25">
      <c r="A539" s="166"/>
      <c r="B539" s="72">
        <v>583</v>
      </c>
      <c r="C539" s="169"/>
      <c r="D539" s="75" t="s">
        <v>596</v>
      </c>
      <c r="E539" s="72" t="s">
        <v>837</v>
      </c>
      <c r="F539" s="72" t="s">
        <v>38</v>
      </c>
      <c r="G539" s="72" t="s">
        <v>598</v>
      </c>
      <c r="H539" s="56">
        <v>327</v>
      </c>
      <c r="I539" s="32"/>
      <c r="J539" s="41">
        <f t="shared" si="16"/>
        <v>0</v>
      </c>
      <c r="K539" s="42" t="str">
        <f t="shared" si="17"/>
        <v>OK</v>
      </c>
      <c r="L539" s="31"/>
      <c r="M539" s="31"/>
      <c r="N539" s="31"/>
      <c r="O539" s="31"/>
      <c r="P539" s="31"/>
      <c r="Q539" s="31"/>
      <c r="R539" s="31"/>
      <c r="S539" s="31"/>
      <c r="T539" s="31"/>
      <c r="U539" s="31"/>
      <c r="V539" s="31"/>
      <c r="W539" s="31"/>
      <c r="X539" s="60"/>
      <c r="Y539" s="121"/>
      <c r="Z539" s="60"/>
      <c r="AA539" s="60"/>
      <c r="AB539" s="60"/>
      <c r="AC539" s="60"/>
      <c r="AD539" s="60"/>
      <c r="AE539" s="60"/>
      <c r="AF539" s="60"/>
      <c r="AG539" s="60"/>
      <c r="AH539" s="60"/>
      <c r="AI539" s="60"/>
      <c r="AJ539" s="60"/>
      <c r="AK539" s="60"/>
      <c r="AL539" s="60"/>
      <c r="AM539" s="60"/>
      <c r="AN539" s="60"/>
      <c r="AO539" s="60"/>
      <c r="AP539" s="60"/>
      <c r="AQ539" s="60"/>
      <c r="AR539" s="60"/>
      <c r="AS539" s="60"/>
      <c r="AT539" s="60"/>
      <c r="AU539" s="60"/>
      <c r="AV539" s="60"/>
      <c r="AW539" s="60"/>
      <c r="AX539" s="60"/>
      <c r="AY539" s="60"/>
      <c r="AZ539" s="60"/>
      <c r="BA539" s="60"/>
      <c r="BB539" s="60"/>
      <c r="BC539" s="60"/>
      <c r="BD539" s="60"/>
      <c r="BE539" s="60"/>
    </row>
    <row r="540" spans="1:57" ht="30" customHeight="1" x14ac:dyDescent="0.25">
      <c r="A540" s="166"/>
      <c r="B540" s="72">
        <v>584</v>
      </c>
      <c r="C540" s="169"/>
      <c r="D540" s="75" t="s">
        <v>599</v>
      </c>
      <c r="E540" s="72" t="s">
        <v>837</v>
      </c>
      <c r="F540" s="72" t="s">
        <v>38</v>
      </c>
      <c r="G540" s="72" t="s">
        <v>598</v>
      </c>
      <c r="H540" s="56">
        <v>327</v>
      </c>
      <c r="I540" s="32"/>
      <c r="J540" s="41">
        <f t="shared" si="16"/>
        <v>0</v>
      </c>
      <c r="K540" s="42" t="str">
        <f t="shared" si="17"/>
        <v>OK</v>
      </c>
      <c r="L540" s="31"/>
      <c r="M540" s="31"/>
      <c r="N540" s="31"/>
      <c r="O540" s="31"/>
      <c r="P540" s="31"/>
      <c r="Q540" s="31"/>
      <c r="R540" s="31"/>
      <c r="S540" s="31"/>
      <c r="T540" s="31"/>
      <c r="U540" s="31"/>
      <c r="V540" s="31"/>
      <c r="W540" s="31"/>
      <c r="X540" s="60"/>
      <c r="Y540" s="121"/>
      <c r="Z540" s="60"/>
      <c r="AA540" s="60"/>
      <c r="AB540" s="60"/>
      <c r="AC540" s="60"/>
      <c r="AD540" s="60"/>
      <c r="AE540" s="60"/>
      <c r="AF540" s="60"/>
      <c r="AG540" s="60"/>
      <c r="AH540" s="60"/>
      <c r="AI540" s="60"/>
      <c r="AJ540" s="60"/>
      <c r="AK540" s="60"/>
      <c r="AL540" s="60"/>
      <c r="AM540" s="60"/>
      <c r="AN540" s="60"/>
      <c r="AO540" s="60"/>
      <c r="AP540" s="60"/>
      <c r="AQ540" s="60"/>
      <c r="AR540" s="60"/>
      <c r="AS540" s="60"/>
      <c r="AT540" s="60"/>
      <c r="AU540" s="60"/>
      <c r="AV540" s="60"/>
      <c r="AW540" s="60"/>
      <c r="AX540" s="60"/>
      <c r="AY540" s="60"/>
      <c r="AZ540" s="60"/>
      <c r="BA540" s="60"/>
      <c r="BB540" s="60"/>
      <c r="BC540" s="60"/>
      <c r="BD540" s="60"/>
      <c r="BE540" s="60"/>
    </row>
    <row r="541" spans="1:57" ht="30" customHeight="1" x14ac:dyDescent="0.25">
      <c r="A541" s="166"/>
      <c r="B541" s="71">
        <v>585</v>
      </c>
      <c r="C541" s="169"/>
      <c r="D541" s="74" t="s">
        <v>838</v>
      </c>
      <c r="E541" s="51" t="s">
        <v>288</v>
      </c>
      <c r="F541" s="72" t="s">
        <v>336</v>
      </c>
      <c r="G541" s="73"/>
      <c r="H541" s="56">
        <v>832.76</v>
      </c>
      <c r="I541" s="32"/>
      <c r="J541" s="41">
        <f t="shared" si="16"/>
        <v>0</v>
      </c>
      <c r="K541" s="42" t="str">
        <f t="shared" si="17"/>
        <v>OK</v>
      </c>
      <c r="L541" s="31"/>
      <c r="M541" s="31"/>
      <c r="N541" s="31"/>
      <c r="O541" s="31"/>
      <c r="P541" s="31"/>
      <c r="Q541" s="31"/>
      <c r="R541" s="31"/>
      <c r="S541" s="31"/>
      <c r="T541" s="31"/>
      <c r="U541" s="31"/>
      <c r="V541" s="31"/>
      <c r="W541" s="31"/>
      <c r="X541" s="60"/>
      <c r="Y541" s="121"/>
      <c r="Z541" s="60"/>
      <c r="AA541" s="60"/>
      <c r="AB541" s="60"/>
      <c r="AC541" s="60"/>
      <c r="AD541" s="60"/>
      <c r="AE541" s="60"/>
      <c r="AF541" s="60"/>
      <c r="AG541" s="60"/>
      <c r="AH541" s="60"/>
      <c r="AI541" s="60"/>
      <c r="AJ541" s="60"/>
      <c r="AK541" s="60"/>
      <c r="AL541" s="60"/>
      <c r="AM541" s="60"/>
      <c r="AN541" s="60"/>
      <c r="AO541" s="60"/>
      <c r="AP541" s="60"/>
      <c r="AQ541" s="60"/>
      <c r="AR541" s="60"/>
      <c r="AS541" s="60"/>
      <c r="AT541" s="60"/>
      <c r="AU541" s="60"/>
      <c r="AV541" s="60"/>
      <c r="AW541" s="60"/>
      <c r="AX541" s="60"/>
      <c r="AY541" s="60"/>
      <c r="AZ541" s="60"/>
      <c r="BA541" s="60"/>
      <c r="BB541" s="60"/>
      <c r="BC541" s="60"/>
      <c r="BD541" s="60"/>
      <c r="BE541" s="60"/>
    </row>
    <row r="542" spans="1:57" ht="30" customHeight="1" x14ac:dyDescent="0.25">
      <c r="A542" s="166"/>
      <c r="B542" s="73">
        <v>586</v>
      </c>
      <c r="C542" s="169"/>
      <c r="D542" s="75" t="s">
        <v>663</v>
      </c>
      <c r="E542" s="72" t="s">
        <v>839</v>
      </c>
      <c r="F542" s="72" t="s">
        <v>336</v>
      </c>
      <c r="G542" s="72" t="s">
        <v>664</v>
      </c>
      <c r="H542" s="56">
        <v>358.59</v>
      </c>
      <c r="I542" s="32">
        <f>6</f>
        <v>6</v>
      </c>
      <c r="J542" s="41">
        <f t="shared" si="16"/>
        <v>0</v>
      </c>
      <c r="K542" s="42" t="str">
        <f t="shared" si="17"/>
        <v>OK</v>
      </c>
      <c r="L542" s="31"/>
      <c r="M542" s="31"/>
      <c r="N542" s="31"/>
      <c r="O542" s="31"/>
      <c r="P542" s="31"/>
      <c r="Q542" s="31"/>
      <c r="R542" s="31"/>
      <c r="S542" s="31"/>
      <c r="T542" s="31"/>
      <c r="U542" s="31"/>
      <c r="V542" s="31"/>
      <c r="W542" s="31"/>
      <c r="X542" s="60"/>
      <c r="Y542" s="121"/>
      <c r="Z542" s="60"/>
      <c r="AA542" s="60"/>
      <c r="AB542" s="60"/>
      <c r="AC542" s="60"/>
      <c r="AD542" s="60"/>
      <c r="AE542" s="60"/>
      <c r="AF542" s="60"/>
      <c r="AG542" s="60"/>
      <c r="AH542" s="60"/>
      <c r="AI542" s="60"/>
      <c r="AJ542" s="60"/>
      <c r="AK542" s="60"/>
      <c r="AL542" s="60"/>
      <c r="AM542" s="60"/>
      <c r="AN542" s="60"/>
      <c r="AO542" s="60"/>
      <c r="AP542" s="60"/>
      <c r="AQ542" s="60"/>
      <c r="AR542" s="60"/>
      <c r="AS542" s="60"/>
      <c r="AT542" s="60"/>
      <c r="AU542" s="60"/>
      <c r="AV542" s="60"/>
      <c r="AW542" s="60"/>
      <c r="AX542" s="60"/>
      <c r="AY542" s="60"/>
      <c r="AZ542" s="60"/>
      <c r="BA542" s="60"/>
      <c r="BB542" s="60"/>
      <c r="BC542" s="124">
        <v>6</v>
      </c>
      <c r="BD542" s="123"/>
      <c r="BE542" s="123"/>
    </row>
    <row r="543" spans="1:57" ht="30" customHeight="1" x14ac:dyDescent="0.25">
      <c r="A543" s="166"/>
      <c r="B543" s="71">
        <v>587</v>
      </c>
      <c r="C543" s="169"/>
      <c r="D543" s="74" t="s">
        <v>672</v>
      </c>
      <c r="E543" s="51" t="s">
        <v>288</v>
      </c>
      <c r="F543" s="72" t="s">
        <v>336</v>
      </c>
      <c r="G543" s="72" t="s">
        <v>512</v>
      </c>
      <c r="H543" s="56">
        <v>3554.82</v>
      </c>
      <c r="I543" s="32"/>
      <c r="J543" s="41">
        <f t="shared" si="16"/>
        <v>0</v>
      </c>
      <c r="K543" s="42" t="str">
        <f t="shared" si="17"/>
        <v>OK</v>
      </c>
      <c r="L543" s="31"/>
      <c r="M543" s="31"/>
      <c r="N543" s="31"/>
      <c r="O543" s="31"/>
      <c r="P543" s="31"/>
      <c r="Q543" s="31"/>
      <c r="R543" s="31"/>
      <c r="S543" s="31"/>
      <c r="T543" s="31"/>
      <c r="U543" s="31"/>
      <c r="V543" s="31"/>
      <c r="W543" s="31"/>
      <c r="X543" s="60"/>
      <c r="Y543" s="121"/>
      <c r="Z543" s="60"/>
      <c r="AA543" s="60"/>
      <c r="AB543" s="60"/>
      <c r="AC543" s="60"/>
      <c r="AD543" s="60"/>
      <c r="AE543" s="60"/>
      <c r="AF543" s="60"/>
      <c r="AG543" s="60"/>
      <c r="AH543" s="60"/>
      <c r="AI543" s="60"/>
      <c r="AJ543" s="60"/>
      <c r="AK543" s="60"/>
      <c r="AL543" s="60"/>
      <c r="AM543" s="60"/>
      <c r="AN543" s="60"/>
      <c r="AO543" s="60"/>
      <c r="AP543" s="60"/>
      <c r="AQ543" s="60"/>
      <c r="AR543" s="60"/>
      <c r="AS543" s="60"/>
      <c r="AT543" s="60"/>
      <c r="AU543" s="60"/>
      <c r="AV543" s="60"/>
      <c r="AW543" s="60"/>
      <c r="AX543" s="60"/>
      <c r="AY543" s="60"/>
      <c r="AZ543" s="60"/>
      <c r="BA543" s="60"/>
      <c r="BB543" s="60"/>
      <c r="BC543" s="60"/>
      <c r="BD543" s="60"/>
      <c r="BE543" s="60"/>
    </row>
    <row r="544" spans="1:57" ht="30" customHeight="1" x14ac:dyDescent="0.25">
      <c r="A544" s="166"/>
      <c r="B544" s="71">
        <v>588</v>
      </c>
      <c r="C544" s="169"/>
      <c r="D544" s="74" t="s">
        <v>673</v>
      </c>
      <c r="E544" s="51" t="s">
        <v>840</v>
      </c>
      <c r="F544" s="72" t="s">
        <v>336</v>
      </c>
      <c r="G544" s="72" t="s">
        <v>512</v>
      </c>
      <c r="H544" s="56">
        <v>777</v>
      </c>
      <c r="I544" s="32"/>
      <c r="J544" s="41">
        <f t="shared" si="16"/>
        <v>0</v>
      </c>
      <c r="K544" s="42" t="str">
        <f t="shared" si="17"/>
        <v>OK</v>
      </c>
      <c r="L544" s="31"/>
      <c r="M544" s="31"/>
      <c r="N544" s="31"/>
      <c r="O544" s="31"/>
      <c r="P544" s="31"/>
      <c r="Q544" s="31"/>
      <c r="R544" s="31"/>
      <c r="S544" s="31"/>
      <c r="T544" s="31"/>
      <c r="U544" s="31"/>
      <c r="V544" s="31"/>
      <c r="W544" s="31"/>
      <c r="X544" s="60"/>
      <c r="Y544" s="121"/>
      <c r="Z544" s="60"/>
      <c r="AA544" s="60"/>
      <c r="AB544" s="60"/>
      <c r="AC544" s="60"/>
      <c r="AD544" s="60"/>
      <c r="AE544" s="60"/>
      <c r="AF544" s="60"/>
      <c r="AG544" s="60"/>
      <c r="AH544" s="60"/>
      <c r="AI544" s="60"/>
      <c r="AJ544" s="60"/>
      <c r="AK544" s="60"/>
      <c r="AL544" s="60"/>
      <c r="AM544" s="60"/>
      <c r="AN544" s="60"/>
      <c r="AO544" s="60"/>
      <c r="AP544" s="60"/>
      <c r="AQ544" s="60"/>
      <c r="AR544" s="60"/>
      <c r="AS544" s="60"/>
      <c r="AT544" s="60"/>
      <c r="AU544" s="60"/>
      <c r="AV544" s="60"/>
      <c r="AW544" s="60"/>
      <c r="AX544" s="60"/>
      <c r="AY544" s="60"/>
      <c r="AZ544" s="60"/>
      <c r="BA544" s="60"/>
      <c r="BB544" s="60"/>
      <c r="BC544" s="60"/>
      <c r="BD544" s="60"/>
      <c r="BE544" s="60"/>
    </row>
    <row r="545" spans="1:57" ht="30" customHeight="1" x14ac:dyDescent="0.25">
      <c r="A545" s="166"/>
      <c r="B545" s="73">
        <v>589</v>
      </c>
      <c r="C545" s="169"/>
      <c r="D545" s="75" t="s">
        <v>841</v>
      </c>
      <c r="E545" s="72" t="s">
        <v>842</v>
      </c>
      <c r="F545" s="72" t="s">
        <v>38</v>
      </c>
      <c r="G545" s="72" t="s">
        <v>601</v>
      </c>
      <c r="H545" s="56">
        <v>147.63</v>
      </c>
      <c r="I545" s="32"/>
      <c r="J545" s="41">
        <f t="shared" si="16"/>
        <v>0</v>
      </c>
      <c r="K545" s="42" t="str">
        <f t="shared" si="17"/>
        <v>OK</v>
      </c>
      <c r="L545" s="31"/>
      <c r="M545" s="31"/>
      <c r="N545" s="31"/>
      <c r="O545" s="31"/>
      <c r="P545" s="31"/>
      <c r="Q545" s="31"/>
      <c r="R545" s="31"/>
      <c r="S545" s="31"/>
      <c r="T545" s="31"/>
      <c r="U545" s="31"/>
      <c r="V545" s="31"/>
      <c r="W545" s="31"/>
      <c r="X545" s="60"/>
      <c r="Y545" s="121"/>
      <c r="Z545" s="60"/>
      <c r="AA545" s="60"/>
      <c r="AB545" s="60"/>
      <c r="AC545" s="60"/>
      <c r="AD545" s="60"/>
      <c r="AE545" s="60"/>
      <c r="AF545" s="60"/>
      <c r="AG545" s="60"/>
      <c r="AH545" s="60"/>
      <c r="AI545" s="60"/>
      <c r="AJ545" s="60"/>
      <c r="AK545" s="60"/>
      <c r="AL545" s="60"/>
      <c r="AM545" s="60"/>
      <c r="AN545" s="60"/>
      <c r="AO545" s="60"/>
      <c r="AP545" s="60"/>
      <c r="AQ545" s="60"/>
      <c r="AR545" s="60"/>
      <c r="AS545" s="60"/>
      <c r="AT545" s="60"/>
      <c r="AU545" s="60"/>
      <c r="AV545" s="60"/>
      <c r="AW545" s="60"/>
      <c r="AX545" s="60"/>
      <c r="AY545" s="60"/>
      <c r="AZ545" s="60"/>
      <c r="BA545" s="60"/>
      <c r="BB545" s="60"/>
      <c r="BC545" s="60"/>
      <c r="BD545" s="60"/>
      <c r="BE545" s="60"/>
    </row>
    <row r="546" spans="1:57" ht="30" customHeight="1" x14ac:dyDescent="0.25">
      <c r="A546" s="166"/>
      <c r="B546" s="73">
        <v>590</v>
      </c>
      <c r="C546" s="169"/>
      <c r="D546" s="75" t="s">
        <v>843</v>
      </c>
      <c r="E546" s="72" t="s">
        <v>288</v>
      </c>
      <c r="F546" s="72" t="s">
        <v>38</v>
      </c>
      <c r="G546" s="72" t="s">
        <v>601</v>
      </c>
      <c r="H546" s="56">
        <v>426.21</v>
      </c>
      <c r="I546" s="32"/>
      <c r="J546" s="41">
        <f t="shared" si="16"/>
        <v>0</v>
      </c>
      <c r="K546" s="42" t="str">
        <f t="shared" si="17"/>
        <v>OK</v>
      </c>
      <c r="L546" s="31"/>
      <c r="M546" s="31"/>
      <c r="N546" s="31"/>
      <c r="O546" s="31"/>
      <c r="P546" s="31"/>
      <c r="Q546" s="31"/>
      <c r="R546" s="31"/>
      <c r="S546" s="31"/>
      <c r="T546" s="31"/>
      <c r="U546" s="31"/>
      <c r="V546" s="31"/>
      <c r="W546" s="31"/>
      <c r="X546" s="60"/>
      <c r="Y546" s="121"/>
      <c r="Z546" s="60"/>
      <c r="AA546" s="60"/>
      <c r="AB546" s="60"/>
      <c r="AC546" s="60"/>
      <c r="AD546" s="60"/>
      <c r="AE546" s="60"/>
      <c r="AF546" s="60"/>
      <c r="AG546" s="60"/>
      <c r="AH546" s="60"/>
      <c r="AI546" s="60"/>
      <c r="AJ546" s="60"/>
      <c r="AK546" s="60"/>
      <c r="AL546" s="60"/>
      <c r="AM546" s="60"/>
      <c r="AN546" s="60"/>
      <c r="AO546" s="60"/>
      <c r="AP546" s="60"/>
      <c r="AQ546" s="60"/>
      <c r="AR546" s="60"/>
      <c r="AS546" s="60"/>
      <c r="AT546" s="60"/>
      <c r="AU546" s="60"/>
      <c r="AV546" s="60"/>
      <c r="AW546" s="60"/>
      <c r="AX546" s="60"/>
      <c r="AY546" s="60"/>
      <c r="AZ546" s="60"/>
      <c r="BA546" s="60"/>
      <c r="BB546" s="60"/>
      <c r="BC546" s="60"/>
      <c r="BD546" s="60"/>
      <c r="BE546" s="60"/>
    </row>
    <row r="547" spans="1:57" ht="30" customHeight="1" x14ac:dyDescent="0.25">
      <c r="A547" s="166"/>
      <c r="B547" s="73">
        <v>591</v>
      </c>
      <c r="C547" s="169"/>
      <c r="D547" s="74" t="s">
        <v>844</v>
      </c>
      <c r="E547" s="51" t="s">
        <v>845</v>
      </c>
      <c r="F547" s="72" t="s">
        <v>38</v>
      </c>
      <c r="G547" s="72" t="s">
        <v>601</v>
      </c>
      <c r="H547" s="56">
        <v>27.25</v>
      </c>
      <c r="I547" s="32"/>
      <c r="J547" s="41">
        <f t="shared" si="16"/>
        <v>0</v>
      </c>
      <c r="K547" s="42" t="str">
        <f t="shared" si="17"/>
        <v>OK</v>
      </c>
      <c r="L547" s="31"/>
      <c r="M547" s="31"/>
      <c r="N547" s="31"/>
      <c r="O547" s="31"/>
      <c r="P547" s="31"/>
      <c r="Q547" s="31"/>
      <c r="R547" s="31"/>
      <c r="S547" s="31"/>
      <c r="T547" s="31"/>
      <c r="U547" s="31"/>
      <c r="V547" s="31"/>
      <c r="W547" s="31"/>
      <c r="X547" s="60"/>
      <c r="Y547" s="121"/>
      <c r="Z547" s="60"/>
      <c r="AA547" s="60"/>
      <c r="AB547" s="60"/>
      <c r="AC547" s="60"/>
      <c r="AD547" s="60"/>
      <c r="AE547" s="60"/>
      <c r="AF547" s="60"/>
      <c r="AG547" s="60"/>
      <c r="AH547" s="60"/>
      <c r="AI547" s="60"/>
      <c r="AJ547" s="60"/>
      <c r="AK547" s="60"/>
      <c r="AL547" s="60"/>
      <c r="AM547" s="60"/>
      <c r="AN547" s="60"/>
      <c r="AO547" s="60"/>
      <c r="AP547" s="60"/>
      <c r="AQ547" s="60"/>
      <c r="AR547" s="60"/>
      <c r="AS547" s="60"/>
      <c r="AT547" s="60"/>
      <c r="AU547" s="60"/>
      <c r="AV547" s="60"/>
      <c r="AW547" s="60"/>
      <c r="AX547" s="60"/>
      <c r="AY547" s="60"/>
      <c r="AZ547" s="60"/>
      <c r="BA547" s="60"/>
      <c r="BB547" s="60"/>
      <c r="BC547" s="60"/>
      <c r="BD547" s="60"/>
      <c r="BE547" s="60"/>
    </row>
    <row r="548" spans="1:57" ht="30" customHeight="1" x14ac:dyDescent="0.25">
      <c r="A548" s="166"/>
      <c r="B548" s="73">
        <v>592</v>
      </c>
      <c r="C548" s="169"/>
      <c r="D548" s="75" t="s">
        <v>603</v>
      </c>
      <c r="E548" s="72" t="s">
        <v>231</v>
      </c>
      <c r="F548" s="72" t="s">
        <v>38</v>
      </c>
      <c r="G548" s="72" t="s">
        <v>601</v>
      </c>
      <c r="H548" s="56">
        <v>143.83000000000001</v>
      </c>
      <c r="I548" s="32">
        <v>2</v>
      </c>
      <c r="J548" s="41">
        <f t="shared" si="16"/>
        <v>0</v>
      </c>
      <c r="K548" s="42" t="str">
        <f t="shared" si="17"/>
        <v>OK</v>
      </c>
      <c r="L548" s="31"/>
      <c r="M548" s="31"/>
      <c r="N548" s="31"/>
      <c r="O548" s="31"/>
      <c r="P548" s="31"/>
      <c r="Q548" s="31"/>
      <c r="R548" s="31"/>
      <c r="S548" s="31"/>
      <c r="T548" s="31"/>
      <c r="U548" s="31"/>
      <c r="V548" s="31"/>
      <c r="W548" s="31"/>
      <c r="X548" s="60"/>
      <c r="Y548" s="126"/>
      <c r="Z548" s="60"/>
      <c r="AA548" s="124">
        <v>2</v>
      </c>
      <c r="AB548" s="60"/>
      <c r="AC548" s="60"/>
      <c r="AD548" s="60"/>
      <c r="AE548" s="60"/>
      <c r="AF548" s="60"/>
      <c r="AG548" s="60"/>
      <c r="AH548" s="60"/>
      <c r="AI548" s="60"/>
      <c r="AJ548" s="60"/>
      <c r="AK548" s="60"/>
      <c r="AL548" s="60"/>
      <c r="AM548" s="60"/>
      <c r="AN548" s="60"/>
      <c r="AO548" s="60"/>
      <c r="AP548" s="60"/>
      <c r="AQ548" s="60"/>
      <c r="AR548" s="60"/>
      <c r="AS548" s="60"/>
      <c r="AT548" s="60"/>
      <c r="AU548" s="60"/>
      <c r="AV548" s="60"/>
      <c r="AW548" s="60"/>
      <c r="AX548" s="60"/>
      <c r="AY548" s="60"/>
      <c r="AZ548" s="60"/>
      <c r="BA548" s="60"/>
      <c r="BB548" s="60"/>
      <c r="BC548" s="60"/>
      <c r="BD548" s="60"/>
      <c r="BE548" s="60"/>
    </row>
    <row r="549" spans="1:57" ht="30" customHeight="1" x14ac:dyDescent="0.25">
      <c r="A549" s="166"/>
      <c r="B549" s="73">
        <v>593</v>
      </c>
      <c r="C549" s="169"/>
      <c r="D549" s="74" t="s">
        <v>604</v>
      </c>
      <c r="E549" s="51" t="s">
        <v>231</v>
      </c>
      <c r="F549" s="72" t="s">
        <v>38</v>
      </c>
      <c r="G549" s="72" t="s">
        <v>601</v>
      </c>
      <c r="H549" s="56">
        <v>228.43</v>
      </c>
      <c r="I549" s="32"/>
      <c r="J549" s="41">
        <f t="shared" si="16"/>
        <v>0</v>
      </c>
      <c r="K549" s="42" t="str">
        <f t="shared" si="17"/>
        <v>OK</v>
      </c>
      <c r="L549" s="31"/>
      <c r="M549" s="31"/>
      <c r="N549" s="31"/>
      <c r="O549" s="31"/>
      <c r="P549" s="31"/>
      <c r="Q549" s="31"/>
      <c r="R549" s="31"/>
      <c r="S549" s="31"/>
      <c r="T549" s="31"/>
      <c r="U549" s="31"/>
      <c r="V549" s="31"/>
      <c r="W549" s="31"/>
      <c r="X549" s="60"/>
      <c r="Y549" s="121"/>
      <c r="Z549" s="60"/>
      <c r="AA549" s="60"/>
      <c r="AB549" s="60"/>
      <c r="AC549" s="60"/>
      <c r="AD549" s="60"/>
      <c r="AE549" s="60"/>
      <c r="AF549" s="60"/>
      <c r="AG549" s="60"/>
      <c r="AH549" s="60"/>
      <c r="AI549" s="60"/>
      <c r="AJ549" s="60"/>
      <c r="AK549" s="60"/>
      <c r="AL549" s="60"/>
      <c r="AM549" s="60"/>
      <c r="AN549" s="60"/>
      <c r="AO549" s="60"/>
      <c r="AP549" s="60"/>
      <c r="AQ549" s="60"/>
      <c r="AR549" s="60"/>
      <c r="AS549" s="60"/>
      <c r="AT549" s="60"/>
      <c r="AU549" s="60"/>
      <c r="AV549" s="60"/>
      <c r="AW549" s="60"/>
      <c r="AX549" s="60"/>
      <c r="AY549" s="60"/>
      <c r="AZ549" s="60"/>
      <c r="BA549" s="60"/>
      <c r="BB549" s="60"/>
      <c r="BC549" s="60"/>
      <c r="BD549" s="60"/>
      <c r="BE549" s="60"/>
    </row>
    <row r="550" spans="1:57" ht="30" customHeight="1" x14ac:dyDescent="0.25">
      <c r="A550" s="166"/>
      <c r="B550" s="73">
        <v>594</v>
      </c>
      <c r="C550" s="169"/>
      <c r="D550" s="74" t="s">
        <v>846</v>
      </c>
      <c r="E550" s="51" t="s">
        <v>847</v>
      </c>
      <c r="F550" s="72" t="s">
        <v>38</v>
      </c>
      <c r="G550" s="72" t="s">
        <v>531</v>
      </c>
      <c r="H550" s="56">
        <v>79</v>
      </c>
      <c r="I550" s="32"/>
      <c r="J550" s="41">
        <f t="shared" si="16"/>
        <v>0</v>
      </c>
      <c r="K550" s="42" t="str">
        <f t="shared" si="17"/>
        <v>OK</v>
      </c>
      <c r="L550" s="31"/>
      <c r="M550" s="31"/>
      <c r="N550" s="31"/>
      <c r="O550" s="31"/>
      <c r="P550" s="31"/>
      <c r="Q550" s="31"/>
      <c r="R550" s="31"/>
      <c r="S550" s="31"/>
      <c r="T550" s="31"/>
      <c r="U550" s="31"/>
      <c r="V550" s="31"/>
      <c r="W550" s="31"/>
      <c r="X550" s="60"/>
      <c r="Y550" s="121"/>
      <c r="Z550" s="60"/>
      <c r="AA550" s="60"/>
      <c r="AB550" s="60"/>
      <c r="AC550" s="60"/>
      <c r="AD550" s="60"/>
      <c r="AE550" s="60"/>
      <c r="AF550" s="60"/>
      <c r="AG550" s="60"/>
      <c r="AH550" s="60"/>
      <c r="AI550" s="60"/>
      <c r="AJ550" s="60"/>
      <c r="AK550" s="60"/>
      <c r="AL550" s="60"/>
      <c r="AM550" s="60"/>
      <c r="AN550" s="60"/>
      <c r="AO550" s="60"/>
      <c r="AP550" s="60"/>
      <c r="AQ550" s="60"/>
      <c r="AR550" s="60"/>
      <c r="AS550" s="60"/>
      <c r="AT550" s="60"/>
      <c r="AU550" s="60"/>
      <c r="AV550" s="60"/>
      <c r="AW550" s="60"/>
      <c r="AX550" s="60"/>
      <c r="AY550" s="60"/>
      <c r="AZ550" s="60"/>
      <c r="BA550" s="60"/>
      <c r="BB550" s="60"/>
      <c r="BC550" s="60"/>
      <c r="BD550" s="60"/>
      <c r="BE550" s="60"/>
    </row>
    <row r="551" spans="1:57" ht="30" customHeight="1" x14ac:dyDescent="0.25">
      <c r="A551" s="166"/>
      <c r="B551" s="73">
        <v>595</v>
      </c>
      <c r="C551" s="169"/>
      <c r="D551" s="74" t="s">
        <v>848</v>
      </c>
      <c r="E551" s="51" t="s">
        <v>847</v>
      </c>
      <c r="F551" s="72" t="s">
        <v>38</v>
      </c>
      <c r="G551" s="72" t="s">
        <v>531</v>
      </c>
      <c r="H551" s="56">
        <v>83</v>
      </c>
      <c r="I551" s="32"/>
      <c r="J551" s="41">
        <f t="shared" si="16"/>
        <v>0</v>
      </c>
      <c r="K551" s="42" t="str">
        <f t="shared" si="17"/>
        <v>OK</v>
      </c>
      <c r="L551" s="31"/>
      <c r="M551" s="31"/>
      <c r="N551" s="31"/>
      <c r="O551" s="31"/>
      <c r="P551" s="31"/>
      <c r="Q551" s="31"/>
      <c r="R551" s="31"/>
      <c r="S551" s="31"/>
      <c r="T551" s="31"/>
      <c r="U551" s="31"/>
      <c r="V551" s="31"/>
      <c r="W551" s="31"/>
      <c r="X551" s="60"/>
      <c r="Y551" s="121"/>
      <c r="Z551" s="60"/>
      <c r="AA551" s="60"/>
      <c r="AB551" s="60"/>
      <c r="AC551" s="60"/>
      <c r="AD551" s="60"/>
      <c r="AE551" s="60"/>
      <c r="AF551" s="60"/>
      <c r="AG551" s="60"/>
      <c r="AH551" s="60"/>
      <c r="AI551" s="60"/>
      <c r="AJ551" s="60"/>
      <c r="AK551" s="60"/>
      <c r="AL551" s="60"/>
      <c r="AM551" s="60"/>
      <c r="AN551" s="60"/>
      <c r="AO551" s="60"/>
      <c r="AP551" s="60"/>
      <c r="AQ551" s="60"/>
      <c r="AR551" s="60"/>
      <c r="AS551" s="60"/>
      <c r="AT551" s="60"/>
      <c r="AU551" s="60"/>
      <c r="AV551" s="60"/>
      <c r="AW551" s="60"/>
      <c r="AX551" s="60"/>
      <c r="AY551" s="60"/>
      <c r="AZ551" s="60"/>
      <c r="BA551" s="60"/>
      <c r="BB551" s="60"/>
      <c r="BC551" s="60"/>
      <c r="BD551" s="60"/>
      <c r="BE551" s="60"/>
    </row>
    <row r="552" spans="1:57" ht="30" customHeight="1" x14ac:dyDescent="0.25">
      <c r="A552" s="167"/>
      <c r="B552" s="73">
        <v>596</v>
      </c>
      <c r="C552" s="170"/>
      <c r="D552" s="74" t="s">
        <v>849</v>
      </c>
      <c r="E552" s="51" t="s">
        <v>847</v>
      </c>
      <c r="F552" s="72" t="s">
        <v>38</v>
      </c>
      <c r="G552" s="72" t="s">
        <v>531</v>
      </c>
      <c r="H552" s="56">
        <v>25</v>
      </c>
      <c r="I552" s="32"/>
      <c r="J552" s="41">
        <f t="shared" si="16"/>
        <v>0</v>
      </c>
      <c r="K552" s="42" t="str">
        <f t="shared" si="17"/>
        <v>OK</v>
      </c>
      <c r="L552" s="31"/>
      <c r="M552" s="31"/>
      <c r="N552" s="31"/>
      <c r="O552" s="31"/>
      <c r="P552" s="31"/>
      <c r="Q552" s="31"/>
      <c r="R552" s="31"/>
      <c r="S552" s="31"/>
      <c r="T552" s="31"/>
      <c r="U552" s="31"/>
      <c r="V552" s="31"/>
      <c r="W552" s="31"/>
      <c r="X552" s="60"/>
      <c r="Y552" s="121"/>
      <c r="Z552" s="60"/>
      <c r="AA552" s="60"/>
      <c r="AB552" s="60"/>
      <c r="AC552" s="60"/>
      <c r="AD552" s="60"/>
      <c r="AE552" s="60"/>
      <c r="AF552" s="60"/>
      <c r="AG552" s="60"/>
      <c r="AH552" s="60"/>
      <c r="AI552" s="60"/>
      <c r="AJ552" s="60"/>
      <c r="AK552" s="60"/>
      <c r="AL552" s="60"/>
      <c r="AM552" s="60"/>
      <c r="AN552" s="60"/>
      <c r="AO552" s="60"/>
      <c r="AP552" s="60"/>
      <c r="AQ552" s="60"/>
      <c r="AR552" s="60"/>
      <c r="AS552" s="60"/>
      <c r="AT552" s="60"/>
      <c r="AU552" s="60"/>
      <c r="AV552" s="60"/>
      <c r="AW552" s="60"/>
      <c r="AX552" s="60"/>
      <c r="AY552" s="60"/>
      <c r="AZ552" s="60"/>
      <c r="BA552" s="60"/>
      <c r="BB552" s="60"/>
      <c r="BC552" s="60"/>
      <c r="BD552" s="60"/>
      <c r="BE552" s="60"/>
    </row>
    <row r="553" spans="1:57" ht="30" customHeight="1" x14ac:dyDescent="0.25">
      <c r="A553" s="178">
        <v>13</v>
      </c>
      <c r="B553" s="70">
        <v>609</v>
      </c>
      <c r="C553" s="174" t="s">
        <v>819</v>
      </c>
      <c r="D553" s="80" t="s">
        <v>607</v>
      </c>
      <c r="E553" s="69" t="s">
        <v>850</v>
      </c>
      <c r="F553" s="69" t="s">
        <v>123</v>
      </c>
      <c r="G553" s="69" t="s">
        <v>609</v>
      </c>
      <c r="H553" s="54">
        <v>79.5</v>
      </c>
      <c r="I553" s="32"/>
      <c r="J553" s="41">
        <f t="shared" si="16"/>
        <v>0</v>
      </c>
      <c r="K553" s="42" t="str">
        <f t="shared" si="17"/>
        <v>OK</v>
      </c>
      <c r="L553" s="31"/>
      <c r="M553" s="31"/>
      <c r="N553" s="31"/>
      <c r="O553" s="31"/>
      <c r="P553" s="31"/>
      <c r="Q553" s="31"/>
      <c r="R553" s="31"/>
      <c r="S553" s="31"/>
      <c r="T553" s="31"/>
      <c r="U553" s="31"/>
      <c r="V553" s="31"/>
      <c r="W553" s="31"/>
      <c r="X553" s="60"/>
      <c r="Y553" s="121"/>
      <c r="Z553" s="60"/>
      <c r="AA553" s="60"/>
      <c r="AB553" s="60"/>
      <c r="AC553" s="60"/>
      <c r="AD553" s="60"/>
      <c r="AE553" s="60"/>
      <c r="AF553" s="60"/>
      <c r="AG553" s="60"/>
      <c r="AH553" s="60"/>
      <c r="AI553" s="60"/>
      <c r="AJ553" s="60"/>
      <c r="AK553" s="60"/>
      <c r="AL553" s="60"/>
      <c r="AM553" s="60"/>
      <c r="AN553" s="60"/>
      <c r="AO553" s="60"/>
      <c r="AP553" s="60"/>
      <c r="AQ553" s="60"/>
      <c r="AR553" s="60"/>
      <c r="AS553" s="60"/>
      <c r="AT553" s="60"/>
      <c r="AU553" s="60"/>
      <c r="AV553" s="60"/>
      <c r="AW553" s="60"/>
      <c r="AX553" s="60"/>
      <c r="AY553" s="60"/>
      <c r="AZ553" s="60"/>
      <c r="BA553" s="60"/>
      <c r="BB553" s="60"/>
      <c r="BC553" s="60"/>
      <c r="BD553" s="60"/>
      <c r="BE553" s="60"/>
    </row>
    <row r="554" spans="1:57" ht="30" customHeight="1" x14ac:dyDescent="0.25">
      <c r="A554" s="178"/>
      <c r="B554" s="70">
        <v>610</v>
      </c>
      <c r="C554" s="175"/>
      <c r="D554" s="80" t="s">
        <v>610</v>
      </c>
      <c r="E554" s="69" t="s">
        <v>850</v>
      </c>
      <c r="F554" s="69" t="s">
        <v>123</v>
      </c>
      <c r="G554" s="69" t="s">
        <v>609</v>
      </c>
      <c r="H554" s="54">
        <v>112.81</v>
      </c>
      <c r="I554" s="32"/>
      <c r="J554" s="41">
        <f t="shared" si="16"/>
        <v>0</v>
      </c>
      <c r="K554" s="42" t="str">
        <f t="shared" si="17"/>
        <v>OK</v>
      </c>
      <c r="L554" s="31"/>
      <c r="M554" s="31"/>
      <c r="N554" s="31"/>
      <c r="O554" s="31"/>
      <c r="P554" s="31"/>
      <c r="Q554" s="31"/>
      <c r="R554" s="31"/>
      <c r="S554" s="31"/>
      <c r="T554" s="31"/>
      <c r="U554" s="31"/>
      <c r="V554" s="31"/>
      <c r="W554" s="31"/>
      <c r="X554" s="60"/>
      <c r="Y554" s="121"/>
      <c r="Z554" s="60"/>
      <c r="AA554" s="60"/>
      <c r="AB554" s="60"/>
      <c r="AC554" s="60"/>
      <c r="AD554" s="60"/>
      <c r="AE554" s="60"/>
      <c r="AF554" s="60"/>
      <c r="AG554" s="60"/>
      <c r="AH554" s="60"/>
      <c r="AI554" s="60"/>
      <c r="AJ554" s="60"/>
      <c r="AK554" s="60"/>
      <c r="AL554" s="60"/>
      <c r="AM554" s="60"/>
      <c r="AN554" s="60"/>
      <c r="AO554" s="60"/>
      <c r="AP554" s="60"/>
      <c r="AQ554" s="60"/>
      <c r="AR554" s="60"/>
      <c r="AS554" s="60"/>
      <c r="AT554" s="60"/>
      <c r="AU554" s="60"/>
      <c r="AV554" s="60"/>
      <c r="AW554" s="60"/>
      <c r="AX554" s="60"/>
      <c r="AY554" s="60"/>
      <c r="AZ554" s="60"/>
      <c r="BA554" s="60"/>
      <c r="BB554" s="60"/>
      <c r="BC554" s="60"/>
      <c r="BD554" s="60"/>
      <c r="BE554" s="60"/>
    </row>
    <row r="555" spans="1:57" ht="30" customHeight="1" x14ac:dyDescent="0.25">
      <c r="A555" s="178"/>
      <c r="B555" s="70">
        <v>611</v>
      </c>
      <c r="C555" s="175"/>
      <c r="D555" s="80" t="s">
        <v>611</v>
      </c>
      <c r="E555" s="69" t="s">
        <v>850</v>
      </c>
      <c r="F555" s="69" t="s">
        <v>123</v>
      </c>
      <c r="G555" s="69" t="s">
        <v>609</v>
      </c>
      <c r="H555" s="54">
        <v>78.8</v>
      </c>
      <c r="I555" s="32"/>
      <c r="J555" s="41">
        <f t="shared" si="16"/>
        <v>0</v>
      </c>
      <c r="K555" s="42" t="str">
        <f t="shared" si="17"/>
        <v>OK</v>
      </c>
      <c r="L555" s="31"/>
      <c r="M555" s="31"/>
      <c r="N555" s="31"/>
      <c r="O555" s="31"/>
      <c r="P555" s="31"/>
      <c r="Q555" s="31"/>
      <c r="R555" s="31"/>
      <c r="S555" s="31"/>
      <c r="T555" s="31"/>
      <c r="U555" s="31"/>
      <c r="V555" s="31"/>
      <c r="W555" s="31"/>
      <c r="X555" s="60"/>
      <c r="Y555" s="121"/>
      <c r="Z555" s="60"/>
      <c r="AA555" s="60"/>
      <c r="AB555" s="60"/>
      <c r="AC555" s="60"/>
      <c r="AD555" s="60"/>
      <c r="AE555" s="60"/>
      <c r="AF555" s="60"/>
      <c r="AG555" s="60"/>
      <c r="AH555" s="60"/>
      <c r="AI555" s="60"/>
      <c r="AJ555" s="60"/>
      <c r="AK555" s="60"/>
      <c r="AL555" s="60"/>
      <c r="AM555" s="60"/>
      <c r="AN555" s="60"/>
      <c r="AO555" s="60"/>
      <c r="AP555" s="60"/>
      <c r="AQ555" s="60"/>
      <c r="AR555" s="60"/>
      <c r="AS555" s="60"/>
      <c r="AT555" s="60"/>
      <c r="AU555" s="60"/>
      <c r="AV555" s="60"/>
      <c r="AW555" s="60"/>
      <c r="AX555" s="60"/>
      <c r="AY555" s="60"/>
      <c r="AZ555" s="60"/>
      <c r="BA555" s="60"/>
      <c r="BB555" s="60"/>
      <c r="BC555" s="60"/>
      <c r="BD555" s="60"/>
      <c r="BE555" s="60"/>
    </row>
    <row r="556" spans="1:57" ht="30" customHeight="1" x14ac:dyDescent="0.25">
      <c r="A556" s="178"/>
      <c r="B556" s="70">
        <v>612</v>
      </c>
      <c r="C556" s="175"/>
      <c r="D556" s="80" t="s">
        <v>612</v>
      </c>
      <c r="E556" s="69" t="s">
        <v>616</v>
      </c>
      <c r="F556" s="69" t="s">
        <v>123</v>
      </c>
      <c r="G556" s="69" t="s">
        <v>614</v>
      </c>
      <c r="H556" s="54">
        <v>47.5</v>
      </c>
      <c r="I556" s="32"/>
      <c r="J556" s="41">
        <f t="shared" si="16"/>
        <v>0</v>
      </c>
      <c r="K556" s="42" t="str">
        <f t="shared" si="17"/>
        <v>OK</v>
      </c>
      <c r="L556" s="31"/>
      <c r="M556" s="31"/>
      <c r="N556" s="31"/>
      <c r="O556" s="31"/>
      <c r="P556" s="31"/>
      <c r="Q556" s="31"/>
      <c r="R556" s="31"/>
      <c r="S556" s="31"/>
      <c r="T556" s="31"/>
      <c r="U556" s="31"/>
      <c r="V556" s="31"/>
      <c r="W556" s="31"/>
      <c r="X556" s="60"/>
      <c r="Y556" s="121"/>
      <c r="Z556" s="60"/>
      <c r="AA556" s="60"/>
      <c r="AB556" s="60"/>
      <c r="AC556" s="60"/>
      <c r="AD556" s="60"/>
      <c r="AE556" s="60"/>
      <c r="AF556" s="60"/>
      <c r="AG556" s="60"/>
      <c r="AH556" s="60"/>
      <c r="AI556" s="60"/>
      <c r="AJ556" s="60"/>
      <c r="AK556" s="60"/>
      <c r="AL556" s="60"/>
      <c r="AM556" s="60"/>
      <c r="AN556" s="60"/>
      <c r="AO556" s="60"/>
      <c r="AP556" s="60"/>
      <c r="AQ556" s="60"/>
      <c r="AR556" s="60"/>
      <c r="AS556" s="60"/>
      <c r="AT556" s="60"/>
      <c r="AU556" s="60"/>
      <c r="AV556" s="60"/>
      <c r="AW556" s="60"/>
      <c r="AX556" s="60"/>
      <c r="AY556" s="60"/>
      <c r="AZ556" s="60"/>
      <c r="BA556" s="60"/>
      <c r="BB556" s="60"/>
      <c r="BC556" s="60"/>
      <c r="BD556" s="60"/>
      <c r="BE556" s="60"/>
    </row>
    <row r="557" spans="1:57" ht="30" customHeight="1" x14ac:dyDescent="0.25">
      <c r="A557" s="178"/>
      <c r="B557" s="70">
        <v>613</v>
      </c>
      <c r="C557" s="175"/>
      <c r="D557" s="80" t="s">
        <v>615</v>
      </c>
      <c r="E557" s="69" t="s">
        <v>616</v>
      </c>
      <c r="F557" s="69" t="s">
        <v>123</v>
      </c>
      <c r="G557" s="69" t="s">
        <v>614</v>
      </c>
      <c r="H557" s="54">
        <v>48</v>
      </c>
      <c r="I557" s="32">
        <v>10</v>
      </c>
      <c r="J557" s="41">
        <f t="shared" si="16"/>
        <v>10</v>
      </c>
      <c r="K557" s="42" t="str">
        <f t="shared" si="17"/>
        <v>OK</v>
      </c>
      <c r="L557" s="31"/>
      <c r="M557" s="31"/>
      <c r="N557" s="31"/>
      <c r="O557" s="31"/>
      <c r="P557" s="31"/>
      <c r="Q557" s="31"/>
      <c r="R557" s="31"/>
      <c r="S557" s="31"/>
      <c r="T557" s="31"/>
      <c r="U557" s="31"/>
      <c r="V557" s="31"/>
      <c r="W557" s="31"/>
      <c r="X557" s="60"/>
      <c r="Y557" s="121"/>
      <c r="Z557" s="60"/>
      <c r="AA557" s="60"/>
      <c r="AB557" s="60"/>
      <c r="AC557" s="60"/>
      <c r="AD557" s="60"/>
      <c r="AE557" s="60"/>
      <c r="AF557" s="60"/>
      <c r="AG557" s="60"/>
      <c r="AH557" s="60"/>
      <c r="AI557" s="60"/>
      <c r="AJ557" s="60"/>
      <c r="AK557" s="60"/>
      <c r="AL557" s="60"/>
      <c r="AM557" s="60"/>
      <c r="AN557" s="60"/>
      <c r="AO557" s="60"/>
      <c r="AP557" s="60"/>
      <c r="AQ557" s="60"/>
      <c r="AR557" s="60"/>
      <c r="AS557" s="60"/>
      <c r="AT557" s="60"/>
      <c r="AU557" s="60"/>
      <c r="AV557" s="60"/>
      <c r="AW557" s="60"/>
      <c r="AX557" s="60"/>
      <c r="AY557" s="60"/>
      <c r="AZ557" s="60"/>
      <c r="BA557" s="60"/>
      <c r="BB557" s="60"/>
      <c r="BC557" s="60"/>
      <c r="BD557" s="60"/>
      <c r="BE557" s="60"/>
    </row>
    <row r="558" spans="1:57" ht="30" customHeight="1" x14ac:dyDescent="0.25">
      <c r="A558" s="178"/>
      <c r="B558" s="70">
        <v>614</v>
      </c>
      <c r="C558" s="176"/>
      <c r="D558" s="80" t="s">
        <v>617</v>
      </c>
      <c r="E558" s="69" t="s">
        <v>851</v>
      </c>
      <c r="F558" s="69" t="s">
        <v>123</v>
      </c>
      <c r="G558" s="69" t="s">
        <v>609</v>
      </c>
      <c r="H558" s="54">
        <v>425.99</v>
      </c>
      <c r="I558" s="32"/>
      <c r="J558" s="41">
        <f t="shared" si="16"/>
        <v>0</v>
      </c>
      <c r="K558" s="42" t="str">
        <f t="shared" si="17"/>
        <v>OK</v>
      </c>
      <c r="L558" s="31"/>
      <c r="M558" s="31"/>
      <c r="N558" s="31"/>
      <c r="O558" s="31"/>
      <c r="P558" s="31"/>
      <c r="Q558" s="31"/>
      <c r="R558" s="31"/>
      <c r="S558" s="31"/>
      <c r="T558" s="31"/>
      <c r="U558" s="31"/>
      <c r="V558" s="31"/>
      <c r="W558" s="31"/>
      <c r="X558" s="60"/>
      <c r="Y558" s="121"/>
      <c r="Z558" s="60"/>
      <c r="AA558" s="60"/>
      <c r="AB558" s="60"/>
      <c r="AC558" s="60"/>
      <c r="AD558" s="60"/>
      <c r="AE558" s="60"/>
      <c r="AF558" s="60"/>
      <c r="AG558" s="60"/>
      <c r="AH558" s="60"/>
      <c r="AI558" s="60"/>
      <c r="AJ558" s="60"/>
      <c r="AK558" s="60"/>
      <c r="AL558" s="60"/>
      <c r="AM558" s="60"/>
      <c r="AN558" s="60"/>
      <c r="AO558" s="60"/>
      <c r="AP558" s="60"/>
      <c r="AQ558" s="60"/>
      <c r="AR558" s="60"/>
      <c r="AS558" s="60"/>
      <c r="AT558" s="60"/>
      <c r="AU558" s="60"/>
      <c r="AV558" s="60"/>
      <c r="AW558" s="60"/>
      <c r="AX558" s="60"/>
      <c r="AY558" s="60"/>
      <c r="AZ558" s="60"/>
      <c r="BA558" s="60"/>
      <c r="BB558" s="60"/>
      <c r="BC558" s="60"/>
      <c r="BD558" s="60"/>
      <c r="BE558" s="60"/>
    </row>
    <row r="559" spans="1:57" ht="30" customHeight="1" x14ac:dyDescent="0.25">
      <c r="A559" s="177">
        <v>15</v>
      </c>
      <c r="B559" s="71">
        <v>618</v>
      </c>
      <c r="C559" s="168" t="s">
        <v>852</v>
      </c>
      <c r="D559" s="75" t="s">
        <v>853</v>
      </c>
      <c r="E559" s="72" t="s">
        <v>854</v>
      </c>
      <c r="F559" s="73" t="s">
        <v>38</v>
      </c>
      <c r="G559" s="73" t="s">
        <v>44</v>
      </c>
      <c r="H559" s="56">
        <v>10589</v>
      </c>
      <c r="I559" s="32"/>
      <c r="J559" s="41">
        <f t="shared" si="16"/>
        <v>0</v>
      </c>
      <c r="K559" s="42" t="str">
        <f t="shared" si="17"/>
        <v>OK</v>
      </c>
      <c r="L559" s="31"/>
      <c r="M559" s="31"/>
      <c r="N559" s="31"/>
      <c r="O559" s="31"/>
      <c r="P559" s="31"/>
      <c r="Q559" s="31"/>
      <c r="R559" s="31"/>
      <c r="S559" s="31"/>
      <c r="T559" s="31"/>
      <c r="U559" s="31"/>
      <c r="V559" s="31"/>
      <c r="W559" s="31"/>
      <c r="X559" s="60"/>
      <c r="Y559" s="121"/>
      <c r="Z559" s="60"/>
      <c r="AA559" s="60"/>
      <c r="AB559" s="60"/>
      <c r="AC559" s="60"/>
      <c r="AD559" s="60"/>
      <c r="AE559" s="60"/>
      <c r="AF559" s="60"/>
      <c r="AG559" s="60"/>
      <c r="AH559" s="60"/>
      <c r="AI559" s="60"/>
      <c r="AJ559" s="60"/>
      <c r="AK559" s="60"/>
      <c r="AL559" s="60"/>
      <c r="AM559" s="60"/>
      <c r="AN559" s="60"/>
      <c r="AO559" s="60"/>
      <c r="AP559" s="60"/>
      <c r="AQ559" s="60"/>
      <c r="AR559" s="60"/>
      <c r="AS559" s="60"/>
      <c r="AT559" s="60"/>
      <c r="AU559" s="60"/>
      <c r="AV559" s="60"/>
      <c r="AW559" s="60"/>
      <c r="AX559" s="60"/>
      <c r="AY559" s="60"/>
      <c r="AZ559" s="60"/>
      <c r="BA559" s="60"/>
      <c r="BB559" s="60"/>
      <c r="BC559" s="60"/>
      <c r="BD559" s="60"/>
      <c r="BE559" s="60"/>
    </row>
    <row r="560" spans="1:57" ht="30" customHeight="1" x14ac:dyDescent="0.25">
      <c r="A560" s="177"/>
      <c r="B560" s="71">
        <v>619</v>
      </c>
      <c r="C560" s="170"/>
      <c r="D560" s="101" t="s">
        <v>855</v>
      </c>
      <c r="E560" s="102" t="s">
        <v>856</v>
      </c>
      <c r="F560" s="73" t="s">
        <v>38</v>
      </c>
      <c r="G560" s="73" t="s">
        <v>44</v>
      </c>
      <c r="H560" s="56">
        <v>49.9</v>
      </c>
      <c r="I560" s="32"/>
      <c r="J560" s="41">
        <f t="shared" si="16"/>
        <v>0</v>
      </c>
      <c r="K560" s="42" t="str">
        <f t="shared" si="17"/>
        <v>OK</v>
      </c>
      <c r="L560" s="31"/>
      <c r="M560" s="31"/>
      <c r="N560" s="31"/>
      <c r="O560" s="31"/>
      <c r="P560" s="31"/>
      <c r="Q560" s="31"/>
      <c r="R560" s="31"/>
      <c r="S560" s="31"/>
      <c r="T560" s="31"/>
      <c r="U560" s="31"/>
      <c r="V560" s="31"/>
      <c r="W560" s="31"/>
      <c r="X560" s="60"/>
      <c r="Y560" s="121"/>
      <c r="Z560" s="60"/>
      <c r="AA560" s="60"/>
      <c r="AB560" s="60"/>
      <c r="AC560" s="60"/>
      <c r="AD560" s="60"/>
      <c r="AE560" s="60"/>
      <c r="AF560" s="60"/>
      <c r="AG560" s="60"/>
      <c r="AH560" s="60"/>
      <c r="AI560" s="60"/>
      <c r="AJ560" s="60"/>
      <c r="AK560" s="60"/>
      <c r="AL560" s="60"/>
      <c r="AM560" s="60"/>
      <c r="AN560" s="60"/>
      <c r="AO560" s="60"/>
      <c r="AP560" s="60"/>
      <c r="AQ560" s="60"/>
      <c r="AR560" s="60"/>
      <c r="AS560" s="60"/>
      <c r="AT560" s="60"/>
      <c r="AU560" s="60"/>
      <c r="AV560" s="60"/>
      <c r="AW560" s="60"/>
      <c r="AX560" s="60"/>
      <c r="AY560" s="60"/>
      <c r="AZ560" s="60"/>
      <c r="BA560" s="60"/>
      <c r="BB560" s="60"/>
      <c r="BC560" s="60"/>
      <c r="BD560" s="60"/>
      <c r="BE560" s="60"/>
    </row>
  </sheetData>
  <mergeCells count="72">
    <mergeCell ref="Z1:Z2"/>
    <mergeCell ref="AA1:AA2"/>
    <mergeCell ref="I1:K1"/>
    <mergeCell ref="W1:W2"/>
    <mergeCell ref="A2:K2"/>
    <mergeCell ref="S1:S2"/>
    <mergeCell ref="L1:L2"/>
    <mergeCell ref="T1:T2"/>
    <mergeCell ref="V1:V2"/>
    <mergeCell ref="D1:H1"/>
    <mergeCell ref="A156:A188"/>
    <mergeCell ref="X1:X2"/>
    <mergeCell ref="Y1:Y2"/>
    <mergeCell ref="A189:A257"/>
    <mergeCell ref="C189:C257"/>
    <mergeCell ref="A258:A300"/>
    <mergeCell ref="A4:A87"/>
    <mergeCell ref="C4:C87"/>
    <mergeCell ref="A88:A155"/>
    <mergeCell ref="C88:C155"/>
    <mergeCell ref="C258:C300"/>
    <mergeCell ref="A559:A560"/>
    <mergeCell ref="C301:C434"/>
    <mergeCell ref="A435:A484"/>
    <mergeCell ref="C435:C484"/>
    <mergeCell ref="A485:A492"/>
    <mergeCell ref="C485:C492"/>
    <mergeCell ref="A301:A434"/>
    <mergeCell ref="A535:A552"/>
    <mergeCell ref="C535:C552"/>
    <mergeCell ref="A553:A558"/>
    <mergeCell ref="C553:C558"/>
    <mergeCell ref="A493:A534"/>
    <mergeCell ref="AC1:AC2"/>
    <mergeCell ref="AF1:AF2"/>
    <mergeCell ref="AG1:AG2"/>
    <mergeCell ref="AH1:AH2"/>
    <mergeCell ref="C559:C560"/>
    <mergeCell ref="C493:C534"/>
    <mergeCell ref="U1:U2"/>
    <mergeCell ref="M1:M2"/>
    <mergeCell ref="N1:N2"/>
    <mergeCell ref="O1:O2"/>
    <mergeCell ref="P1:P2"/>
    <mergeCell ref="Q1:Q2"/>
    <mergeCell ref="R1:R2"/>
    <mergeCell ref="C156:C188"/>
    <mergeCell ref="AB1:AB2"/>
    <mergeCell ref="A1:C1"/>
    <mergeCell ref="AI1:AI2"/>
    <mergeCell ref="AJ1:AJ2"/>
    <mergeCell ref="AK1:AK2"/>
    <mergeCell ref="AL1:AL2"/>
    <mergeCell ref="AM1:AM2"/>
    <mergeCell ref="AN1:AN2"/>
    <mergeCell ref="AO1:AO2"/>
    <mergeCell ref="AP1:AP2"/>
    <mergeCell ref="AQ1:AQ2"/>
    <mergeCell ref="AR1:AR2"/>
    <mergeCell ref="AS1:AS2"/>
    <mergeCell ref="AT1:AT2"/>
    <mergeCell ref="AU1:AU2"/>
    <mergeCell ref="AV1:AV2"/>
    <mergeCell ref="AW1:AW2"/>
    <mergeCell ref="BB1:BB2"/>
    <mergeCell ref="BC1:BC2"/>
    <mergeCell ref="BD1:BD2"/>
    <mergeCell ref="BE1:BE2"/>
    <mergeCell ref="AX1:AX2"/>
    <mergeCell ref="AY1:AY2"/>
    <mergeCell ref="AZ1:AZ2"/>
    <mergeCell ref="BA1:BA2"/>
  </mergeCells>
  <conditionalFormatting sqref="L4:W560">
    <cfRule type="cellIs" dxfId="9" priority="1" stopIfTrue="1" operator="greaterThan">
      <formula>0</formula>
    </cfRule>
    <cfRule type="cellIs" dxfId="8" priority="2" stopIfTrue="1" operator="greaterThan">
      <formula>0</formula>
    </cfRule>
    <cfRule type="cellIs" dxfId="7"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60"/>
  <sheetViews>
    <sheetView topLeftCell="A473" zoomScale="40" zoomScaleNormal="40" workbookViewId="0">
      <selection activeCell="L4" sqref="L4:U560"/>
    </sheetView>
  </sheetViews>
  <sheetFormatPr defaultColWidth="9.7109375" defaultRowHeight="26.25" x14ac:dyDescent="0.25"/>
  <cols>
    <col min="1" max="1" width="9.85546875" style="98" customWidth="1"/>
    <col min="2" max="2" width="6.5703125" style="1" customWidth="1"/>
    <col min="3" max="3" width="30.42578125" style="78" customWidth="1"/>
    <col min="4" max="4" width="55.28515625" style="83" customWidth="1"/>
    <col min="5" max="6" width="12.42578125" style="1" customWidth="1"/>
    <col min="7" max="7" width="16.7109375" style="1" customWidth="1"/>
    <col min="8" max="8" width="12.7109375" style="57" bestFit="1" customWidth="1"/>
    <col min="9" max="9" width="13.85546875" style="17" customWidth="1"/>
    <col min="10" max="10" width="13.28515625" style="44" customWidth="1"/>
    <col min="11" max="11" width="12.5703125" style="18" customWidth="1"/>
    <col min="12" max="20" width="13.7109375" style="19" customWidth="1"/>
    <col min="21" max="24" width="13.7109375" style="15" customWidth="1"/>
    <col min="25" max="16384" width="9.7109375" style="15"/>
  </cols>
  <sheetData>
    <row r="1" spans="1:24" ht="30" customHeight="1" x14ac:dyDescent="0.25">
      <c r="A1" s="158" t="s">
        <v>677</v>
      </c>
      <c r="B1" s="158"/>
      <c r="C1" s="158"/>
      <c r="D1" s="158" t="s">
        <v>674</v>
      </c>
      <c r="E1" s="158"/>
      <c r="F1" s="158"/>
      <c r="G1" s="158"/>
      <c r="H1" s="158"/>
      <c r="I1" s="158" t="s">
        <v>679</v>
      </c>
      <c r="J1" s="158"/>
      <c r="K1" s="158"/>
      <c r="L1" s="157" t="s">
        <v>948</v>
      </c>
      <c r="M1" s="157" t="s">
        <v>949</v>
      </c>
      <c r="N1" s="157" t="s">
        <v>950</v>
      </c>
      <c r="O1" s="157" t="s">
        <v>951</v>
      </c>
      <c r="P1" s="157" t="s">
        <v>959</v>
      </c>
      <c r="Q1" s="157" t="s">
        <v>960</v>
      </c>
      <c r="R1" s="157" t="s">
        <v>961</v>
      </c>
      <c r="S1" s="157" t="s">
        <v>962</v>
      </c>
      <c r="T1" s="157" t="s">
        <v>963</v>
      </c>
      <c r="U1" s="157" t="s">
        <v>964</v>
      </c>
      <c r="V1" s="157" t="s">
        <v>676</v>
      </c>
      <c r="W1" s="157" t="s">
        <v>676</v>
      </c>
      <c r="X1" s="157" t="s">
        <v>676</v>
      </c>
    </row>
    <row r="2" spans="1:24" ht="30" customHeight="1" x14ac:dyDescent="0.25">
      <c r="A2" s="158" t="s">
        <v>678</v>
      </c>
      <c r="B2" s="158"/>
      <c r="C2" s="158"/>
      <c r="D2" s="158"/>
      <c r="E2" s="158"/>
      <c r="F2" s="158"/>
      <c r="G2" s="158"/>
      <c r="H2" s="158"/>
      <c r="I2" s="158"/>
      <c r="J2" s="158"/>
      <c r="K2" s="158"/>
      <c r="L2" s="157"/>
      <c r="M2" s="157"/>
      <c r="N2" s="157"/>
      <c r="O2" s="157"/>
      <c r="P2" s="157"/>
      <c r="Q2" s="157"/>
      <c r="R2" s="157"/>
      <c r="S2" s="157"/>
      <c r="T2" s="157"/>
      <c r="U2" s="157"/>
      <c r="V2" s="157"/>
      <c r="W2" s="157"/>
      <c r="X2" s="157"/>
    </row>
    <row r="3" spans="1:24" s="16" customFormat="1" ht="30" x14ac:dyDescent="0.2">
      <c r="A3" s="97" t="s">
        <v>5</v>
      </c>
      <c r="B3" s="90" t="s">
        <v>3</v>
      </c>
      <c r="C3" s="91" t="s">
        <v>680</v>
      </c>
      <c r="D3" s="90" t="s">
        <v>681</v>
      </c>
      <c r="E3" s="90" t="s">
        <v>682</v>
      </c>
      <c r="F3" s="92" t="s">
        <v>4</v>
      </c>
      <c r="G3" s="92" t="s">
        <v>683</v>
      </c>
      <c r="H3" s="93" t="s">
        <v>857</v>
      </c>
      <c r="I3" s="94" t="s">
        <v>24</v>
      </c>
      <c r="J3" s="95" t="s">
        <v>0</v>
      </c>
      <c r="K3" s="96" t="s">
        <v>2</v>
      </c>
      <c r="L3" s="103">
        <v>43368</v>
      </c>
      <c r="M3" s="103">
        <v>43368</v>
      </c>
      <c r="N3" s="103">
        <v>43368</v>
      </c>
      <c r="O3" s="103">
        <v>43368</v>
      </c>
      <c r="P3" s="103">
        <v>43537</v>
      </c>
      <c r="Q3" s="103">
        <v>43608</v>
      </c>
      <c r="R3" s="103">
        <v>43640</v>
      </c>
      <c r="S3" s="103">
        <v>43649</v>
      </c>
      <c r="T3" s="103">
        <v>43654</v>
      </c>
      <c r="U3" s="103">
        <v>43654</v>
      </c>
      <c r="V3" s="40" t="s">
        <v>1</v>
      </c>
      <c r="W3" s="40" t="s">
        <v>1</v>
      </c>
      <c r="X3" s="40" t="s">
        <v>1</v>
      </c>
    </row>
    <row r="4" spans="1:24" ht="30" customHeight="1" x14ac:dyDescent="0.25">
      <c r="A4" s="159">
        <v>1</v>
      </c>
      <c r="B4" s="67">
        <v>1</v>
      </c>
      <c r="C4" s="162" t="s">
        <v>684</v>
      </c>
      <c r="D4" s="79" t="s">
        <v>36</v>
      </c>
      <c r="E4" s="84" t="s">
        <v>231</v>
      </c>
      <c r="F4" s="68" t="s">
        <v>38</v>
      </c>
      <c r="G4" s="68" t="s">
        <v>39</v>
      </c>
      <c r="H4" s="53">
        <v>14.3</v>
      </c>
      <c r="I4" s="32">
        <v>2</v>
      </c>
      <c r="J4" s="41">
        <f t="shared" ref="J4:J67" si="0">I4-(SUM(L4:X4))</f>
        <v>0</v>
      </c>
      <c r="K4" s="42" t="str">
        <f>IF(J4&lt;0,"ATENÇÃO","OK")</f>
        <v>OK</v>
      </c>
      <c r="L4" s="31">
        <v>2</v>
      </c>
      <c r="M4" s="31"/>
      <c r="N4" s="31"/>
      <c r="O4" s="31"/>
      <c r="P4" s="31"/>
      <c r="Q4" s="31"/>
      <c r="R4" s="31"/>
      <c r="S4" s="31"/>
      <c r="T4" s="31"/>
      <c r="U4" s="60"/>
      <c r="V4" s="60"/>
      <c r="W4" s="60"/>
      <c r="X4" s="60"/>
    </row>
    <row r="5" spans="1:24" ht="30" customHeight="1" x14ac:dyDescent="0.25">
      <c r="A5" s="160"/>
      <c r="B5" s="67">
        <v>2</v>
      </c>
      <c r="C5" s="163"/>
      <c r="D5" s="79" t="s">
        <v>40</v>
      </c>
      <c r="E5" s="84" t="s">
        <v>231</v>
      </c>
      <c r="F5" s="68" t="s">
        <v>38</v>
      </c>
      <c r="G5" s="68" t="s">
        <v>39</v>
      </c>
      <c r="H5" s="53">
        <v>7.79</v>
      </c>
      <c r="I5" s="32">
        <v>5</v>
      </c>
      <c r="J5" s="41">
        <f t="shared" si="0"/>
        <v>0</v>
      </c>
      <c r="K5" s="42" t="str">
        <f t="shared" ref="K5:K68" si="1">IF(J5&lt;0,"ATENÇÃO","OK")</f>
        <v>OK</v>
      </c>
      <c r="L5" s="31">
        <v>5</v>
      </c>
      <c r="M5" s="31"/>
      <c r="N5" s="31"/>
      <c r="O5" s="31"/>
      <c r="P5" s="31"/>
      <c r="Q5" s="31"/>
      <c r="R5" s="31"/>
      <c r="S5" s="31"/>
      <c r="T5" s="31"/>
      <c r="U5" s="60"/>
      <c r="V5" s="60"/>
      <c r="W5" s="60"/>
      <c r="X5" s="60"/>
    </row>
    <row r="6" spans="1:24" ht="30" customHeight="1" x14ac:dyDescent="0.25">
      <c r="A6" s="160"/>
      <c r="B6" s="67">
        <v>3</v>
      </c>
      <c r="C6" s="163"/>
      <c r="D6" s="79" t="s">
        <v>41</v>
      </c>
      <c r="E6" s="84" t="s">
        <v>231</v>
      </c>
      <c r="F6" s="68" t="s">
        <v>38</v>
      </c>
      <c r="G6" s="68" t="s">
        <v>39</v>
      </c>
      <c r="H6" s="53">
        <v>20.99</v>
      </c>
      <c r="I6" s="32">
        <v>2</v>
      </c>
      <c r="J6" s="41">
        <f t="shared" si="0"/>
        <v>0</v>
      </c>
      <c r="K6" s="42" t="str">
        <f t="shared" si="1"/>
        <v>OK</v>
      </c>
      <c r="L6" s="31">
        <v>2</v>
      </c>
      <c r="M6" s="31"/>
      <c r="N6" s="31"/>
      <c r="O6" s="31"/>
      <c r="P6" s="31"/>
      <c r="Q6" s="31"/>
      <c r="R6" s="31"/>
      <c r="S6" s="31"/>
      <c r="T6" s="31"/>
      <c r="U6" s="60"/>
      <c r="V6" s="60"/>
      <c r="W6" s="60"/>
      <c r="X6" s="60"/>
    </row>
    <row r="7" spans="1:24" ht="30" customHeight="1" x14ac:dyDescent="0.25">
      <c r="A7" s="160"/>
      <c r="B7" s="67">
        <v>4</v>
      </c>
      <c r="C7" s="163"/>
      <c r="D7" s="79" t="s">
        <v>42</v>
      </c>
      <c r="E7" s="84" t="s">
        <v>685</v>
      </c>
      <c r="F7" s="68" t="s">
        <v>38</v>
      </c>
      <c r="G7" s="68" t="s">
        <v>44</v>
      </c>
      <c r="H7" s="53">
        <v>0.62</v>
      </c>
      <c r="I7" s="32">
        <v>2</v>
      </c>
      <c r="J7" s="41">
        <f t="shared" si="0"/>
        <v>0</v>
      </c>
      <c r="K7" s="42" t="str">
        <f t="shared" si="1"/>
        <v>OK</v>
      </c>
      <c r="L7" s="31">
        <v>2</v>
      </c>
      <c r="M7" s="31"/>
      <c r="N7" s="31"/>
      <c r="O7" s="31"/>
      <c r="P7" s="31"/>
      <c r="Q7" s="31"/>
      <c r="R7" s="31"/>
      <c r="S7" s="31"/>
      <c r="T7" s="31"/>
      <c r="U7" s="60"/>
      <c r="V7" s="60"/>
      <c r="W7" s="60"/>
      <c r="X7" s="60"/>
    </row>
    <row r="8" spans="1:24" ht="30" customHeight="1" x14ac:dyDescent="0.25">
      <c r="A8" s="160"/>
      <c r="B8" s="67">
        <v>5</v>
      </c>
      <c r="C8" s="163"/>
      <c r="D8" s="79" t="s">
        <v>45</v>
      </c>
      <c r="E8" s="84" t="s">
        <v>685</v>
      </c>
      <c r="F8" s="68" t="s">
        <v>38</v>
      </c>
      <c r="G8" s="68" t="s">
        <v>44</v>
      </c>
      <c r="H8" s="53">
        <v>0.43</v>
      </c>
      <c r="I8" s="32">
        <v>2</v>
      </c>
      <c r="J8" s="41">
        <f t="shared" si="0"/>
        <v>0</v>
      </c>
      <c r="K8" s="42" t="str">
        <f t="shared" si="1"/>
        <v>OK</v>
      </c>
      <c r="L8" s="31">
        <v>2</v>
      </c>
      <c r="M8" s="31"/>
      <c r="N8" s="31"/>
      <c r="O8" s="31"/>
      <c r="P8" s="31"/>
      <c r="Q8" s="31"/>
      <c r="R8" s="31"/>
      <c r="S8" s="31"/>
      <c r="T8" s="31"/>
      <c r="U8" s="60"/>
      <c r="V8" s="60"/>
      <c r="W8" s="60"/>
      <c r="X8" s="60"/>
    </row>
    <row r="9" spans="1:24" ht="30" customHeight="1" x14ac:dyDescent="0.25">
      <c r="A9" s="160"/>
      <c r="B9" s="67">
        <v>6</v>
      </c>
      <c r="C9" s="163"/>
      <c r="D9" s="79" t="s">
        <v>46</v>
      </c>
      <c r="E9" s="84" t="s">
        <v>47</v>
      </c>
      <c r="F9" s="68" t="s">
        <v>38</v>
      </c>
      <c r="G9" s="68" t="s">
        <v>44</v>
      </c>
      <c r="H9" s="53">
        <v>43.44</v>
      </c>
      <c r="I9" s="32"/>
      <c r="J9" s="41">
        <f t="shared" si="0"/>
        <v>0</v>
      </c>
      <c r="K9" s="42" t="str">
        <f t="shared" si="1"/>
        <v>OK</v>
      </c>
      <c r="L9" s="31"/>
      <c r="M9" s="31"/>
      <c r="N9" s="31"/>
      <c r="O9" s="31"/>
      <c r="P9" s="31"/>
      <c r="Q9" s="31"/>
      <c r="R9" s="31"/>
      <c r="S9" s="31"/>
      <c r="T9" s="31"/>
      <c r="U9" s="60"/>
      <c r="V9" s="60"/>
      <c r="W9" s="60"/>
      <c r="X9" s="60"/>
    </row>
    <row r="10" spans="1:24" ht="30" customHeight="1" x14ac:dyDescent="0.25">
      <c r="A10" s="160"/>
      <c r="B10" s="67">
        <v>7</v>
      </c>
      <c r="C10" s="163"/>
      <c r="D10" s="79" t="s">
        <v>48</v>
      </c>
      <c r="E10" s="84" t="s">
        <v>686</v>
      </c>
      <c r="F10" s="68" t="s">
        <v>33</v>
      </c>
      <c r="G10" s="68" t="s">
        <v>44</v>
      </c>
      <c r="H10" s="53">
        <v>266.16000000000003</v>
      </c>
      <c r="I10" s="32"/>
      <c r="J10" s="41">
        <f t="shared" si="0"/>
        <v>0</v>
      </c>
      <c r="K10" s="42" t="str">
        <f t="shared" si="1"/>
        <v>OK</v>
      </c>
      <c r="L10" s="31"/>
      <c r="M10" s="31"/>
      <c r="N10" s="31"/>
      <c r="O10" s="31"/>
      <c r="P10" s="31"/>
      <c r="Q10" s="31"/>
      <c r="R10" s="31"/>
      <c r="S10" s="31"/>
      <c r="T10" s="31"/>
      <c r="U10" s="60"/>
      <c r="V10" s="60"/>
      <c r="W10" s="60"/>
      <c r="X10" s="60"/>
    </row>
    <row r="11" spans="1:24" ht="30" customHeight="1" x14ac:dyDescent="0.25">
      <c r="A11" s="160"/>
      <c r="B11" s="67">
        <v>8</v>
      </c>
      <c r="C11" s="163"/>
      <c r="D11" s="79" t="s">
        <v>49</v>
      </c>
      <c r="E11" s="84" t="s">
        <v>47</v>
      </c>
      <c r="F11" s="68" t="s">
        <v>50</v>
      </c>
      <c r="G11" s="68" t="s">
        <v>44</v>
      </c>
      <c r="H11" s="53">
        <v>12.5</v>
      </c>
      <c r="I11" s="32"/>
      <c r="J11" s="41">
        <f t="shared" si="0"/>
        <v>0</v>
      </c>
      <c r="K11" s="42" t="str">
        <f t="shared" si="1"/>
        <v>OK</v>
      </c>
      <c r="L11" s="31"/>
      <c r="M11" s="31"/>
      <c r="N11" s="31"/>
      <c r="O11" s="31"/>
      <c r="P11" s="31"/>
      <c r="Q11" s="31"/>
      <c r="R11" s="31"/>
      <c r="S11" s="31"/>
      <c r="T11" s="31"/>
      <c r="U11" s="60"/>
      <c r="V11" s="60"/>
      <c r="W11" s="60"/>
      <c r="X11" s="60"/>
    </row>
    <row r="12" spans="1:24" ht="30" customHeight="1" x14ac:dyDescent="0.25">
      <c r="A12" s="160"/>
      <c r="B12" s="69">
        <v>9</v>
      </c>
      <c r="C12" s="163"/>
      <c r="D12" s="80" t="s">
        <v>51</v>
      </c>
      <c r="E12" s="85" t="s">
        <v>47</v>
      </c>
      <c r="F12" s="69" t="s">
        <v>50</v>
      </c>
      <c r="G12" s="69" t="s">
        <v>44</v>
      </c>
      <c r="H12" s="54">
        <v>14.7</v>
      </c>
      <c r="I12" s="32"/>
      <c r="J12" s="41">
        <f t="shared" si="0"/>
        <v>0</v>
      </c>
      <c r="K12" s="42" t="str">
        <f t="shared" si="1"/>
        <v>OK</v>
      </c>
      <c r="L12" s="31"/>
      <c r="M12" s="31"/>
      <c r="N12" s="31"/>
      <c r="O12" s="31"/>
      <c r="P12" s="31"/>
      <c r="Q12" s="31"/>
      <c r="R12" s="31"/>
      <c r="S12" s="31"/>
      <c r="T12" s="31"/>
      <c r="U12" s="60"/>
      <c r="V12" s="60"/>
      <c r="W12" s="60"/>
      <c r="X12" s="60"/>
    </row>
    <row r="13" spans="1:24" ht="30" customHeight="1" x14ac:dyDescent="0.25">
      <c r="A13" s="160"/>
      <c r="B13" s="69">
        <v>10</v>
      </c>
      <c r="C13" s="163"/>
      <c r="D13" s="80" t="s">
        <v>52</v>
      </c>
      <c r="E13" s="85" t="s">
        <v>47</v>
      </c>
      <c r="F13" s="69" t="s">
        <v>50</v>
      </c>
      <c r="G13" s="69" t="s">
        <v>44</v>
      </c>
      <c r="H13" s="54">
        <v>12.41</v>
      </c>
      <c r="I13" s="32"/>
      <c r="J13" s="41">
        <f t="shared" si="0"/>
        <v>0</v>
      </c>
      <c r="K13" s="42" t="str">
        <f t="shared" si="1"/>
        <v>OK</v>
      </c>
      <c r="L13" s="31"/>
      <c r="M13" s="31"/>
      <c r="N13" s="31"/>
      <c r="O13" s="31"/>
      <c r="P13" s="31"/>
      <c r="Q13" s="31"/>
      <c r="R13" s="31"/>
      <c r="S13" s="31"/>
      <c r="T13" s="31"/>
      <c r="U13" s="60"/>
      <c r="V13" s="60"/>
      <c r="W13" s="60"/>
      <c r="X13" s="60"/>
    </row>
    <row r="14" spans="1:24" ht="30" customHeight="1" x14ac:dyDescent="0.25">
      <c r="A14" s="160"/>
      <c r="B14" s="67">
        <v>11</v>
      </c>
      <c r="C14" s="163"/>
      <c r="D14" s="79" t="s">
        <v>53</v>
      </c>
      <c r="E14" s="84" t="s">
        <v>54</v>
      </c>
      <c r="F14" s="68" t="s">
        <v>38</v>
      </c>
      <c r="G14" s="68" t="s">
        <v>44</v>
      </c>
      <c r="H14" s="53">
        <v>0.02</v>
      </c>
      <c r="I14" s="32">
        <v>400</v>
      </c>
      <c r="J14" s="41">
        <f t="shared" si="0"/>
        <v>0</v>
      </c>
      <c r="K14" s="42" t="str">
        <f t="shared" si="1"/>
        <v>OK</v>
      </c>
      <c r="L14" s="31">
        <v>400</v>
      </c>
      <c r="M14" s="31"/>
      <c r="N14" s="31"/>
      <c r="O14" s="31"/>
      <c r="P14" s="31"/>
      <c r="Q14" s="31"/>
      <c r="R14" s="31"/>
      <c r="S14" s="31"/>
      <c r="T14" s="31"/>
      <c r="U14" s="60"/>
      <c r="V14" s="60"/>
      <c r="W14" s="60"/>
      <c r="X14" s="60"/>
    </row>
    <row r="15" spans="1:24" ht="30" customHeight="1" x14ac:dyDescent="0.25">
      <c r="A15" s="160"/>
      <c r="B15" s="67">
        <v>12</v>
      </c>
      <c r="C15" s="163"/>
      <c r="D15" s="79" t="s">
        <v>55</v>
      </c>
      <c r="E15" s="84" t="s">
        <v>54</v>
      </c>
      <c r="F15" s="68" t="s">
        <v>38</v>
      </c>
      <c r="G15" s="68" t="s">
        <v>44</v>
      </c>
      <c r="H15" s="53">
        <v>0.02</v>
      </c>
      <c r="I15" s="32">
        <v>400</v>
      </c>
      <c r="J15" s="41">
        <f t="shared" si="0"/>
        <v>0</v>
      </c>
      <c r="K15" s="42" t="str">
        <f t="shared" si="1"/>
        <v>OK</v>
      </c>
      <c r="L15" s="31">
        <v>400</v>
      </c>
      <c r="M15" s="31"/>
      <c r="N15" s="31"/>
      <c r="O15" s="31"/>
      <c r="P15" s="31"/>
      <c r="Q15" s="31"/>
      <c r="R15" s="31"/>
      <c r="S15" s="31"/>
      <c r="T15" s="31"/>
      <c r="U15" s="60"/>
      <c r="V15" s="60"/>
      <c r="W15" s="60"/>
      <c r="X15" s="60"/>
    </row>
    <row r="16" spans="1:24" ht="30" customHeight="1" x14ac:dyDescent="0.25">
      <c r="A16" s="160"/>
      <c r="B16" s="67">
        <v>13</v>
      </c>
      <c r="C16" s="163"/>
      <c r="D16" s="79" t="s">
        <v>56</v>
      </c>
      <c r="E16" s="84" t="s">
        <v>54</v>
      </c>
      <c r="F16" s="68" t="s">
        <v>38</v>
      </c>
      <c r="G16" s="68" t="s">
        <v>44</v>
      </c>
      <c r="H16" s="53">
        <v>0.06</v>
      </c>
      <c r="I16" s="32">
        <v>400</v>
      </c>
      <c r="J16" s="41">
        <f t="shared" si="0"/>
        <v>400</v>
      </c>
      <c r="K16" s="42" t="str">
        <f t="shared" si="1"/>
        <v>OK</v>
      </c>
      <c r="L16" s="31"/>
      <c r="M16" s="31"/>
      <c r="N16" s="31"/>
      <c r="O16" s="31"/>
      <c r="P16" s="31"/>
      <c r="Q16" s="31"/>
      <c r="R16" s="31"/>
      <c r="S16" s="31"/>
      <c r="T16" s="31"/>
      <c r="U16" s="60"/>
      <c r="V16" s="60"/>
      <c r="W16" s="60"/>
      <c r="X16" s="60"/>
    </row>
    <row r="17" spans="1:24" ht="30" customHeight="1" x14ac:dyDescent="0.25">
      <c r="A17" s="160"/>
      <c r="B17" s="67">
        <v>14</v>
      </c>
      <c r="C17" s="163"/>
      <c r="D17" s="79" t="s">
        <v>58</v>
      </c>
      <c r="E17" s="84" t="s">
        <v>54</v>
      </c>
      <c r="F17" s="68" t="s">
        <v>38</v>
      </c>
      <c r="G17" s="68" t="s">
        <v>44</v>
      </c>
      <c r="H17" s="53">
        <v>0.02</v>
      </c>
      <c r="I17" s="32">
        <v>400</v>
      </c>
      <c r="J17" s="41">
        <f t="shared" si="0"/>
        <v>400</v>
      </c>
      <c r="K17" s="42" t="str">
        <f t="shared" si="1"/>
        <v>OK</v>
      </c>
      <c r="L17" s="31"/>
      <c r="M17" s="31"/>
      <c r="N17" s="31"/>
      <c r="O17" s="31"/>
      <c r="P17" s="31"/>
      <c r="Q17" s="31"/>
      <c r="R17" s="31"/>
      <c r="S17" s="31"/>
      <c r="T17" s="31"/>
      <c r="U17" s="60"/>
      <c r="V17" s="60"/>
      <c r="W17" s="60"/>
      <c r="X17" s="60"/>
    </row>
    <row r="18" spans="1:24" ht="30" customHeight="1" x14ac:dyDescent="0.25">
      <c r="A18" s="160"/>
      <c r="B18" s="67">
        <v>15</v>
      </c>
      <c r="C18" s="163"/>
      <c r="D18" s="79" t="s">
        <v>687</v>
      </c>
      <c r="E18" s="84" t="s">
        <v>54</v>
      </c>
      <c r="F18" s="68" t="s">
        <v>38</v>
      </c>
      <c r="G18" s="68" t="s">
        <v>44</v>
      </c>
      <c r="H18" s="53">
        <v>0.1</v>
      </c>
      <c r="I18" s="32">
        <v>400</v>
      </c>
      <c r="J18" s="41">
        <f t="shared" si="0"/>
        <v>0</v>
      </c>
      <c r="K18" s="42" t="str">
        <f t="shared" si="1"/>
        <v>OK</v>
      </c>
      <c r="L18" s="31">
        <v>400</v>
      </c>
      <c r="M18" s="31"/>
      <c r="N18" s="31"/>
      <c r="O18" s="31"/>
      <c r="P18" s="31"/>
      <c r="Q18" s="31"/>
      <c r="R18" s="31"/>
      <c r="S18" s="31"/>
      <c r="T18" s="31"/>
      <c r="U18" s="60"/>
      <c r="V18" s="60"/>
      <c r="W18" s="60"/>
      <c r="X18" s="60"/>
    </row>
    <row r="19" spans="1:24" ht="30" customHeight="1" x14ac:dyDescent="0.25">
      <c r="A19" s="160"/>
      <c r="B19" s="67">
        <v>16</v>
      </c>
      <c r="C19" s="163"/>
      <c r="D19" s="79" t="s">
        <v>59</v>
      </c>
      <c r="E19" s="84" t="s">
        <v>54</v>
      </c>
      <c r="F19" s="68" t="s">
        <v>38</v>
      </c>
      <c r="G19" s="68" t="s">
        <v>44</v>
      </c>
      <c r="H19" s="53">
        <v>0.13</v>
      </c>
      <c r="I19" s="32"/>
      <c r="J19" s="41">
        <f t="shared" si="0"/>
        <v>0</v>
      </c>
      <c r="K19" s="42" t="str">
        <f t="shared" si="1"/>
        <v>OK</v>
      </c>
      <c r="L19" s="31"/>
      <c r="M19" s="31"/>
      <c r="N19" s="31"/>
      <c r="O19" s="31"/>
      <c r="P19" s="31"/>
      <c r="Q19" s="31"/>
      <c r="R19" s="31"/>
      <c r="S19" s="31"/>
      <c r="T19" s="31"/>
      <c r="U19" s="60"/>
      <c r="V19" s="60"/>
      <c r="W19" s="60"/>
      <c r="X19" s="60"/>
    </row>
    <row r="20" spans="1:24" ht="30" customHeight="1" x14ac:dyDescent="0.25">
      <c r="A20" s="160"/>
      <c r="B20" s="67">
        <v>17</v>
      </c>
      <c r="C20" s="163"/>
      <c r="D20" s="79" t="s">
        <v>60</v>
      </c>
      <c r="E20" s="84" t="s">
        <v>54</v>
      </c>
      <c r="F20" s="68" t="s">
        <v>38</v>
      </c>
      <c r="G20" s="68" t="s">
        <v>44</v>
      </c>
      <c r="H20" s="53">
        <v>0.04</v>
      </c>
      <c r="I20" s="32">
        <f>600</f>
        <v>600</v>
      </c>
      <c r="J20" s="41">
        <f t="shared" si="0"/>
        <v>200</v>
      </c>
      <c r="K20" s="42" t="str">
        <f t="shared" si="1"/>
        <v>OK</v>
      </c>
      <c r="L20" s="31">
        <v>400</v>
      </c>
      <c r="M20" s="31"/>
      <c r="N20" s="31"/>
      <c r="O20" s="31"/>
      <c r="P20" s="31"/>
      <c r="Q20" s="31"/>
      <c r="R20" s="31"/>
      <c r="S20" s="31"/>
      <c r="T20" s="31"/>
      <c r="U20" s="60"/>
      <c r="V20" s="60"/>
      <c r="W20" s="60"/>
      <c r="X20" s="60"/>
    </row>
    <row r="21" spans="1:24" ht="30" customHeight="1" x14ac:dyDescent="0.25">
      <c r="A21" s="160"/>
      <c r="B21" s="67">
        <v>18</v>
      </c>
      <c r="C21" s="163"/>
      <c r="D21" s="79" t="s">
        <v>61</v>
      </c>
      <c r="E21" s="84" t="s">
        <v>54</v>
      </c>
      <c r="F21" s="68" t="s">
        <v>38</v>
      </c>
      <c r="G21" s="68" t="s">
        <v>44</v>
      </c>
      <c r="H21" s="53">
        <v>7.0000000000000007E-2</v>
      </c>
      <c r="I21" s="32">
        <v>50</v>
      </c>
      <c r="J21" s="41">
        <f t="shared" si="0"/>
        <v>0</v>
      </c>
      <c r="K21" s="42" t="str">
        <f t="shared" si="1"/>
        <v>OK</v>
      </c>
      <c r="L21" s="31">
        <v>50</v>
      </c>
      <c r="M21" s="31"/>
      <c r="N21" s="31"/>
      <c r="O21" s="31"/>
      <c r="P21" s="31"/>
      <c r="Q21" s="31"/>
      <c r="R21" s="31"/>
      <c r="S21" s="31"/>
      <c r="T21" s="31"/>
      <c r="U21" s="60"/>
      <c r="V21" s="60"/>
      <c r="W21" s="60"/>
      <c r="X21" s="60"/>
    </row>
    <row r="22" spans="1:24" ht="30" customHeight="1" x14ac:dyDescent="0.25">
      <c r="A22" s="160"/>
      <c r="B22" s="67">
        <v>19</v>
      </c>
      <c r="C22" s="163"/>
      <c r="D22" s="79" t="s">
        <v>62</v>
      </c>
      <c r="E22" s="84" t="s">
        <v>54</v>
      </c>
      <c r="F22" s="68" t="s">
        <v>38</v>
      </c>
      <c r="G22" s="68" t="s">
        <v>44</v>
      </c>
      <c r="H22" s="53">
        <v>0.15</v>
      </c>
      <c r="I22" s="32">
        <v>20</v>
      </c>
      <c r="J22" s="41">
        <f t="shared" si="0"/>
        <v>20</v>
      </c>
      <c r="K22" s="42" t="str">
        <f t="shared" si="1"/>
        <v>OK</v>
      </c>
      <c r="L22" s="31"/>
      <c r="M22" s="31"/>
      <c r="N22" s="31"/>
      <c r="O22" s="31"/>
      <c r="P22" s="31"/>
      <c r="Q22" s="31"/>
      <c r="R22" s="31"/>
      <c r="S22" s="31"/>
      <c r="T22" s="31"/>
      <c r="U22" s="60"/>
      <c r="V22" s="60"/>
      <c r="W22" s="60"/>
      <c r="X22" s="60"/>
    </row>
    <row r="23" spans="1:24" ht="30" customHeight="1" x14ac:dyDescent="0.25">
      <c r="A23" s="160"/>
      <c r="B23" s="67">
        <v>20</v>
      </c>
      <c r="C23" s="163"/>
      <c r="D23" s="80" t="s">
        <v>63</v>
      </c>
      <c r="E23" s="85" t="s">
        <v>688</v>
      </c>
      <c r="F23" s="68" t="s">
        <v>38</v>
      </c>
      <c r="G23" s="68" t="s">
        <v>44</v>
      </c>
      <c r="H23" s="53">
        <v>0.5</v>
      </c>
      <c r="I23" s="32"/>
      <c r="J23" s="41">
        <f t="shared" si="0"/>
        <v>0</v>
      </c>
      <c r="K23" s="42" t="str">
        <f t="shared" si="1"/>
        <v>OK</v>
      </c>
      <c r="L23" s="31"/>
      <c r="M23" s="31"/>
      <c r="N23" s="31"/>
      <c r="O23" s="31"/>
      <c r="P23" s="31"/>
      <c r="Q23" s="31"/>
      <c r="R23" s="31"/>
      <c r="S23" s="31"/>
      <c r="T23" s="31"/>
      <c r="U23" s="60"/>
      <c r="V23" s="60"/>
      <c r="W23" s="60"/>
      <c r="X23" s="60"/>
    </row>
    <row r="24" spans="1:24" ht="30" customHeight="1" x14ac:dyDescent="0.25">
      <c r="A24" s="160"/>
      <c r="B24" s="67">
        <v>21</v>
      </c>
      <c r="C24" s="163"/>
      <c r="D24" s="80" t="s">
        <v>65</v>
      </c>
      <c r="E24" s="85" t="s">
        <v>688</v>
      </c>
      <c r="F24" s="68" t="s">
        <v>38</v>
      </c>
      <c r="G24" s="68" t="s">
        <v>44</v>
      </c>
      <c r="H24" s="53">
        <v>0.25</v>
      </c>
      <c r="I24" s="32"/>
      <c r="J24" s="41">
        <f t="shared" si="0"/>
        <v>0</v>
      </c>
      <c r="K24" s="42" t="str">
        <f t="shared" si="1"/>
        <v>OK</v>
      </c>
      <c r="L24" s="31"/>
      <c r="M24" s="31"/>
      <c r="N24" s="31"/>
      <c r="O24" s="31"/>
      <c r="P24" s="31"/>
      <c r="Q24" s="31"/>
      <c r="R24" s="31"/>
      <c r="S24" s="31"/>
      <c r="T24" s="31"/>
      <c r="U24" s="60"/>
      <c r="V24" s="60"/>
      <c r="W24" s="60"/>
      <c r="X24" s="60"/>
    </row>
    <row r="25" spans="1:24" ht="30" customHeight="1" x14ac:dyDescent="0.25">
      <c r="A25" s="160"/>
      <c r="B25" s="67">
        <v>22</v>
      </c>
      <c r="C25" s="163"/>
      <c r="D25" s="80" t="s">
        <v>66</v>
      </c>
      <c r="E25" s="85" t="s">
        <v>688</v>
      </c>
      <c r="F25" s="68" t="s">
        <v>38</v>
      </c>
      <c r="G25" s="68" t="s">
        <v>44</v>
      </c>
      <c r="H25" s="53">
        <v>0.3</v>
      </c>
      <c r="I25" s="32"/>
      <c r="J25" s="41">
        <f t="shared" si="0"/>
        <v>0</v>
      </c>
      <c r="K25" s="42" t="str">
        <f t="shared" si="1"/>
        <v>OK</v>
      </c>
      <c r="L25" s="31"/>
      <c r="M25" s="31"/>
      <c r="N25" s="31"/>
      <c r="O25" s="31"/>
      <c r="P25" s="31"/>
      <c r="Q25" s="31"/>
      <c r="R25" s="31"/>
      <c r="S25" s="31"/>
      <c r="T25" s="31"/>
      <c r="U25" s="60"/>
      <c r="V25" s="60"/>
      <c r="W25" s="60"/>
      <c r="X25" s="60"/>
    </row>
    <row r="26" spans="1:24" ht="30" customHeight="1" x14ac:dyDescent="0.25">
      <c r="A26" s="160"/>
      <c r="B26" s="67">
        <v>23</v>
      </c>
      <c r="C26" s="163"/>
      <c r="D26" s="80" t="s">
        <v>67</v>
      </c>
      <c r="E26" s="85" t="s">
        <v>688</v>
      </c>
      <c r="F26" s="68" t="s">
        <v>38</v>
      </c>
      <c r="G26" s="68" t="s">
        <v>44</v>
      </c>
      <c r="H26" s="53">
        <v>0.45</v>
      </c>
      <c r="I26" s="32"/>
      <c r="J26" s="41">
        <f t="shared" si="0"/>
        <v>0</v>
      </c>
      <c r="K26" s="42" t="str">
        <f t="shared" si="1"/>
        <v>OK</v>
      </c>
      <c r="L26" s="31"/>
      <c r="M26" s="31"/>
      <c r="N26" s="31"/>
      <c r="O26" s="31"/>
      <c r="P26" s="31"/>
      <c r="Q26" s="31"/>
      <c r="R26" s="31"/>
      <c r="S26" s="31"/>
      <c r="T26" s="31"/>
      <c r="U26" s="60"/>
      <c r="V26" s="60"/>
      <c r="W26" s="60"/>
      <c r="X26" s="60"/>
    </row>
    <row r="27" spans="1:24" ht="30" customHeight="1" x14ac:dyDescent="0.25">
      <c r="A27" s="160"/>
      <c r="B27" s="67">
        <v>24</v>
      </c>
      <c r="C27" s="163"/>
      <c r="D27" s="80" t="s">
        <v>68</v>
      </c>
      <c r="E27" s="85" t="s">
        <v>688</v>
      </c>
      <c r="F27" s="68" t="s">
        <v>38</v>
      </c>
      <c r="G27" s="68" t="s">
        <v>44</v>
      </c>
      <c r="H27" s="53">
        <v>0.8</v>
      </c>
      <c r="I27" s="32"/>
      <c r="J27" s="41">
        <f t="shared" si="0"/>
        <v>0</v>
      </c>
      <c r="K27" s="42" t="str">
        <f t="shared" si="1"/>
        <v>OK</v>
      </c>
      <c r="L27" s="31"/>
      <c r="M27" s="31"/>
      <c r="N27" s="31"/>
      <c r="O27" s="31"/>
      <c r="P27" s="31"/>
      <c r="Q27" s="31"/>
      <c r="R27" s="31"/>
      <c r="S27" s="31"/>
      <c r="T27" s="31"/>
      <c r="U27" s="60"/>
      <c r="V27" s="60"/>
      <c r="W27" s="60"/>
      <c r="X27" s="60"/>
    </row>
    <row r="28" spans="1:24" ht="30" customHeight="1" x14ac:dyDescent="0.25">
      <c r="A28" s="160"/>
      <c r="B28" s="67">
        <v>25</v>
      </c>
      <c r="C28" s="163"/>
      <c r="D28" s="80" t="s">
        <v>69</v>
      </c>
      <c r="E28" s="85" t="s">
        <v>688</v>
      </c>
      <c r="F28" s="68" t="s">
        <v>38</v>
      </c>
      <c r="G28" s="68" t="s">
        <v>44</v>
      </c>
      <c r="H28" s="53">
        <v>0.35</v>
      </c>
      <c r="I28" s="32"/>
      <c r="J28" s="41">
        <f t="shared" si="0"/>
        <v>0</v>
      </c>
      <c r="K28" s="42" t="str">
        <f t="shared" si="1"/>
        <v>OK</v>
      </c>
      <c r="L28" s="31"/>
      <c r="M28" s="31"/>
      <c r="N28" s="31"/>
      <c r="O28" s="31"/>
      <c r="P28" s="31"/>
      <c r="Q28" s="31"/>
      <c r="R28" s="31"/>
      <c r="S28" s="31"/>
      <c r="T28" s="31"/>
      <c r="U28" s="60"/>
      <c r="V28" s="60"/>
      <c r="W28" s="60"/>
      <c r="X28" s="60"/>
    </row>
    <row r="29" spans="1:24" ht="30" customHeight="1" x14ac:dyDescent="0.25">
      <c r="A29" s="160"/>
      <c r="B29" s="67">
        <v>26</v>
      </c>
      <c r="C29" s="163"/>
      <c r="D29" s="80" t="s">
        <v>70</v>
      </c>
      <c r="E29" s="85" t="s">
        <v>688</v>
      </c>
      <c r="F29" s="68" t="s">
        <v>38</v>
      </c>
      <c r="G29" s="68" t="s">
        <v>44</v>
      </c>
      <c r="H29" s="53">
        <v>0.2</v>
      </c>
      <c r="I29" s="32"/>
      <c r="J29" s="41">
        <f t="shared" si="0"/>
        <v>0</v>
      </c>
      <c r="K29" s="42" t="str">
        <f t="shared" si="1"/>
        <v>OK</v>
      </c>
      <c r="L29" s="31"/>
      <c r="M29" s="31"/>
      <c r="N29" s="31"/>
      <c r="O29" s="31"/>
      <c r="P29" s="31"/>
      <c r="Q29" s="31"/>
      <c r="R29" s="31"/>
      <c r="S29" s="31"/>
      <c r="T29" s="31"/>
      <c r="U29" s="60"/>
      <c r="V29" s="60"/>
      <c r="W29" s="60"/>
      <c r="X29" s="60"/>
    </row>
    <row r="30" spans="1:24" ht="30" customHeight="1" x14ac:dyDescent="0.25">
      <c r="A30" s="160"/>
      <c r="B30" s="67">
        <v>27</v>
      </c>
      <c r="C30" s="163"/>
      <c r="D30" s="80" t="s">
        <v>71</v>
      </c>
      <c r="E30" s="85" t="s">
        <v>688</v>
      </c>
      <c r="F30" s="68" t="s">
        <v>38</v>
      </c>
      <c r="G30" s="68" t="s">
        <v>44</v>
      </c>
      <c r="H30" s="53">
        <v>0.5</v>
      </c>
      <c r="I30" s="32"/>
      <c r="J30" s="41">
        <f t="shared" si="0"/>
        <v>0</v>
      </c>
      <c r="K30" s="42" t="str">
        <f t="shared" si="1"/>
        <v>OK</v>
      </c>
      <c r="L30" s="31"/>
      <c r="M30" s="31"/>
      <c r="N30" s="31"/>
      <c r="O30" s="31"/>
      <c r="P30" s="31"/>
      <c r="Q30" s="31"/>
      <c r="R30" s="31"/>
      <c r="S30" s="31"/>
      <c r="T30" s="31"/>
      <c r="U30" s="60"/>
      <c r="V30" s="60"/>
      <c r="W30" s="60"/>
      <c r="X30" s="60"/>
    </row>
    <row r="31" spans="1:24" ht="30" customHeight="1" x14ac:dyDescent="0.25">
      <c r="A31" s="160"/>
      <c r="B31" s="67">
        <v>28</v>
      </c>
      <c r="C31" s="163"/>
      <c r="D31" s="80" t="s">
        <v>72</v>
      </c>
      <c r="E31" s="85" t="s">
        <v>688</v>
      </c>
      <c r="F31" s="68" t="s">
        <v>38</v>
      </c>
      <c r="G31" s="68" t="s">
        <v>44</v>
      </c>
      <c r="H31" s="53">
        <v>0.7</v>
      </c>
      <c r="I31" s="32"/>
      <c r="J31" s="41">
        <f t="shared" si="0"/>
        <v>0</v>
      </c>
      <c r="K31" s="42" t="str">
        <f t="shared" si="1"/>
        <v>OK</v>
      </c>
      <c r="L31" s="31"/>
      <c r="M31" s="31"/>
      <c r="N31" s="31"/>
      <c r="O31" s="31"/>
      <c r="P31" s="31"/>
      <c r="Q31" s="31"/>
      <c r="R31" s="31"/>
      <c r="S31" s="31"/>
      <c r="T31" s="31"/>
      <c r="U31" s="60"/>
      <c r="V31" s="60"/>
      <c r="W31" s="60"/>
      <c r="X31" s="60"/>
    </row>
    <row r="32" spans="1:24" ht="30" customHeight="1" x14ac:dyDescent="0.25">
      <c r="A32" s="160"/>
      <c r="B32" s="67">
        <v>29</v>
      </c>
      <c r="C32" s="163"/>
      <c r="D32" s="80" t="s">
        <v>73</v>
      </c>
      <c r="E32" s="85" t="s">
        <v>688</v>
      </c>
      <c r="F32" s="68" t="s">
        <v>38</v>
      </c>
      <c r="G32" s="68" t="s">
        <v>44</v>
      </c>
      <c r="H32" s="53">
        <v>0.5</v>
      </c>
      <c r="I32" s="32"/>
      <c r="J32" s="41">
        <f t="shared" si="0"/>
        <v>0</v>
      </c>
      <c r="K32" s="42" t="str">
        <f t="shared" si="1"/>
        <v>OK</v>
      </c>
      <c r="L32" s="31"/>
      <c r="M32" s="31"/>
      <c r="N32" s="31"/>
      <c r="O32" s="31"/>
      <c r="P32" s="31"/>
      <c r="Q32" s="31"/>
      <c r="R32" s="31"/>
      <c r="S32" s="31"/>
      <c r="T32" s="31"/>
      <c r="U32" s="60"/>
      <c r="V32" s="60"/>
      <c r="W32" s="60"/>
      <c r="X32" s="60"/>
    </row>
    <row r="33" spans="1:24" ht="30" customHeight="1" x14ac:dyDescent="0.25">
      <c r="A33" s="160"/>
      <c r="B33" s="67">
        <v>30</v>
      </c>
      <c r="C33" s="163"/>
      <c r="D33" s="80" t="s">
        <v>74</v>
      </c>
      <c r="E33" s="85" t="s">
        <v>688</v>
      </c>
      <c r="F33" s="68" t="s">
        <v>38</v>
      </c>
      <c r="G33" s="68" t="s">
        <v>44</v>
      </c>
      <c r="H33" s="53">
        <v>0.7</v>
      </c>
      <c r="I33" s="32"/>
      <c r="J33" s="41">
        <f t="shared" si="0"/>
        <v>0</v>
      </c>
      <c r="K33" s="42" t="str">
        <f t="shared" si="1"/>
        <v>OK</v>
      </c>
      <c r="L33" s="31"/>
      <c r="M33" s="31"/>
      <c r="N33" s="31"/>
      <c r="O33" s="31"/>
      <c r="P33" s="31"/>
      <c r="Q33" s="31"/>
      <c r="R33" s="31"/>
      <c r="S33" s="31"/>
      <c r="T33" s="31"/>
      <c r="U33" s="60"/>
      <c r="V33" s="60"/>
      <c r="W33" s="60"/>
      <c r="X33" s="60"/>
    </row>
    <row r="34" spans="1:24" ht="30" customHeight="1" x14ac:dyDescent="0.25">
      <c r="A34" s="160"/>
      <c r="B34" s="67">
        <v>31</v>
      </c>
      <c r="C34" s="163"/>
      <c r="D34" s="80" t="s">
        <v>75</v>
      </c>
      <c r="E34" s="85" t="s">
        <v>688</v>
      </c>
      <c r="F34" s="68" t="s">
        <v>38</v>
      </c>
      <c r="G34" s="68" t="s">
        <v>44</v>
      </c>
      <c r="H34" s="53">
        <v>1.1000000000000001</v>
      </c>
      <c r="I34" s="32"/>
      <c r="J34" s="41">
        <f t="shared" si="0"/>
        <v>0</v>
      </c>
      <c r="K34" s="42" t="str">
        <f t="shared" si="1"/>
        <v>OK</v>
      </c>
      <c r="L34" s="31"/>
      <c r="M34" s="31"/>
      <c r="N34" s="31"/>
      <c r="O34" s="31"/>
      <c r="P34" s="31"/>
      <c r="Q34" s="31"/>
      <c r="R34" s="31"/>
      <c r="S34" s="31"/>
      <c r="T34" s="31"/>
      <c r="U34" s="60"/>
      <c r="V34" s="60"/>
      <c r="W34" s="60"/>
      <c r="X34" s="60"/>
    </row>
    <row r="35" spans="1:24" ht="30" customHeight="1" x14ac:dyDescent="0.25">
      <c r="A35" s="160"/>
      <c r="B35" s="67">
        <v>32</v>
      </c>
      <c r="C35" s="163"/>
      <c r="D35" s="80" t="s">
        <v>76</v>
      </c>
      <c r="E35" s="85" t="s">
        <v>688</v>
      </c>
      <c r="F35" s="68" t="s">
        <v>38</v>
      </c>
      <c r="G35" s="68" t="s">
        <v>44</v>
      </c>
      <c r="H35" s="53">
        <v>0.25</v>
      </c>
      <c r="I35" s="32"/>
      <c r="J35" s="41">
        <f t="shared" si="0"/>
        <v>0</v>
      </c>
      <c r="K35" s="42" t="str">
        <f t="shared" si="1"/>
        <v>OK</v>
      </c>
      <c r="L35" s="31"/>
      <c r="M35" s="31"/>
      <c r="N35" s="31"/>
      <c r="O35" s="31"/>
      <c r="P35" s="31"/>
      <c r="Q35" s="31"/>
      <c r="R35" s="31"/>
      <c r="S35" s="31"/>
      <c r="T35" s="31"/>
      <c r="U35" s="60"/>
      <c r="V35" s="60"/>
      <c r="W35" s="60"/>
      <c r="X35" s="60"/>
    </row>
    <row r="36" spans="1:24" ht="30" customHeight="1" x14ac:dyDescent="0.25">
      <c r="A36" s="160"/>
      <c r="B36" s="67">
        <v>33</v>
      </c>
      <c r="C36" s="163"/>
      <c r="D36" s="80" t="s">
        <v>77</v>
      </c>
      <c r="E36" s="85" t="s">
        <v>688</v>
      </c>
      <c r="F36" s="68" t="s">
        <v>38</v>
      </c>
      <c r="G36" s="68" t="s">
        <v>44</v>
      </c>
      <c r="H36" s="53">
        <v>0.45</v>
      </c>
      <c r="I36" s="32"/>
      <c r="J36" s="41">
        <f t="shared" si="0"/>
        <v>0</v>
      </c>
      <c r="K36" s="42" t="str">
        <f t="shared" si="1"/>
        <v>OK</v>
      </c>
      <c r="L36" s="31"/>
      <c r="M36" s="31"/>
      <c r="N36" s="31"/>
      <c r="O36" s="31"/>
      <c r="P36" s="31"/>
      <c r="Q36" s="31"/>
      <c r="R36" s="31"/>
      <c r="S36" s="31"/>
      <c r="T36" s="31"/>
      <c r="U36" s="60"/>
      <c r="V36" s="60"/>
      <c r="W36" s="60"/>
      <c r="X36" s="60"/>
    </row>
    <row r="37" spans="1:24" ht="30" customHeight="1" x14ac:dyDescent="0.25">
      <c r="A37" s="160"/>
      <c r="B37" s="67">
        <v>34</v>
      </c>
      <c r="C37" s="163"/>
      <c r="D37" s="80" t="s">
        <v>78</v>
      </c>
      <c r="E37" s="85" t="s">
        <v>688</v>
      </c>
      <c r="F37" s="68" t="s">
        <v>38</v>
      </c>
      <c r="G37" s="68" t="s">
        <v>44</v>
      </c>
      <c r="H37" s="53">
        <v>0.4</v>
      </c>
      <c r="I37" s="32"/>
      <c r="J37" s="41">
        <f t="shared" si="0"/>
        <v>0</v>
      </c>
      <c r="K37" s="42" t="str">
        <f t="shared" si="1"/>
        <v>OK</v>
      </c>
      <c r="L37" s="31"/>
      <c r="M37" s="31"/>
      <c r="N37" s="31"/>
      <c r="O37" s="31"/>
      <c r="P37" s="31"/>
      <c r="Q37" s="31"/>
      <c r="R37" s="31"/>
      <c r="S37" s="31"/>
      <c r="T37" s="31"/>
      <c r="U37" s="60"/>
      <c r="V37" s="60"/>
      <c r="W37" s="60"/>
      <c r="X37" s="60"/>
    </row>
    <row r="38" spans="1:24" ht="30" customHeight="1" x14ac:dyDescent="0.25">
      <c r="A38" s="160"/>
      <c r="B38" s="67">
        <v>35</v>
      </c>
      <c r="C38" s="163"/>
      <c r="D38" s="80" t="s">
        <v>79</v>
      </c>
      <c r="E38" s="85" t="s">
        <v>688</v>
      </c>
      <c r="F38" s="68" t="s">
        <v>38</v>
      </c>
      <c r="G38" s="68" t="s">
        <v>44</v>
      </c>
      <c r="H38" s="53">
        <v>0.05</v>
      </c>
      <c r="I38" s="32"/>
      <c r="J38" s="41">
        <f t="shared" si="0"/>
        <v>0</v>
      </c>
      <c r="K38" s="42" t="str">
        <f t="shared" si="1"/>
        <v>OK</v>
      </c>
      <c r="L38" s="31"/>
      <c r="M38" s="31"/>
      <c r="N38" s="31"/>
      <c r="O38" s="31"/>
      <c r="P38" s="31"/>
      <c r="Q38" s="31"/>
      <c r="R38" s="31"/>
      <c r="S38" s="31"/>
      <c r="T38" s="31"/>
      <c r="U38" s="60"/>
      <c r="V38" s="60"/>
      <c r="W38" s="60"/>
      <c r="X38" s="60"/>
    </row>
    <row r="39" spans="1:24" ht="30" customHeight="1" x14ac:dyDescent="0.25">
      <c r="A39" s="160"/>
      <c r="B39" s="67">
        <v>36</v>
      </c>
      <c r="C39" s="163"/>
      <c r="D39" s="80" t="s">
        <v>80</v>
      </c>
      <c r="E39" s="85" t="s">
        <v>688</v>
      </c>
      <c r="F39" s="68" t="s">
        <v>38</v>
      </c>
      <c r="G39" s="68" t="s">
        <v>44</v>
      </c>
      <c r="H39" s="53">
        <v>0.6</v>
      </c>
      <c r="I39" s="32"/>
      <c r="J39" s="41">
        <f t="shared" si="0"/>
        <v>0</v>
      </c>
      <c r="K39" s="42" t="str">
        <f t="shared" si="1"/>
        <v>OK</v>
      </c>
      <c r="L39" s="31"/>
      <c r="M39" s="31"/>
      <c r="N39" s="31"/>
      <c r="O39" s="31"/>
      <c r="P39" s="31"/>
      <c r="Q39" s="31"/>
      <c r="R39" s="31"/>
      <c r="S39" s="31"/>
      <c r="T39" s="31"/>
      <c r="U39" s="60"/>
      <c r="V39" s="60"/>
      <c r="W39" s="60"/>
      <c r="X39" s="60"/>
    </row>
    <row r="40" spans="1:24" ht="30" customHeight="1" x14ac:dyDescent="0.25">
      <c r="A40" s="160"/>
      <c r="B40" s="67">
        <v>37</v>
      </c>
      <c r="C40" s="163"/>
      <c r="D40" s="80" t="s">
        <v>82</v>
      </c>
      <c r="E40" s="85" t="s">
        <v>688</v>
      </c>
      <c r="F40" s="68" t="s">
        <v>38</v>
      </c>
      <c r="G40" s="68" t="s">
        <v>44</v>
      </c>
      <c r="H40" s="53">
        <v>0.7</v>
      </c>
      <c r="I40" s="32"/>
      <c r="J40" s="41">
        <f t="shared" si="0"/>
        <v>0</v>
      </c>
      <c r="K40" s="42" t="str">
        <f t="shared" si="1"/>
        <v>OK</v>
      </c>
      <c r="L40" s="31"/>
      <c r="M40" s="31"/>
      <c r="N40" s="31"/>
      <c r="O40" s="31"/>
      <c r="P40" s="31"/>
      <c r="Q40" s="31"/>
      <c r="R40" s="31"/>
      <c r="S40" s="31"/>
      <c r="T40" s="31"/>
      <c r="U40" s="60"/>
      <c r="V40" s="60"/>
      <c r="W40" s="60"/>
      <c r="X40" s="60"/>
    </row>
    <row r="41" spans="1:24" ht="30" customHeight="1" x14ac:dyDescent="0.25">
      <c r="A41" s="160"/>
      <c r="B41" s="67">
        <v>38</v>
      </c>
      <c r="C41" s="163"/>
      <c r="D41" s="80" t="s">
        <v>83</v>
      </c>
      <c r="E41" s="85" t="s">
        <v>688</v>
      </c>
      <c r="F41" s="68" t="s">
        <v>38</v>
      </c>
      <c r="G41" s="68" t="s">
        <v>44</v>
      </c>
      <c r="H41" s="53">
        <v>0.7</v>
      </c>
      <c r="I41" s="32"/>
      <c r="J41" s="41">
        <f t="shared" si="0"/>
        <v>0</v>
      </c>
      <c r="K41" s="42" t="str">
        <f t="shared" si="1"/>
        <v>OK</v>
      </c>
      <c r="L41" s="31"/>
      <c r="M41" s="31"/>
      <c r="N41" s="31"/>
      <c r="O41" s="31"/>
      <c r="P41" s="31"/>
      <c r="Q41" s="31"/>
      <c r="R41" s="31"/>
      <c r="S41" s="31"/>
      <c r="T41" s="31"/>
      <c r="U41" s="60"/>
      <c r="V41" s="60"/>
      <c r="W41" s="60"/>
      <c r="X41" s="60"/>
    </row>
    <row r="42" spans="1:24" ht="30" customHeight="1" x14ac:dyDescent="0.25">
      <c r="A42" s="160"/>
      <c r="B42" s="67">
        <v>39</v>
      </c>
      <c r="C42" s="163"/>
      <c r="D42" s="80" t="s">
        <v>84</v>
      </c>
      <c r="E42" s="85" t="s">
        <v>688</v>
      </c>
      <c r="F42" s="68" t="s">
        <v>38</v>
      </c>
      <c r="G42" s="68" t="s">
        <v>44</v>
      </c>
      <c r="H42" s="53">
        <v>0.74</v>
      </c>
      <c r="I42" s="32"/>
      <c r="J42" s="41">
        <f t="shared" si="0"/>
        <v>0</v>
      </c>
      <c r="K42" s="42" t="str">
        <f t="shared" si="1"/>
        <v>OK</v>
      </c>
      <c r="L42" s="31"/>
      <c r="M42" s="31"/>
      <c r="N42" s="31"/>
      <c r="O42" s="31"/>
      <c r="P42" s="31"/>
      <c r="Q42" s="31"/>
      <c r="R42" s="31"/>
      <c r="S42" s="31"/>
      <c r="T42" s="31"/>
      <c r="U42" s="60"/>
      <c r="V42" s="60"/>
      <c r="W42" s="60"/>
      <c r="X42" s="60"/>
    </row>
    <row r="43" spans="1:24" ht="30" customHeight="1" x14ac:dyDescent="0.25">
      <c r="A43" s="160"/>
      <c r="B43" s="67">
        <v>40</v>
      </c>
      <c r="C43" s="163"/>
      <c r="D43" s="80" t="s">
        <v>85</v>
      </c>
      <c r="E43" s="85" t="s">
        <v>688</v>
      </c>
      <c r="F43" s="68" t="s">
        <v>38</v>
      </c>
      <c r="G43" s="68" t="s">
        <v>44</v>
      </c>
      <c r="H43" s="53">
        <v>0.05</v>
      </c>
      <c r="I43" s="32"/>
      <c r="J43" s="41">
        <f t="shared" si="0"/>
        <v>0</v>
      </c>
      <c r="K43" s="42" t="str">
        <f t="shared" si="1"/>
        <v>OK</v>
      </c>
      <c r="L43" s="31"/>
      <c r="M43" s="31"/>
      <c r="N43" s="31"/>
      <c r="O43" s="31"/>
      <c r="P43" s="31"/>
      <c r="Q43" s="31"/>
      <c r="R43" s="31"/>
      <c r="S43" s="31"/>
      <c r="T43" s="31"/>
      <c r="U43" s="60"/>
      <c r="V43" s="60"/>
      <c r="W43" s="60"/>
      <c r="X43" s="60"/>
    </row>
    <row r="44" spans="1:24" ht="30" customHeight="1" x14ac:dyDescent="0.25">
      <c r="A44" s="160"/>
      <c r="B44" s="67">
        <v>41</v>
      </c>
      <c r="C44" s="163"/>
      <c r="D44" s="80" t="s">
        <v>86</v>
      </c>
      <c r="E44" s="85" t="s">
        <v>688</v>
      </c>
      <c r="F44" s="68" t="s">
        <v>38</v>
      </c>
      <c r="G44" s="68" t="s">
        <v>44</v>
      </c>
      <c r="H44" s="53">
        <v>0.06</v>
      </c>
      <c r="I44" s="32">
        <v>1000</v>
      </c>
      <c r="J44" s="41">
        <f t="shared" si="0"/>
        <v>400</v>
      </c>
      <c r="K44" s="42" t="str">
        <f t="shared" si="1"/>
        <v>OK</v>
      </c>
      <c r="L44" s="31">
        <v>600</v>
      </c>
      <c r="M44" s="31"/>
      <c r="N44" s="31"/>
      <c r="O44" s="31"/>
      <c r="P44" s="31"/>
      <c r="Q44" s="31"/>
      <c r="R44" s="31"/>
      <c r="S44" s="31"/>
      <c r="T44" s="31"/>
      <c r="U44" s="60"/>
      <c r="V44" s="60"/>
      <c r="W44" s="60"/>
      <c r="X44" s="60"/>
    </row>
    <row r="45" spans="1:24" ht="30" customHeight="1" x14ac:dyDescent="0.25">
      <c r="A45" s="160"/>
      <c r="B45" s="67">
        <v>42</v>
      </c>
      <c r="C45" s="163"/>
      <c r="D45" s="80" t="s">
        <v>87</v>
      </c>
      <c r="E45" s="85" t="s">
        <v>688</v>
      </c>
      <c r="F45" s="68" t="s">
        <v>38</v>
      </c>
      <c r="G45" s="68" t="s">
        <v>44</v>
      </c>
      <c r="H45" s="53">
        <v>0.06</v>
      </c>
      <c r="I45" s="32">
        <v>1000</v>
      </c>
      <c r="J45" s="41">
        <f t="shared" si="0"/>
        <v>400</v>
      </c>
      <c r="K45" s="42" t="str">
        <f t="shared" si="1"/>
        <v>OK</v>
      </c>
      <c r="L45" s="31">
        <v>600</v>
      </c>
      <c r="M45" s="31"/>
      <c r="N45" s="31"/>
      <c r="O45" s="31"/>
      <c r="P45" s="31"/>
      <c r="Q45" s="31"/>
      <c r="R45" s="31"/>
      <c r="S45" s="31"/>
      <c r="T45" s="31"/>
      <c r="U45" s="60"/>
      <c r="V45" s="60"/>
      <c r="W45" s="60"/>
      <c r="X45" s="60"/>
    </row>
    <row r="46" spans="1:24" ht="30" customHeight="1" x14ac:dyDescent="0.25">
      <c r="A46" s="160"/>
      <c r="B46" s="67">
        <v>43</v>
      </c>
      <c r="C46" s="163"/>
      <c r="D46" s="80" t="s">
        <v>88</v>
      </c>
      <c r="E46" s="85" t="s">
        <v>688</v>
      </c>
      <c r="F46" s="68" t="s">
        <v>38</v>
      </c>
      <c r="G46" s="68" t="s">
        <v>44</v>
      </c>
      <c r="H46" s="53">
        <v>0.65</v>
      </c>
      <c r="I46" s="32"/>
      <c r="J46" s="41">
        <f t="shared" si="0"/>
        <v>0</v>
      </c>
      <c r="K46" s="42" t="str">
        <f t="shared" si="1"/>
        <v>OK</v>
      </c>
      <c r="L46" s="31"/>
      <c r="M46" s="31"/>
      <c r="N46" s="31"/>
      <c r="O46" s="31"/>
      <c r="P46" s="31"/>
      <c r="Q46" s="31"/>
      <c r="R46" s="31"/>
      <c r="S46" s="31"/>
      <c r="T46" s="31"/>
      <c r="U46" s="60"/>
      <c r="V46" s="60"/>
      <c r="W46" s="60"/>
      <c r="X46" s="60"/>
    </row>
    <row r="47" spans="1:24" ht="30" customHeight="1" x14ac:dyDescent="0.25">
      <c r="A47" s="160"/>
      <c r="B47" s="67">
        <v>44</v>
      </c>
      <c r="C47" s="163"/>
      <c r="D47" s="80" t="s">
        <v>89</v>
      </c>
      <c r="E47" s="85" t="s">
        <v>688</v>
      </c>
      <c r="F47" s="68" t="s">
        <v>38</v>
      </c>
      <c r="G47" s="68" t="s">
        <v>44</v>
      </c>
      <c r="H47" s="53">
        <v>0.3</v>
      </c>
      <c r="I47" s="32"/>
      <c r="J47" s="41">
        <f t="shared" si="0"/>
        <v>0</v>
      </c>
      <c r="K47" s="42" t="str">
        <f t="shared" si="1"/>
        <v>OK</v>
      </c>
      <c r="L47" s="31"/>
      <c r="M47" s="31"/>
      <c r="N47" s="31"/>
      <c r="O47" s="31"/>
      <c r="P47" s="31"/>
      <c r="Q47" s="31"/>
      <c r="R47" s="31"/>
      <c r="S47" s="31"/>
      <c r="T47" s="31"/>
      <c r="U47" s="60"/>
      <c r="V47" s="60"/>
      <c r="W47" s="60"/>
      <c r="X47" s="60"/>
    </row>
    <row r="48" spans="1:24" ht="30" customHeight="1" x14ac:dyDescent="0.25">
      <c r="A48" s="160"/>
      <c r="B48" s="67">
        <v>45</v>
      </c>
      <c r="C48" s="163"/>
      <c r="D48" s="80" t="s">
        <v>90</v>
      </c>
      <c r="E48" s="85" t="s">
        <v>688</v>
      </c>
      <c r="F48" s="68" t="s">
        <v>38</v>
      </c>
      <c r="G48" s="68" t="s">
        <v>44</v>
      </c>
      <c r="H48" s="53">
        <v>0.7</v>
      </c>
      <c r="I48" s="32"/>
      <c r="J48" s="41">
        <f t="shared" si="0"/>
        <v>0</v>
      </c>
      <c r="K48" s="42" t="str">
        <f t="shared" si="1"/>
        <v>OK</v>
      </c>
      <c r="L48" s="31"/>
      <c r="M48" s="31"/>
      <c r="N48" s="31"/>
      <c r="O48" s="31"/>
      <c r="P48" s="31"/>
      <c r="Q48" s="31"/>
      <c r="R48" s="31"/>
      <c r="S48" s="31"/>
      <c r="T48" s="31"/>
      <c r="U48" s="60"/>
      <c r="V48" s="60"/>
      <c r="W48" s="60"/>
      <c r="X48" s="60"/>
    </row>
    <row r="49" spans="1:24" ht="30" customHeight="1" x14ac:dyDescent="0.25">
      <c r="A49" s="160"/>
      <c r="B49" s="67">
        <v>46</v>
      </c>
      <c r="C49" s="163"/>
      <c r="D49" s="80" t="s">
        <v>91</v>
      </c>
      <c r="E49" s="85" t="s">
        <v>688</v>
      </c>
      <c r="F49" s="68" t="s">
        <v>38</v>
      </c>
      <c r="G49" s="68" t="s">
        <v>44</v>
      </c>
      <c r="H49" s="53">
        <v>0.05</v>
      </c>
      <c r="I49" s="32">
        <v>1000</v>
      </c>
      <c r="J49" s="41">
        <f t="shared" si="0"/>
        <v>400</v>
      </c>
      <c r="K49" s="42" t="str">
        <f t="shared" si="1"/>
        <v>OK</v>
      </c>
      <c r="L49" s="31">
        <v>600</v>
      </c>
      <c r="M49" s="31"/>
      <c r="N49" s="31"/>
      <c r="O49" s="31"/>
      <c r="P49" s="31"/>
      <c r="Q49" s="31"/>
      <c r="R49" s="31"/>
      <c r="S49" s="31"/>
      <c r="T49" s="31"/>
      <c r="U49" s="60"/>
      <c r="V49" s="60"/>
      <c r="W49" s="60"/>
      <c r="X49" s="60"/>
    </row>
    <row r="50" spans="1:24" ht="30" customHeight="1" x14ac:dyDescent="0.25">
      <c r="A50" s="160"/>
      <c r="B50" s="67">
        <v>47</v>
      </c>
      <c r="C50" s="163"/>
      <c r="D50" s="80" t="s">
        <v>92</v>
      </c>
      <c r="E50" s="85" t="s">
        <v>688</v>
      </c>
      <c r="F50" s="68" t="s">
        <v>38</v>
      </c>
      <c r="G50" s="68" t="s">
        <v>44</v>
      </c>
      <c r="H50" s="53">
        <v>0.05</v>
      </c>
      <c r="I50" s="32">
        <v>1000</v>
      </c>
      <c r="J50" s="41">
        <f t="shared" si="0"/>
        <v>500</v>
      </c>
      <c r="K50" s="42" t="str">
        <f t="shared" si="1"/>
        <v>OK</v>
      </c>
      <c r="L50" s="31">
        <v>500</v>
      </c>
      <c r="M50" s="31"/>
      <c r="N50" s="31"/>
      <c r="O50" s="31"/>
      <c r="P50" s="31"/>
      <c r="Q50" s="31"/>
      <c r="R50" s="31"/>
      <c r="S50" s="31"/>
      <c r="T50" s="31"/>
      <c r="U50" s="60"/>
      <c r="V50" s="60"/>
      <c r="W50" s="60"/>
      <c r="X50" s="60"/>
    </row>
    <row r="51" spans="1:24" ht="30" customHeight="1" x14ac:dyDescent="0.25">
      <c r="A51" s="160"/>
      <c r="B51" s="67">
        <v>48</v>
      </c>
      <c r="C51" s="163"/>
      <c r="D51" s="80" t="s">
        <v>93</v>
      </c>
      <c r="E51" s="85" t="s">
        <v>688</v>
      </c>
      <c r="F51" s="68" t="s">
        <v>38</v>
      </c>
      <c r="G51" s="68" t="s">
        <v>44</v>
      </c>
      <c r="H51" s="53">
        <v>0.05</v>
      </c>
      <c r="I51" s="32">
        <v>1000</v>
      </c>
      <c r="J51" s="41">
        <f t="shared" si="0"/>
        <v>500</v>
      </c>
      <c r="K51" s="42" t="str">
        <f t="shared" si="1"/>
        <v>OK</v>
      </c>
      <c r="L51" s="31">
        <v>500</v>
      </c>
      <c r="M51" s="31"/>
      <c r="N51" s="31"/>
      <c r="O51" s="31"/>
      <c r="P51" s="31"/>
      <c r="Q51" s="31"/>
      <c r="R51" s="31"/>
      <c r="S51" s="31"/>
      <c r="T51" s="31"/>
      <c r="U51" s="60"/>
      <c r="V51" s="60"/>
      <c r="W51" s="60"/>
      <c r="X51" s="60"/>
    </row>
    <row r="52" spans="1:24" ht="30" customHeight="1" x14ac:dyDescent="0.25">
      <c r="A52" s="160"/>
      <c r="B52" s="67">
        <v>49</v>
      </c>
      <c r="C52" s="163"/>
      <c r="D52" s="80" t="s">
        <v>94</v>
      </c>
      <c r="E52" s="85" t="s">
        <v>688</v>
      </c>
      <c r="F52" s="68" t="s">
        <v>38</v>
      </c>
      <c r="G52" s="68" t="s">
        <v>44</v>
      </c>
      <c r="H52" s="53">
        <v>0.05</v>
      </c>
      <c r="I52" s="32">
        <v>1000</v>
      </c>
      <c r="J52" s="41">
        <f t="shared" si="0"/>
        <v>500</v>
      </c>
      <c r="K52" s="42" t="str">
        <f t="shared" si="1"/>
        <v>OK</v>
      </c>
      <c r="L52" s="31">
        <v>500</v>
      </c>
      <c r="M52" s="31"/>
      <c r="N52" s="31"/>
      <c r="O52" s="31"/>
      <c r="P52" s="31"/>
      <c r="Q52" s="31"/>
      <c r="R52" s="31"/>
      <c r="S52" s="31"/>
      <c r="T52" s="31"/>
      <c r="U52" s="60"/>
      <c r="V52" s="60"/>
      <c r="W52" s="60"/>
      <c r="X52" s="60"/>
    </row>
    <row r="53" spans="1:24" ht="30" customHeight="1" x14ac:dyDescent="0.25">
      <c r="A53" s="160"/>
      <c r="B53" s="67">
        <v>50</v>
      </c>
      <c r="C53" s="163"/>
      <c r="D53" s="80" t="s">
        <v>95</v>
      </c>
      <c r="E53" s="85" t="s">
        <v>688</v>
      </c>
      <c r="F53" s="68" t="s">
        <v>38</v>
      </c>
      <c r="G53" s="68" t="s">
        <v>44</v>
      </c>
      <c r="H53" s="53">
        <v>0.05</v>
      </c>
      <c r="I53" s="32">
        <v>1000</v>
      </c>
      <c r="J53" s="41">
        <f t="shared" si="0"/>
        <v>450</v>
      </c>
      <c r="K53" s="42" t="str">
        <f t="shared" si="1"/>
        <v>OK</v>
      </c>
      <c r="L53" s="31">
        <v>550</v>
      </c>
      <c r="M53" s="31"/>
      <c r="N53" s="31"/>
      <c r="O53" s="31"/>
      <c r="P53" s="31"/>
      <c r="Q53" s="31"/>
      <c r="R53" s="31"/>
      <c r="S53" s="31"/>
      <c r="T53" s="31"/>
      <c r="U53" s="60"/>
      <c r="V53" s="60"/>
      <c r="W53" s="60"/>
      <c r="X53" s="60"/>
    </row>
    <row r="54" spans="1:24" ht="30" customHeight="1" x14ac:dyDescent="0.25">
      <c r="A54" s="160"/>
      <c r="B54" s="67">
        <v>51</v>
      </c>
      <c r="C54" s="163"/>
      <c r="D54" s="80" t="s">
        <v>96</v>
      </c>
      <c r="E54" s="85" t="s">
        <v>688</v>
      </c>
      <c r="F54" s="68" t="s">
        <v>38</v>
      </c>
      <c r="G54" s="68" t="s">
        <v>44</v>
      </c>
      <c r="H54" s="53">
        <v>0.05</v>
      </c>
      <c r="I54" s="32">
        <v>1000</v>
      </c>
      <c r="J54" s="41">
        <f t="shared" si="0"/>
        <v>450</v>
      </c>
      <c r="K54" s="42" t="str">
        <f t="shared" si="1"/>
        <v>OK</v>
      </c>
      <c r="L54" s="31">
        <v>550</v>
      </c>
      <c r="M54" s="31"/>
      <c r="N54" s="31"/>
      <c r="O54" s="31"/>
      <c r="P54" s="31"/>
      <c r="Q54" s="31"/>
      <c r="R54" s="31"/>
      <c r="S54" s="31"/>
      <c r="T54" s="31"/>
      <c r="U54" s="60"/>
      <c r="V54" s="60"/>
      <c r="W54" s="60"/>
      <c r="X54" s="60"/>
    </row>
    <row r="55" spans="1:24" ht="30" customHeight="1" x14ac:dyDescent="0.25">
      <c r="A55" s="160"/>
      <c r="B55" s="67">
        <v>52</v>
      </c>
      <c r="C55" s="163"/>
      <c r="D55" s="80" t="s">
        <v>97</v>
      </c>
      <c r="E55" s="85" t="s">
        <v>688</v>
      </c>
      <c r="F55" s="68" t="s">
        <v>38</v>
      </c>
      <c r="G55" s="68" t="s">
        <v>44</v>
      </c>
      <c r="H55" s="53">
        <v>0.1</v>
      </c>
      <c r="I55" s="32">
        <v>1000</v>
      </c>
      <c r="J55" s="41">
        <f t="shared" si="0"/>
        <v>450</v>
      </c>
      <c r="K55" s="42" t="str">
        <f t="shared" si="1"/>
        <v>OK</v>
      </c>
      <c r="L55" s="31">
        <v>550</v>
      </c>
      <c r="M55" s="31"/>
      <c r="N55" s="31"/>
      <c r="O55" s="31"/>
      <c r="P55" s="31"/>
      <c r="Q55" s="31"/>
      <c r="R55" s="31"/>
      <c r="S55" s="31"/>
      <c r="T55" s="31"/>
      <c r="U55" s="60"/>
      <c r="V55" s="60"/>
      <c r="W55" s="60"/>
      <c r="X55" s="60"/>
    </row>
    <row r="56" spans="1:24" ht="30" customHeight="1" x14ac:dyDescent="0.25">
      <c r="A56" s="160"/>
      <c r="B56" s="67">
        <v>53</v>
      </c>
      <c r="C56" s="163"/>
      <c r="D56" s="80" t="s">
        <v>98</v>
      </c>
      <c r="E56" s="85" t="s">
        <v>688</v>
      </c>
      <c r="F56" s="68" t="s">
        <v>38</v>
      </c>
      <c r="G56" s="68" t="s">
        <v>44</v>
      </c>
      <c r="H56" s="53">
        <v>0.1</v>
      </c>
      <c r="I56" s="32">
        <v>1000</v>
      </c>
      <c r="J56" s="41">
        <f t="shared" si="0"/>
        <v>450</v>
      </c>
      <c r="K56" s="42" t="str">
        <f t="shared" si="1"/>
        <v>OK</v>
      </c>
      <c r="L56" s="31">
        <v>550</v>
      </c>
      <c r="M56" s="31"/>
      <c r="N56" s="31"/>
      <c r="O56" s="31"/>
      <c r="P56" s="31"/>
      <c r="Q56" s="31"/>
      <c r="R56" s="31"/>
      <c r="S56" s="31"/>
      <c r="T56" s="31"/>
      <c r="U56" s="60"/>
      <c r="V56" s="60"/>
      <c r="W56" s="60"/>
      <c r="X56" s="60"/>
    </row>
    <row r="57" spans="1:24" ht="30" customHeight="1" x14ac:dyDescent="0.25">
      <c r="A57" s="160"/>
      <c r="B57" s="67">
        <v>54</v>
      </c>
      <c r="C57" s="163"/>
      <c r="D57" s="80" t="s">
        <v>99</v>
      </c>
      <c r="E57" s="85" t="s">
        <v>688</v>
      </c>
      <c r="F57" s="68" t="s">
        <v>38</v>
      </c>
      <c r="G57" s="68" t="s">
        <v>44</v>
      </c>
      <c r="H57" s="53">
        <v>0.15</v>
      </c>
      <c r="I57" s="32">
        <v>1000</v>
      </c>
      <c r="J57" s="41">
        <f t="shared" si="0"/>
        <v>500</v>
      </c>
      <c r="K57" s="42" t="str">
        <f t="shared" si="1"/>
        <v>OK</v>
      </c>
      <c r="L57" s="31">
        <v>500</v>
      </c>
      <c r="M57" s="31"/>
      <c r="N57" s="31"/>
      <c r="O57" s="31"/>
      <c r="P57" s="31"/>
      <c r="Q57" s="31"/>
      <c r="R57" s="31"/>
      <c r="S57" s="31"/>
      <c r="T57" s="31"/>
      <c r="U57" s="60"/>
      <c r="V57" s="60"/>
      <c r="W57" s="60"/>
      <c r="X57" s="60"/>
    </row>
    <row r="58" spans="1:24" ht="30" customHeight="1" x14ac:dyDescent="0.25">
      <c r="A58" s="160"/>
      <c r="B58" s="67">
        <v>55</v>
      </c>
      <c r="C58" s="163"/>
      <c r="D58" s="80" t="s">
        <v>100</v>
      </c>
      <c r="E58" s="85" t="s">
        <v>688</v>
      </c>
      <c r="F58" s="68" t="s">
        <v>38</v>
      </c>
      <c r="G58" s="68" t="s">
        <v>44</v>
      </c>
      <c r="H58" s="53">
        <v>0.05</v>
      </c>
      <c r="I58" s="32"/>
      <c r="J58" s="41">
        <f t="shared" si="0"/>
        <v>0</v>
      </c>
      <c r="K58" s="42" t="str">
        <f t="shared" si="1"/>
        <v>OK</v>
      </c>
      <c r="L58" s="31"/>
      <c r="M58" s="31"/>
      <c r="N58" s="31"/>
      <c r="O58" s="31"/>
      <c r="P58" s="31"/>
      <c r="Q58" s="31"/>
      <c r="R58" s="31"/>
      <c r="S58" s="31"/>
      <c r="T58" s="31"/>
      <c r="U58" s="60"/>
      <c r="V58" s="60"/>
      <c r="W58" s="60"/>
      <c r="X58" s="60"/>
    </row>
    <row r="59" spans="1:24" ht="30" customHeight="1" x14ac:dyDescent="0.25">
      <c r="A59" s="160"/>
      <c r="B59" s="67">
        <v>56</v>
      </c>
      <c r="C59" s="163"/>
      <c r="D59" s="80" t="s">
        <v>101</v>
      </c>
      <c r="E59" s="85" t="s">
        <v>688</v>
      </c>
      <c r="F59" s="68" t="s">
        <v>38</v>
      </c>
      <c r="G59" s="68" t="s">
        <v>44</v>
      </c>
      <c r="H59" s="53">
        <v>0.05</v>
      </c>
      <c r="I59" s="32"/>
      <c r="J59" s="41">
        <f t="shared" si="0"/>
        <v>0</v>
      </c>
      <c r="K59" s="42" t="str">
        <f t="shared" si="1"/>
        <v>OK</v>
      </c>
      <c r="L59" s="31"/>
      <c r="M59" s="31"/>
      <c r="N59" s="31"/>
      <c r="O59" s="31"/>
      <c r="P59" s="31"/>
      <c r="Q59" s="31"/>
      <c r="R59" s="31"/>
      <c r="S59" s="31"/>
      <c r="T59" s="31"/>
      <c r="U59" s="60"/>
      <c r="V59" s="60"/>
      <c r="W59" s="60"/>
      <c r="X59" s="60"/>
    </row>
    <row r="60" spans="1:24" ht="30" customHeight="1" x14ac:dyDescent="0.25">
      <c r="A60" s="160"/>
      <c r="B60" s="67">
        <v>57</v>
      </c>
      <c r="C60" s="163"/>
      <c r="D60" s="80" t="s">
        <v>102</v>
      </c>
      <c r="E60" s="85" t="s">
        <v>688</v>
      </c>
      <c r="F60" s="68" t="s">
        <v>38</v>
      </c>
      <c r="G60" s="68" t="s">
        <v>44</v>
      </c>
      <c r="H60" s="53">
        <v>0.05</v>
      </c>
      <c r="I60" s="32"/>
      <c r="J60" s="41">
        <f t="shared" si="0"/>
        <v>0</v>
      </c>
      <c r="K60" s="42" t="str">
        <f t="shared" si="1"/>
        <v>OK</v>
      </c>
      <c r="L60" s="31"/>
      <c r="M60" s="31"/>
      <c r="N60" s="31"/>
      <c r="O60" s="31"/>
      <c r="P60" s="31"/>
      <c r="Q60" s="31"/>
      <c r="R60" s="31"/>
      <c r="S60" s="31"/>
      <c r="T60" s="31"/>
      <c r="U60" s="60"/>
      <c r="V60" s="60"/>
      <c r="W60" s="60"/>
      <c r="X60" s="60"/>
    </row>
    <row r="61" spans="1:24" ht="30" customHeight="1" x14ac:dyDescent="0.25">
      <c r="A61" s="160"/>
      <c r="B61" s="67">
        <v>58</v>
      </c>
      <c r="C61" s="163"/>
      <c r="D61" s="81" t="s">
        <v>689</v>
      </c>
      <c r="E61" s="85" t="s">
        <v>37</v>
      </c>
      <c r="F61" s="68" t="s">
        <v>38</v>
      </c>
      <c r="G61" s="68" t="s">
        <v>44</v>
      </c>
      <c r="H61" s="55">
        <v>0.8</v>
      </c>
      <c r="I61" s="32"/>
      <c r="J61" s="41">
        <f t="shared" si="0"/>
        <v>0</v>
      </c>
      <c r="K61" s="42" t="str">
        <f t="shared" si="1"/>
        <v>OK</v>
      </c>
      <c r="L61" s="31"/>
      <c r="M61" s="31"/>
      <c r="N61" s="31"/>
      <c r="O61" s="31"/>
      <c r="P61" s="31"/>
      <c r="Q61" s="31"/>
      <c r="R61" s="31"/>
      <c r="S61" s="31"/>
      <c r="T61" s="31"/>
      <c r="U61" s="60"/>
      <c r="V61" s="60"/>
      <c r="W61" s="60"/>
      <c r="X61" s="60"/>
    </row>
    <row r="62" spans="1:24" ht="30" customHeight="1" x14ac:dyDescent="0.25">
      <c r="A62" s="160"/>
      <c r="B62" s="67">
        <v>59</v>
      </c>
      <c r="C62" s="163"/>
      <c r="D62" s="80" t="s">
        <v>103</v>
      </c>
      <c r="E62" s="85" t="s">
        <v>47</v>
      </c>
      <c r="F62" s="68" t="s">
        <v>50</v>
      </c>
      <c r="G62" s="68" t="s">
        <v>44</v>
      </c>
      <c r="H62" s="53">
        <v>16.64</v>
      </c>
      <c r="I62" s="32">
        <v>1</v>
      </c>
      <c r="J62" s="41">
        <f t="shared" si="0"/>
        <v>0</v>
      </c>
      <c r="K62" s="42" t="str">
        <f t="shared" si="1"/>
        <v>OK</v>
      </c>
      <c r="L62" s="31">
        <v>1</v>
      </c>
      <c r="M62" s="31"/>
      <c r="N62" s="31"/>
      <c r="O62" s="31"/>
      <c r="P62" s="31"/>
      <c r="Q62" s="31"/>
      <c r="R62" s="31"/>
      <c r="S62" s="31"/>
      <c r="T62" s="31"/>
      <c r="U62" s="60"/>
      <c r="V62" s="60"/>
      <c r="W62" s="60"/>
      <c r="X62" s="60"/>
    </row>
    <row r="63" spans="1:24" ht="30" customHeight="1" x14ac:dyDescent="0.25">
      <c r="A63" s="160"/>
      <c r="B63" s="67">
        <v>60</v>
      </c>
      <c r="C63" s="163"/>
      <c r="D63" s="80" t="s">
        <v>104</v>
      </c>
      <c r="E63" s="85" t="s">
        <v>47</v>
      </c>
      <c r="F63" s="68" t="s">
        <v>50</v>
      </c>
      <c r="G63" s="68" t="s">
        <v>44</v>
      </c>
      <c r="H63" s="53">
        <v>17.41</v>
      </c>
      <c r="I63" s="32"/>
      <c r="J63" s="41">
        <f t="shared" si="0"/>
        <v>0</v>
      </c>
      <c r="K63" s="42" t="str">
        <f t="shared" si="1"/>
        <v>OK</v>
      </c>
      <c r="L63" s="31"/>
      <c r="M63" s="31"/>
      <c r="N63" s="31"/>
      <c r="O63" s="31"/>
      <c r="P63" s="31"/>
      <c r="Q63" s="31"/>
      <c r="R63" s="31"/>
      <c r="S63" s="31"/>
      <c r="T63" s="31"/>
      <c r="U63" s="60"/>
      <c r="V63" s="60"/>
      <c r="W63" s="60"/>
      <c r="X63" s="60"/>
    </row>
    <row r="64" spans="1:24" ht="30" customHeight="1" x14ac:dyDescent="0.25">
      <c r="A64" s="160"/>
      <c r="B64" s="67">
        <v>61</v>
      </c>
      <c r="C64" s="163"/>
      <c r="D64" s="80" t="s">
        <v>105</v>
      </c>
      <c r="E64" s="85" t="s">
        <v>47</v>
      </c>
      <c r="F64" s="68" t="s">
        <v>50</v>
      </c>
      <c r="G64" s="68" t="s">
        <v>44</v>
      </c>
      <c r="H64" s="53">
        <v>15.05</v>
      </c>
      <c r="I64" s="32">
        <v>1</v>
      </c>
      <c r="J64" s="41">
        <f t="shared" si="0"/>
        <v>0</v>
      </c>
      <c r="K64" s="42" t="str">
        <f t="shared" si="1"/>
        <v>OK</v>
      </c>
      <c r="L64" s="31">
        <v>1</v>
      </c>
      <c r="M64" s="31"/>
      <c r="N64" s="31"/>
      <c r="O64" s="31"/>
      <c r="P64" s="31"/>
      <c r="Q64" s="31"/>
      <c r="R64" s="31"/>
      <c r="S64" s="31"/>
      <c r="T64" s="31"/>
      <c r="U64" s="60"/>
      <c r="V64" s="60"/>
      <c r="W64" s="60"/>
      <c r="X64" s="60"/>
    </row>
    <row r="65" spans="1:24" ht="30" customHeight="1" x14ac:dyDescent="0.25">
      <c r="A65" s="160"/>
      <c r="B65" s="67">
        <v>62</v>
      </c>
      <c r="C65" s="163"/>
      <c r="D65" s="80" t="s">
        <v>106</v>
      </c>
      <c r="E65" s="85" t="s">
        <v>47</v>
      </c>
      <c r="F65" s="68" t="s">
        <v>50</v>
      </c>
      <c r="G65" s="68" t="s">
        <v>44</v>
      </c>
      <c r="H65" s="53">
        <v>11.58</v>
      </c>
      <c r="I65" s="32"/>
      <c r="J65" s="41">
        <f t="shared" si="0"/>
        <v>0</v>
      </c>
      <c r="K65" s="42" t="str">
        <f t="shared" si="1"/>
        <v>OK</v>
      </c>
      <c r="L65" s="31"/>
      <c r="M65" s="31"/>
      <c r="N65" s="31"/>
      <c r="O65" s="31"/>
      <c r="P65" s="31"/>
      <c r="Q65" s="31"/>
      <c r="R65" s="31"/>
      <c r="S65" s="31"/>
      <c r="T65" s="31"/>
      <c r="U65" s="60"/>
      <c r="V65" s="60"/>
      <c r="W65" s="60"/>
      <c r="X65" s="60"/>
    </row>
    <row r="66" spans="1:24" ht="30" customHeight="1" x14ac:dyDescent="0.25">
      <c r="A66" s="160"/>
      <c r="B66" s="67">
        <v>63</v>
      </c>
      <c r="C66" s="163"/>
      <c r="D66" s="80" t="s">
        <v>107</v>
      </c>
      <c r="E66" s="85" t="s">
        <v>47</v>
      </c>
      <c r="F66" s="68" t="s">
        <v>50</v>
      </c>
      <c r="G66" s="68" t="s">
        <v>44</v>
      </c>
      <c r="H66" s="53">
        <v>12.28</v>
      </c>
      <c r="I66" s="32"/>
      <c r="J66" s="41">
        <f t="shared" si="0"/>
        <v>0</v>
      </c>
      <c r="K66" s="42" t="str">
        <f t="shared" si="1"/>
        <v>OK</v>
      </c>
      <c r="L66" s="31"/>
      <c r="M66" s="31"/>
      <c r="N66" s="31"/>
      <c r="O66" s="31"/>
      <c r="P66" s="31"/>
      <c r="Q66" s="31"/>
      <c r="R66" s="31"/>
      <c r="S66" s="31"/>
      <c r="T66" s="31"/>
      <c r="U66" s="60"/>
      <c r="V66" s="60"/>
      <c r="W66" s="60"/>
      <c r="X66" s="60"/>
    </row>
    <row r="67" spans="1:24" ht="30" customHeight="1" x14ac:dyDescent="0.25">
      <c r="A67" s="160"/>
      <c r="B67" s="67">
        <v>64</v>
      </c>
      <c r="C67" s="163"/>
      <c r="D67" s="80" t="s">
        <v>108</v>
      </c>
      <c r="E67" s="85" t="s">
        <v>47</v>
      </c>
      <c r="F67" s="68" t="s">
        <v>50</v>
      </c>
      <c r="G67" s="68" t="s">
        <v>44</v>
      </c>
      <c r="H67" s="53">
        <v>14.86</v>
      </c>
      <c r="I67" s="32"/>
      <c r="J67" s="41">
        <f t="shared" si="0"/>
        <v>0</v>
      </c>
      <c r="K67" s="42" t="str">
        <f t="shared" si="1"/>
        <v>OK</v>
      </c>
      <c r="L67" s="31"/>
      <c r="M67" s="31"/>
      <c r="N67" s="31"/>
      <c r="O67" s="31"/>
      <c r="P67" s="31"/>
      <c r="Q67" s="31"/>
      <c r="R67" s="31"/>
      <c r="S67" s="31"/>
      <c r="T67" s="31"/>
      <c r="U67" s="60"/>
      <c r="V67" s="60"/>
      <c r="W67" s="60"/>
      <c r="X67" s="60"/>
    </row>
    <row r="68" spans="1:24" ht="30" customHeight="1" x14ac:dyDescent="0.25">
      <c r="A68" s="160"/>
      <c r="B68" s="67">
        <v>65</v>
      </c>
      <c r="C68" s="163"/>
      <c r="D68" s="80" t="s">
        <v>109</v>
      </c>
      <c r="E68" s="85" t="s">
        <v>47</v>
      </c>
      <c r="F68" s="68" t="s">
        <v>50</v>
      </c>
      <c r="G68" s="68" t="s">
        <v>44</v>
      </c>
      <c r="H68" s="53">
        <v>11.93</v>
      </c>
      <c r="I68" s="32"/>
      <c r="J68" s="41">
        <f t="shared" ref="J68:J131" si="2">I68-(SUM(L68:X68))</f>
        <v>0</v>
      </c>
      <c r="K68" s="42" t="str">
        <f t="shared" si="1"/>
        <v>OK</v>
      </c>
      <c r="L68" s="31"/>
      <c r="M68" s="31"/>
      <c r="N68" s="31"/>
      <c r="O68" s="31"/>
      <c r="P68" s="31"/>
      <c r="Q68" s="31"/>
      <c r="R68" s="31"/>
      <c r="S68" s="31"/>
      <c r="T68" s="31"/>
      <c r="U68" s="60"/>
      <c r="V68" s="60"/>
      <c r="W68" s="60"/>
      <c r="X68" s="60"/>
    </row>
    <row r="69" spans="1:24" ht="30" customHeight="1" x14ac:dyDescent="0.25">
      <c r="A69" s="160"/>
      <c r="B69" s="67">
        <v>66</v>
      </c>
      <c r="C69" s="163"/>
      <c r="D69" s="81" t="s">
        <v>110</v>
      </c>
      <c r="E69" s="85" t="s">
        <v>47</v>
      </c>
      <c r="F69" s="68" t="s">
        <v>50</v>
      </c>
      <c r="G69" s="68" t="s">
        <v>44</v>
      </c>
      <c r="H69" s="53">
        <v>12.52</v>
      </c>
      <c r="I69" s="32"/>
      <c r="J69" s="41">
        <f t="shared" si="2"/>
        <v>0</v>
      </c>
      <c r="K69" s="42" t="str">
        <f t="shared" ref="K69:K132" si="3">IF(J69&lt;0,"ATENÇÃO","OK")</f>
        <v>OK</v>
      </c>
      <c r="L69" s="31"/>
      <c r="M69" s="31"/>
      <c r="N69" s="31"/>
      <c r="O69" s="31"/>
      <c r="P69" s="31"/>
      <c r="Q69" s="31"/>
      <c r="R69" s="31"/>
      <c r="S69" s="31"/>
      <c r="T69" s="31"/>
      <c r="U69" s="60"/>
      <c r="V69" s="60"/>
      <c r="W69" s="60"/>
      <c r="X69" s="60"/>
    </row>
    <row r="70" spans="1:24" ht="30" customHeight="1" x14ac:dyDescent="0.25">
      <c r="A70" s="160"/>
      <c r="B70" s="67">
        <v>67</v>
      </c>
      <c r="C70" s="163"/>
      <c r="D70" s="80" t="s">
        <v>111</v>
      </c>
      <c r="E70" s="85" t="s">
        <v>47</v>
      </c>
      <c r="F70" s="68" t="s">
        <v>50</v>
      </c>
      <c r="G70" s="68" t="s">
        <v>44</v>
      </c>
      <c r="H70" s="53">
        <v>11.51</v>
      </c>
      <c r="I70" s="32"/>
      <c r="J70" s="41">
        <f t="shared" si="2"/>
        <v>0</v>
      </c>
      <c r="K70" s="42" t="str">
        <f t="shared" si="3"/>
        <v>OK</v>
      </c>
      <c r="L70" s="31"/>
      <c r="M70" s="31"/>
      <c r="N70" s="31"/>
      <c r="O70" s="31"/>
      <c r="P70" s="31"/>
      <c r="Q70" s="31"/>
      <c r="R70" s="31"/>
      <c r="S70" s="31"/>
      <c r="T70" s="31"/>
      <c r="U70" s="60"/>
      <c r="V70" s="60"/>
      <c r="W70" s="60"/>
      <c r="X70" s="60"/>
    </row>
    <row r="71" spans="1:24" ht="30" customHeight="1" x14ac:dyDescent="0.25">
      <c r="A71" s="160"/>
      <c r="B71" s="67">
        <v>68</v>
      </c>
      <c r="C71" s="163"/>
      <c r="D71" s="80" t="s">
        <v>112</v>
      </c>
      <c r="E71" s="85" t="s">
        <v>47</v>
      </c>
      <c r="F71" s="68" t="s">
        <v>50</v>
      </c>
      <c r="G71" s="68" t="s">
        <v>44</v>
      </c>
      <c r="H71" s="53">
        <v>12.97</v>
      </c>
      <c r="I71" s="32"/>
      <c r="J71" s="41">
        <f t="shared" si="2"/>
        <v>0</v>
      </c>
      <c r="K71" s="42" t="str">
        <f t="shared" si="3"/>
        <v>OK</v>
      </c>
      <c r="L71" s="31"/>
      <c r="M71" s="31"/>
      <c r="N71" s="31"/>
      <c r="O71" s="31"/>
      <c r="P71" s="31"/>
      <c r="Q71" s="31"/>
      <c r="R71" s="31"/>
      <c r="S71" s="31"/>
      <c r="T71" s="31"/>
      <c r="U71" s="60"/>
      <c r="V71" s="60"/>
      <c r="W71" s="60"/>
      <c r="X71" s="60"/>
    </row>
    <row r="72" spans="1:24" ht="30" customHeight="1" x14ac:dyDescent="0.25">
      <c r="A72" s="160"/>
      <c r="B72" s="67">
        <v>69</v>
      </c>
      <c r="C72" s="163"/>
      <c r="D72" s="79" t="s">
        <v>113</v>
      </c>
      <c r="E72" s="85" t="s">
        <v>47</v>
      </c>
      <c r="F72" s="68" t="s">
        <v>50</v>
      </c>
      <c r="G72" s="68" t="s">
        <v>44</v>
      </c>
      <c r="H72" s="53">
        <v>16.37</v>
      </c>
      <c r="I72" s="32">
        <v>2</v>
      </c>
      <c r="J72" s="41">
        <f t="shared" si="2"/>
        <v>2</v>
      </c>
      <c r="K72" s="42" t="str">
        <f t="shared" si="3"/>
        <v>OK</v>
      </c>
      <c r="L72" s="31"/>
      <c r="M72" s="31"/>
      <c r="N72" s="31"/>
      <c r="O72" s="31"/>
      <c r="P72" s="31"/>
      <c r="Q72" s="31"/>
      <c r="R72" s="31"/>
      <c r="S72" s="31"/>
      <c r="T72" s="31"/>
      <c r="U72" s="60"/>
      <c r="V72" s="60"/>
      <c r="W72" s="60"/>
      <c r="X72" s="60"/>
    </row>
    <row r="73" spans="1:24" ht="30" customHeight="1" x14ac:dyDescent="0.25">
      <c r="A73" s="160"/>
      <c r="B73" s="67">
        <v>70</v>
      </c>
      <c r="C73" s="163"/>
      <c r="D73" s="79" t="s">
        <v>690</v>
      </c>
      <c r="E73" s="85" t="s">
        <v>47</v>
      </c>
      <c r="F73" s="68" t="s">
        <v>50</v>
      </c>
      <c r="G73" s="68" t="s">
        <v>44</v>
      </c>
      <c r="H73" s="54">
        <v>19.2</v>
      </c>
      <c r="I73" s="32"/>
      <c r="J73" s="41">
        <f t="shared" si="2"/>
        <v>0</v>
      </c>
      <c r="K73" s="42" t="str">
        <f t="shared" si="3"/>
        <v>OK</v>
      </c>
      <c r="L73" s="31"/>
      <c r="M73" s="31"/>
      <c r="N73" s="31"/>
      <c r="O73" s="31"/>
      <c r="P73" s="31"/>
      <c r="Q73" s="31"/>
      <c r="R73" s="31"/>
      <c r="S73" s="31"/>
      <c r="T73" s="31"/>
      <c r="U73" s="60"/>
      <c r="V73" s="60"/>
      <c r="W73" s="60"/>
      <c r="X73" s="60"/>
    </row>
    <row r="74" spans="1:24" ht="30" customHeight="1" x14ac:dyDescent="0.25">
      <c r="A74" s="160"/>
      <c r="B74" s="67">
        <v>71</v>
      </c>
      <c r="C74" s="163"/>
      <c r="D74" s="79" t="s">
        <v>691</v>
      </c>
      <c r="E74" s="85" t="s">
        <v>47</v>
      </c>
      <c r="F74" s="68" t="s">
        <v>50</v>
      </c>
      <c r="G74" s="68" t="s">
        <v>44</v>
      </c>
      <c r="H74" s="54">
        <v>19.170000000000002</v>
      </c>
      <c r="I74" s="32"/>
      <c r="J74" s="41">
        <f t="shared" si="2"/>
        <v>0</v>
      </c>
      <c r="K74" s="42" t="str">
        <f t="shared" si="3"/>
        <v>OK</v>
      </c>
      <c r="L74" s="31"/>
      <c r="M74" s="31"/>
      <c r="N74" s="31"/>
      <c r="O74" s="31"/>
      <c r="P74" s="31"/>
      <c r="Q74" s="31"/>
      <c r="R74" s="31"/>
      <c r="S74" s="31"/>
      <c r="T74" s="31"/>
      <c r="U74" s="60"/>
      <c r="V74" s="60"/>
      <c r="W74" s="60"/>
      <c r="X74" s="60"/>
    </row>
    <row r="75" spans="1:24" ht="30" customHeight="1" x14ac:dyDescent="0.25">
      <c r="A75" s="160"/>
      <c r="B75" s="70">
        <v>72</v>
      </c>
      <c r="C75" s="163"/>
      <c r="D75" s="80" t="s">
        <v>626</v>
      </c>
      <c r="E75" s="85" t="s">
        <v>47</v>
      </c>
      <c r="F75" s="69" t="s">
        <v>627</v>
      </c>
      <c r="G75" s="69" t="s">
        <v>44</v>
      </c>
      <c r="H75" s="54">
        <v>10.27</v>
      </c>
      <c r="I75" s="32"/>
      <c r="J75" s="41">
        <f t="shared" si="2"/>
        <v>0</v>
      </c>
      <c r="K75" s="42" t="str">
        <f t="shared" si="3"/>
        <v>OK</v>
      </c>
      <c r="L75" s="31"/>
      <c r="M75" s="31"/>
      <c r="N75" s="31"/>
      <c r="O75" s="31"/>
      <c r="P75" s="31"/>
      <c r="Q75" s="31"/>
      <c r="R75" s="31"/>
      <c r="S75" s="31"/>
      <c r="T75" s="31"/>
      <c r="U75" s="60"/>
      <c r="V75" s="60"/>
      <c r="W75" s="60"/>
      <c r="X75" s="60"/>
    </row>
    <row r="76" spans="1:24" ht="30" customHeight="1" x14ac:dyDescent="0.25">
      <c r="A76" s="160"/>
      <c r="B76" s="70">
        <v>73</v>
      </c>
      <c r="C76" s="163"/>
      <c r="D76" s="80" t="s">
        <v>657</v>
      </c>
      <c r="E76" s="85" t="s">
        <v>47</v>
      </c>
      <c r="F76" s="69" t="s">
        <v>627</v>
      </c>
      <c r="G76" s="69" t="s">
        <v>44</v>
      </c>
      <c r="H76" s="54">
        <v>19.5</v>
      </c>
      <c r="I76" s="32"/>
      <c r="J76" s="41">
        <f t="shared" si="2"/>
        <v>0</v>
      </c>
      <c r="K76" s="42" t="str">
        <f t="shared" si="3"/>
        <v>OK</v>
      </c>
      <c r="L76" s="31"/>
      <c r="M76" s="31"/>
      <c r="N76" s="31"/>
      <c r="O76" s="31"/>
      <c r="P76" s="31"/>
      <c r="Q76" s="31"/>
      <c r="R76" s="31"/>
      <c r="S76" s="31"/>
      <c r="T76" s="31"/>
      <c r="U76" s="60"/>
      <c r="V76" s="60"/>
      <c r="W76" s="60"/>
      <c r="X76" s="60"/>
    </row>
    <row r="77" spans="1:24" ht="30" customHeight="1" x14ac:dyDescent="0.25">
      <c r="A77" s="160"/>
      <c r="B77" s="70">
        <v>74</v>
      </c>
      <c r="C77" s="163"/>
      <c r="D77" s="80" t="s">
        <v>665</v>
      </c>
      <c r="E77" s="85" t="s">
        <v>692</v>
      </c>
      <c r="F77" s="69" t="s">
        <v>636</v>
      </c>
      <c r="G77" s="69" t="s">
        <v>44</v>
      </c>
      <c r="H77" s="53">
        <v>7.44</v>
      </c>
      <c r="I77" s="32"/>
      <c r="J77" s="41">
        <f t="shared" si="2"/>
        <v>0</v>
      </c>
      <c r="K77" s="42" t="str">
        <f t="shared" si="3"/>
        <v>OK</v>
      </c>
      <c r="L77" s="31"/>
      <c r="M77" s="31"/>
      <c r="N77" s="31"/>
      <c r="O77" s="31"/>
      <c r="P77" s="31"/>
      <c r="Q77" s="31"/>
      <c r="R77" s="31"/>
      <c r="S77" s="31"/>
      <c r="T77" s="31"/>
      <c r="U77" s="60"/>
      <c r="V77" s="60"/>
      <c r="W77" s="60"/>
      <c r="X77" s="60"/>
    </row>
    <row r="78" spans="1:24" ht="30" customHeight="1" x14ac:dyDescent="0.25">
      <c r="A78" s="160"/>
      <c r="B78" s="67">
        <v>75</v>
      </c>
      <c r="C78" s="163"/>
      <c r="D78" s="79" t="s">
        <v>115</v>
      </c>
      <c r="E78" s="84" t="s">
        <v>693</v>
      </c>
      <c r="F78" s="68" t="s">
        <v>116</v>
      </c>
      <c r="G78" s="68" t="s">
        <v>44</v>
      </c>
      <c r="H78" s="53">
        <v>34.200000000000003</v>
      </c>
      <c r="I78" s="32"/>
      <c r="J78" s="41">
        <f t="shared" si="2"/>
        <v>0</v>
      </c>
      <c r="K78" s="42" t="str">
        <f t="shared" si="3"/>
        <v>OK</v>
      </c>
      <c r="L78" s="31"/>
      <c r="M78" s="31"/>
      <c r="N78" s="31"/>
      <c r="O78" s="31"/>
      <c r="P78" s="31"/>
      <c r="Q78" s="31"/>
      <c r="R78" s="31"/>
      <c r="S78" s="31"/>
      <c r="T78" s="31"/>
      <c r="U78" s="60"/>
      <c r="V78" s="60"/>
      <c r="W78" s="60"/>
      <c r="X78" s="60"/>
    </row>
    <row r="79" spans="1:24" ht="30" customHeight="1" x14ac:dyDescent="0.25">
      <c r="A79" s="160"/>
      <c r="B79" s="67">
        <v>76</v>
      </c>
      <c r="C79" s="163"/>
      <c r="D79" s="79" t="s">
        <v>694</v>
      </c>
      <c r="E79" s="84" t="s">
        <v>693</v>
      </c>
      <c r="F79" s="68" t="s">
        <v>116</v>
      </c>
      <c r="G79" s="68" t="s">
        <v>44</v>
      </c>
      <c r="H79" s="53">
        <v>99.06</v>
      </c>
      <c r="I79" s="32">
        <v>50</v>
      </c>
      <c r="J79" s="41">
        <f t="shared" si="2"/>
        <v>50</v>
      </c>
      <c r="K79" s="42" t="str">
        <f t="shared" si="3"/>
        <v>OK</v>
      </c>
      <c r="L79" s="31"/>
      <c r="M79" s="31"/>
      <c r="N79" s="31"/>
      <c r="O79" s="31"/>
      <c r="P79" s="31"/>
      <c r="Q79" s="31"/>
      <c r="R79" s="31"/>
      <c r="S79" s="31"/>
      <c r="T79" s="31"/>
      <c r="U79" s="60"/>
      <c r="V79" s="60"/>
      <c r="W79" s="60"/>
      <c r="X79" s="60"/>
    </row>
    <row r="80" spans="1:24" ht="30" customHeight="1" x14ac:dyDescent="0.25">
      <c r="A80" s="160"/>
      <c r="B80" s="67">
        <v>77</v>
      </c>
      <c r="C80" s="163"/>
      <c r="D80" s="79" t="s">
        <v>117</v>
      </c>
      <c r="E80" s="84" t="s">
        <v>693</v>
      </c>
      <c r="F80" s="68" t="s">
        <v>116</v>
      </c>
      <c r="G80" s="68" t="s">
        <v>44</v>
      </c>
      <c r="H80" s="53">
        <v>33</v>
      </c>
      <c r="I80" s="32">
        <v>50</v>
      </c>
      <c r="J80" s="41">
        <f t="shared" si="2"/>
        <v>49</v>
      </c>
      <c r="K80" s="42" t="str">
        <f t="shared" si="3"/>
        <v>OK</v>
      </c>
      <c r="L80" s="31">
        <v>1</v>
      </c>
      <c r="M80" s="31"/>
      <c r="N80" s="31"/>
      <c r="O80" s="31"/>
      <c r="P80" s="31"/>
      <c r="Q80" s="31"/>
      <c r="R80" s="31"/>
      <c r="S80" s="31"/>
      <c r="T80" s="31"/>
      <c r="U80" s="60"/>
      <c r="V80" s="60"/>
      <c r="W80" s="60"/>
      <c r="X80" s="60"/>
    </row>
    <row r="81" spans="1:24" ht="30" customHeight="1" x14ac:dyDescent="0.25">
      <c r="A81" s="160"/>
      <c r="B81" s="67">
        <v>78</v>
      </c>
      <c r="C81" s="163"/>
      <c r="D81" s="79" t="s">
        <v>118</v>
      </c>
      <c r="E81" s="84" t="s">
        <v>693</v>
      </c>
      <c r="F81" s="68" t="s">
        <v>116</v>
      </c>
      <c r="G81" s="68" t="s">
        <v>44</v>
      </c>
      <c r="H81" s="53">
        <v>24</v>
      </c>
      <c r="I81" s="32">
        <v>50</v>
      </c>
      <c r="J81" s="41">
        <f t="shared" si="2"/>
        <v>50</v>
      </c>
      <c r="K81" s="42" t="str">
        <f t="shared" si="3"/>
        <v>OK</v>
      </c>
      <c r="L81" s="31"/>
      <c r="M81" s="31"/>
      <c r="N81" s="31"/>
      <c r="O81" s="31"/>
      <c r="P81" s="31"/>
      <c r="Q81" s="31"/>
      <c r="R81" s="31"/>
      <c r="S81" s="31"/>
      <c r="T81" s="31"/>
      <c r="U81" s="60"/>
      <c r="V81" s="60"/>
      <c r="W81" s="60"/>
      <c r="X81" s="60"/>
    </row>
    <row r="82" spans="1:24" ht="30" customHeight="1" x14ac:dyDescent="0.25">
      <c r="A82" s="160"/>
      <c r="B82" s="67">
        <v>79</v>
      </c>
      <c r="C82" s="163"/>
      <c r="D82" s="79" t="s">
        <v>119</v>
      </c>
      <c r="E82" s="84" t="s">
        <v>693</v>
      </c>
      <c r="F82" s="68" t="s">
        <v>116</v>
      </c>
      <c r="G82" s="68" t="s">
        <v>44</v>
      </c>
      <c r="H82" s="54">
        <v>25</v>
      </c>
      <c r="I82" s="32">
        <v>50</v>
      </c>
      <c r="J82" s="41">
        <f t="shared" si="2"/>
        <v>50</v>
      </c>
      <c r="K82" s="42" t="str">
        <f t="shared" si="3"/>
        <v>OK</v>
      </c>
      <c r="L82" s="31"/>
      <c r="M82" s="31"/>
      <c r="N82" s="31"/>
      <c r="O82" s="31"/>
      <c r="P82" s="31"/>
      <c r="Q82" s="31"/>
      <c r="R82" s="31"/>
      <c r="S82" s="31"/>
      <c r="T82" s="31"/>
      <c r="U82" s="60"/>
      <c r="V82" s="60"/>
      <c r="W82" s="60"/>
      <c r="X82" s="60"/>
    </row>
    <row r="83" spans="1:24" ht="30" customHeight="1" x14ac:dyDescent="0.25">
      <c r="A83" s="160"/>
      <c r="B83" s="67">
        <v>80</v>
      </c>
      <c r="C83" s="163"/>
      <c r="D83" s="79" t="s">
        <v>120</v>
      </c>
      <c r="E83" s="84" t="s">
        <v>693</v>
      </c>
      <c r="F83" s="68" t="s">
        <v>116</v>
      </c>
      <c r="G83" s="68" t="s">
        <v>44</v>
      </c>
      <c r="H83" s="54">
        <v>39</v>
      </c>
      <c r="I83" s="32">
        <v>50</v>
      </c>
      <c r="J83" s="41">
        <f t="shared" si="2"/>
        <v>49</v>
      </c>
      <c r="K83" s="42" t="str">
        <f t="shared" si="3"/>
        <v>OK</v>
      </c>
      <c r="L83" s="31">
        <v>1</v>
      </c>
      <c r="M83" s="31"/>
      <c r="N83" s="31"/>
      <c r="O83" s="31"/>
      <c r="P83" s="31"/>
      <c r="Q83" s="31"/>
      <c r="R83" s="31"/>
      <c r="S83" s="31"/>
      <c r="T83" s="31"/>
      <c r="U83" s="60"/>
      <c r="V83" s="60"/>
      <c r="W83" s="60"/>
      <c r="X83" s="60"/>
    </row>
    <row r="84" spans="1:24" ht="30" customHeight="1" x14ac:dyDescent="0.25">
      <c r="A84" s="160"/>
      <c r="B84" s="67">
        <v>81</v>
      </c>
      <c r="C84" s="163"/>
      <c r="D84" s="79" t="s">
        <v>121</v>
      </c>
      <c r="E84" s="84" t="s">
        <v>693</v>
      </c>
      <c r="F84" s="68" t="s">
        <v>116</v>
      </c>
      <c r="G84" s="68" t="s">
        <v>44</v>
      </c>
      <c r="H84" s="54">
        <v>57</v>
      </c>
      <c r="I84" s="32">
        <v>50</v>
      </c>
      <c r="J84" s="41">
        <f t="shared" si="2"/>
        <v>49</v>
      </c>
      <c r="K84" s="42" t="str">
        <f t="shared" si="3"/>
        <v>OK</v>
      </c>
      <c r="L84" s="31">
        <v>1</v>
      </c>
      <c r="M84" s="31"/>
      <c r="N84" s="31"/>
      <c r="O84" s="31"/>
      <c r="P84" s="31"/>
      <c r="Q84" s="31"/>
      <c r="R84" s="31"/>
      <c r="S84" s="31"/>
      <c r="T84" s="31"/>
      <c r="U84" s="60"/>
      <c r="V84" s="60"/>
      <c r="W84" s="60"/>
      <c r="X84" s="60"/>
    </row>
    <row r="85" spans="1:24" ht="30" customHeight="1" x14ac:dyDescent="0.25">
      <c r="A85" s="160"/>
      <c r="B85" s="69">
        <v>82</v>
      </c>
      <c r="C85" s="163"/>
      <c r="D85" s="80" t="s">
        <v>122</v>
      </c>
      <c r="E85" s="84" t="s">
        <v>688</v>
      </c>
      <c r="F85" s="69" t="s">
        <v>123</v>
      </c>
      <c r="G85" s="69" t="s">
        <v>44</v>
      </c>
      <c r="H85" s="54">
        <v>4.12</v>
      </c>
      <c r="I85" s="32"/>
      <c r="J85" s="41">
        <f t="shared" si="2"/>
        <v>0</v>
      </c>
      <c r="K85" s="42" t="str">
        <f t="shared" si="3"/>
        <v>OK</v>
      </c>
      <c r="L85" s="31"/>
      <c r="M85" s="31"/>
      <c r="N85" s="31"/>
      <c r="O85" s="31"/>
      <c r="P85" s="31"/>
      <c r="Q85" s="31"/>
      <c r="R85" s="31"/>
      <c r="S85" s="31"/>
      <c r="T85" s="31"/>
      <c r="U85" s="60"/>
      <c r="V85" s="60"/>
      <c r="W85" s="60"/>
      <c r="X85" s="60"/>
    </row>
    <row r="86" spans="1:24" ht="30" customHeight="1" x14ac:dyDescent="0.25">
      <c r="A86" s="160"/>
      <c r="B86" s="69">
        <v>83</v>
      </c>
      <c r="C86" s="163"/>
      <c r="D86" s="80" t="s">
        <v>124</v>
      </c>
      <c r="E86" s="85" t="s">
        <v>688</v>
      </c>
      <c r="F86" s="69" t="s">
        <v>123</v>
      </c>
      <c r="G86" s="69" t="s">
        <v>44</v>
      </c>
      <c r="H86" s="54">
        <v>0.09</v>
      </c>
      <c r="I86" s="32"/>
      <c r="J86" s="41">
        <f t="shared" si="2"/>
        <v>0</v>
      </c>
      <c r="K86" s="42" t="str">
        <f t="shared" si="3"/>
        <v>OK</v>
      </c>
      <c r="L86" s="31"/>
      <c r="M86" s="31"/>
      <c r="N86" s="31"/>
      <c r="O86" s="31"/>
      <c r="P86" s="31"/>
      <c r="Q86" s="31"/>
      <c r="R86" s="31"/>
      <c r="S86" s="31"/>
      <c r="T86" s="31"/>
      <c r="U86" s="60"/>
      <c r="V86" s="60"/>
      <c r="W86" s="60"/>
      <c r="X86" s="60"/>
    </row>
    <row r="87" spans="1:24" ht="30" customHeight="1" x14ac:dyDescent="0.25">
      <c r="A87" s="161"/>
      <c r="B87" s="69">
        <v>84</v>
      </c>
      <c r="C87" s="164"/>
      <c r="D87" s="80" t="s">
        <v>125</v>
      </c>
      <c r="E87" s="85" t="s">
        <v>688</v>
      </c>
      <c r="F87" s="69" t="s">
        <v>123</v>
      </c>
      <c r="G87" s="69" t="s">
        <v>44</v>
      </c>
      <c r="H87" s="54">
        <v>0.05</v>
      </c>
      <c r="I87" s="32"/>
      <c r="J87" s="41">
        <f t="shared" si="2"/>
        <v>0</v>
      </c>
      <c r="K87" s="42" t="str">
        <f t="shared" si="3"/>
        <v>OK</v>
      </c>
      <c r="L87" s="31"/>
      <c r="M87" s="31"/>
      <c r="N87" s="31"/>
      <c r="O87" s="31"/>
      <c r="P87" s="31"/>
      <c r="Q87" s="31"/>
      <c r="R87" s="31"/>
      <c r="S87" s="31"/>
      <c r="T87" s="31"/>
      <c r="U87" s="60"/>
      <c r="V87" s="60"/>
      <c r="W87" s="60"/>
      <c r="X87" s="60"/>
    </row>
    <row r="88" spans="1:24" ht="30" customHeight="1" x14ac:dyDescent="0.25">
      <c r="A88" s="165">
        <v>2</v>
      </c>
      <c r="B88" s="71">
        <v>85</v>
      </c>
      <c r="C88" s="168" t="s">
        <v>695</v>
      </c>
      <c r="D88" s="75" t="s">
        <v>126</v>
      </c>
      <c r="E88" s="72" t="s">
        <v>37</v>
      </c>
      <c r="F88" s="72" t="s">
        <v>38</v>
      </c>
      <c r="G88" s="72" t="s">
        <v>44</v>
      </c>
      <c r="H88" s="56">
        <v>0.85</v>
      </c>
      <c r="I88" s="32">
        <v>10</v>
      </c>
      <c r="J88" s="41">
        <f t="shared" si="2"/>
        <v>0</v>
      </c>
      <c r="K88" s="42" t="str">
        <f t="shared" si="3"/>
        <v>OK</v>
      </c>
      <c r="L88" s="31"/>
      <c r="M88" s="31"/>
      <c r="N88" s="31"/>
      <c r="O88" s="31">
        <v>10</v>
      </c>
      <c r="P88" s="31"/>
      <c r="Q88" s="31"/>
      <c r="R88" s="31"/>
      <c r="S88" s="31"/>
      <c r="T88" s="31"/>
      <c r="U88" s="60"/>
      <c r="V88" s="60"/>
      <c r="W88" s="60"/>
      <c r="X88" s="60"/>
    </row>
    <row r="89" spans="1:24" ht="30" customHeight="1" x14ac:dyDescent="0.25">
      <c r="A89" s="166"/>
      <c r="B89" s="71">
        <v>86</v>
      </c>
      <c r="C89" s="169"/>
      <c r="D89" s="75" t="s">
        <v>127</v>
      </c>
      <c r="E89" s="72" t="s">
        <v>37</v>
      </c>
      <c r="F89" s="72" t="s">
        <v>38</v>
      </c>
      <c r="G89" s="72" t="s">
        <v>44</v>
      </c>
      <c r="H89" s="56">
        <v>1.4</v>
      </c>
      <c r="I89" s="32">
        <v>10</v>
      </c>
      <c r="J89" s="41">
        <f t="shared" si="2"/>
        <v>0</v>
      </c>
      <c r="K89" s="42" t="str">
        <f t="shared" si="3"/>
        <v>OK</v>
      </c>
      <c r="L89" s="31"/>
      <c r="M89" s="31"/>
      <c r="N89" s="31"/>
      <c r="O89" s="31">
        <v>10</v>
      </c>
      <c r="P89" s="31"/>
      <c r="Q89" s="31"/>
      <c r="R89" s="31"/>
      <c r="S89" s="31"/>
      <c r="T89" s="31"/>
      <c r="U89" s="60"/>
      <c r="V89" s="60"/>
      <c r="W89" s="60"/>
      <c r="X89" s="60"/>
    </row>
    <row r="90" spans="1:24" ht="30" customHeight="1" x14ac:dyDescent="0.25">
      <c r="A90" s="166"/>
      <c r="B90" s="71">
        <v>87</v>
      </c>
      <c r="C90" s="169"/>
      <c r="D90" s="75" t="s">
        <v>128</v>
      </c>
      <c r="E90" s="72" t="s">
        <v>37</v>
      </c>
      <c r="F90" s="72" t="s">
        <v>38</v>
      </c>
      <c r="G90" s="72" t="s">
        <v>44</v>
      </c>
      <c r="H90" s="56">
        <v>1.4</v>
      </c>
      <c r="I90" s="32"/>
      <c r="J90" s="41">
        <f t="shared" si="2"/>
        <v>0</v>
      </c>
      <c r="K90" s="42" t="str">
        <f t="shared" si="3"/>
        <v>OK</v>
      </c>
      <c r="L90" s="31"/>
      <c r="M90" s="31"/>
      <c r="N90" s="31"/>
      <c r="O90" s="31"/>
      <c r="P90" s="31"/>
      <c r="Q90" s="31"/>
      <c r="R90" s="31"/>
      <c r="S90" s="31"/>
      <c r="T90" s="31"/>
      <c r="U90" s="60"/>
      <c r="V90" s="60"/>
      <c r="W90" s="60"/>
      <c r="X90" s="60"/>
    </row>
    <row r="91" spans="1:24" ht="30" customHeight="1" x14ac:dyDescent="0.25">
      <c r="A91" s="166"/>
      <c r="B91" s="71">
        <v>88</v>
      </c>
      <c r="C91" s="169"/>
      <c r="D91" s="75" t="s">
        <v>129</v>
      </c>
      <c r="E91" s="72" t="s">
        <v>37</v>
      </c>
      <c r="F91" s="72" t="s">
        <v>38</v>
      </c>
      <c r="G91" s="72" t="s">
        <v>44</v>
      </c>
      <c r="H91" s="56">
        <v>1.4</v>
      </c>
      <c r="I91" s="32"/>
      <c r="J91" s="41">
        <f t="shared" si="2"/>
        <v>0</v>
      </c>
      <c r="K91" s="42" t="str">
        <f t="shared" si="3"/>
        <v>OK</v>
      </c>
      <c r="L91" s="31"/>
      <c r="M91" s="31"/>
      <c r="N91" s="31"/>
      <c r="O91" s="31"/>
      <c r="P91" s="31"/>
      <c r="Q91" s="31"/>
      <c r="R91" s="31"/>
      <c r="S91" s="31"/>
      <c r="T91" s="31"/>
      <c r="U91" s="60"/>
      <c r="V91" s="60"/>
      <c r="W91" s="60"/>
      <c r="X91" s="60"/>
    </row>
    <row r="92" spans="1:24" ht="30" customHeight="1" x14ac:dyDescent="0.25">
      <c r="A92" s="166"/>
      <c r="B92" s="71">
        <v>89</v>
      </c>
      <c r="C92" s="169"/>
      <c r="D92" s="75" t="s">
        <v>130</v>
      </c>
      <c r="E92" s="72" t="s">
        <v>37</v>
      </c>
      <c r="F92" s="72" t="s">
        <v>38</v>
      </c>
      <c r="G92" s="72" t="s">
        <v>44</v>
      </c>
      <c r="H92" s="56">
        <v>1.4</v>
      </c>
      <c r="I92" s="32"/>
      <c r="J92" s="41">
        <f t="shared" si="2"/>
        <v>0</v>
      </c>
      <c r="K92" s="42" t="str">
        <f t="shared" si="3"/>
        <v>OK</v>
      </c>
      <c r="L92" s="31"/>
      <c r="M92" s="31"/>
      <c r="N92" s="31"/>
      <c r="O92" s="31"/>
      <c r="P92" s="31"/>
      <c r="Q92" s="31"/>
      <c r="R92" s="31"/>
      <c r="S92" s="31"/>
      <c r="T92" s="31"/>
      <c r="U92" s="60"/>
      <c r="V92" s="60"/>
      <c r="W92" s="60"/>
      <c r="X92" s="60"/>
    </row>
    <row r="93" spans="1:24" ht="30" customHeight="1" x14ac:dyDescent="0.25">
      <c r="A93" s="166"/>
      <c r="B93" s="71">
        <v>90</v>
      </c>
      <c r="C93" s="169"/>
      <c r="D93" s="75" t="s">
        <v>131</v>
      </c>
      <c r="E93" s="72" t="s">
        <v>37</v>
      </c>
      <c r="F93" s="72" t="s">
        <v>38</v>
      </c>
      <c r="G93" s="72" t="s">
        <v>44</v>
      </c>
      <c r="H93" s="56">
        <v>0.85</v>
      </c>
      <c r="I93" s="32">
        <v>10</v>
      </c>
      <c r="J93" s="41">
        <f t="shared" si="2"/>
        <v>0</v>
      </c>
      <c r="K93" s="42" t="str">
        <f t="shared" si="3"/>
        <v>OK</v>
      </c>
      <c r="L93" s="31"/>
      <c r="M93" s="31"/>
      <c r="N93" s="31"/>
      <c r="O93" s="31">
        <v>10</v>
      </c>
      <c r="P93" s="31"/>
      <c r="Q93" s="31"/>
      <c r="R93" s="31"/>
      <c r="S93" s="31"/>
      <c r="T93" s="31"/>
      <c r="U93" s="60"/>
      <c r="V93" s="60"/>
      <c r="W93" s="60"/>
      <c r="X93" s="60"/>
    </row>
    <row r="94" spans="1:24" ht="30" customHeight="1" x14ac:dyDescent="0.25">
      <c r="A94" s="166"/>
      <c r="B94" s="71">
        <v>91</v>
      </c>
      <c r="C94" s="169"/>
      <c r="D94" s="75" t="s">
        <v>132</v>
      </c>
      <c r="E94" s="72" t="s">
        <v>37</v>
      </c>
      <c r="F94" s="72" t="s">
        <v>38</v>
      </c>
      <c r="G94" s="72" t="s">
        <v>44</v>
      </c>
      <c r="H94" s="56">
        <v>0.85</v>
      </c>
      <c r="I94" s="32">
        <v>10</v>
      </c>
      <c r="J94" s="41">
        <f t="shared" si="2"/>
        <v>0</v>
      </c>
      <c r="K94" s="42" t="str">
        <f t="shared" si="3"/>
        <v>OK</v>
      </c>
      <c r="L94" s="31"/>
      <c r="M94" s="31"/>
      <c r="N94" s="31"/>
      <c r="O94" s="31">
        <v>10</v>
      </c>
      <c r="P94" s="31"/>
      <c r="Q94" s="31"/>
      <c r="R94" s="31"/>
      <c r="S94" s="31"/>
      <c r="T94" s="31"/>
      <c r="U94" s="60"/>
      <c r="V94" s="60"/>
      <c r="W94" s="60"/>
      <c r="X94" s="60"/>
    </row>
    <row r="95" spans="1:24" ht="30" customHeight="1" x14ac:dyDescent="0.25">
      <c r="A95" s="166"/>
      <c r="B95" s="71">
        <v>92</v>
      </c>
      <c r="C95" s="169"/>
      <c r="D95" s="75" t="s">
        <v>133</v>
      </c>
      <c r="E95" s="72" t="s">
        <v>37</v>
      </c>
      <c r="F95" s="72" t="s">
        <v>38</v>
      </c>
      <c r="G95" s="72" t="s">
        <v>44</v>
      </c>
      <c r="H95" s="56">
        <v>0.74</v>
      </c>
      <c r="I95" s="32">
        <v>10</v>
      </c>
      <c r="J95" s="41">
        <f t="shared" si="2"/>
        <v>10</v>
      </c>
      <c r="K95" s="42" t="str">
        <f t="shared" si="3"/>
        <v>OK</v>
      </c>
      <c r="L95" s="31"/>
      <c r="M95" s="31"/>
      <c r="N95" s="31"/>
      <c r="O95" s="31"/>
      <c r="P95" s="31"/>
      <c r="Q95" s="31"/>
      <c r="R95" s="31"/>
      <c r="S95" s="31"/>
      <c r="T95" s="31"/>
      <c r="U95" s="60"/>
      <c r="V95" s="60"/>
      <c r="W95" s="60"/>
      <c r="X95" s="60"/>
    </row>
    <row r="96" spans="1:24" ht="30" customHeight="1" x14ac:dyDescent="0.25">
      <c r="A96" s="166"/>
      <c r="B96" s="71">
        <v>93</v>
      </c>
      <c r="C96" s="169"/>
      <c r="D96" s="75" t="s">
        <v>134</v>
      </c>
      <c r="E96" s="72" t="s">
        <v>37</v>
      </c>
      <c r="F96" s="72" t="s">
        <v>38</v>
      </c>
      <c r="G96" s="72" t="s">
        <v>44</v>
      </c>
      <c r="H96" s="56">
        <v>0.85</v>
      </c>
      <c r="I96" s="32"/>
      <c r="J96" s="41">
        <f t="shared" si="2"/>
        <v>0</v>
      </c>
      <c r="K96" s="42" t="str">
        <f t="shared" si="3"/>
        <v>OK</v>
      </c>
      <c r="L96" s="31"/>
      <c r="M96" s="31"/>
      <c r="N96" s="31"/>
      <c r="O96" s="31"/>
      <c r="P96" s="31"/>
      <c r="Q96" s="31"/>
      <c r="R96" s="31"/>
      <c r="S96" s="31"/>
      <c r="T96" s="31"/>
      <c r="U96" s="60"/>
      <c r="V96" s="60"/>
      <c r="W96" s="60"/>
      <c r="X96" s="60"/>
    </row>
    <row r="97" spans="1:24" ht="30" customHeight="1" x14ac:dyDescent="0.25">
      <c r="A97" s="166"/>
      <c r="B97" s="71">
        <v>94</v>
      </c>
      <c r="C97" s="169"/>
      <c r="D97" s="75" t="s">
        <v>135</v>
      </c>
      <c r="E97" s="72" t="s">
        <v>37</v>
      </c>
      <c r="F97" s="72" t="s">
        <v>38</v>
      </c>
      <c r="G97" s="72" t="s">
        <v>44</v>
      </c>
      <c r="H97" s="56">
        <v>0.85</v>
      </c>
      <c r="I97" s="32"/>
      <c r="J97" s="41">
        <f t="shared" si="2"/>
        <v>0</v>
      </c>
      <c r="K97" s="42" t="str">
        <f t="shared" si="3"/>
        <v>OK</v>
      </c>
      <c r="L97" s="31"/>
      <c r="M97" s="31"/>
      <c r="N97" s="31"/>
      <c r="O97" s="31"/>
      <c r="P97" s="31"/>
      <c r="Q97" s="31"/>
      <c r="R97" s="31"/>
      <c r="S97" s="31"/>
      <c r="T97" s="31"/>
      <c r="U97" s="60"/>
      <c r="V97" s="60"/>
      <c r="W97" s="60"/>
      <c r="X97" s="60"/>
    </row>
    <row r="98" spans="1:24" ht="30" customHeight="1" x14ac:dyDescent="0.25">
      <c r="A98" s="166"/>
      <c r="B98" s="71">
        <v>95</v>
      </c>
      <c r="C98" s="169"/>
      <c r="D98" s="75" t="s">
        <v>136</v>
      </c>
      <c r="E98" s="72" t="s">
        <v>37</v>
      </c>
      <c r="F98" s="72" t="s">
        <v>38</v>
      </c>
      <c r="G98" s="72" t="s">
        <v>44</v>
      </c>
      <c r="H98" s="56">
        <v>1.4</v>
      </c>
      <c r="I98" s="32"/>
      <c r="J98" s="41">
        <f t="shared" si="2"/>
        <v>0</v>
      </c>
      <c r="K98" s="42" t="str">
        <f t="shared" si="3"/>
        <v>OK</v>
      </c>
      <c r="L98" s="31"/>
      <c r="M98" s="31"/>
      <c r="N98" s="31"/>
      <c r="O98" s="31"/>
      <c r="P98" s="31"/>
      <c r="Q98" s="31"/>
      <c r="R98" s="31"/>
      <c r="S98" s="31"/>
      <c r="T98" s="31"/>
      <c r="U98" s="60"/>
      <c r="V98" s="60"/>
      <c r="W98" s="60"/>
      <c r="X98" s="60"/>
    </row>
    <row r="99" spans="1:24" ht="30" customHeight="1" x14ac:dyDescent="0.25">
      <c r="A99" s="166"/>
      <c r="B99" s="71">
        <v>96</v>
      </c>
      <c r="C99" s="169"/>
      <c r="D99" s="75" t="s">
        <v>137</v>
      </c>
      <c r="E99" s="72" t="s">
        <v>37</v>
      </c>
      <c r="F99" s="72" t="s">
        <v>38</v>
      </c>
      <c r="G99" s="72" t="s">
        <v>44</v>
      </c>
      <c r="H99" s="56">
        <v>0.65</v>
      </c>
      <c r="I99" s="32"/>
      <c r="J99" s="41">
        <f t="shared" si="2"/>
        <v>0</v>
      </c>
      <c r="K99" s="42" t="str">
        <f t="shared" si="3"/>
        <v>OK</v>
      </c>
      <c r="L99" s="31"/>
      <c r="M99" s="31"/>
      <c r="N99" s="31"/>
      <c r="O99" s="31"/>
      <c r="P99" s="31"/>
      <c r="Q99" s="31"/>
      <c r="R99" s="31"/>
      <c r="S99" s="31"/>
      <c r="T99" s="31"/>
      <c r="U99" s="60"/>
      <c r="V99" s="60"/>
      <c r="W99" s="60"/>
      <c r="X99" s="60"/>
    </row>
    <row r="100" spans="1:24" ht="30" customHeight="1" x14ac:dyDescent="0.25">
      <c r="A100" s="166"/>
      <c r="B100" s="71">
        <v>97</v>
      </c>
      <c r="C100" s="169"/>
      <c r="D100" s="75" t="s">
        <v>138</v>
      </c>
      <c r="E100" s="72" t="s">
        <v>37</v>
      </c>
      <c r="F100" s="72" t="s">
        <v>38</v>
      </c>
      <c r="G100" s="72" t="s">
        <v>44</v>
      </c>
      <c r="H100" s="56">
        <v>0.65</v>
      </c>
      <c r="I100" s="32"/>
      <c r="J100" s="41">
        <f t="shared" si="2"/>
        <v>0</v>
      </c>
      <c r="K100" s="42" t="str">
        <f t="shared" si="3"/>
        <v>OK</v>
      </c>
      <c r="L100" s="31"/>
      <c r="M100" s="31"/>
      <c r="N100" s="31"/>
      <c r="O100" s="31"/>
      <c r="P100" s="31"/>
      <c r="Q100" s="31"/>
      <c r="R100" s="31"/>
      <c r="S100" s="31"/>
      <c r="T100" s="31"/>
      <c r="U100" s="60"/>
      <c r="V100" s="60"/>
      <c r="W100" s="60"/>
      <c r="X100" s="60"/>
    </row>
    <row r="101" spans="1:24" ht="30" customHeight="1" x14ac:dyDescent="0.25">
      <c r="A101" s="166"/>
      <c r="B101" s="71">
        <v>98</v>
      </c>
      <c r="C101" s="169"/>
      <c r="D101" s="75" t="s">
        <v>139</v>
      </c>
      <c r="E101" s="72" t="s">
        <v>194</v>
      </c>
      <c r="F101" s="72" t="s">
        <v>38</v>
      </c>
      <c r="G101" s="72" t="s">
        <v>44</v>
      </c>
      <c r="H101" s="56">
        <v>3.14</v>
      </c>
      <c r="I101" s="32">
        <v>4</v>
      </c>
      <c r="J101" s="41">
        <f t="shared" si="2"/>
        <v>3</v>
      </c>
      <c r="K101" s="42" t="str">
        <f t="shared" si="3"/>
        <v>OK</v>
      </c>
      <c r="L101" s="31"/>
      <c r="M101" s="31"/>
      <c r="N101" s="31"/>
      <c r="O101" s="31">
        <v>1</v>
      </c>
      <c r="P101" s="31"/>
      <c r="Q101" s="31"/>
      <c r="R101" s="31"/>
      <c r="S101" s="31"/>
      <c r="T101" s="31"/>
      <c r="U101" s="60"/>
      <c r="V101" s="60"/>
      <c r="W101" s="60"/>
      <c r="X101" s="60"/>
    </row>
    <row r="102" spans="1:24" ht="30" customHeight="1" x14ac:dyDescent="0.25">
      <c r="A102" s="166"/>
      <c r="B102" s="71">
        <v>99</v>
      </c>
      <c r="C102" s="169"/>
      <c r="D102" s="75" t="s">
        <v>141</v>
      </c>
      <c r="E102" s="72" t="s">
        <v>194</v>
      </c>
      <c r="F102" s="72" t="s">
        <v>38</v>
      </c>
      <c r="G102" s="72" t="s">
        <v>44</v>
      </c>
      <c r="H102" s="56">
        <v>5</v>
      </c>
      <c r="I102" s="32">
        <v>5</v>
      </c>
      <c r="J102" s="41">
        <f t="shared" si="2"/>
        <v>5</v>
      </c>
      <c r="K102" s="42" t="str">
        <f t="shared" si="3"/>
        <v>OK</v>
      </c>
      <c r="L102" s="31"/>
      <c r="M102" s="31"/>
      <c r="N102" s="31"/>
      <c r="O102" s="31"/>
      <c r="P102" s="31"/>
      <c r="Q102" s="31"/>
      <c r="R102" s="31"/>
      <c r="S102" s="31"/>
      <c r="T102" s="31"/>
      <c r="U102" s="60"/>
      <c r="V102" s="60"/>
      <c r="W102" s="60"/>
      <c r="X102" s="60"/>
    </row>
    <row r="103" spans="1:24" ht="30" customHeight="1" x14ac:dyDescent="0.25">
      <c r="A103" s="166"/>
      <c r="B103" s="71">
        <v>100</v>
      </c>
      <c r="C103" s="169"/>
      <c r="D103" s="75" t="s">
        <v>142</v>
      </c>
      <c r="E103" s="72" t="s">
        <v>143</v>
      </c>
      <c r="F103" s="72" t="s">
        <v>144</v>
      </c>
      <c r="G103" s="72" t="s">
        <v>44</v>
      </c>
      <c r="H103" s="56">
        <v>20</v>
      </c>
      <c r="I103" s="32">
        <v>5</v>
      </c>
      <c r="J103" s="41">
        <f t="shared" si="2"/>
        <v>0</v>
      </c>
      <c r="K103" s="42" t="str">
        <f t="shared" si="3"/>
        <v>OK</v>
      </c>
      <c r="L103" s="31"/>
      <c r="M103" s="31"/>
      <c r="N103" s="31"/>
      <c r="O103" s="31">
        <v>5</v>
      </c>
      <c r="P103" s="31"/>
      <c r="Q103" s="31"/>
      <c r="R103" s="31"/>
      <c r="S103" s="31"/>
      <c r="T103" s="31"/>
      <c r="U103" s="60"/>
      <c r="V103" s="60"/>
      <c r="W103" s="60"/>
      <c r="X103" s="60"/>
    </row>
    <row r="104" spans="1:24" ht="30" customHeight="1" x14ac:dyDescent="0.25">
      <c r="A104" s="166"/>
      <c r="B104" s="71">
        <v>101</v>
      </c>
      <c r="C104" s="169"/>
      <c r="D104" s="75" t="s">
        <v>145</v>
      </c>
      <c r="E104" s="72" t="s">
        <v>143</v>
      </c>
      <c r="F104" s="72" t="s">
        <v>38</v>
      </c>
      <c r="G104" s="72" t="s">
        <v>44</v>
      </c>
      <c r="H104" s="56">
        <v>60</v>
      </c>
      <c r="I104" s="32"/>
      <c r="J104" s="41">
        <f t="shared" si="2"/>
        <v>0</v>
      </c>
      <c r="K104" s="42" t="str">
        <f t="shared" si="3"/>
        <v>OK</v>
      </c>
      <c r="L104" s="31"/>
      <c r="M104" s="31"/>
      <c r="N104" s="31"/>
      <c r="O104" s="31"/>
      <c r="P104" s="31"/>
      <c r="Q104" s="31"/>
      <c r="R104" s="31"/>
      <c r="S104" s="31"/>
      <c r="T104" s="31"/>
      <c r="U104" s="60"/>
      <c r="V104" s="60"/>
      <c r="W104" s="60"/>
      <c r="X104" s="60"/>
    </row>
    <row r="105" spans="1:24" ht="30" customHeight="1" x14ac:dyDescent="0.25">
      <c r="A105" s="166"/>
      <c r="B105" s="71">
        <v>102</v>
      </c>
      <c r="C105" s="169"/>
      <c r="D105" s="75" t="s">
        <v>146</v>
      </c>
      <c r="E105" s="72" t="s">
        <v>237</v>
      </c>
      <c r="F105" s="72" t="s">
        <v>38</v>
      </c>
      <c r="G105" s="72" t="s">
        <v>44</v>
      </c>
      <c r="H105" s="56">
        <v>6</v>
      </c>
      <c r="I105" s="32">
        <v>5</v>
      </c>
      <c r="J105" s="41">
        <f t="shared" si="2"/>
        <v>0</v>
      </c>
      <c r="K105" s="42" t="str">
        <f t="shared" si="3"/>
        <v>OK</v>
      </c>
      <c r="L105" s="31"/>
      <c r="M105" s="31"/>
      <c r="N105" s="31"/>
      <c r="O105" s="31">
        <v>5</v>
      </c>
      <c r="P105" s="31"/>
      <c r="Q105" s="31"/>
      <c r="R105" s="31"/>
      <c r="S105" s="31"/>
      <c r="T105" s="31"/>
      <c r="U105" s="60"/>
      <c r="V105" s="60"/>
      <c r="W105" s="60"/>
      <c r="X105" s="60"/>
    </row>
    <row r="106" spans="1:24" ht="30" customHeight="1" x14ac:dyDescent="0.25">
      <c r="A106" s="166"/>
      <c r="B106" s="71">
        <v>103</v>
      </c>
      <c r="C106" s="169"/>
      <c r="D106" s="75" t="s">
        <v>147</v>
      </c>
      <c r="E106" s="72" t="s">
        <v>194</v>
      </c>
      <c r="F106" s="72" t="s">
        <v>38</v>
      </c>
      <c r="G106" s="72" t="s">
        <v>44</v>
      </c>
      <c r="H106" s="56">
        <v>1.7</v>
      </c>
      <c r="I106" s="32">
        <v>5</v>
      </c>
      <c r="J106" s="41">
        <f t="shared" si="2"/>
        <v>0</v>
      </c>
      <c r="K106" s="42" t="str">
        <f t="shared" si="3"/>
        <v>OK</v>
      </c>
      <c r="L106" s="31"/>
      <c r="M106" s="31"/>
      <c r="N106" s="31"/>
      <c r="O106" s="31">
        <v>5</v>
      </c>
      <c r="P106" s="31"/>
      <c r="Q106" s="31"/>
      <c r="R106" s="31"/>
      <c r="S106" s="31"/>
      <c r="T106" s="31"/>
      <c r="U106" s="60"/>
      <c r="V106" s="60"/>
      <c r="W106" s="60"/>
      <c r="X106" s="60"/>
    </row>
    <row r="107" spans="1:24" ht="30" customHeight="1" x14ac:dyDescent="0.25">
      <c r="A107" s="166"/>
      <c r="B107" s="71">
        <v>104</v>
      </c>
      <c r="C107" s="169"/>
      <c r="D107" s="75" t="s">
        <v>148</v>
      </c>
      <c r="E107" s="72" t="s">
        <v>194</v>
      </c>
      <c r="F107" s="72" t="s">
        <v>38</v>
      </c>
      <c r="G107" s="72" t="s">
        <v>44</v>
      </c>
      <c r="H107" s="56">
        <v>3.5</v>
      </c>
      <c r="I107" s="32">
        <v>5</v>
      </c>
      <c r="J107" s="41">
        <f t="shared" si="2"/>
        <v>0</v>
      </c>
      <c r="K107" s="42" t="str">
        <f t="shared" si="3"/>
        <v>OK</v>
      </c>
      <c r="L107" s="31"/>
      <c r="M107" s="31"/>
      <c r="N107" s="31"/>
      <c r="O107" s="31">
        <v>5</v>
      </c>
      <c r="P107" s="31"/>
      <c r="Q107" s="31"/>
      <c r="R107" s="31"/>
      <c r="S107" s="31"/>
      <c r="T107" s="31"/>
      <c r="U107" s="60"/>
      <c r="V107" s="60"/>
      <c r="W107" s="60"/>
      <c r="X107" s="60"/>
    </row>
    <row r="108" spans="1:24" ht="30" customHeight="1" x14ac:dyDescent="0.25">
      <c r="A108" s="166"/>
      <c r="B108" s="71">
        <v>105</v>
      </c>
      <c r="C108" s="169"/>
      <c r="D108" s="75" t="s">
        <v>149</v>
      </c>
      <c r="E108" s="72" t="s">
        <v>194</v>
      </c>
      <c r="F108" s="72" t="s">
        <v>38</v>
      </c>
      <c r="G108" s="72" t="s">
        <v>44</v>
      </c>
      <c r="H108" s="56">
        <v>5.8</v>
      </c>
      <c r="I108" s="32"/>
      <c r="J108" s="41">
        <f t="shared" si="2"/>
        <v>0</v>
      </c>
      <c r="K108" s="42" t="str">
        <f t="shared" si="3"/>
        <v>OK</v>
      </c>
      <c r="L108" s="31"/>
      <c r="M108" s="31"/>
      <c r="N108" s="31"/>
      <c r="O108" s="31"/>
      <c r="P108" s="31"/>
      <c r="Q108" s="31"/>
      <c r="R108" s="31"/>
      <c r="S108" s="31"/>
      <c r="T108" s="31"/>
      <c r="U108" s="60"/>
      <c r="V108" s="60"/>
      <c r="W108" s="60"/>
      <c r="X108" s="60"/>
    </row>
    <row r="109" spans="1:24" ht="30" customHeight="1" x14ac:dyDescent="0.25">
      <c r="A109" s="166"/>
      <c r="B109" s="71">
        <v>106</v>
      </c>
      <c r="C109" s="169"/>
      <c r="D109" s="75" t="s">
        <v>150</v>
      </c>
      <c r="E109" s="72" t="s">
        <v>194</v>
      </c>
      <c r="F109" s="72" t="s">
        <v>38</v>
      </c>
      <c r="G109" s="72" t="s">
        <v>44</v>
      </c>
      <c r="H109" s="56">
        <v>2.5</v>
      </c>
      <c r="I109" s="32">
        <v>2</v>
      </c>
      <c r="J109" s="41">
        <f t="shared" si="2"/>
        <v>0</v>
      </c>
      <c r="K109" s="42" t="str">
        <f t="shared" si="3"/>
        <v>OK</v>
      </c>
      <c r="L109" s="31"/>
      <c r="M109" s="31"/>
      <c r="N109" s="31"/>
      <c r="O109" s="31">
        <v>2</v>
      </c>
      <c r="P109" s="31"/>
      <c r="Q109" s="31"/>
      <c r="R109" s="31"/>
      <c r="S109" s="31"/>
      <c r="T109" s="31"/>
      <c r="U109" s="60"/>
      <c r="V109" s="60"/>
      <c r="W109" s="60"/>
      <c r="X109" s="60"/>
    </row>
    <row r="110" spans="1:24" ht="30" customHeight="1" x14ac:dyDescent="0.25">
      <c r="A110" s="166"/>
      <c r="B110" s="71">
        <v>107</v>
      </c>
      <c r="C110" s="169"/>
      <c r="D110" s="75" t="s">
        <v>151</v>
      </c>
      <c r="E110" s="72" t="s">
        <v>194</v>
      </c>
      <c r="F110" s="72" t="s">
        <v>38</v>
      </c>
      <c r="G110" s="72" t="s">
        <v>44</v>
      </c>
      <c r="H110" s="56">
        <v>2.34</v>
      </c>
      <c r="I110" s="32">
        <v>2</v>
      </c>
      <c r="J110" s="41">
        <f t="shared" si="2"/>
        <v>0</v>
      </c>
      <c r="K110" s="42" t="str">
        <f t="shared" si="3"/>
        <v>OK</v>
      </c>
      <c r="L110" s="31"/>
      <c r="M110" s="31"/>
      <c r="N110" s="31"/>
      <c r="O110" s="31">
        <v>2</v>
      </c>
      <c r="P110" s="31"/>
      <c r="Q110" s="31"/>
      <c r="R110" s="31"/>
      <c r="S110" s="31"/>
      <c r="T110" s="31"/>
      <c r="U110" s="60"/>
      <c r="V110" s="60"/>
      <c r="W110" s="60"/>
      <c r="X110" s="60"/>
    </row>
    <row r="111" spans="1:24" ht="30" customHeight="1" x14ac:dyDescent="0.25">
      <c r="A111" s="166"/>
      <c r="B111" s="71">
        <v>108</v>
      </c>
      <c r="C111" s="169"/>
      <c r="D111" s="75" t="s">
        <v>152</v>
      </c>
      <c r="E111" s="72" t="s">
        <v>194</v>
      </c>
      <c r="F111" s="72" t="s">
        <v>38</v>
      </c>
      <c r="G111" s="72" t="s">
        <v>44</v>
      </c>
      <c r="H111" s="56">
        <v>6.98</v>
      </c>
      <c r="I111" s="32">
        <v>8</v>
      </c>
      <c r="J111" s="41">
        <f t="shared" si="2"/>
        <v>4</v>
      </c>
      <c r="K111" s="42" t="str">
        <f t="shared" si="3"/>
        <v>OK</v>
      </c>
      <c r="L111" s="31"/>
      <c r="M111" s="31"/>
      <c r="N111" s="31"/>
      <c r="O111" s="31">
        <v>4</v>
      </c>
      <c r="P111" s="31"/>
      <c r="Q111" s="31"/>
      <c r="R111" s="31"/>
      <c r="S111" s="31"/>
      <c r="T111" s="31"/>
      <c r="U111" s="60"/>
      <c r="V111" s="60"/>
      <c r="W111" s="60"/>
      <c r="X111" s="60"/>
    </row>
    <row r="112" spans="1:24" ht="30" customHeight="1" x14ac:dyDescent="0.25">
      <c r="A112" s="166"/>
      <c r="B112" s="71">
        <v>109</v>
      </c>
      <c r="C112" s="169"/>
      <c r="D112" s="75" t="s">
        <v>153</v>
      </c>
      <c r="E112" s="72" t="s">
        <v>194</v>
      </c>
      <c r="F112" s="72" t="s">
        <v>38</v>
      </c>
      <c r="G112" s="72" t="s">
        <v>44</v>
      </c>
      <c r="H112" s="56">
        <v>7.74</v>
      </c>
      <c r="I112" s="32">
        <v>8</v>
      </c>
      <c r="J112" s="41">
        <f t="shared" si="2"/>
        <v>4</v>
      </c>
      <c r="K112" s="42" t="str">
        <f t="shared" si="3"/>
        <v>OK</v>
      </c>
      <c r="L112" s="31"/>
      <c r="M112" s="31"/>
      <c r="N112" s="31"/>
      <c r="O112" s="31">
        <v>4</v>
      </c>
      <c r="P112" s="31"/>
      <c r="Q112" s="31"/>
      <c r="R112" s="31"/>
      <c r="S112" s="31"/>
      <c r="T112" s="31"/>
      <c r="U112" s="60"/>
      <c r="V112" s="60"/>
      <c r="W112" s="60"/>
      <c r="X112" s="60"/>
    </row>
    <row r="113" spans="1:24" ht="30" customHeight="1" x14ac:dyDescent="0.25">
      <c r="A113" s="166"/>
      <c r="B113" s="71">
        <v>110</v>
      </c>
      <c r="C113" s="169"/>
      <c r="D113" s="75" t="s">
        <v>696</v>
      </c>
      <c r="E113" s="72" t="s">
        <v>194</v>
      </c>
      <c r="F113" s="72" t="s">
        <v>38</v>
      </c>
      <c r="G113" s="72" t="s">
        <v>44</v>
      </c>
      <c r="H113" s="56">
        <v>2.65</v>
      </c>
      <c r="I113" s="32">
        <v>2</v>
      </c>
      <c r="J113" s="41">
        <f t="shared" si="2"/>
        <v>2</v>
      </c>
      <c r="K113" s="42" t="str">
        <f t="shared" si="3"/>
        <v>OK</v>
      </c>
      <c r="L113" s="31"/>
      <c r="M113" s="31"/>
      <c r="N113" s="31"/>
      <c r="O113" s="31"/>
      <c r="P113" s="31"/>
      <c r="Q113" s="31"/>
      <c r="R113" s="31"/>
      <c r="S113" s="31"/>
      <c r="T113" s="31"/>
      <c r="U113" s="60"/>
      <c r="V113" s="60"/>
      <c r="W113" s="60"/>
      <c r="X113" s="60"/>
    </row>
    <row r="114" spans="1:24" ht="30" customHeight="1" x14ac:dyDescent="0.25">
      <c r="A114" s="166"/>
      <c r="B114" s="71">
        <v>111</v>
      </c>
      <c r="C114" s="169"/>
      <c r="D114" s="75" t="s">
        <v>154</v>
      </c>
      <c r="E114" s="72" t="s">
        <v>143</v>
      </c>
      <c r="F114" s="72" t="s">
        <v>155</v>
      </c>
      <c r="G114" s="72" t="s">
        <v>44</v>
      </c>
      <c r="H114" s="56">
        <v>9.5</v>
      </c>
      <c r="I114" s="32">
        <v>10</v>
      </c>
      <c r="J114" s="41">
        <f t="shared" si="2"/>
        <v>10</v>
      </c>
      <c r="K114" s="42" t="str">
        <f t="shared" si="3"/>
        <v>OK</v>
      </c>
      <c r="L114" s="31"/>
      <c r="M114" s="31"/>
      <c r="N114" s="31"/>
      <c r="O114" s="31"/>
      <c r="P114" s="31"/>
      <c r="Q114" s="31"/>
      <c r="R114" s="31"/>
      <c r="S114" s="31"/>
      <c r="T114" s="31"/>
      <c r="U114" s="60"/>
      <c r="V114" s="60"/>
      <c r="W114" s="60"/>
      <c r="X114" s="60"/>
    </row>
    <row r="115" spans="1:24" ht="30" customHeight="1" x14ac:dyDescent="0.25">
      <c r="A115" s="166"/>
      <c r="B115" s="71">
        <v>112</v>
      </c>
      <c r="C115" s="169"/>
      <c r="D115" s="75" t="s">
        <v>156</v>
      </c>
      <c r="E115" s="72" t="s">
        <v>143</v>
      </c>
      <c r="F115" s="72" t="s">
        <v>38</v>
      </c>
      <c r="G115" s="72" t="s">
        <v>44</v>
      </c>
      <c r="H115" s="56">
        <v>9.5</v>
      </c>
      <c r="I115" s="32">
        <v>4</v>
      </c>
      <c r="J115" s="41">
        <f t="shared" si="2"/>
        <v>4</v>
      </c>
      <c r="K115" s="42" t="str">
        <f t="shared" si="3"/>
        <v>OK</v>
      </c>
      <c r="L115" s="31"/>
      <c r="M115" s="31"/>
      <c r="N115" s="31"/>
      <c r="O115" s="31"/>
      <c r="P115" s="31"/>
      <c r="Q115" s="31"/>
      <c r="R115" s="31"/>
      <c r="S115" s="31"/>
      <c r="T115" s="31"/>
      <c r="U115" s="60"/>
      <c r="V115" s="60"/>
      <c r="W115" s="60"/>
      <c r="X115" s="60"/>
    </row>
    <row r="116" spans="1:24" ht="30" customHeight="1" x14ac:dyDescent="0.25">
      <c r="A116" s="166"/>
      <c r="B116" s="71">
        <v>113</v>
      </c>
      <c r="C116" s="169"/>
      <c r="D116" s="75" t="s">
        <v>157</v>
      </c>
      <c r="E116" s="72" t="s">
        <v>188</v>
      </c>
      <c r="F116" s="72" t="s">
        <v>38</v>
      </c>
      <c r="G116" s="72" t="s">
        <v>44</v>
      </c>
      <c r="H116" s="56">
        <v>49</v>
      </c>
      <c r="I116" s="32">
        <v>1</v>
      </c>
      <c r="J116" s="41">
        <f t="shared" si="2"/>
        <v>1</v>
      </c>
      <c r="K116" s="42" t="str">
        <f t="shared" si="3"/>
        <v>OK</v>
      </c>
      <c r="L116" s="31"/>
      <c r="M116" s="31"/>
      <c r="N116" s="31"/>
      <c r="O116" s="31"/>
      <c r="P116" s="31"/>
      <c r="Q116" s="31"/>
      <c r="R116" s="31"/>
      <c r="S116" s="31"/>
      <c r="T116" s="31"/>
      <c r="U116" s="60"/>
      <c r="V116" s="60"/>
      <c r="W116" s="60"/>
      <c r="X116" s="60"/>
    </row>
    <row r="117" spans="1:24" ht="30" customHeight="1" x14ac:dyDescent="0.25">
      <c r="A117" s="166"/>
      <c r="B117" s="71">
        <v>114</v>
      </c>
      <c r="C117" s="169"/>
      <c r="D117" s="75" t="s">
        <v>159</v>
      </c>
      <c r="E117" s="72" t="s">
        <v>188</v>
      </c>
      <c r="F117" s="72" t="s">
        <v>38</v>
      </c>
      <c r="G117" s="72" t="s">
        <v>44</v>
      </c>
      <c r="H117" s="56">
        <v>10</v>
      </c>
      <c r="I117" s="32">
        <v>1</v>
      </c>
      <c r="J117" s="41">
        <f t="shared" si="2"/>
        <v>0</v>
      </c>
      <c r="K117" s="42" t="str">
        <f t="shared" si="3"/>
        <v>OK</v>
      </c>
      <c r="L117" s="31"/>
      <c r="M117" s="31"/>
      <c r="N117" s="31"/>
      <c r="O117" s="31">
        <v>1</v>
      </c>
      <c r="P117" s="31"/>
      <c r="Q117" s="31"/>
      <c r="R117" s="31"/>
      <c r="S117" s="31"/>
      <c r="T117" s="31"/>
      <c r="U117" s="60"/>
      <c r="V117" s="60"/>
      <c r="W117" s="60"/>
      <c r="X117" s="60"/>
    </row>
    <row r="118" spans="1:24" ht="30" customHeight="1" x14ac:dyDescent="0.25">
      <c r="A118" s="166"/>
      <c r="B118" s="73">
        <v>115</v>
      </c>
      <c r="C118" s="169"/>
      <c r="D118" s="75" t="s">
        <v>622</v>
      </c>
      <c r="E118" s="72" t="s">
        <v>697</v>
      </c>
      <c r="F118" s="72" t="s">
        <v>623</v>
      </c>
      <c r="G118" s="72" t="s">
        <v>44</v>
      </c>
      <c r="H118" s="56">
        <v>4</v>
      </c>
      <c r="I118" s="32"/>
      <c r="J118" s="41">
        <f t="shared" si="2"/>
        <v>0</v>
      </c>
      <c r="K118" s="42" t="str">
        <f t="shared" si="3"/>
        <v>OK</v>
      </c>
      <c r="L118" s="31"/>
      <c r="M118" s="31"/>
      <c r="N118" s="31"/>
      <c r="O118" s="31"/>
      <c r="P118" s="31"/>
      <c r="Q118" s="31"/>
      <c r="R118" s="31"/>
      <c r="S118" s="31"/>
      <c r="T118" s="31"/>
      <c r="U118" s="60"/>
      <c r="V118" s="60"/>
      <c r="W118" s="60"/>
      <c r="X118" s="60"/>
    </row>
    <row r="119" spans="1:24" ht="30" customHeight="1" x14ac:dyDescent="0.25">
      <c r="A119" s="166"/>
      <c r="B119" s="71">
        <v>116</v>
      </c>
      <c r="C119" s="169"/>
      <c r="D119" s="75" t="s">
        <v>160</v>
      </c>
      <c r="E119" s="72" t="s">
        <v>143</v>
      </c>
      <c r="F119" s="72" t="s">
        <v>144</v>
      </c>
      <c r="G119" s="72" t="s">
        <v>44</v>
      </c>
      <c r="H119" s="56">
        <v>39.9</v>
      </c>
      <c r="I119" s="32">
        <v>5</v>
      </c>
      <c r="J119" s="41">
        <f t="shared" si="2"/>
        <v>3</v>
      </c>
      <c r="K119" s="42" t="str">
        <f t="shared" si="3"/>
        <v>OK</v>
      </c>
      <c r="L119" s="31"/>
      <c r="M119" s="31"/>
      <c r="N119" s="31"/>
      <c r="O119" s="31">
        <v>2</v>
      </c>
      <c r="P119" s="31"/>
      <c r="Q119" s="31"/>
      <c r="R119" s="31"/>
      <c r="S119" s="31"/>
      <c r="T119" s="31"/>
      <c r="U119" s="60"/>
      <c r="V119" s="60"/>
      <c r="W119" s="60"/>
      <c r="X119" s="60"/>
    </row>
    <row r="120" spans="1:24" ht="30" customHeight="1" x14ac:dyDescent="0.25">
      <c r="A120" s="166"/>
      <c r="B120" s="71">
        <v>117</v>
      </c>
      <c r="C120" s="169"/>
      <c r="D120" s="75" t="s">
        <v>162</v>
      </c>
      <c r="E120" s="72" t="s">
        <v>166</v>
      </c>
      <c r="F120" s="72" t="s">
        <v>164</v>
      </c>
      <c r="G120" s="72" t="s">
        <v>44</v>
      </c>
      <c r="H120" s="56">
        <v>260</v>
      </c>
      <c r="I120" s="32"/>
      <c r="J120" s="41">
        <f t="shared" si="2"/>
        <v>0</v>
      </c>
      <c r="K120" s="42" t="str">
        <f t="shared" si="3"/>
        <v>OK</v>
      </c>
      <c r="L120" s="31"/>
      <c r="M120" s="31"/>
      <c r="N120" s="31"/>
      <c r="O120" s="31"/>
      <c r="P120" s="31"/>
      <c r="Q120" s="31"/>
      <c r="R120" s="31"/>
      <c r="S120" s="31"/>
      <c r="T120" s="31"/>
      <c r="U120" s="60"/>
      <c r="V120" s="60"/>
      <c r="W120" s="60"/>
      <c r="X120" s="60"/>
    </row>
    <row r="121" spans="1:24" ht="30" customHeight="1" x14ac:dyDescent="0.25">
      <c r="A121" s="166"/>
      <c r="B121" s="71">
        <v>118</v>
      </c>
      <c r="C121" s="169"/>
      <c r="D121" s="75" t="s">
        <v>165</v>
      </c>
      <c r="E121" s="72" t="s">
        <v>166</v>
      </c>
      <c r="F121" s="72" t="s">
        <v>164</v>
      </c>
      <c r="G121" s="72" t="s">
        <v>44</v>
      </c>
      <c r="H121" s="56">
        <v>236</v>
      </c>
      <c r="I121" s="32"/>
      <c r="J121" s="41">
        <f t="shared" si="2"/>
        <v>0</v>
      </c>
      <c r="K121" s="42" t="str">
        <f t="shared" si="3"/>
        <v>OK</v>
      </c>
      <c r="L121" s="31"/>
      <c r="M121" s="31"/>
      <c r="N121" s="31"/>
      <c r="O121" s="31"/>
      <c r="P121" s="31"/>
      <c r="Q121" s="31"/>
      <c r="R121" s="31"/>
      <c r="S121" s="31"/>
      <c r="T121" s="31"/>
      <c r="U121" s="60"/>
      <c r="V121" s="60"/>
      <c r="W121" s="60"/>
      <c r="X121" s="60"/>
    </row>
    <row r="122" spans="1:24" ht="30" customHeight="1" x14ac:dyDescent="0.25">
      <c r="A122" s="166"/>
      <c r="B122" s="71">
        <v>119</v>
      </c>
      <c r="C122" s="169"/>
      <c r="D122" s="75" t="s">
        <v>167</v>
      </c>
      <c r="E122" s="72" t="s">
        <v>166</v>
      </c>
      <c r="F122" s="72" t="s">
        <v>164</v>
      </c>
      <c r="G122" s="72" t="s">
        <v>44</v>
      </c>
      <c r="H122" s="56">
        <v>253</v>
      </c>
      <c r="I122" s="32"/>
      <c r="J122" s="41">
        <f t="shared" si="2"/>
        <v>0</v>
      </c>
      <c r="K122" s="42" t="str">
        <f t="shared" si="3"/>
        <v>OK</v>
      </c>
      <c r="L122" s="31"/>
      <c r="M122" s="31"/>
      <c r="N122" s="31"/>
      <c r="O122" s="31"/>
      <c r="P122" s="31"/>
      <c r="Q122" s="31"/>
      <c r="R122" s="31"/>
      <c r="S122" s="31"/>
      <c r="T122" s="31"/>
      <c r="U122" s="60"/>
      <c r="V122" s="60"/>
      <c r="W122" s="60"/>
      <c r="X122" s="60"/>
    </row>
    <row r="123" spans="1:24" ht="30" customHeight="1" x14ac:dyDescent="0.25">
      <c r="A123" s="166"/>
      <c r="B123" s="71">
        <v>120</v>
      </c>
      <c r="C123" s="169"/>
      <c r="D123" s="75" t="s">
        <v>168</v>
      </c>
      <c r="E123" s="72" t="s">
        <v>698</v>
      </c>
      <c r="F123" s="72" t="s">
        <v>164</v>
      </c>
      <c r="G123" s="72" t="s">
        <v>44</v>
      </c>
      <c r="H123" s="56">
        <v>265</v>
      </c>
      <c r="I123" s="32"/>
      <c r="J123" s="41">
        <f t="shared" si="2"/>
        <v>0</v>
      </c>
      <c r="K123" s="42" t="str">
        <f t="shared" si="3"/>
        <v>OK</v>
      </c>
      <c r="L123" s="31"/>
      <c r="M123" s="31"/>
      <c r="N123" s="31"/>
      <c r="O123" s="31"/>
      <c r="P123" s="31"/>
      <c r="Q123" s="31"/>
      <c r="R123" s="31"/>
      <c r="S123" s="31"/>
      <c r="T123" s="31"/>
      <c r="U123" s="60"/>
      <c r="V123" s="60"/>
      <c r="W123" s="60"/>
      <c r="X123" s="60"/>
    </row>
    <row r="124" spans="1:24" ht="30" customHeight="1" x14ac:dyDescent="0.25">
      <c r="A124" s="166"/>
      <c r="B124" s="71">
        <v>121</v>
      </c>
      <c r="C124" s="169"/>
      <c r="D124" s="75" t="s">
        <v>170</v>
      </c>
      <c r="E124" s="72" t="s">
        <v>143</v>
      </c>
      <c r="F124" s="72" t="s">
        <v>164</v>
      </c>
      <c r="G124" s="72" t="s">
        <v>44</v>
      </c>
      <c r="H124" s="56">
        <v>49</v>
      </c>
      <c r="I124" s="32"/>
      <c r="J124" s="41">
        <f t="shared" si="2"/>
        <v>0</v>
      </c>
      <c r="K124" s="42" t="str">
        <f t="shared" si="3"/>
        <v>OK</v>
      </c>
      <c r="L124" s="31"/>
      <c r="M124" s="31"/>
      <c r="N124" s="31"/>
      <c r="O124" s="31"/>
      <c r="P124" s="31"/>
      <c r="Q124" s="31"/>
      <c r="R124" s="31"/>
      <c r="S124" s="31"/>
      <c r="T124" s="31"/>
      <c r="U124" s="60"/>
      <c r="V124" s="60"/>
      <c r="W124" s="60"/>
      <c r="X124" s="60"/>
    </row>
    <row r="125" spans="1:24" ht="30" customHeight="1" x14ac:dyDescent="0.25">
      <c r="A125" s="166"/>
      <c r="B125" s="71">
        <v>122</v>
      </c>
      <c r="C125" s="169"/>
      <c r="D125" s="75" t="s">
        <v>171</v>
      </c>
      <c r="E125" s="72" t="s">
        <v>699</v>
      </c>
      <c r="F125" s="72" t="s">
        <v>164</v>
      </c>
      <c r="G125" s="72" t="s">
        <v>44</v>
      </c>
      <c r="H125" s="56">
        <v>195</v>
      </c>
      <c r="I125" s="32">
        <v>5</v>
      </c>
      <c r="J125" s="41">
        <f t="shared" si="2"/>
        <v>0</v>
      </c>
      <c r="K125" s="42" t="str">
        <f t="shared" si="3"/>
        <v>OK</v>
      </c>
      <c r="L125" s="31"/>
      <c r="M125" s="31"/>
      <c r="N125" s="31"/>
      <c r="O125" s="31">
        <v>2</v>
      </c>
      <c r="P125" s="31"/>
      <c r="Q125" s="31"/>
      <c r="R125" s="31"/>
      <c r="S125" s="31">
        <v>3</v>
      </c>
      <c r="T125" s="31"/>
      <c r="U125" s="60"/>
      <c r="V125" s="60"/>
      <c r="W125" s="60"/>
      <c r="X125" s="60"/>
    </row>
    <row r="126" spans="1:24" ht="30" customHeight="1" x14ac:dyDescent="0.25">
      <c r="A126" s="166"/>
      <c r="B126" s="71">
        <v>123</v>
      </c>
      <c r="C126" s="169"/>
      <c r="D126" s="75" t="s">
        <v>173</v>
      </c>
      <c r="E126" s="72" t="s">
        <v>699</v>
      </c>
      <c r="F126" s="72" t="s">
        <v>164</v>
      </c>
      <c r="G126" s="72" t="s">
        <v>44</v>
      </c>
      <c r="H126" s="56">
        <v>250</v>
      </c>
      <c r="I126" s="32"/>
      <c r="J126" s="41">
        <f t="shared" si="2"/>
        <v>0</v>
      </c>
      <c r="K126" s="42" t="str">
        <f t="shared" si="3"/>
        <v>OK</v>
      </c>
      <c r="L126" s="31"/>
      <c r="M126" s="31"/>
      <c r="N126" s="31"/>
      <c r="O126" s="31"/>
      <c r="P126" s="31"/>
      <c r="Q126" s="31"/>
      <c r="R126" s="31"/>
      <c r="S126" s="31"/>
      <c r="T126" s="31"/>
      <c r="U126" s="60"/>
      <c r="V126" s="60"/>
      <c r="W126" s="60"/>
      <c r="X126" s="60"/>
    </row>
    <row r="127" spans="1:24" ht="30" customHeight="1" x14ac:dyDescent="0.25">
      <c r="A127" s="166"/>
      <c r="B127" s="71">
        <v>124</v>
      </c>
      <c r="C127" s="169"/>
      <c r="D127" s="75" t="s">
        <v>174</v>
      </c>
      <c r="E127" s="72" t="s">
        <v>143</v>
      </c>
      <c r="F127" s="72" t="s">
        <v>176</v>
      </c>
      <c r="G127" s="72" t="s">
        <v>44</v>
      </c>
      <c r="H127" s="56">
        <v>15</v>
      </c>
      <c r="I127" s="32">
        <v>2</v>
      </c>
      <c r="J127" s="41">
        <f t="shared" si="2"/>
        <v>2</v>
      </c>
      <c r="K127" s="42" t="str">
        <f t="shared" si="3"/>
        <v>OK</v>
      </c>
      <c r="L127" s="31"/>
      <c r="M127" s="31"/>
      <c r="N127" s="31"/>
      <c r="O127" s="31"/>
      <c r="P127" s="31"/>
      <c r="Q127" s="31"/>
      <c r="R127" s="31"/>
      <c r="S127" s="31"/>
      <c r="T127" s="31"/>
      <c r="U127" s="60"/>
      <c r="V127" s="60"/>
      <c r="W127" s="60"/>
      <c r="X127" s="60"/>
    </row>
    <row r="128" spans="1:24" ht="30" customHeight="1" x14ac:dyDescent="0.25">
      <c r="A128" s="166"/>
      <c r="B128" s="71">
        <v>125</v>
      </c>
      <c r="C128" s="169"/>
      <c r="D128" s="75" t="s">
        <v>177</v>
      </c>
      <c r="E128" s="72" t="s">
        <v>699</v>
      </c>
      <c r="F128" s="72" t="s">
        <v>164</v>
      </c>
      <c r="G128" s="72" t="s">
        <v>44</v>
      </c>
      <c r="H128" s="56">
        <v>220</v>
      </c>
      <c r="I128" s="32"/>
      <c r="J128" s="41">
        <f t="shared" si="2"/>
        <v>0</v>
      </c>
      <c r="K128" s="42" t="str">
        <f t="shared" si="3"/>
        <v>OK</v>
      </c>
      <c r="L128" s="31"/>
      <c r="M128" s="31"/>
      <c r="N128" s="31"/>
      <c r="O128" s="31"/>
      <c r="P128" s="31"/>
      <c r="Q128" s="31"/>
      <c r="R128" s="31"/>
      <c r="S128" s="31"/>
      <c r="T128" s="31"/>
      <c r="U128" s="60"/>
      <c r="V128" s="60"/>
      <c r="W128" s="60"/>
      <c r="X128" s="60"/>
    </row>
    <row r="129" spans="1:24" ht="30" customHeight="1" x14ac:dyDescent="0.25">
      <c r="A129" s="166"/>
      <c r="B129" s="71">
        <v>126</v>
      </c>
      <c r="C129" s="169"/>
      <c r="D129" s="75" t="s">
        <v>178</v>
      </c>
      <c r="E129" s="72" t="s">
        <v>699</v>
      </c>
      <c r="F129" s="72" t="s">
        <v>164</v>
      </c>
      <c r="G129" s="72" t="s">
        <v>44</v>
      </c>
      <c r="H129" s="56">
        <v>195</v>
      </c>
      <c r="I129" s="32"/>
      <c r="J129" s="41">
        <f t="shared" si="2"/>
        <v>0</v>
      </c>
      <c r="K129" s="42" t="str">
        <f t="shared" si="3"/>
        <v>OK</v>
      </c>
      <c r="L129" s="31"/>
      <c r="M129" s="31"/>
      <c r="N129" s="31"/>
      <c r="O129" s="31"/>
      <c r="P129" s="31"/>
      <c r="Q129" s="31"/>
      <c r="R129" s="31"/>
      <c r="S129" s="31"/>
      <c r="T129" s="31"/>
      <c r="U129" s="60"/>
      <c r="V129" s="60"/>
      <c r="W129" s="60"/>
      <c r="X129" s="60"/>
    </row>
    <row r="130" spans="1:24" ht="30" customHeight="1" x14ac:dyDescent="0.25">
      <c r="A130" s="166"/>
      <c r="B130" s="71">
        <v>127</v>
      </c>
      <c r="C130" s="169"/>
      <c r="D130" s="75" t="s">
        <v>179</v>
      </c>
      <c r="E130" s="72" t="s">
        <v>143</v>
      </c>
      <c r="F130" s="72" t="s">
        <v>164</v>
      </c>
      <c r="G130" s="72" t="s">
        <v>44</v>
      </c>
      <c r="H130" s="56">
        <v>170</v>
      </c>
      <c r="I130" s="32"/>
      <c r="J130" s="41">
        <f t="shared" si="2"/>
        <v>0</v>
      </c>
      <c r="K130" s="42" t="str">
        <f t="shared" si="3"/>
        <v>OK</v>
      </c>
      <c r="L130" s="31"/>
      <c r="M130" s="31"/>
      <c r="N130" s="31"/>
      <c r="O130" s="31"/>
      <c r="P130" s="31"/>
      <c r="Q130" s="31"/>
      <c r="R130" s="31"/>
      <c r="S130" s="31"/>
      <c r="T130" s="31"/>
      <c r="U130" s="60"/>
      <c r="V130" s="60"/>
      <c r="W130" s="60"/>
      <c r="X130" s="60"/>
    </row>
    <row r="131" spans="1:24" ht="30" customHeight="1" x14ac:dyDescent="0.25">
      <c r="A131" s="166"/>
      <c r="B131" s="71">
        <v>128</v>
      </c>
      <c r="C131" s="169"/>
      <c r="D131" s="75" t="s">
        <v>180</v>
      </c>
      <c r="E131" s="72" t="s">
        <v>143</v>
      </c>
      <c r="F131" s="72" t="s">
        <v>144</v>
      </c>
      <c r="G131" s="72" t="s">
        <v>44</v>
      </c>
      <c r="H131" s="56">
        <v>35</v>
      </c>
      <c r="I131" s="32"/>
      <c r="J131" s="41">
        <f t="shared" si="2"/>
        <v>0</v>
      </c>
      <c r="K131" s="42" t="str">
        <f t="shared" si="3"/>
        <v>OK</v>
      </c>
      <c r="L131" s="31"/>
      <c r="M131" s="31"/>
      <c r="N131" s="31"/>
      <c r="O131" s="31"/>
      <c r="P131" s="31"/>
      <c r="Q131" s="31"/>
      <c r="R131" s="31"/>
      <c r="S131" s="31"/>
      <c r="T131" s="31"/>
      <c r="U131" s="60"/>
      <c r="V131" s="60"/>
      <c r="W131" s="60"/>
      <c r="X131" s="60"/>
    </row>
    <row r="132" spans="1:24" ht="30" customHeight="1" x14ac:dyDescent="0.25">
      <c r="A132" s="166"/>
      <c r="B132" s="71">
        <v>129</v>
      </c>
      <c r="C132" s="169"/>
      <c r="D132" s="75" t="s">
        <v>181</v>
      </c>
      <c r="E132" s="72" t="s">
        <v>699</v>
      </c>
      <c r="F132" s="72" t="s">
        <v>144</v>
      </c>
      <c r="G132" s="72" t="s">
        <v>44</v>
      </c>
      <c r="H132" s="56">
        <v>58</v>
      </c>
      <c r="I132" s="32"/>
      <c r="J132" s="41">
        <f t="shared" ref="J132:J195" si="4">I132-(SUM(L132:X132))</f>
        <v>0</v>
      </c>
      <c r="K132" s="42" t="str">
        <f t="shared" si="3"/>
        <v>OK</v>
      </c>
      <c r="L132" s="31"/>
      <c r="M132" s="31"/>
      <c r="N132" s="31"/>
      <c r="O132" s="31"/>
      <c r="P132" s="31"/>
      <c r="Q132" s="31"/>
      <c r="R132" s="31"/>
      <c r="S132" s="31"/>
      <c r="T132" s="31"/>
      <c r="U132" s="60"/>
      <c r="V132" s="60"/>
      <c r="W132" s="60"/>
      <c r="X132" s="60"/>
    </row>
    <row r="133" spans="1:24" ht="30" customHeight="1" x14ac:dyDescent="0.25">
      <c r="A133" s="166"/>
      <c r="B133" s="71">
        <v>130</v>
      </c>
      <c r="C133" s="169"/>
      <c r="D133" s="75" t="s">
        <v>182</v>
      </c>
      <c r="E133" s="72" t="s">
        <v>172</v>
      </c>
      <c r="F133" s="72" t="s">
        <v>144</v>
      </c>
      <c r="G133" s="72" t="s">
        <v>44</v>
      </c>
      <c r="H133" s="56">
        <v>49.9</v>
      </c>
      <c r="I133" s="32"/>
      <c r="J133" s="41">
        <f t="shared" si="4"/>
        <v>0</v>
      </c>
      <c r="K133" s="42" t="str">
        <f t="shared" ref="K133:K196" si="5">IF(J133&lt;0,"ATENÇÃO","OK")</f>
        <v>OK</v>
      </c>
      <c r="L133" s="31"/>
      <c r="M133" s="31"/>
      <c r="N133" s="31"/>
      <c r="O133" s="31"/>
      <c r="P133" s="31"/>
      <c r="Q133" s="31"/>
      <c r="R133" s="31"/>
      <c r="S133" s="31"/>
      <c r="T133" s="31"/>
      <c r="U133" s="60"/>
      <c r="V133" s="60"/>
      <c r="W133" s="60"/>
      <c r="X133" s="60"/>
    </row>
    <row r="134" spans="1:24" ht="30" customHeight="1" x14ac:dyDescent="0.25">
      <c r="A134" s="166"/>
      <c r="B134" s="71">
        <v>131</v>
      </c>
      <c r="C134" s="169"/>
      <c r="D134" s="75" t="s">
        <v>183</v>
      </c>
      <c r="E134" s="72" t="s">
        <v>143</v>
      </c>
      <c r="F134" s="72" t="s">
        <v>144</v>
      </c>
      <c r="G134" s="72" t="s">
        <v>44</v>
      </c>
      <c r="H134" s="56">
        <v>59</v>
      </c>
      <c r="I134" s="32">
        <v>4</v>
      </c>
      <c r="J134" s="41">
        <f t="shared" si="4"/>
        <v>2</v>
      </c>
      <c r="K134" s="42" t="str">
        <f t="shared" si="5"/>
        <v>OK</v>
      </c>
      <c r="L134" s="31"/>
      <c r="M134" s="31"/>
      <c r="N134" s="31"/>
      <c r="O134" s="31">
        <v>2</v>
      </c>
      <c r="P134" s="31"/>
      <c r="Q134" s="31"/>
      <c r="R134" s="31"/>
      <c r="S134" s="31"/>
      <c r="T134" s="31"/>
      <c r="U134" s="60"/>
      <c r="V134" s="60"/>
      <c r="W134" s="60"/>
      <c r="X134" s="60"/>
    </row>
    <row r="135" spans="1:24" ht="30" customHeight="1" x14ac:dyDescent="0.25">
      <c r="A135" s="166"/>
      <c r="B135" s="71">
        <v>132</v>
      </c>
      <c r="C135" s="169"/>
      <c r="D135" s="75" t="s">
        <v>184</v>
      </c>
      <c r="E135" s="72" t="s">
        <v>172</v>
      </c>
      <c r="F135" s="72" t="s">
        <v>144</v>
      </c>
      <c r="G135" s="72" t="s">
        <v>44</v>
      </c>
      <c r="H135" s="56">
        <v>49.9</v>
      </c>
      <c r="I135" s="32">
        <v>3</v>
      </c>
      <c r="J135" s="41">
        <f t="shared" si="4"/>
        <v>3</v>
      </c>
      <c r="K135" s="42" t="str">
        <f t="shared" si="5"/>
        <v>OK</v>
      </c>
      <c r="L135" s="31"/>
      <c r="M135" s="31"/>
      <c r="N135" s="31"/>
      <c r="O135" s="31"/>
      <c r="P135" s="31"/>
      <c r="Q135" s="31"/>
      <c r="R135" s="31"/>
      <c r="S135" s="31"/>
      <c r="T135" s="31"/>
      <c r="U135" s="60"/>
      <c r="V135" s="60"/>
      <c r="W135" s="60"/>
      <c r="X135" s="60"/>
    </row>
    <row r="136" spans="1:24" ht="30" customHeight="1" x14ac:dyDescent="0.25">
      <c r="A136" s="166"/>
      <c r="B136" s="71">
        <v>133</v>
      </c>
      <c r="C136" s="169"/>
      <c r="D136" s="75" t="s">
        <v>185</v>
      </c>
      <c r="E136" s="72" t="s">
        <v>172</v>
      </c>
      <c r="F136" s="72" t="s">
        <v>176</v>
      </c>
      <c r="G136" s="72" t="s">
        <v>44</v>
      </c>
      <c r="H136" s="56">
        <v>199</v>
      </c>
      <c r="I136" s="32">
        <v>1</v>
      </c>
      <c r="J136" s="41">
        <f t="shared" si="4"/>
        <v>1</v>
      </c>
      <c r="K136" s="42" t="str">
        <f t="shared" si="5"/>
        <v>OK</v>
      </c>
      <c r="L136" s="31"/>
      <c r="M136" s="31"/>
      <c r="N136" s="31"/>
      <c r="O136" s="31"/>
      <c r="P136" s="31"/>
      <c r="Q136" s="31"/>
      <c r="R136" s="31"/>
      <c r="S136" s="31"/>
      <c r="T136" s="31"/>
      <c r="U136" s="60"/>
      <c r="V136" s="60"/>
      <c r="W136" s="60"/>
      <c r="X136" s="60"/>
    </row>
    <row r="137" spans="1:24" ht="30" customHeight="1" x14ac:dyDescent="0.25">
      <c r="A137" s="166"/>
      <c r="B137" s="71">
        <v>134</v>
      </c>
      <c r="C137" s="169"/>
      <c r="D137" s="75" t="s">
        <v>186</v>
      </c>
      <c r="E137" s="72" t="s">
        <v>143</v>
      </c>
      <c r="F137" s="72" t="s">
        <v>38</v>
      </c>
      <c r="G137" s="72" t="s">
        <v>44</v>
      </c>
      <c r="H137" s="56">
        <v>12</v>
      </c>
      <c r="I137" s="32">
        <v>4</v>
      </c>
      <c r="J137" s="41">
        <f t="shared" si="4"/>
        <v>0</v>
      </c>
      <c r="K137" s="42" t="str">
        <f t="shared" si="5"/>
        <v>OK</v>
      </c>
      <c r="L137" s="31"/>
      <c r="M137" s="31"/>
      <c r="N137" s="31"/>
      <c r="O137" s="31">
        <v>4</v>
      </c>
      <c r="P137" s="31"/>
      <c r="Q137" s="31"/>
      <c r="R137" s="31"/>
      <c r="S137" s="31"/>
      <c r="T137" s="31"/>
      <c r="U137" s="60"/>
      <c r="V137" s="60"/>
      <c r="W137" s="60"/>
      <c r="X137" s="60"/>
    </row>
    <row r="138" spans="1:24" ht="30" customHeight="1" x14ac:dyDescent="0.25">
      <c r="A138" s="166"/>
      <c r="B138" s="73">
        <v>135</v>
      </c>
      <c r="C138" s="169"/>
      <c r="D138" s="75" t="s">
        <v>187</v>
      </c>
      <c r="E138" s="72" t="s">
        <v>239</v>
      </c>
      <c r="F138" s="72" t="s">
        <v>38</v>
      </c>
      <c r="G138" s="72" t="s">
        <v>44</v>
      </c>
      <c r="H138" s="56">
        <v>15</v>
      </c>
      <c r="I138" s="32"/>
      <c r="J138" s="41">
        <f t="shared" si="4"/>
        <v>0</v>
      </c>
      <c r="K138" s="42" t="str">
        <f t="shared" si="5"/>
        <v>OK</v>
      </c>
      <c r="L138" s="31"/>
      <c r="M138" s="31"/>
      <c r="N138" s="31"/>
      <c r="O138" s="31"/>
      <c r="P138" s="31"/>
      <c r="Q138" s="31"/>
      <c r="R138" s="31"/>
      <c r="S138" s="31"/>
      <c r="T138" s="31"/>
      <c r="U138" s="60"/>
      <c r="V138" s="60"/>
      <c r="W138" s="60"/>
      <c r="X138" s="60"/>
    </row>
    <row r="139" spans="1:24" ht="30" customHeight="1" x14ac:dyDescent="0.25">
      <c r="A139" s="166"/>
      <c r="B139" s="71">
        <v>136</v>
      </c>
      <c r="C139" s="169"/>
      <c r="D139" s="74" t="s">
        <v>700</v>
      </c>
      <c r="E139" s="86" t="s">
        <v>188</v>
      </c>
      <c r="F139" s="72" t="s">
        <v>123</v>
      </c>
      <c r="G139" s="73"/>
      <c r="H139" s="56">
        <v>220</v>
      </c>
      <c r="I139" s="32"/>
      <c r="J139" s="41">
        <f t="shared" si="4"/>
        <v>0</v>
      </c>
      <c r="K139" s="42" t="str">
        <f t="shared" si="5"/>
        <v>OK</v>
      </c>
      <c r="L139" s="31"/>
      <c r="M139" s="31"/>
      <c r="N139" s="31"/>
      <c r="O139" s="31"/>
      <c r="P139" s="31"/>
      <c r="Q139" s="31"/>
      <c r="R139" s="31"/>
      <c r="S139" s="31"/>
      <c r="T139" s="31"/>
      <c r="U139" s="60"/>
      <c r="V139" s="60"/>
      <c r="W139" s="60"/>
      <c r="X139" s="60"/>
    </row>
    <row r="140" spans="1:24" ht="30" customHeight="1" x14ac:dyDescent="0.25">
      <c r="A140" s="166"/>
      <c r="B140" s="71">
        <v>137</v>
      </c>
      <c r="C140" s="169"/>
      <c r="D140" s="75" t="s">
        <v>701</v>
      </c>
      <c r="E140" s="86" t="s">
        <v>188</v>
      </c>
      <c r="F140" s="72" t="s">
        <v>123</v>
      </c>
      <c r="G140" s="73"/>
      <c r="H140" s="56">
        <v>220</v>
      </c>
      <c r="I140" s="32"/>
      <c r="J140" s="41">
        <f t="shared" si="4"/>
        <v>0</v>
      </c>
      <c r="K140" s="42" t="str">
        <f t="shared" si="5"/>
        <v>OK</v>
      </c>
      <c r="L140" s="31"/>
      <c r="M140" s="31"/>
      <c r="N140" s="31"/>
      <c r="O140" s="31"/>
      <c r="P140" s="31"/>
      <c r="Q140" s="31"/>
      <c r="R140" s="31"/>
      <c r="S140" s="31"/>
      <c r="T140" s="31"/>
      <c r="U140" s="60"/>
      <c r="V140" s="60"/>
      <c r="W140" s="60"/>
      <c r="X140" s="60"/>
    </row>
    <row r="141" spans="1:24" ht="30" customHeight="1" x14ac:dyDescent="0.25">
      <c r="A141" s="166"/>
      <c r="B141" s="71">
        <v>138</v>
      </c>
      <c r="C141" s="169"/>
      <c r="D141" s="75" t="s">
        <v>702</v>
      </c>
      <c r="E141" s="86" t="s">
        <v>188</v>
      </c>
      <c r="F141" s="72" t="s">
        <v>123</v>
      </c>
      <c r="G141" s="73"/>
      <c r="H141" s="56">
        <v>220</v>
      </c>
      <c r="I141" s="32"/>
      <c r="J141" s="41">
        <f t="shared" si="4"/>
        <v>0</v>
      </c>
      <c r="K141" s="42" t="str">
        <f t="shared" si="5"/>
        <v>OK</v>
      </c>
      <c r="L141" s="31"/>
      <c r="M141" s="31"/>
      <c r="N141" s="31"/>
      <c r="O141" s="31"/>
      <c r="P141" s="31"/>
      <c r="Q141" s="31"/>
      <c r="R141" s="31"/>
      <c r="S141" s="31"/>
      <c r="T141" s="31"/>
      <c r="U141" s="60"/>
      <c r="V141" s="60"/>
      <c r="W141" s="60"/>
      <c r="X141" s="60"/>
    </row>
    <row r="142" spans="1:24" ht="30" customHeight="1" x14ac:dyDescent="0.25">
      <c r="A142" s="166"/>
      <c r="B142" s="71">
        <v>139</v>
      </c>
      <c r="C142" s="169"/>
      <c r="D142" s="75" t="s">
        <v>703</v>
      </c>
      <c r="E142" s="86" t="s">
        <v>188</v>
      </c>
      <c r="F142" s="72" t="s">
        <v>123</v>
      </c>
      <c r="G142" s="73"/>
      <c r="H142" s="56">
        <v>210</v>
      </c>
      <c r="I142" s="32"/>
      <c r="J142" s="41">
        <f t="shared" si="4"/>
        <v>0</v>
      </c>
      <c r="K142" s="42" t="str">
        <f t="shared" si="5"/>
        <v>OK</v>
      </c>
      <c r="L142" s="31"/>
      <c r="M142" s="31"/>
      <c r="N142" s="31"/>
      <c r="O142" s="31"/>
      <c r="P142" s="31"/>
      <c r="Q142" s="31"/>
      <c r="R142" s="31"/>
      <c r="S142" s="31"/>
      <c r="T142" s="31"/>
      <c r="U142" s="60"/>
      <c r="V142" s="60"/>
      <c r="W142" s="60"/>
      <c r="X142" s="60"/>
    </row>
    <row r="143" spans="1:24" ht="30" customHeight="1" x14ac:dyDescent="0.25">
      <c r="A143" s="166"/>
      <c r="B143" s="71">
        <v>140</v>
      </c>
      <c r="C143" s="169"/>
      <c r="D143" s="75" t="s">
        <v>704</v>
      </c>
      <c r="E143" s="86" t="s">
        <v>188</v>
      </c>
      <c r="F143" s="72" t="s">
        <v>123</v>
      </c>
      <c r="G143" s="73"/>
      <c r="H143" s="56">
        <v>180</v>
      </c>
      <c r="I143" s="32"/>
      <c r="J143" s="41">
        <f t="shared" si="4"/>
        <v>0</v>
      </c>
      <c r="K143" s="42" t="str">
        <f t="shared" si="5"/>
        <v>OK</v>
      </c>
      <c r="L143" s="31"/>
      <c r="M143" s="31"/>
      <c r="N143" s="31"/>
      <c r="O143" s="31"/>
      <c r="P143" s="31"/>
      <c r="Q143" s="31"/>
      <c r="R143" s="31"/>
      <c r="S143" s="31"/>
      <c r="T143" s="31"/>
      <c r="U143" s="60"/>
      <c r="V143" s="60"/>
      <c r="W143" s="60"/>
      <c r="X143" s="60"/>
    </row>
    <row r="144" spans="1:24" ht="30" customHeight="1" x14ac:dyDescent="0.25">
      <c r="A144" s="166"/>
      <c r="B144" s="71">
        <v>141</v>
      </c>
      <c r="C144" s="169"/>
      <c r="D144" s="75" t="s">
        <v>705</v>
      </c>
      <c r="E144" s="86" t="s">
        <v>188</v>
      </c>
      <c r="F144" s="72" t="s">
        <v>123</v>
      </c>
      <c r="G144" s="73"/>
      <c r="H144" s="56">
        <v>250</v>
      </c>
      <c r="I144" s="32"/>
      <c r="J144" s="41">
        <f t="shared" si="4"/>
        <v>0</v>
      </c>
      <c r="K144" s="42" t="str">
        <f t="shared" si="5"/>
        <v>OK</v>
      </c>
      <c r="L144" s="31"/>
      <c r="M144" s="31"/>
      <c r="N144" s="31"/>
      <c r="O144" s="31"/>
      <c r="P144" s="31"/>
      <c r="Q144" s="31"/>
      <c r="R144" s="31"/>
      <c r="S144" s="31"/>
      <c r="T144" s="31"/>
      <c r="U144" s="60"/>
      <c r="V144" s="60"/>
      <c r="W144" s="60"/>
      <c r="X144" s="60"/>
    </row>
    <row r="145" spans="1:24" ht="30" customHeight="1" x14ac:dyDescent="0.25">
      <c r="A145" s="166"/>
      <c r="B145" s="73">
        <v>142</v>
      </c>
      <c r="C145" s="169"/>
      <c r="D145" s="75" t="s">
        <v>628</v>
      </c>
      <c r="E145" s="72" t="s">
        <v>172</v>
      </c>
      <c r="F145" s="72" t="s">
        <v>629</v>
      </c>
      <c r="G145" s="72" t="s">
        <v>44</v>
      </c>
      <c r="H145" s="56">
        <v>120</v>
      </c>
      <c r="I145" s="32">
        <v>1</v>
      </c>
      <c r="J145" s="41">
        <f t="shared" si="4"/>
        <v>0</v>
      </c>
      <c r="K145" s="42" t="str">
        <f t="shared" si="5"/>
        <v>OK</v>
      </c>
      <c r="L145" s="31"/>
      <c r="M145" s="31"/>
      <c r="N145" s="31"/>
      <c r="O145" s="31"/>
      <c r="P145" s="31"/>
      <c r="Q145" s="31"/>
      <c r="R145" s="31"/>
      <c r="S145" s="31">
        <v>1</v>
      </c>
      <c r="T145" s="31"/>
      <c r="U145" s="60"/>
      <c r="V145" s="60"/>
      <c r="W145" s="60"/>
      <c r="X145" s="60"/>
    </row>
    <row r="146" spans="1:24" ht="30" customHeight="1" x14ac:dyDescent="0.25">
      <c r="A146" s="166"/>
      <c r="B146" s="73">
        <v>143</v>
      </c>
      <c r="C146" s="169"/>
      <c r="D146" s="75" t="s">
        <v>630</v>
      </c>
      <c r="E146" s="72" t="s">
        <v>143</v>
      </c>
      <c r="F146" s="72" t="s">
        <v>631</v>
      </c>
      <c r="G146" s="72" t="s">
        <v>44</v>
      </c>
      <c r="H146" s="56">
        <v>12</v>
      </c>
      <c r="I146" s="32"/>
      <c r="J146" s="41">
        <f t="shared" si="4"/>
        <v>0</v>
      </c>
      <c r="K146" s="42" t="str">
        <f t="shared" si="5"/>
        <v>OK</v>
      </c>
      <c r="L146" s="31"/>
      <c r="M146" s="31"/>
      <c r="N146" s="31"/>
      <c r="O146" s="31"/>
      <c r="P146" s="31"/>
      <c r="Q146" s="31"/>
      <c r="R146" s="31"/>
      <c r="S146" s="31"/>
      <c r="T146" s="31"/>
      <c r="U146" s="60"/>
      <c r="V146" s="60"/>
      <c r="W146" s="60"/>
      <c r="X146" s="60"/>
    </row>
    <row r="147" spans="1:24" ht="30" customHeight="1" x14ac:dyDescent="0.25">
      <c r="A147" s="166"/>
      <c r="B147" s="73">
        <v>144</v>
      </c>
      <c r="C147" s="169"/>
      <c r="D147" s="75" t="s">
        <v>632</v>
      </c>
      <c r="E147" s="72" t="s">
        <v>143</v>
      </c>
      <c r="F147" s="72" t="s">
        <v>629</v>
      </c>
      <c r="G147" s="72" t="s">
        <v>44</v>
      </c>
      <c r="H147" s="56">
        <v>49</v>
      </c>
      <c r="I147" s="32"/>
      <c r="J147" s="41">
        <f t="shared" si="4"/>
        <v>0</v>
      </c>
      <c r="K147" s="42" t="str">
        <f t="shared" si="5"/>
        <v>OK</v>
      </c>
      <c r="L147" s="31"/>
      <c r="M147" s="31"/>
      <c r="N147" s="31"/>
      <c r="O147" s="31"/>
      <c r="P147" s="31"/>
      <c r="Q147" s="31"/>
      <c r="R147" s="31"/>
      <c r="S147" s="31"/>
      <c r="T147" s="31"/>
      <c r="U147" s="60"/>
      <c r="V147" s="60"/>
      <c r="W147" s="60"/>
      <c r="X147" s="60"/>
    </row>
    <row r="148" spans="1:24" ht="30" customHeight="1" x14ac:dyDescent="0.25">
      <c r="A148" s="166"/>
      <c r="B148" s="73">
        <v>145</v>
      </c>
      <c r="C148" s="169"/>
      <c r="D148" s="75" t="s">
        <v>633</v>
      </c>
      <c r="E148" s="72" t="s">
        <v>194</v>
      </c>
      <c r="F148" s="72" t="s">
        <v>336</v>
      </c>
      <c r="G148" s="72" t="s">
        <v>44</v>
      </c>
      <c r="H148" s="56">
        <v>4.1900000000000004</v>
      </c>
      <c r="I148" s="32"/>
      <c r="J148" s="41">
        <f t="shared" si="4"/>
        <v>0</v>
      </c>
      <c r="K148" s="42" t="str">
        <f t="shared" si="5"/>
        <v>OK</v>
      </c>
      <c r="L148" s="31"/>
      <c r="M148" s="31"/>
      <c r="N148" s="31"/>
      <c r="O148" s="31"/>
      <c r="P148" s="31"/>
      <c r="Q148" s="31"/>
      <c r="R148" s="31"/>
      <c r="S148" s="31"/>
      <c r="T148" s="31"/>
      <c r="U148" s="60"/>
      <c r="V148" s="60"/>
      <c r="W148" s="60"/>
      <c r="X148" s="60"/>
    </row>
    <row r="149" spans="1:24" ht="30" customHeight="1" x14ac:dyDescent="0.25">
      <c r="A149" s="166"/>
      <c r="B149" s="73">
        <v>146</v>
      </c>
      <c r="C149" s="169"/>
      <c r="D149" s="75" t="s">
        <v>189</v>
      </c>
      <c r="E149" s="72" t="s">
        <v>706</v>
      </c>
      <c r="F149" s="72" t="s">
        <v>38</v>
      </c>
      <c r="G149" s="72" t="s">
        <v>44</v>
      </c>
      <c r="H149" s="56">
        <v>11</v>
      </c>
      <c r="I149" s="32"/>
      <c r="J149" s="41">
        <f t="shared" si="4"/>
        <v>0</v>
      </c>
      <c r="K149" s="42" t="str">
        <f t="shared" si="5"/>
        <v>OK</v>
      </c>
      <c r="L149" s="31"/>
      <c r="M149" s="31"/>
      <c r="N149" s="31"/>
      <c r="O149" s="31"/>
      <c r="P149" s="31"/>
      <c r="Q149" s="31"/>
      <c r="R149" s="31"/>
      <c r="S149" s="31"/>
      <c r="T149" s="31"/>
      <c r="U149" s="60"/>
      <c r="V149" s="60"/>
      <c r="W149" s="60"/>
      <c r="X149" s="60"/>
    </row>
    <row r="150" spans="1:24" ht="30" customHeight="1" x14ac:dyDescent="0.25">
      <c r="A150" s="166"/>
      <c r="B150" s="73">
        <v>147</v>
      </c>
      <c r="C150" s="169"/>
      <c r="D150" s="75" t="s">
        <v>191</v>
      </c>
      <c r="E150" s="72" t="s">
        <v>707</v>
      </c>
      <c r="F150" s="72" t="s">
        <v>38</v>
      </c>
      <c r="G150" s="72" t="s">
        <v>44</v>
      </c>
      <c r="H150" s="56">
        <v>430.92</v>
      </c>
      <c r="I150" s="32"/>
      <c r="J150" s="41">
        <f t="shared" si="4"/>
        <v>0</v>
      </c>
      <c r="K150" s="42" t="str">
        <f t="shared" si="5"/>
        <v>OK</v>
      </c>
      <c r="L150" s="31"/>
      <c r="M150" s="31"/>
      <c r="N150" s="31"/>
      <c r="O150" s="31"/>
      <c r="P150" s="31"/>
      <c r="Q150" s="31"/>
      <c r="R150" s="31"/>
      <c r="S150" s="31"/>
      <c r="T150" s="31"/>
      <c r="U150" s="60"/>
      <c r="V150" s="60"/>
      <c r="W150" s="60"/>
      <c r="X150" s="60"/>
    </row>
    <row r="151" spans="1:24" ht="30" customHeight="1" x14ac:dyDescent="0.25">
      <c r="A151" s="166"/>
      <c r="B151" s="71">
        <v>148</v>
      </c>
      <c r="C151" s="169"/>
      <c r="D151" s="75" t="s">
        <v>193</v>
      </c>
      <c r="E151" s="72" t="s">
        <v>194</v>
      </c>
      <c r="F151" s="72" t="s">
        <v>38</v>
      </c>
      <c r="G151" s="72" t="s">
        <v>44</v>
      </c>
      <c r="H151" s="56">
        <v>0.84</v>
      </c>
      <c r="I151" s="32">
        <v>2</v>
      </c>
      <c r="J151" s="41">
        <f t="shared" si="4"/>
        <v>0</v>
      </c>
      <c r="K151" s="42" t="str">
        <f t="shared" si="5"/>
        <v>OK</v>
      </c>
      <c r="L151" s="31"/>
      <c r="M151" s="31"/>
      <c r="N151" s="31"/>
      <c r="O151" s="31">
        <v>2</v>
      </c>
      <c r="P151" s="31"/>
      <c r="Q151" s="31"/>
      <c r="R151" s="31"/>
      <c r="S151" s="31"/>
      <c r="T151" s="31"/>
      <c r="U151" s="60"/>
      <c r="V151" s="60"/>
      <c r="W151" s="60"/>
      <c r="X151" s="60"/>
    </row>
    <row r="152" spans="1:24" ht="30" customHeight="1" x14ac:dyDescent="0.25">
      <c r="A152" s="166"/>
      <c r="B152" s="71">
        <v>149</v>
      </c>
      <c r="C152" s="169"/>
      <c r="D152" s="75" t="s">
        <v>195</v>
      </c>
      <c r="E152" s="72" t="s">
        <v>194</v>
      </c>
      <c r="F152" s="72" t="s">
        <v>38</v>
      </c>
      <c r="G152" s="72" t="s">
        <v>44</v>
      </c>
      <c r="H152" s="56">
        <v>1.8</v>
      </c>
      <c r="I152" s="32">
        <v>2</v>
      </c>
      <c r="J152" s="41">
        <f t="shared" si="4"/>
        <v>0</v>
      </c>
      <c r="K152" s="42" t="str">
        <f t="shared" si="5"/>
        <v>OK</v>
      </c>
      <c r="L152" s="31"/>
      <c r="M152" s="31"/>
      <c r="N152" s="31"/>
      <c r="O152" s="31">
        <v>2</v>
      </c>
      <c r="P152" s="31"/>
      <c r="Q152" s="31"/>
      <c r="R152" s="31"/>
      <c r="S152" s="31"/>
      <c r="T152" s="31"/>
      <c r="U152" s="60"/>
      <c r="V152" s="60"/>
      <c r="W152" s="60"/>
      <c r="X152" s="60"/>
    </row>
    <row r="153" spans="1:24" ht="30" customHeight="1" x14ac:dyDescent="0.25">
      <c r="A153" s="166"/>
      <c r="B153" s="71">
        <v>150</v>
      </c>
      <c r="C153" s="169"/>
      <c r="D153" s="75" t="s">
        <v>196</v>
      </c>
      <c r="E153" s="72" t="s">
        <v>194</v>
      </c>
      <c r="F153" s="72" t="s">
        <v>38</v>
      </c>
      <c r="G153" s="72" t="s">
        <v>44</v>
      </c>
      <c r="H153" s="56">
        <v>3.38</v>
      </c>
      <c r="I153" s="32">
        <f>2-2</f>
        <v>0</v>
      </c>
      <c r="J153" s="41">
        <f t="shared" si="4"/>
        <v>0</v>
      </c>
      <c r="K153" s="42" t="str">
        <f t="shared" si="5"/>
        <v>OK</v>
      </c>
      <c r="L153" s="31"/>
      <c r="M153" s="31"/>
      <c r="N153" s="31"/>
      <c r="O153" s="31"/>
      <c r="P153" s="31"/>
      <c r="Q153" s="31"/>
      <c r="R153" s="31"/>
      <c r="S153" s="31"/>
      <c r="T153" s="31"/>
      <c r="U153" s="60"/>
      <c r="V153" s="60"/>
      <c r="W153" s="60"/>
      <c r="X153" s="60"/>
    </row>
    <row r="154" spans="1:24" ht="30" customHeight="1" x14ac:dyDescent="0.25">
      <c r="A154" s="166"/>
      <c r="B154" s="71">
        <v>151</v>
      </c>
      <c r="C154" s="169"/>
      <c r="D154" s="75" t="s">
        <v>197</v>
      </c>
      <c r="E154" s="72" t="s">
        <v>143</v>
      </c>
      <c r="F154" s="72" t="s">
        <v>176</v>
      </c>
      <c r="G154" s="72" t="s">
        <v>44</v>
      </c>
      <c r="H154" s="56">
        <v>11</v>
      </c>
      <c r="I154" s="32"/>
      <c r="J154" s="41">
        <f t="shared" si="4"/>
        <v>0</v>
      </c>
      <c r="K154" s="42" t="str">
        <f t="shared" si="5"/>
        <v>OK</v>
      </c>
      <c r="L154" s="31"/>
      <c r="M154" s="31"/>
      <c r="N154" s="31"/>
      <c r="O154" s="31"/>
      <c r="P154" s="31"/>
      <c r="Q154" s="31"/>
      <c r="R154" s="31"/>
      <c r="S154" s="31"/>
      <c r="T154" s="31"/>
      <c r="U154" s="60"/>
      <c r="V154" s="60"/>
      <c r="W154" s="60"/>
      <c r="X154" s="60"/>
    </row>
    <row r="155" spans="1:24" ht="30" customHeight="1" x14ac:dyDescent="0.25">
      <c r="A155" s="167"/>
      <c r="B155" s="71">
        <v>152</v>
      </c>
      <c r="C155" s="170"/>
      <c r="D155" s="82" t="s">
        <v>199</v>
      </c>
      <c r="E155" s="34" t="s">
        <v>143</v>
      </c>
      <c r="F155" s="72" t="s">
        <v>155</v>
      </c>
      <c r="G155" s="72" t="s">
        <v>44</v>
      </c>
      <c r="H155" s="56">
        <v>15.99</v>
      </c>
      <c r="I155" s="32">
        <v>5</v>
      </c>
      <c r="J155" s="41">
        <f t="shared" si="4"/>
        <v>3</v>
      </c>
      <c r="K155" s="42" t="str">
        <f t="shared" si="5"/>
        <v>OK</v>
      </c>
      <c r="L155" s="31"/>
      <c r="M155" s="31"/>
      <c r="N155" s="31"/>
      <c r="O155" s="31">
        <v>2</v>
      </c>
      <c r="P155" s="31"/>
      <c r="Q155" s="31"/>
      <c r="R155" s="31"/>
      <c r="S155" s="31"/>
      <c r="T155" s="31"/>
      <c r="U155" s="60"/>
      <c r="V155" s="60"/>
      <c r="W155" s="60"/>
      <c r="X155" s="60"/>
    </row>
    <row r="156" spans="1:24" ht="30" customHeight="1" x14ac:dyDescent="0.25">
      <c r="A156" s="171">
        <v>3</v>
      </c>
      <c r="B156" s="76">
        <v>153</v>
      </c>
      <c r="C156" s="174" t="s">
        <v>684</v>
      </c>
      <c r="D156" s="80" t="s">
        <v>200</v>
      </c>
      <c r="E156" s="87" t="s">
        <v>37</v>
      </c>
      <c r="F156" s="69" t="s">
        <v>201</v>
      </c>
      <c r="G156" s="69" t="s">
        <v>44</v>
      </c>
      <c r="H156" s="54">
        <v>15.98</v>
      </c>
      <c r="I156" s="32"/>
      <c r="J156" s="41">
        <f t="shared" si="4"/>
        <v>0</v>
      </c>
      <c r="K156" s="42" t="str">
        <f t="shared" si="5"/>
        <v>OK</v>
      </c>
      <c r="L156" s="31"/>
      <c r="M156" s="31"/>
      <c r="N156" s="31"/>
      <c r="O156" s="31"/>
      <c r="P156" s="31"/>
      <c r="Q156" s="31"/>
      <c r="R156" s="31"/>
      <c r="S156" s="31"/>
      <c r="T156" s="31"/>
      <c r="U156" s="60"/>
      <c r="V156" s="60"/>
      <c r="W156" s="60"/>
      <c r="X156" s="60"/>
    </row>
    <row r="157" spans="1:24" ht="30" customHeight="1" x14ac:dyDescent="0.25">
      <c r="A157" s="172"/>
      <c r="B157" s="70">
        <v>154</v>
      </c>
      <c r="C157" s="175"/>
      <c r="D157" s="80" t="s">
        <v>662</v>
      </c>
      <c r="E157" s="87" t="s">
        <v>37</v>
      </c>
      <c r="F157" s="69" t="s">
        <v>627</v>
      </c>
      <c r="G157" s="69" t="s">
        <v>44</v>
      </c>
      <c r="H157" s="54">
        <v>17.559999999999999</v>
      </c>
      <c r="I157" s="32">
        <v>5</v>
      </c>
      <c r="J157" s="41">
        <f t="shared" si="4"/>
        <v>5</v>
      </c>
      <c r="K157" s="42" t="str">
        <f t="shared" si="5"/>
        <v>OK</v>
      </c>
      <c r="L157" s="31"/>
      <c r="M157" s="31"/>
      <c r="N157" s="31"/>
      <c r="O157" s="31"/>
      <c r="P157" s="31"/>
      <c r="Q157" s="31"/>
      <c r="R157" s="31"/>
      <c r="S157" s="31"/>
      <c r="T157" s="31"/>
      <c r="U157" s="60"/>
      <c r="V157" s="60"/>
      <c r="W157" s="60"/>
      <c r="X157" s="60"/>
    </row>
    <row r="158" spans="1:24" ht="30" customHeight="1" x14ac:dyDescent="0.25">
      <c r="A158" s="172"/>
      <c r="B158" s="70">
        <v>155</v>
      </c>
      <c r="C158" s="175"/>
      <c r="D158" s="80" t="s">
        <v>666</v>
      </c>
      <c r="E158" s="87" t="s">
        <v>37</v>
      </c>
      <c r="F158" s="69" t="s">
        <v>336</v>
      </c>
      <c r="G158" s="69" t="s">
        <v>44</v>
      </c>
      <c r="H158" s="54">
        <v>5.84</v>
      </c>
      <c r="I158" s="32"/>
      <c r="J158" s="41">
        <f t="shared" si="4"/>
        <v>0</v>
      </c>
      <c r="K158" s="42" t="str">
        <f t="shared" si="5"/>
        <v>OK</v>
      </c>
      <c r="L158" s="31"/>
      <c r="M158" s="31"/>
      <c r="N158" s="31"/>
      <c r="O158" s="31"/>
      <c r="P158" s="31"/>
      <c r="Q158" s="31"/>
      <c r="R158" s="31"/>
      <c r="S158" s="31"/>
      <c r="T158" s="31"/>
      <c r="U158" s="60"/>
      <c r="V158" s="60"/>
      <c r="W158" s="60"/>
      <c r="X158" s="60"/>
    </row>
    <row r="159" spans="1:24" ht="30" customHeight="1" x14ac:dyDescent="0.25">
      <c r="A159" s="172"/>
      <c r="B159" s="70">
        <v>156</v>
      </c>
      <c r="C159" s="175"/>
      <c r="D159" s="80" t="s">
        <v>659</v>
      </c>
      <c r="E159" s="87" t="s">
        <v>37</v>
      </c>
      <c r="F159" s="69" t="s">
        <v>623</v>
      </c>
      <c r="G159" s="69" t="s">
        <v>44</v>
      </c>
      <c r="H159" s="54">
        <v>12.08</v>
      </c>
      <c r="I159" s="32"/>
      <c r="J159" s="41">
        <f t="shared" si="4"/>
        <v>0</v>
      </c>
      <c r="K159" s="42" t="str">
        <f t="shared" si="5"/>
        <v>OK</v>
      </c>
      <c r="L159" s="31"/>
      <c r="M159" s="31"/>
      <c r="N159" s="31"/>
      <c r="O159" s="31"/>
      <c r="P159" s="31"/>
      <c r="Q159" s="31"/>
      <c r="R159" s="31"/>
      <c r="S159" s="31"/>
      <c r="T159" s="31"/>
      <c r="U159" s="60"/>
      <c r="V159" s="60"/>
      <c r="W159" s="60"/>
      <c r="X159" s="60"/>
    </row>
    <row r="160" spans="1:24" ht="30" customHeight="1" x14ac:dyDescent="0.25">
      <c r="A160" s="172"/>
      <c r="B160" s="76">
        <v>157</v>
      </c>
      <c r="C160" s="175"/>
      <c r="D160" s="80" t="s">
        <v>202</v>
      </c>
      <c r="E160" s="87" t="s">
        <v>37</v>
      </c>
      <c r="F160" s="69" t="s">
        <v>38</v>
      </c>
      <c r="G160" s="69" t="s">
        <v>44</v>
      </c>
      <c r="H160" s="54">
        <v>17.63</v>
      </c>
      <c r="I160" s="32">
        <v>20</v>
      </c>
      <c r="J160" s="41">
        <f t="shared" si="4"/>
        <v>20</v>
      </c>
      <c r="K160" s="42" t="str">
        <f t="shared" si="5"/>
        <v>OK</v>
      </c>
      <c r="L160" s="31"/>
      <c r="M160" s="31"/>
      <c r="N160" s="31"/>
      <c r="O160" s="31"/>
      <c r="P160" s="31"/>
      <c r="Q160" s="31"/>
      <c r="R160" s="31"/>
      <c r="S160" s="31"/>
      <c r="T160" s="31"/>
      <c r="U160" s="60"/>
      <c r="V160" s="60"/>
      <c r="W160" s="60"/>
      <c r="X160" s="60"/>
    </row>
    <row r="161" spans="1:24" ht="30" customHeight="1" x14ac:dyDescent="0.25">
      <c r="A161" s="172"/>
      <c r="B161" s="76">
        <v>158</v>
      </c>
      <c r="C161" s="175"/>
      <c r="D161" s="80" t="s">
        <v>204</v>
      </c>
      <c r="E161" s="87" t="s">
        <v>114</v>
      </c>
      <c r="F161" s="69" t="s">
        <v>38</v>
      </c>
      <c r="G161" s="69" t="s">
        <v>44</v>
      </c>
      <c r="H161" s="54">
        <v>71.14</v>
      </c>
      <c r="I161" s="32"/>
      <c r="J161" s="41">
        <f t="shared" si="4"/>
        <v>0</v>
      </c>
      <c r="K161" s="42" t="str">
        <f t="shared" si="5"/>
        <v>OK</v>
      </c>
      <c r="L161" s="31"/>
      <c r="M161" s="31"/>
      <c r="N161" s="31"/>
      <c r="O161" s="31"/>
      <c r="P161" s="31"/>
      <c r="Q161" s="31"/>
      <c r="R161" s="31"/>
      <c r="S161" s="31"/>
      <c r="T161" s="31"/>
      <c r="U161" s="60"/>
      <c r="V161" s="60"/>
      <c r="W161" s="60"/>
      <c r="X161" s="60"/>
    </row>
    <row r="162" spans="1:24" ht="30" customHeight="1" x14ac:dyDescent="0.25">
      <c r="A162" s="172"/>
      <c r="B162" s="76">
        <v>159</v>
      </c>
      <c r="C162" s="175"/>
      <c r="D162" s="80" t="s">
        <v>205</v>
      </c>
      <c r="E162" s="87" t="s">
        <v>37</v>
      </c>
      <c r="F162" s="69" t="s">
        <v>33</v>
      </c>
      <c r="G162" s="69" t="s">
        <v>44</v>
      </c>
      <c r="H162" s="54">
        <v>11.14</v>
      </c>
      <c r="I162" s="32">
        <v>5</v>
      </c>
      <c r="J162" s="41">
        <f t="shared" si="4"/>
        <v>0</v>
      </c>
      <c r="K162" s="42" t="str">
        <f t="shared" si="5"/>
        <v>OK</v>
      </c>
      <c r="L162" s="31">
        <v>5</v>
      </c>
      <c r="M162" s="31"/>
      <c r="N162" s="31"/>
      <c r="O162" s="31"/>
      <c r="P162" s="31"/>
      <c r="Q162" s="31"/>
      <c r="R162" s="31"/>
      <c r="S162" s="31"/>
      <c r="T162" s="31"/>
      <c r="U162" s="60"/>
      <c r="V162" s="60"/>
      <c r="W162" s="60"/>
      <c r="X162" s="60"/>
    </row>
    <row r="163" spans="1:24" ht="30" customHeight="1" x14ac:dyDescent="0.25">
      <c r="A163" s="172"/>
      <c r="B163" s="70">
        <v>160</v>
      </c>
      <c r="C163" s="175"/>
      <c r="D163" s="80" t="s">
        <v>634</v>
      </c>
      <c r="E163" s="87" t="s">
        <v>708</v>
      </c>
      <c r="F163" s="69" t="s">
        <v>336</v>
      </c>
      <c r="G163" s="69" t="s">
        <v>44</v>
      </c>
      <c r="H163" s="54">
        <v>3.78</v>
      </c>
      <c r="I163" s="32">
        <v>50</v>
      </c>
      <c r="J163" s="41">
        <f t="shared" si="4"/>
        <v>40</v>
      </c>
      <c r="K163" s="42" t="str">
        <f t="shared" si="5"/>
        <v>OK</v>
      </c>
      <c r="L163" s="31">
        <v>10</v>
      </c>
      <c r="M163" s="31"/>
      <c r="N163" s="31"/>
      <c r="O163" s="31"/>
      <c r="P163" s="31"/>
      <c r="Q163" s="31"/>
      <c r="R163" s="31"/>
      <c r="S163" s="31"/>
      <c r="T163" s="31"/>
      <c r="U163" s="60"/>
      <c r="V163" s="60"/>
      <c r="W163" s="60"/>
      <c r="X163" s="60"/>
    </row>
    <row r="164" spans="1:24" ht="30" customHeight="1" x14ac:dyDescent="0.25">
      <c r="A164" s="172"/>
      <c r="B164" s="76">
        <v>161</v>
      </c>
      <c r="C164" s="175"/>
      <c r="D164" s="80" t="s">
        <v>206</v>
      </c>
      <c r="E164" s="87" t="s">
        <v>37</v>
      </c>
      <c r="F164" s="69" t="s">
        <v>38</v>
      </c>
      <c r="G164" s="69" t="s">
        <v>44</v>
      </c>
      <c r="H164" s="54">
        <v>1.35</v>
      </c>
      <c r="I164" s="32">
        <v>15</v>
      </c>
      <c r="J164" s="41">
        <f t="shared" si="4"/>
        <v>15</v>
      </c>
      <c r="K164" s="42" t="str">
        <f t="shared" si="5"/>
        <v>OK</v>
      </c>
      <c r="L164" s="31"/>
      <c r="M164" s="31"/>
      <c r="N164" s="31"/>
      <c r="O164" s="31"/>
      <c r="P164" s="31"/>
      <c r="Q164" s="31"/>
      <c r="R164" s="31"/>
      <c r="S164" s="31"/>
      <c r="T164" s="31"/>
      <c r="U164" s="60"/>
      <c r="V164" s="60"/>
      <c r="W164" s="60"/>
      <c r="X164" s="60"/>
    </row>
    <row r="165" spans="1:24" ht="30" customHeight="1" x14ac:dyDescent="0.25">
      <c r="A165" s="172"/>
      <c r="B165" s="76">
        <v>162</v>
      </c>
      <c r="C165" s="175"/>
      <c r="D165" s="80" t="s">
        <v>207</v>
      </c>
      <c r="E165" s="87" t="s">
        <v>37</v>
      </c>
      <c r="F165" s="69" t="s">
        <v>208</v>
      </c>
      <c r="G165" s="69" t="s">
        <v>44</v>
      </c>
      <c r="H165" s="54">
        <v>2.63</v>
      </c>
      <c r="I165" s="32">
        <v>10</v>
      </c>
      <c r="J165" s="41">
        <f t="shared" si="4"/>
        <v>0</v>
      </c>
      <c r="K165" s="42" t="str">
        <f t="shared" si="5"/>
        <v>OK</v>
      </c>
      <c r="L165" s="31">
        <v>10</v>
      </c>
      <c r="M165" s="31"/>
      <c r="N165" s="31"/>
      <c r="O165" s="31"/>
      <c r="P165" s="31"/>
      <c r="Q165" s="31"/>
      <c r="R165" s="31"/>
      <c r="S165" s="31"/>
      <c r="T165" s="31"/>
      <c r="U165" s="60"/>
      <c r="V165" s="60"/>
      <c r="W165" s="60"/>
      <c r="X165" s="60"/>
    </row>
    <row r="166" spans="1:24" ht="30" customHeight="1" x14ac:dyDescent="0.25">
      <c r="A166" s="172"/>
      <c r="B166" s="76">
        <v>163</v>
      </c>
      <c r="C166" s="175"/>
      <c r="D166" s="80" t="s">
        <v>209</v>
      </c>
      <c r="E166" s="87" t="s">
        <v>210</v>
      </c>
      <c r="F166" s="69" t="s">
        <v>38</v>
      </c>
      <c r="G166" s="69" t="s">
        <v>44</v>
      </c>
      <c r="H166" s="54">
        <v>12.08</v>
      </c>
      <c r="I166" s="32">
        <v>10</v>
      </c>
      <c r="J166" s="41">
        <f t="shared" si="4"/>
        <v>0</v>
      </c>
      <c r="K166" s="42" t="str">
        <f t="shared" si="5"/>
        <v>OK</v>
      </c>
      <c r="L166" s="31">
        <v>6</v>
      </c>
      <c r="M166" s="31"/>
      <c r="N166" s="31"/>
      <c r="O166" s="31"/>
      <c r="P166" s="31"/>
      <c r="Q166" s="31"/>
      <c r="R166" s="31">
        <v>4</v>
      </c>
      <c r="S166" s="31"/>
      <c r="T166" s="31"/>
      <c r="U166" s="60"/>
      <c r="V166" s="60"/>
      <c r="W166" s="60"/>
      <c r="X166" s="60"/>
    </row>
    <row r="167" spans="1:24" ht="30" customHeight="1" x14ac:dyDescent="0.25">
      <c r="A167" s="172"/>
      <c r="B167" s="76">
        <v>164</v>
      </c>
      <c r="C167" s="175"/>
      <c r="D167" s="80" t="s">
        <v>709</v>
      </c>
      <c r="E167" s="87">
        <v>954</v>
      </c>
      <c r="F167" s="69" t="s">
        <v>38</v>
      </c>
      <c r="G167" s="69" t="s">
        <v>44</v>
      </c>
      <c r="H167" s="54">
        <v>59.58</v>
      </c>
      <c r="I167" s="32">
        <v>1</v>
      </c>
      <c r="J167" s="41">
        <f t="shared" si="4"/>
        <v>0</v>
      </c>
      <c r="K167" s="42" t="str">
        <f t="shared" si="5"/>
        <v>OK</v>
      </c>
      <c r="L167" s="31">
        <v>1</v>
      </c>
      <c r="M167" s="31"/>
      <c r="N167" s="31"/>
      <c r="O167" s="31"/>
      <c r="P167" s="31"/>
      <c r="Q167" s="31"/>
      <c r="R167" s="31"/>
      <c r="S167" s="31"/>
      <c r="T167" s="31"/>
      <c r="U167" s="60"/>
      <c r="V167" s="60"/>
      <c r="W167" s="60"/>
      <c r="X167" s="60"/>
    </row>
    <row r="168" spans="1:24" ht="30" customHeight="1" x14ac:dyDescent="0.25">
      <c r="A168" s="172"/>
      <c r="B168" s="76">
        <v>165</v>
      </c>
      <c r="C168" s="175"/>
      <c r="D168" s="80" t="s">
        <v>211</v>
      </c>
      <c r="E168" s="87" t="s">
        <v>710</v>
      </c>
      <c r="F168" s="69" t="s">
        <v>38</v>
      </c>
      <c r="G168" s="69" t="s">
        <v>44</v>
      </c>
      <c r="H168" s="54">
        <v>23.94</v>
      </c>
      <c r="I168" s="32">
        <v>1</v>
      </c>
      <c r="J168" s="41">
        <f t="shared" si="4"/>
        <v>0</v>
      </c>
      <c r="K168" s="42" t="str">
        <f t="shared" si="5"/>
        <v>OK</v>
      </c>
      <c r="L168" s="31">
        <v>1</v>
      </c>
      <c r="M168" s="31"/>
      <c r="N168" s="31"/>
      <c r="O168" s="31"/>
      <c r="P168" s="31"/>
      <c r="Q168" s="31"/>
      <c r="R168" s="31"/>
      <c r="S168" s="31"/>
      <c r="T168" s="31"/>
      <c r="U168" s="60"/>
      <c r="V168" s="60"/>
      <c r="W168" s="60"/>
      <c r="X168" s="60"/>
    </row>
    <row r="169" spans="1:24" ht="30" customHeight="1" x14ac:dyDescent="0.25">
      <c r="A169" s="172"/>
      <c r="B169" s="76">
        <v>166</v>
      </c>
      <c r="C169" s="175"/>
      <c r="D169" s="80" t="s">
        <v>212</v>
      </c>
      <c r="E169" s="87" t="s">
        <v>711</v>
      </c>
      <c r="F169" s="69" t="s">
        <v>214</v>
      </c>
      <c r="G169" s="69" t="s">
        <v>44</v>
      </c>
      <c r="H169" s="54">
        <v>4.0199999999999996</v>
      </c>
      <c r="I169" s="32"/>
      <c r="J169" s="41">
        <f t="shared" si="4"/>
        <v>0</v>
      </c>
      <c r="K169" s="42" t="str">
        <f t="shared" si="5"/>
        <v>OK</v>
      </c>
      <c r="L169" s="31"/>
      <c r="M169" s="31"/>
      <c r="N169" s="31"/>
      <c r="O169" s="31"/>
      <c r="P169" s="31"/>
      <c r="Q169" s="31"/>
      <c r="R169" s="31"/>
      <c r="S169" s="31"/>
      <c r="T169" s="31"/>
      <c r="U169" s="60"/>
      <c r="V169" s="60"/>
      <c r="W169" s="60"/>
      <c r="X169" s="60"/>
    </row>
    <row r="170" spans="1:24" ht="30" customHeight="1" x14ac:dyDescent="0.25">
      <c r="A170" s="172"/>
      <c r="B170" s="76">
        <v>167</v>
      </c>
      <c r="C170" s="175"/>
      <c r="D170" s="80" t="s">
        <v>215</v>
      </c>
      <c r="E170" s="87" t="s">
        <v>712</v>
      </c>
      <c r="F170" s="69" t="s">
        <v>38</v>
      </c>
      <c r="G170" s="69" t="s">
        <v>44</v>
      </c>
      <c r="H170" s="54">
        <v>7.38</v>
      </c>
      <c r="I170" s="32">
        <v>10</v>
      </c>
      <c r="J170" s="41">
        <f t="shared" si="4"/>
        <v>0</v>
      </c>
      <c r="K170" s="42" t="str">
        <f t="shared" si="5"/>
        <v>OK</v>
      </c>
      <c r="L170" s="31">
        <v>10</v>
      </c>
      <c r="M170" s="31"/>
      <c r="N170" s="31"/>
      <c r="O170" s="31"/>
      <c r="P170" s="31"/>
      <c r="Q170" s="31"/>
      <c r="R170" s="31"/>
      <c r="S170" s="31"/>
      <c r="T170" s="31"/>
      <c r="U170" s="60"/>
      <c r="V170" s="60"/>
      <c r="W170" s="60"/>
      <c r="X170" s="60"/>
    </row>
    <row r="171" spans="1:24" ht="30" customHeight="1" x14ac:dyDescent="0.25">
      <c r="A171" s="172"/>
      <c r="B171" s="76">
        <v>168</v>
      </c>
      <c r="C171" s="175"/>
      <c r="D171" s="77" t="s">
        <v>713</v>
      </c>
      <c r="E171" s="88" t="s">
        <v>37</v>
      </c>
      <c r="F171" s="69" t="s">
        <v>638</v>
      </c>
      <c r="G171" s="70"/>
      <c r="H171" s="54">
        <v>6.2</v>
      </c>
      <c r="I171" s="32"/>
      <c r="J171" s="41">
        <f t="shared" si="4"/>
        <v>0</v>
      </c>
      <c r="K171" s="42" t="str">
        <f t="shared" si="5"/>
        <v>OK</v>
      </c>
      <c r="L171" s="31"/>
      <c r="M171" s="31"/>
      <c r="N171" s="31"/>
      <c r="O171" s="31"/>
      <c r="P171" s="31"/>
      <c r="Q171" s="31"/>
      <c r="R171" s="31"/>
      <c r="S171" s="31"/>
      <c r="T171" s="31"/>
      <c r="U171" s="60"/>
      <c r="V171" s="60"/>
      <c r="W171" s="60"/>
      <c r="X171" s="60"/>
    </row>
    <row r="172" spans="1:24" ht="30" customHeight="1" x14ac:dyDescent="0.25">
      <c r="A172" s="172"/>
      <c r="B172" s="76">
        <v>169</v>
      </c>
      <c r="C172" s="175"/>
      <c r="D172" s="77" t="s">
        <v>714</v>
      </c>
      <c r="E172" s="87" t="s">
        <v>715</v>
      </c>
      <c r="F172" s="69" t="s">
        <v>336</v>
      </c>
      <c r="G172" s="70"/>
      <c r="H172" s="54">
        <v>17.72</v>
      </c>
      <c r="I172" s="32"/>
      <c r="J172" s="41">
        <f t="shared" si="4"/>
        <v>0</v>
      </c>
      <c r="K172" s="42" t="str">
        <f t="shared" si="5"/>
        <v>OK</v>
      </c>
      <c r="L172" s="31"/>
      <c r="M172" s="31"/>
      <c r="N172" s="31"/>
      <c r="O172" s="31"/>
      <c r="P172" s="31"/>
      <c r="Q172" s="31"/>
      <c r="R172" s="31"/>
      <c r="S172" s="31"/>
      <c r="T172" s="31"/>
      <c r="U172" s="60"/>
      <c r="V172" s="60"/>
      <c r="W172" s="60"/>
      <c r="X172" s="60"/>
    </row>
    <row r="173" spans="1:24" ht="30" customHeight="1" x14ac:dyDescent="0.25">
      <c r="A173" s="172"/>
      <c r="B173" s="76">
        <v>170</v>
      </c>
      <c r="C173" s="175"/>
      <c r="D173" s="77" t="s">
        <v>716</v>
      </c>
      <c r="E173" s="87" t="s">
        <v>210</v>
      </c>
      <c r="F173" s="69" t="s">
        <v>717</v>
      </c>
      <c r="G173" s="70"/>
      <c r="H173" s="54">
        <v>26.66</v>
      </c>
      <c r="I173" s="32"/>
      <c r="J173" s="41">
        <f t="shared" si="4"/>
        <v>0</v>
      </c>
      <c r="K173" s="42" t="str">
        <f t="shared" si="5"/>
        <v>OK</v>
      </c>
      <c r="L173" s="31"/>
      <c r="M173" s="31"/>
      <c r="N173" s="31"/>
      <c r="O173" s="31"/>
      <c r="P173" s="31"/>
      <c r="Q173" s="31"/>
      <c r="R173" s="31"/>
      <c r="S173" s="31"/>
      <c r="T173" s="31"/>
      <c r="U173" s="60"/>
      <c r="V173" s="60"/>
      <c r="W173" s="60"/>
      <c r="X173" s="60"/>
    </row>
    <row r="174" spans="1:24" ht="30" customHeight="1" x14ac:dyDescent="0.25">
      <c r="A174" s="172"/>
      <c r="B174" s="76">
        <v>171</v>
      </c>
      <c r="C174" s="175"/>
      <c r="D174" s="80" t="s">
        <v>216</v>
      </c>
      <c r="E174" s="87" t="s">
        <v>217</v>
      </c>
      <c r="F174" s="69" t="s">
        <v>38</v>
      </c>
      <c r="G174" s="69" t="s">
        <v>44</v>
      </c>
      <c r="H174" s="54">
        <v>6.23</v>
      </c>
      <c r="I174" s="32">
        <v>1</v>
      </c>
      <c r="J174" s="41">
        <f t="shared" si="4"/>
        <v>1</v>
      </c>
      <c r="K174" s="42" t="str">
        <f t="shared" si="5"/>
        <v>OK</v>
      </c>
      <c r="L174" s="31"/>
      <c r="M174" s="31"/>
      <c r="N174" s="31"/>
      <c r="O174" s="31"/>
      <c r="P174" s="31"/>
      <c r="Q174" s="31"/>
      <c r="R174" s="31"/>
      <c r="S174" s="31"/>
      <c r="T174" s="31"/>
      <c r="U174" s="60"/>
      <c r="V174" s="60"/>
      <c r="W174" s="60"/>
      <c r="X174" s="60"/>
    </row>
    <row r="175" spans="1:24" ht="30" customHeight="1" x14ac:dyDescent="0.25">
      <c r="A175" s="172"/>
      <c r="B175" s="76">
        <v>172</v>
      </c>
      <c r="C175" s="175"/>
      <c r="D175" s="80" t="s">
        <v>218</v>
      </c>
      <c r="E175" s="87" t="s">
        <v>37</v>
      </c>
      <c r="F175" s="69" t="s">
        <v>50</v>
      </c>
      <c r="G175" s="69" t="s">
        <v>44</v>
      </c>
      <c r="H175" s="54">
        <v>17.93</v>
      </c>
      <c r="I175" s="32">
        <v>1</v>
      </c>
      <c r="J175" s="41">
        <f t="shared" si="4"/>
        <v>1</v>
      </c>
      <c r="K175" s="42" t="str">
        <f t="shared" si="5"/>
        <v>OK</v>
      </c>
      <c r="L175" s="31"/>
      <c r="M175" s="31"/>
      <c r="N175" s="31"/>
      <c r="O175" s="31"/>
      <c r="P175" s="31"/>
      <c r="Q175" s="31"/>
      <c r="R175" s="31"/>
      <c r="S175" s="31"/>
      <c r="T175" s="31"/>
      <c r="U175" s="60"/>
      <c r="V175" s="60"/>
      <c r="W175" s="60"/>
      <c r="X175" s="60"/>
    </row>
    <row r="176" spans="1:24" ht="30" customHeight="1" x14ac:dyDescent="0.25">
      <c r="A176" s="172"/>
      <c r="B176" s="76">
        <v>173</v>
      </c>
      <c r="C176" s="175"/>
      <c r="D176" s="80" t="s">
        <v>219</v>
      </c>
      <c r="E176" s="87" t="s">
        <v>220</v>
      </c>
      <c r="F176" s="69" t="s">
        <v>38</v>
      </c>
      <c r="G176" s="69" t="s">
        <v>44</v>
      </c>
      <c r="H176" s="54">
        <v>11.05</v>
      </c>
      <c r="I176" s="32"/>
      <c r="J176" s="41">
        <f t="shared" si="4"/>
        <v>0</v>
      </c>
      <c r="K176" s="42" t="str">
        <f t="shared" si="5"/>
        <v>OK</v>
      </c>
      <c r="L176" s="31"/>
      <c r="M176" s="31"/>
      <c r="N176" s="31"/>
      <c r="O176" s="31"/>
      <c r="P176" s="31"/>
      <c r="Q176" s="31"/>
      <c r="R176" s="31"/>
      <c r="S176" s="31"/>
      <c r="T176" s="31"/>
      <c r="U176" s="60"/>
      <c r="V176" s="60"/>
      <c r="W176" s="60"/>
      <c r="X176" s="60"/>
    </row>
    <row r="177" spans="1:24" ht="30" customHeight="1" x14ac:dyDescent="0.25">
      <c r="A177" s="172"/>
      <c r="B177" s="76">
        <v>174</v>
      </c>
      <c r="C177" s="175"/>
      <c r="D177" s="80" t="s">
        <v>221</v>
      </c>
      <c r="E177" s="87" t="s">
        <v>210</v>
      </c>
      <c r="F177" s="69" t="s">
        <v>38</v>
      </c>
      <c r="G177" s="69" t="s">
        <v>44</v>
      </c>
      <c r="H177" s="54">
        <v>7.55</v>
      </c>
      <c r="I177" s="32">
        <v>15</v>
      </c>
      <c r="J177" s="41">
        <f t="shared" si="4"/>
        <v>10</v>
      </c>
      <c r="K177" s="42" t="str">
        <f t="shared" si="5"/>
        <v>OK</v>
      </c>
      <c r="L177" s="31">
        <v>5</v>
      </c>
      <c r="M177" s="31"/>
      <c r="N177" s="31"/>
      <c r="O177" s="31"/>
      <c r="P177" s="31"/>
      <c r="Q177" s="31"/>
      <c r="R177" s="31"/>
      <c r="S177" s="31"/>
      <c r="T177" s="31"/>
      <c r="U177" s="60"/>
      <c r="V177" s="60"/>
      <c r="W177" s="60"/>
      <c r="X177" s="60"/>
    </row>
    <row r="178" spans="1:24" ht="30" customHeight="1" x14ac:dyDescent="0.25">
      <c r="A178" s="172"/>
      <c r="B178" s="76">
        <v>175</v>
      </c>
      <c r="C178" s="175"/>
      <c r="D178" s="80" t="s">
        <v>718</v>
      </c>
      <c r="E178" s="87" t="s">
        <v>210</v>
      </c>
      <c r="F178" s="69" t="s">
        <v>38</v>
      </c>
      <c r="G178" s="69" t="s">
        <v>44</v>
      </c>
      <c r="H178" s="54">
        <v>5.65</v>
      </c>
      <c r="I178" s="32"/>
      <c r="J178" s="41">
        <f t="shared" si="4"/>
        <v>0</v>
      </c>
      <c r="K178" s="42" t="str">
        <f t="shared" si="5"/>
        <v>OK</v>
      </c>
      <c r="L178" s="31"/>
      <c r="M178" s="31"/>
      <c r="N178" s="31"/>
      <c r="O178" s="31"/>
      <c r="P178" s="31"/>
      <c r="Q178" s="31"/>
      <c r="R178" s="31"/>
      <c r="S178" s="31"/>
      <c r="T178" s="31"/>
      <c r="U178" s="60"/>
      <c r="V178" s="60"/>
      <c r="W178" s="60"/>
      <c r="X178" s="60"/>
    </row>
    <row r="179" spans="1:24" ht="30" customHeight="1" x14ac:dyDescent="0.25">
      <c r="A179" s="172"/>
      <c r="B179" s="76">
        <v>176</v>
      </c>
      <c r="C179" s="175"/>
      <c r="D179" s="80" t="s">
        <v>222</v>
      </c>
      <c r="E179" s="87" t="s">
        <v>223</v>
      </c>
      <c r="F179" s="69" t="s">
        <v>38</v>
      </c>
      <c r="G179" s="69" t="s">
        <v>44</v>
      </c>
      <c r="H179" s="54">
        <v>2.2200000000000002</v>
      </c>
      <c r="I179" s="32">
        <v>30</v>
      </c>
      <c r="J179" s="41">
        <f t="shared" si="4"/>
        <v>20</v>
      </c>
      <c r="K179" s="42" t="str">
        <f t="shared" si="5"/>
        <v>OK</v>
      </c>
      <c r="L179" s="31">
        <v>10</v>
      </c>
      <c r="M179" s="31"/>
      <c r="N179" s="31"/>
      <c r="O179" s="31"/>
      <c r="P179" s="31"/>
      <c r="Q179" s="31"/>
      <c r="R179" s="31"/>
      <c r="S179" s="31"/>
      <c r="T179" s="31"/>
      <c r="U179" s="60"/>
      <c r="V179" s="60"/>
      <c r="W179" s="60"/>
      <c r="X179" s="60"/>
    </row>
    <row r="180" spans="1:24" ht="30" customHeight="1" x14ac:dyDescent="0.25">
      <c r="A180" s="172"/>
      <c r="B180" s="76">
        <v>177</v>
      </c>
      <c r="C180" s="175"/>
      <c r="D180" s="80" t="s">
        <v>224</v>
      </c>
      <c r="E180" s="87" t="s">
        <v>719</v>
      </c>
      <c r="F180" s="69" t="s">
        <v>38</v>
      </c>
      <c r="G180" s="69" t="s">
        <v>44</v>
      </c>
      <c r="H180" s="54">
        <v>35.25</v>
      </c>
      <c r="I180" s="32"/>
      <c r="J180" s="41">
        <f t="shared" si="4"/>
        <v>0</v>
      </c>
      <c r="K180" s="42" t="str">
        <f t="shared" si="5"/>
        <v>OK</v>
      </c>
      <c r="L180" s="31"/>
      <c r="M180" s="31"/>
      <c r="N180" s="31"/>
      <c r="O180" s="31"/>
      <c r="P180" s="31"/>
      <c r="Q180" s="31"/>
      <c r="R180" s="31"/>
      <c r="S180" s="31"/>
      <c r="T180" s="31"/>
      <c r="U180" s="60"/>
      <c r="V180" s="60"/>
      <c r="W180" s="60"/>
      <c r="X180" s="60"/>
    </row>
    <row r="181" spans="1:24" ht="30" customHeight="1" x14ac:dyDescent="0.25">
      <c r="A181" s="172"/>
      <c r="B181" s="76">
        <v>178</v>
      </c>
      <c r="C181" s="175"/>
      <c r="D181" s="80" t="s">
        <v>225</v>
      </c>
      <c r="E181" s="87" t="s">
        <v>37</v>
      </c>
      <c r="F181" s="69" t="s">
        <v>33</v>
      </c>
      <c r="G181" s="69" t="s">
        <v>44</v>
      </c>
      <c r="H181" s="54">
        <v>14.29</v>
      </c>
      <c r="I181" s="32"/>
      <c r="J181" s="41">
        <f t="shared" si="4"/>
        <v>0</v>
      </c>
      <c r="K181" s="42" t="str">
        <f t="shared" si="5"/>
        <v>OK</v>
      </c>
      <c r="L181" s="31"/>
      <c r="M181" s="31"/>
      <c r="N181" s="31"/>
      <c r="O181" s="31"/>
      <c r="P181" s="31"/>
      <c r="Q181" s="31"/>
      <c r="R181" s="31"/>
      <c r="S181" s="31"/>
      <c r="T181" s="31"/>
      <c r="U181" s="60"/>
      <c r="V181" s="60"/>
      <c r="W181" s="60"/>
      <c r="X181" s="60"/>
    </row>
    <row r="182" spans="1:24" ht="30" customHeight="1" x14ac:dyDescent="0.25">
      <c r="A182" s="172"/>
      <c r="B182" s="76">
        <v>179</v>
      </c>
      <c r="C182" s="175"/>
      <c r="D182" s="80" t="s">
        <v>226</v>
      </c>
      <c r="E182" s="87" t="s">
        <v>227</v>
      </c>
      <c r="F182" s="69" t="s">
        <v>34</v>
      </c>
      <c r="G182" s="69" t="s">
        <v>44</v>
      </c>
      <c r="H182" s="54">
        <v>8.7100000000000009</v>
      </c>
      <c r="I182" s="32">
        <v>2</v>
      </c>
      <c r="J182" s="41">
        <f t="shared" si="4"/>
        <v>0</v>
      </c>
      <c r="K182" s="42" t="str">
        <f t="shared" si="5"/>
        <v>OK</v>
      </c>
      <c r="L182" s="31">
        <v>2</v>
      </c>
      <c r="M182" s="31"/>
      <c r="N182" s="31"/>
      <c r="O182" s="31"/>
      <c r="P182" s="31"/>
      <c r="Q182" s="31"/>
      <c r="R182" s="31"/>
      <c r="S182" s="31"/>
      <c r="T182" s="31"/>
      <c r="U182" s="60"/>
      <c r="V182" s="60"/>
      <c r="W182" s="60"/>
      <c r="X182" s="60"/>
    </row>
    <row r="183" spans="1:24" ht="30" customHeight="1" x14ac:dyDescent="0.25">
      <c r="A183" s="172"/>
      <c r="B183" s="76">
        <v>180</v>
      </c>
      <c r="C183" s="175"/>
      <c r="D183" s="80" t="s">
        <v>228</v>
      </c>
      <c r="E183" s="87" t="s">
        <v>227</v>
      </c>
      <c r="F183" s="69" t="s">
        <v>34</v>
      </c>
      <c r="G183" s="69" t="s">
        <v>44</v>
      </c>
      <c r="H183" s="54">
        <v>18.36</v>
      </c>
      <c r="I183" s="32">
        <v>2</v>
      </c>
      <c r="J183" s="41">
        <f t="shared" si="4"/>
        <v>0</v>
      </c>
      <c r="K183" s="42" t="str">
        <f t="shared" si="5"/>
        <v>OK</v>
      </c>
      <c r="L183" s="31">
        <v>2</v>
      </c>
      <c r="M183" s="31"/>
      <c r="N183" s="31"/>
      <c r="O183" s="31"/>
      <c r="P183" s="31"/>
      <c r="Q183" s="31"/>
      <c r="R183" s="31"/>
      <c r="S183" s="31"/>
      <c r="T183" s="31"/>
      <c r="U183" s="60"/>
      <c r="V183" s="60"/>
      <c r="W183" s="60"/>
      <c r="X183" s="60"/>
    </row>
    <row r="184" spans="1:24" ht="30" customHeight="1" x14ac:dyDescent="0.25">
      <c r="A184" s="172"/>
      <c r="B184" s="69">
        <v>181</v>
      </c>
      <c r="C184" s="175"/>
      <c r="D184" s="80" t="s">
        <v>720</v>
      </c>
      <c r="E184" s="87" t="s">
        <v>227</v>
      </c>
      <c r="F184" s="69" t="s">
        <v>34</v>
      </c>
      <c r="G184" s="69" t="s">
        <v>44</v>
      </c>
      <c r="H184" s="54">
        <v>13.23</v>
      </c>
      <c r="I184" s="32">
        <v>2</v>
      </c>
      <c r="J184" s="41">
        <f t="shared" si="4"/>
        <v>2</v>
      </c>
      <c r="K184" s="42" t="str">
        <f t="shared" si="5"/>
        <v>OK</v>
      </c>
      <c r="L184" s="31"/>
      <c r="M184" s="31"/>
      <c r="N184" s="31"/>
      <c r="O184" s="31"/>
      <c r="P184" s="31"/>
      <c r="Q184" s="31"/>
      <c r="R184" s="31"/>
      <c r="S184" s="31"/>
      <c r="T184" s="31"/>
      <c r="U184" s="60"/>
      <c r="V184" s="60"/>
      <c r="W184" s="60"/>
      <c r="X184" s="60"/>
    </row>
    <row r="185" spans="1:24" ht="30" customHeight="1" x14ac:dyDescent="0.25">
      <c r="A185" s="172"/>
      <c r="B185" s="70">
        <v>182</v>
      </c>
      <c r="C185" s="175"/>
      <c r="D185" s="80" t="s">
        <v>639</v>
      </c>
      <c r="E185" s="87" t="s">
        <v>721</v>
      </c>
      <c r="F185" s="69" t="s">
        <v>640</v>
      </c>
      <c r="G185" s="69" t="s">
        <v>44</v>
      </c>
      <c r="H185" s="54">
        <v>16.100000000000001</v>
      </c>
      <c r="I185" s="32"/>
      <c r="J185" s="41">
        <f t="shared" si="4"/>
        <v>0</v>
      </c>
      <c r="K185" s="42" t="str">
        <f t="shared" si="5"/>
        <v>OK</v>
      </c>
      <c r="L185" s="31"/>
      <c r="M185" s="31"/>
      <c r="N185" s="31"/>
      <c r="O185" s="31"/>
      <c r="P185" s="31"/>
      <c r="Q185" s="31"/>
      <c r="R185" s="31"/>
      <c r="S185" s="31"/>
      <c r="T185" s="31"/>
      <c r="U185" s="60"/>
      <c r="V185" s="60"/>
      <c r="W185" s="60"/>
      <c r="X185" s="60"/>
    </row>
    <row r="186" spans="1:24" ht="30" customHeight="1" x14ac:dyDescent="0.25">
      <c r="A186" s="172"/>
      <c r="B186" s="70">
        <v>183</v>
      </c>
      <c r="C186" s="175"/>
      <c r="D186" s="80" t="s">
        <v>652</v>
      </c>
      <c r="E186" s="87" t="s">
        <v>722</v>
      </c>
      <c r="F186" s="69" t="s">
        <v>336</v>
      </c>
      <c r="G186" s="69" t="s">
        <v>44</v>
      </c>
      <c r="H186" s="54">
        <v>193.38</v>
      </c>
      <c r="I186" s="32"/>
      <c r="J186" s="41">
        <f t="shared" si="4"/>
        <v>0</v>
      </c>
      <c r="K186" s="42" t="str">
        <f t="shared" si="5"/>
        <v>OK</v>
      </c>
      <c r="L186" s="31"/>
      <c r="M186" s="31"/>
      <c r="N186" s="31"/>
      <c r="O186" s="31"/>
      <c r="P186" s="31"/>
      <c r="Q186" s="31"/>
      <c r="R186" s="31"/>
      <c r="S186" s="31"/>
      <c r="T186" s="31"/>
      <c r="U186" s="60"/>
      <c r="V186" s="60"/>
      <c r="W186" s="60"/>
      <c r="X186" s="60"/>
    </row>
    <row r="187" spans="1:24" ht="30" customHeight="1" x14ac:dyDescent="0.25">
      <c r="A187" s="172"/>
      <c r="B187" s="76">
        <v>184</v>
      </c>
      <c r="C187" s="175"/>
      <c r="D187" s="77" t="s">
        <v>723</v>
      </c>
      <c r="E187" s="87" t="s">
        <v>722</v>
      </c>
      <c r="F187" s="69" t="s">
        <v>724</v>
      </c>
      <c r="G187" s="69" t="s">
        <v>44</v>
      </c>
      <c r="H187" s="54">
        <v>2060</v>
      </c>
      <c r="I187" s="32"/>
      <c r="J187" s="41">
        <f t="shared" si="4"/>
        <v>0</v>
      </c>
      <c r="K187" s="42" t="str">
        <f t="shared" si="5"/>
        <v>OK</v>
      </c>
      <c r="L187" s="31"/>
      <c r="M187" s="31"/>
      <c r="N187" s="31"/>
      <c r="O187" s="31"/>
      <c r="P187" s="31"/>
      <c r="Q187" s="31"/>
      <c r="R187" s="31"/>
      <c r="S187" s="31"/>
      <c r="T187" s="31"/>
      <c r="U187" s="60"/>
      <c r="V187" s="60"/>
      <c r="W187" s="60"/>
      <c r="X187" s="60"/>
    </row>
    <row r="188" spans="1:24" ht="30" customHeight="1" x14ac:dyDescent="0.25">
      <c r="A188" s="173"/>
      <c r="B188" s="76">
        <v>185</v>
      </c>
      <c r="C188" s="176"/>
      <c r="D188" s="77" t="s">
        <v>725</v>
      </c>
      <c r="E188" s="88" t="s">
        <v>726</v>
      </c>
      <c r="F188" s="69" t="s">
        <v>727</v>
      </c>
      <c r="G188" s="69" t="s">
        <v>39</v>
      </c>
      <c r="H188" s="54">
        <v>699.95</v>
      </c>
      <c r="I188" s="32"/>
      <c r="J188" s="41">
        <f t="shared" si="4"/>
        <v>0</v>
      </c>
      <c r="K188" s="42" t="str">
        <f t="shared" si="5"/>
        <v>OK</v>
      </c>
      <c r="L188" s="31"/>
      <c r="M188" s="31"/>
      <c r="N188" s="31"/>
      <c r="O188" s="31"/>
      <c r="P188" s="31"/>
      <c r="Q188" s="31"/>
      <c r="R188" s="31"/>
      <c r="S188" s="31"/>
      <c r="T188" s="31"/>
      <c r="U188" s="60"/>
      <c r="V188" s="60"/>
      <c r="W188" s="60"/>
      <c r="X188" s="60"/>
    </row>
    <row r="189" spans="1:24" ht="30" customHeight="1" x14ac:dyDescent="0.25">
      <c r="A189" s="165">
        <v>4</v>
      </c>
      <c r="B189" s="71">
        <v>186</v>
      </c>
      <c r="C189" s="168" t="s">
        <v>684</v>
      </c>
      <c r="D189" s="75" t="s">
        <v>230</v>
      </c>
      <c r="E189" s="72" t="s">
        <v>710</v>
      </c>
      <c r="F189" s="72" t="s">
        <v>38</v>
      </c>
      <c r="G189" s="72" t="s">
        <v>232</v>
      </c>
      <c r="H189" s="56">
        <v>9.7899999999999991</v>
      </c>
      <c r="I189" s="32">
        <v>10</v>
      </c>
      <c r="J189" s="41">
        <f t="shared" si="4"/>
        <v>5</v>
      </c>
      <c r="K189" s="42" t="str">
        <f t="shared" si="5"/>
        <v>OK</v>
      </c>
      <c r="L189" s="31">
        <v>5</v>
      </c>
      <c r="M189" s="31"/>
      <c r="N189" s="31"/>
      <c r="O189" s="31"/>
      <c r="P189" s="31"/>
      <c r="Q189" s="31"/>
      <c r="R189" s="31"/>
      <c r="S189" s="31"/>
      <c r="T189" s="31"/>
      <c r="U189" s="60"/>
      <c r="V189" s="60"/>
      <c r="W189" s="60"/>
      <c r="X189" s="60"/>
    </row>
    <row r="190" spans="1:24" ht="30" customHeight="1" x14ac:dyDescent="0.25">
      <c r="A190" s="166"/>
      <c r="B190" s="71">
        <v>187</v>
      </c>
      <c r="C190" s="169"/>
      <c r="D190" s="75" t="s">
        <v>233</v>
      </c>
      <c r="E190" s="72" t="s">
        <v>728</v>
      </c>
      <c r="F190" s="72" t="s">
        <v>38</v>
      </c>
      <c r="G190" s="72" t="s">
        <v>232</v>
      </c>
      <c r="H190" s="56">
        <v>1.2</v>
      </c>
      <c r="I190" s="32">
        <v>3</v>
      </c>
      <c r="J190" s="41">
        <f t="shared" si="4"/>
        <v>1</v>
      </c>
      <c r="K190" s="42" t="str">
        <f t="shared" si="5"/>
        <v>OK</v>
      </c>
      <c r="L190" s="31">
        <v>2</v>
      </c>
      <c r="M190" s="31"/>
      <c r="N190" s="31"/>
      <c r="O190" s="31"/>
      <c r="P190" s="31"/>
      <c r="Q190" s="31"/>
      <c r="R190" s="31"/>
      <c r="S190" s="31"/>
      <c r="T190" s="31"/>
      <c r="U190" s="60"/>
      <c r="V190" s="60"/>
      <c r="W190" s="60"/>
      <c r="X190" s="60"/>
    </row>
    <row r="191" spans="1:24" ht="30" customHeight="1" x14ac:dyDescent="0.25">
      <c r="A191" s="166"/>
      <c r="B191" s="71">
        <v>188</v>
      </c>
      <c r="C191" s="169"/>
      <c r="D191" s="75" t="s">
        <v>234</v>
      </c>
      <c r="E191" s="72" t="s">
        <v>729</v>
      </c>
      <c r="F191" s="72" t="s">
        <v>38</v>
      </c>
      <c r="G191" s="72" t="s">
        <v>232</v>
      </c>
      <c r="H191" s="56">
        <v>29.03</v>
      </c>
      <c r="I191" s="32">
        <v>2</v>
      </c>
      <c r="J191" s="41">
        <f t="shared" si="4"/>
        <v>0</v>
      </c>
      <c r="K191" s="42" t="str">
        <f t="shared" si="5"/>
        <v>OK</v>
      </c>
      <c r="L191" s="31">
        <v>2</v>
      </c>
      <c r="M191" s="31"/>
      <c r="N191" s="31"/>
      <c r="O191" s="31"/>
      <c r="P191" s="31"/>
      <c r="Q191" s="31"/>
      <c r="R191" s="31"/>
      <c r="S191" s="31"/>
      <c r="T191" s="31"/>
      <c r="U191" s="60"/>
      <c r="V191" s="60"/>
      <c r="W191" s="60"/>
      <c r="X191" s="60"/>
    </row>
    <row r="192" spans="1:24" ht="30" customHeight="1" x14ac:dyDescent="0.25">
      <c r="A192" s="166"/>
      <c r="B192" s="71">
        <v>189</v>
      </c>
      <c r="C192" s="169"/>
      <c r="D192" s="75" t="s">
        <v>236</v>
      </c>
      <c r="E192" s="72" t="s">
        <v>729</v>
      </c>
      <c r="F192" s="72" t="s">
        <v>38</v>
      </c>
      <c r="G192" s="72" t="s">
        <v>232</v>
      </c>
      <c r="H192" s="56">
        <v>11.71</v>
      </c>
      <c r="I192" s="32">
        <v>2</v>
      </c>
      <c r="J192" s="41">
        <f t="shared" si="4"/>
        <v>0</v>
      </c>
      <c r="K192" s="42" t="str">
        <f t="shared" si="5"/>
        <v>OK</v>
      </c>
      <c r="L192" s="31">
        <v>2</v>
      </c>
      <c r="M192" s="31"/>
      <c r="N192" s="31"/>
      <c r="O192" s="31"/>
      <c r="P192" s="31"/>
      <c r="Q192" s="31"/>
      <c r="R192" s="31"/>
      <c r="S192" s="31"/>
      <c r="T192" s="31"/>
      <c r="U192" s="60"/>
      <c r="V192" s="60"/>
      <c r="W192" s="60"/>
      <c r="X192" s="60"/>
    </row>
    <row r="193" spans="1:24" ht="30" customHeight="1" x14ac:dyDescent="0.25">
      <c r="A193" s="166"/>
      <c r="B193" s="71">
        <v>190</v>
      </c>
      <c r="C193" s="169"/>
      <c r="D193" s="75" t="s">
        <v>238</v>
      </c>
      <c r="E193" s="72" t="s">
        <v>730</v>
      </c>
      <c r="F193" s="72" t="s">
        <v>38</v>
      </c>
      <c r="G193" s="72" t="s">
        <v>232</v>
      </c>
      <c r="H193" s="56">
        <v>9.23</v>
      </c>
      <c r="I193" s="32">
        <v>2</v>
      </c>
      <c r="J193" s="41">
        <f t="shared" si="4"/>
        <v>2</v>
      </c>
      <c r="K193" s="42" t="str">
        <f t="shared" si="5"/>
        <v>OK</v>
      </c>
      <c r="L193" s="31"/>
      <c r="M193" s="31"/>
      <c r="N193" s="31"/>
      <c r="O193" s="31"/>
      <c r="P193" s="31"/>
      <c r="Q193" s="31"/>
      <c r="R193" s="31"/>
      <c r="S193" s="31"/>
      <c r="T193" s="31"/>
      <c r="U193" s="60"/>
      <c r="V193" s="60"/>
      <c r="W193" s="60"/>
      <c r="X193" s="60"/>
    </row>
    <row r="194" spans="1:24" ht="30" customHeight="1" x14ac:dyDescent="0.25">
      <c r="A194" s="166"/>
      <c r="B194" s="71">
        <v>191</v>
      </c>
      <c r="C194" s="169"/>
      <c r="D194" s="75" t="s">
        <v>240</v>
      </c>
      <c r="E194" s="72" t="s">
        <v>730</v>
      </c>
      <c r="F194" s="72" t="s">
        <v>38</v>
      </c>
      <c r="G194" s="72" t="s">
        <v>232</v>
      </c>
      <c r="H194" s="56">
        <v>13.29</v>
      </c>
      <c r="I194" s="32">
        <v>2</v>
      </c>
      <c r="J194" s="41">
        <f t="shared" si="4"/>
        <v>2</v>
      </c>
      <c r="K194" s="42" t="str">
        <f t="shared" si="5"/>
        <v>OK</v>
      </c>
      <c r="L194" s="31"/>
      <c r="M194" s="31"/>
      <c r="N194" s="31"/>
      <c r="O194" s="31"/>
      <c r="P194" s="31"/>
      <c r="Q194" s="31"/>
      <c r="R194" s="31"/>
      <c r="S194" s="31"/>
      <c r="T194" s="31"/>
      <c r="U194" s="60"/>
      <c r="V194" s="60"/>
      <c r="W194" s="60"/>
      <c r="X194" s="60"/>
    </row>
    <row r="195" spans="1:24" ht="30" customHeight="1" x14ac:dyDescent="0.25">
      <c r="A195" s="166"/>
      <c r="B195" s="71">
        <v>192</v>
      </c>
      <c r="C195" s="169"/>
      <c r="D195" s="75" t="s">
        <v>241</v>
      </c>
      <c r="E195" s="72" t="s">
        <v>730</v>
      </c>
      <c r="F195" s="72" t="s">
        <v>38</v>
      </c>
      <c r="G195" s="72" t="s">
        <v>232</v>
      </c>
      <c r="H195" s="56">
        <v>7.37</v>
      </c>
      <c r="I195" s="32">
        <v>2</v>
      </c>
      <c r="J195" s="41">
        <f t="shared" si="4"/>
        <v>2</v>
      </c>
      <c r="K195" s="42" t="str">
        <f t="shared" si="5"/>
        <v>OK</v>
      </c>
      <c r="L195" s="31"/>
      <c r="M195" s="31"/>
      <c r="N195" s="31"/>
      <c r="O195" s="31"/>
      <c r="P195" s="31"/>
      <c r="Q195" s="31"/>
      <c r="R195" s="31"/>
      <c r="S195" s="31"/>
      <c r="T195" s="31"/>
      <c r="U195" s="60"/>
      <c r="V195" s="60"/>
      <c r="W195" s="60"/>
      <c r="X195" s="60"/>
    </row>
    <row r="196" spans="1:24" ht="30" customHeight="1" x14ac:dyDescent="0.25">
      <c r="A196" s="166"/>
      <c r="B196" s="71">
        <v>193</v>
      </c>
      <c r="C196" s="169"/>
      <c r="D196" s="75" t="s">
        <v>242</v>
      </c>
      <c r="E196" s="72" t="s">
        <v>730</v>
      </c>
      <c r="F196" s="72" t="s">
        <v>38</v>
      </c>
      <c r="G196" s="72" t="s">
        <v>232</v>
      </c>
      <c r="H196" s="56">
        <v>6.83</v>
      </c>
      <c r="I196" s="32"/>
      <c r="J196" s="41">
        <f t="shared" ref="J196:J259" si="6">I196-(SUM(L196:X196))</f>
        <v>0</v>
      </c>
      <c r="K196" s="42" t="str">
        <f t="shared" si="5"/>
        <v>OK</v>
      </c>
      <c r="L196" s="31"/>
      <c r="M196" s="31"/>
      <c r="N196" s="31"/>
      <c r="O196" s="31"/>
      <c r="P196" s="31"/>
      <c r="Q196" s="31"/>
      <c r="R196" s="31"/>
      <c r="S196" s="31"/>
      <c r="T196" s="31"/>
      <c r="U196" s="60"/>
      <c r="V196" s="60"/>
      <c r="W196" s="60"/>
      <c r="X196" s="60"/>
    </row>
    <row r="197" spans="1:24" ht="30" customHeight="1" x14ac:dyDescent="0.25">
      <c r="A197" s="166"/>
      <c r="B197" s="71">
        <v>194</v>
      </c>
      <c r="C197" s="169"/>
      <c r="D197" s="75" t="s">
        <v>243</v>
      </c>
      <c r="E197" s="72" t="s">
        <v>726</v>
      </c>
      <c r="F197" s="72" t="s">
        <v>38</v>
      </c>
      <c r="G197" s="72" t="s">
        <v>232</v>
      </c>
      <c r="H197" s="56">
        <v>21.86</v>
      </c>
      <c r="I197" s="32"/>
      <c r="J197" s="41">
        <f t="shared" si="6"/>
        <v>0</v>
      </c>
      <c r="K197" s="42" t="str">
        <f t="shared" ref="K197:K260" si="7">IF(J197&lt;0,"ATENÇÃO","OK")</f>
        <v>OK</v>
      </c>
      <c r="L197" s="31"/>
      <c r="M197" s="31"/>
      <c r="N197" s="31"/>
      <c r="O197" s="31"/>
      <c r="P197" s="31"/>
      <c r="Q197" s="31"/>
      <c r="R197" s="31"/>
      <c r="S197" s="31"/>
      <c r="T197" s="31"/>
      <c r="U197" s="60"/>
      <c r="V197" s="60"/>
      <c r="W197" s="60"/>
      <c r="X197" s="60"/>
    </row>
    <row r="198" spans="1:24" ht="30" customHeight="1" x14ac:dyDescent="0.25">
      <c r="A198" s="166"/>
      <c r="B198" s="71">
        <v>195</v>
      </c>
      <c r="C198" s="169"/>
      <c r="D198" s="75" t="s">
        <v>245</v>
      </c>
      <c r="E198" s="72" t="s">
        <v>726</v>
      </c>
      <c r="F198" s="72" t="s">
        <v>38</v>
      </c>
      <c r="G198" s="72" t="s">
        <v>232</v>
      </c>
      <c r="H198" s="56">
        <v>26.83</v>
      </c>
      <c r="I198" s="32"/>
      <c r="J198" s="41">
        <f t="shared" si="6"/>
        <v>0</v>
      </c>
      <c r="K198" s="42" t="str">
        <f t="shared" si="7"/>
        <v>OK</v>
      </c>
      <c r="L198" s="31"/>
      <c r="M198" s="31"/>
      <c r="N198" s="31"/>
      <c r="O198" s="31"/>
      <c r="P198" s="31"/>
      <c r="Q198" s="31"/>
      <c r="R198" s="31"/>
      <c r="S198" s="31"/>
      <c r="T198" s="31"/>
      <c r="U198" s="60"/>
      <c r="V198" s="60"/>
      <c r="W198" s="60"/>
      <c r="X198" s="60"/>
    </row>
    <row r="199" spans="1:24" ht="30" customHeight="1" x14ac:dyDescent="0.25">
      <c r="A199" s="166"/>
      <c r="B199" s="71">
        <v>196</v>
      </c>
      <c r="C199" s="169"/>
      <c r="D199" s="75" t="s">
        <v>246</v>
      </c>
      <c r="E199" s="72" t="s">
        <v>726</v>
      </c>
      <c r="F199" s="72" t="s">
        <v>38</v>
      </c>
      <c r="G199" s="72" t="s">
        <v>232</v>
      </c>
      <c r="H199" s="56">
        <v>23.48</v>
      </c>
      <c r="I199" s="32"/>
      <c r="J199" s="41">
        <f t="shared" si="6"/>
        <v>0</v>
      </c>
      <c r="K199" s="42" t="str">
        <f t="shared" si="7"/>
        <v>OK</v>
      </c>
      <c r="L199" s="31"/>
      <c r="M199" s="31"/>
      <c r="N199" s="31"/>
      <c r="O199" s="31"/>
      <c r="P199" s="31"/>
      <c r="Q199" s="31"/>
      <c r="R199" s="31"/>
      <c r="S199" s="31"/>
      <c r="T199" s="31"/>
      <c r="U199" s="60"/>
      <c r="V199" s="60"/>
      <c r="W199" s="60"/>
      <c r="X199" s="60"/>
    </row>
    <row r="200" spans="1:24" ht="30" customHeight="1" x14ac:dyDescent="0.25">
      <c r="A200" s="166"/>
      <c r="B200" s="71">
        <v>197</v>
      </c>
      <c r="C200" s="169"/>
      <c r="D200" s="75" t="s">
        <v>247</v>
      </c>
      <c r="E200" s="72" t="s">
        <v>114</v>
      </c>
      <c r="F200" s="72" t="s">
        <v>38</v>
      </c>
      <c r="G200" s="72" t="s">
        <v>232</v>
      </c>
      <c r="H200" s="56">
        <v>6.83</v>
      </c>
      <c r="I200" s="32"/>
      <c r="J200" s="41">
        <f t="shared" si="6"/>
        <v>0</v>
      </c>
      <c r="K200" s="42" t="str">
        <f t="shared" si="7"/>
        <v>OK</v>
      </c>
      <c r="L200" s="31"/>
      <c r="M200" s="31"/>
      <c r="N200" s="31"/>
      <c r="O200" s="31"/>
      <c r="P200" s="31"/>
      <c r="Q200" s="31"/>
      <c r="R200" s="31"/>
      <c r="S200" s="31"/>
      <c r="T200" s="31"/>
      <c r="U200" s="60"/>
      <c r="V200" s="60"/>
      <c r="W200" s="60"/>
      <c r="X200" s="60"/>
    </row>
    <row r="201" spans="1:24" ht="30" customHeight="1" x14ac:dyDescent="0.25">
      <c r="A201" s="166"/>
      <c r="B201" s="71">
        <v>198</v>
      </c>
      <c r="C201" s="169"/>
      <c r="D201" s="75" t="s">
        <v>248</v>
      </c>
      <c r="E201" s="72" t="s">
        <v>729</v>
      </c>
      <c r="F201" s="72" t="s">
        <v>38</v>
      </c>
      <c r="G201" s="72" t="s">
        <v>232</v>
      </c>
      <c r="H201" s="56">
        <v>14.58</v>
      </c>
      <c r="I201" s="32">
        <v>2</v>
      </c>
      <c r="J201" s="41">
        <f t="shared" si="6"/>
        <v>0</v>
      </c>
      <c r="K201" s="42" t="str">
        <f t="shared" si="7"/>
        <v>OK</v>
      </c>
      <c r="L201" s="31">
        <v>2</v>
      </c>
      <c r="M201" s="31"/>
      <c r="N201" s="31"/>
      <c r="O201" s="31"/>
      <c r="P201" s="31"/>
      <c r="Q201" s="31"/>
      <c r="R201" s="31"/>
      <c r="S201" s="31"/>
      <c r="T201" s="31"/>
      <c r="U201" s="60"/>
      <c r="V201" s="60"/>
      <c r="W201" s="60"/>
      <c r="X201" s="60"/>
    </row>
    <row r="202" spans="1:24" ht="30" customHeight="1" x14ac:dyDescent="0.25">
      <c r="A202" s="166"/>
      <c r="B202" s="71">
        <v>199</v>
      </c>
      <c r="C202" s="169"/>
      <c r="D202" s="82" t="s">
        <v>249</v>
      </c>
      <c r="E202" s="34" t="s">
        <v>729</v>
      </c>
      <c r="F202" s="72" t="s">
        <v>38</v>
      </c>
      <c r="G202" s="72" t="s">
        <v>232</v>
      </c>
      <c r="H202" s="56">
        <v>12.36</v>
      </c>
      <c r="I202" s="32">
        <v>4</v>
      </c>
      <c r="J202" s="41">
        <f t="shared" si="6"/>
        <v>1</v>
      </c>
      <c r="K202" s="42" t="str">
        <f t="shared" si="7"/>
        <v>OK</v>
      </c>
      <c r="L202" s="31">
        <v>3</v>
      </c>
      <c r="M202" s="31"/>
      <c r="N202" s="31"/>
      <c r="O202" s="31"/>
      <c r="P202" s="31"/>
      <c r="Q202" s="31"/>
      <c r="R202" s="31"/>
      <c r="S202" s="31"/>
      <c r="T202" s="31"/>
      <c r="U202" s="60"/>
      <c r="V202" s="60"/>
      <c r="W202" s="60"/>
      <c r="X202" s="60"/>
    </row>
    <row r="203" spans="1:24" ht="30" customHeight="1" x14ac:dyDescent="0.25">
      <c r="A203" s="166"/>
      <c r="B203" s="71">
        <v>200</v>
      </c>
      <c r="C203" s="169"/>
      <c r="D203" s="75" t="s">
        <v>250</v>
      </c>
      <c r="E203" s="72" t="s">
        <v>729</v>
      </c>
      <c r="F203" s="72" t="s">
        <v>38</v>
      </c>
      <c r="G203" s="72" t="s">
        <v>232</v>
      </c>
      <c r="H203" s="56">
        <v>17.559999999999999</v>
      </c>
      <c r="I203" s="32"/>
      <c r="J203" s="41">
        <f t="shared" si="6"/>
        <v>0</v>
      </c>
      <c r="K203" s="42" t="str">
        <f t="shared" si="7"/>
        <v>OK</v>
      </c>
      <c r="L203" s="31"/>
      <c r="M203" s="31"/>
      <c r="N203" s="31"/>
      <c r="O203" s="31"/>
      <c r="P203" s="31"/>
      <c r="Q203" s="31"/>
      <c r="R203" s="31"/>
      <c r="S203" s="31"/>
      <c r="T203" s="31"/>
      <c r="U203" s="60"/>
      <c r="V203" s="60"/>
      <c r="W203" s="60"/>
      <c r="X203" s="60"/>
    </row>
    <row r="204" spans="1:24" ht="30" customHeight="1" x14ac:dyDescent="0.25">
      <c r="A204" s="166"/>
      <c r="B204" s="71">
        <v>201</v>
      </c>
      <c r="C204" s="169"/>
      <c r="D204" s="75" t="s">
        <v>252</v>
      </c>
      <c r="E204" s="72" t="s">
        <v>729</v>
      </c>
      <c r="F204" s="72" t="s">
        <v>38</v>
      </c>
      <c r="G204" s="72" t="s">
        <v>232</v>
      </c>
      <c r="H204" s="56">
        <v>9.59</v>
      </c>
      <c r="I204" s="32"/>
      <c r="J204" s="41">
        <f t="shared" si="6"/>
        <v>0</v>
      </c>
      <c r="K204" s="42" t="str">
        <f t="shared" si="7"/>
        <v>OK</v>
      </c>
      <c r="L204" s="31"/>
      <c r="M204" s="31"/>
      <c r="N204" s="31"/>
      <c r="O204" s="31"/>
      <c r="P204" s="31"/>
      <c r="Q204" s="31"/>
      <c r="R204" s="31"/>
      <c r="S204" s="31"/>
      <c r="T204" s="31"/>
      <c r="U204" s="60"/>
      <c r="V204" s="60"/>
      <c r="W204" s="60"/>
      <c r="X204" s="60"/>
    </row>
    <row r="205" spans="1:24" ht="30" customHeight="1" x14ac:dyDescent="0.25">
      <c r="A205" s="166"/>
      <c r="B205" s="71">
        <v>202</v>
      </c>
      <c r="C205" s="169"/>
      <c r="D205" s="75" t="s">
        <v>253</v>
      </c>
      <c r="E205" s="72" t="s">
        <v>729</v>
      </c>
      <c r="F205" s="72" t="s">
        <v>38</v>
      </c>
      <c r="G205" s="72" t="s">
        <v>232</v>
      </c>
      <c r="H205" s="56">
        <v>21.26</v>
      </c>
      <c r="I205" s="32">
        <v>5</v>
      </c>
      <c r="J205" s="41">
        <f t="shared" si="6"/>
        <v>3</v>
      </c>
      <c r="K205" s="42" t="str">
        <f t="shared" si="7"/>
        <v>OK</v>
      </c>
      <c r="L205" s="31">
        <v>2</v>
      </c>
      <c r="M205" s="31"/>
      <c r="N205" s="31"/>
      <c r="O205" s="31"/>
      <c r="P205" s="31"/>
      <c r="Q205" s="31"/>
      <c r="R205" s="31"/>
      <c r="S205" s="31"/>
      <c r="T205" s="31"/>
      <c r="U205" s="60"/>
      <c r="V205" s="60"/>
      <c r="W205" s="60"/>
      <c r="X205" s="60"/>
    </row>
    <row r="206" spans="1:24" ht="30" customHeight="1" x14ac:dyDescent="0.25">
      <c r="A206" s="166"/>
      <c r="B206" s="71">
        <v>203</v>
      </c>
      <c r="C206" s="169"/>
      <c r="D206" s="75" t="s">
        <v>254</v>
      </c>
      <c r="E206" s="72" t="s">
        <v>729</v>
      </c>
      <c r="F206" s="72" t="s">
        <v>38</v>
      </c>
      <c r="G206" s="72" t="s">
        <v>232</v>
      </c>
      <c r="H206" s="56">
        <v>13.5</v>
      </c>
      <c r="I206" s="32">
        <v>1</v>
      </c>
      <c r="J206" s="41">
        <f t="shared" si="6"/>
        <v>0</v>
      </c>
      <c r="K206" s="42" t="str">
        <f t="shared" si="7"/>
        <v>OK</v>
      </c>
      <c r="L206" s="31">
        <v>1</v>
      </c>
      <c r="M206" s="31"/>
      <c r="N206" s="31"/>
      <c r="O206" s="31"/>
      <c r="P206" s="31"/>
      <c r="Q206" s="31"/>
      <c r="R206" s="31"/>
      <c r="S206" s="31"/>
      <c r="T206" s="31"/>
      <c r="U206" s="60"/>
      <c r="V206" s="60"/>
      <c r="W206" s="60"/>
      <c r="X206" s="60"/>
    </row>
    <row r="207" spans="1:24" ht="30" customHeight="1" x14ac:dyDescent="0.25">
      <c r="A207" s="166"/>
      <c r="B207" s="71">
        <v>204</v>
      </c>
      <c r="C207" s="169"/>
      <c r="D207" s="75" t="s">
        <v>255</v>
      </c>
      <c r="E207" s="72" t="s">
        <v>729</v>
      </c>
      <c r="F207" s="72" t="s">
        <v>38</v>
      </c>
      <c r="G207" s="72" t="s">
        <v>232</v>
      </c>
      <c r="H207" s="56">
        <v>21.26</v>
      </c>
      <c r="I207" s="32">
        <v>1</v>
      </c>
      <c r="J207" s="41">
        <f t="shared" si="6"/>
        <v>0</v>
      </c>
      <c r="K207" s="42" t="str">
        <f t="shared" si="7"/>
        <v>OK</v>
      </c>
      <c r="L207" s="31">
        <v>1</v>
      </c>
      <c r="M207" s="31"/>
      <c r="N207" s="31"/>
      <c r="O207" s="31"/>
      <c r="P207" s="31"/>
      <c r="Q207" s="31"/>
      <c r="R207" s="31"/>
      <c r="S207" s="31"/>
      <c r="T207" s="31"/>
      <c r="U207" s="60"/>
      <c r="V207" s="60"/>
      <c r="W207" s="60"/>
      <c r="X207" s="60"/>
    </row>
    <row r="208" spans="1:24" ht="30" customHeight="1" x14ac:dyDescent="0.25">
      <c r="A208" s="166"/>
      <c r="B208" s="71">
        <v>205</v>
      </c>
      <c r="C208" s="169"/>
      <c r="D208" s="75" t="s">
        <v>256</v>
      </c>
      <c r="E208" s="72" t="s">
        <v>729</v>
      </c>
      <c r="F208" s="72" t="s">
        <v>38</v>
      </c>
      <c r="G208" s="72" t="s">
        <v>232</v>
      </c>
      <c r="H208" s="56">
        <v>19.64</v>
      </c>
      <c r="I208" s="32">
        <v>1</v>
      </c>
      <c r="J208" s="41">
        <f t="shared" si="6"/>
        <v>0</v>
      </c>
      <c r="K208" s="42" t="str">
        <f t="shared" si="7"/>
        <v>OK</v>
      </c>
      <c r="L208" s="31">
        <v>1</v>
      </c>
      <c r="M208" s="31"/>
      <c r="N208" s="31"/>
      <c r="O208" s="31"/>
      <c r="P208" s="31"/>
      <c r="Q208" s="31"/>
      <c r="R208" s="31"/>
      <c r="S208" s="31"/>
      <c r="T208" s="31"/>
      <c r="U208" s="60"/>
      <c r="V208" s="60"/>
      <c r="W208" s="60"/>
      <c r="X208" s="60"/>
    </row>
    <row r="209" spans="1:24" ht="30" customHeight="1" x14ac:dyDescent="0.25">
      <c r="A209" s="166"/>
      <c r="B209" s="71">
        <v>206</v>
      </c>
      <c r="C209" s="169"/>
      <c r="D209" s="75" t="s">
        <v>257</v>
      </c>
      <c r="E209" s="72" t="s">
        <v>726</v>
      </c>
      <c r="F209" s="72" t="s">
        <v>38</v>
      </c>
      <c r="G209" s="72" t="s">
        <v>232</v>
      </c>
      <c r="H209" s="56">
        <v>46.54</v>
      </c>
      <c r="I209" s="32"/>
      <c r="J209" s="41">
        <f t="shared" si="6"/>
        <v>0</v>
      </c>
      <c r="K209" s="42" t="str">
        <f t="shared" si="7"/>
        <v>OK</v>
      </c>
      <c r="L209" s="31"/>
      <c r="M209" s="31"/>
      <c r="N209" s="31"/>
      <c r="O209" s="31"/>
      <c r="P209" s="31"/>
      <c r="Q209" s="31"/>
      <c r="R209" s="31"/>
      <c r="S209" s="31"/>
      <c r="T209" s="31"/>
      <c r="U209" s="60"/>
      <c r="V209" s="60"/>
      <c r="W209" s="60"/>
      <c r="X209" s="60"/>
    </row>
    <row r="210" spans="1:24" ht="30" customHeight="1" x14ac:dyDescent="0.25">
      <c r="A210" s="166"/>
      <c r="B210" s="71">
        <v>207</v>
      </c>
      <c r="C210" s="169"/>
      <c r="D210" s="75" t="s">
        <v>258</v>
      </c>
      <c r="E210" s="72" t="s">
        <v>726</v>
      </c>
      <c r="F210" s="72" t="s">
        <v>38</v>
      </c>
      <c r="G210" s="72" t="s">
        <v>232</v>
      </c>
      <c r="H210" s="56">
        <v>33.75</v>
      </c>
      <c r="I210" s="32"/>
      <c r="J210" s="41">
        <f t="shared" si="6"/>
        <v>0</v>
      </c>
      <c r="K210" s="42" t="str">
        <f t="shared" si="7"/>
        <v>OK</v>
      </c>
      <c r="L210" s="31"/>
      <c r="M210" s="31"/>
      <c r="N210" s="31"/>
      <c r="O210" s="31"/>
      <c r="P210" s="31"/>
      <c r="Q210" s="31"/>
      <c r="R210" s="31"/>
      <c r="S210" s="31"/>
      <c r="T210" s="31"/>
      <c r="U210" s="60"/>
      <c r="V210" s="60"/>
      <c r="W210" s="60"/>
      <c r="X210" s="60"/>
    </row>
    <row r="211" spans="1:24" ht="30" customHeight="1" x14ac:dyDescent="0.25">
      <c r="A211" s="166"/>
      <c r="B211" s="71">
        <v>208</v>
      </c>
      <c r="C211" s="169"/>
      <c r="D211" s="75" t="s">
        <v>259</v>
      </c>
      <c r="E211" s="72" t="s">
        <v>726</v>
      </c>
      <c r="F211" s="72" t="s">
        <v>38</v>
      </c>
      <c r="G211" s="72" t="s">
        <v>232</v>
      </c>
      <c r="H211" s="56">
        <v>51.32</v>
      </c>
      <c r="I211" s="32"/>
      <c r="J211" s="41">
        <f t="shared" si="6"/>
        <v>0</v>
      </c>
      <c r="K211" s="42" t="str">
        <f t="shared" si="7"/>
        <v>OK</v>
      </c>
      <c r="L211" s="31"/>
      <c r="M211" s="31"/>
      <c r="N211" s="31"/>
      <c r="O211" s="31"/>
      <c r="P211" s="31"/>
      <c r="Q211" s="31"/>
      <c r="R211" s="31"/>
      <c r="S211" s="31"/>
      <c r="T211" s="31"/>
      <c r="U211" s="60"/>
      <c r="V211" s="60"/>
      <c r="W211" s="60"/>
      <c r="X211" s="60"/>
    </row>
    <row r="212" spans="1:24" ht="30" customHeight="1" x14ac:dyDescent="0.25">
      <c r="A212" s="166"/>
      <c r="B212" s="71">
        <v>209</v>
      </c>
      <c r="C212" s="169"/>
      <c r="D212" s="75" t="s">
        <v>260</v>
      </c>
      <c r="E212" s="72" t="s">
        <v>231</v>
      </c>
      <c r="F212" s="72" t="s">
        <v>38</v>
      </c>
      <c r="G212" s="72" t="s">
        <v>232</v>
      </c>
      <c r="H212" s="56">
        <v>29.7</v>
      </c>
      <c r="I212" s="32"/>
      <c r="J212" s="41">
        <f t="shared" si="6"/>
        <v>0</v>
      </c>
      <c r="K212" s="42" t="str">
        <f t="shared" si="7"/>
        <v>OK</v>
      </c>
      <c r="L212" s="31"/>
      <c r="M212" s="31"/>
      <c r="N212" s="31"/>
      <c r="O212" s="31"/>
      <c r="P212" s="31"/>
      <c r="Q212" s="31"/>
      <c r="R212" s="31"/>
      <c r="S212" s="31"/>
      <c r="T212" s="31"/>
      <c r="U212" s="60"/>
      <c r="V212" s="60"/>
      <c r="W212" s="60"/>
      <c r="X212" s="60"/>
    </row>
    <row r="213" spans="1:24" ht="30" customHeight="1" x14ac:dyDescent="0.25">
      <c r="A213" s="166"/>
      <c r="B213" s="71">
        <v>210</v>
      </c>
      <c r="C213" s="169"/>
      <c r="D213" s="75" t="s">
        <v>261</v>
      </c>
      <c r="E213" s="72" t="s">
        <v>231</v>
      </c>
      <c r="F213" s="72" t="s">
        <v>38</v>
      </c>
      <c r="G213" s="72" t="s">
        <v>232</v>
      </c>
      <c r="H213" s="56">
        <v>26.24</v>
      </c>
      <c r="I213" s="32"/>
      <c r="J213" s="41">
        <f t="shared" si="6"/>
        <v>0</v>
      </c>
      <c r="K213" s="42" t="str">
        <f t="shared" si="7"/>
        <v>OK</v>
      </c>
      <c r="L213" s="31"/>
      <c r="M213" s="31"/>
      <c r="N213" s="31"/>
      <c r="O213" s="31"/>
      <c r="P213" s="31"/>
      <c r="Q213" s="31"/>
      <c r="R213" s="31"/>
      <c r="S213" s="31"/>
      <c r="T213" s="31"/>
      <c r="U213" s="60"/>
      <c r="V213" s="60"/>
      <c r="W213" s="60"/>
      <c r="X213" s="60"/>
    </row>
    <row r="214" spans="1:24" ht="30" customHeight="1" x14ac:dyDescent="0.25">
      <c r="A214" s="166"/>
      <c r="B214" s="71">
        <v>211</v>
      </c>
      <c r="C214" s="169"/>
      <c r="D214" s="75" t="s">
        <v>262</v>
      </c>
      <c r="E214" s="72" t="s">
        <v>731</v>
      </c>
      <c r="F214" s="72" t="s">
        <v>38</v>
      </c>
      <c r="G214" s="72" t="s">
        <v>232</v>
      </c>
      <c r="H214" s="56">
        <v>7.4</v>
      </c>
      <c r="I214" s="32"/>
      <c r="J214" s="41">
        <f t="shared" si="6"/>
        <v>0</v>
      </c>
      <c r="K214" s="42" t="str">
        <f t="shared" si="7"/>
        <v>OK</v>
      </c>
      <c r="L214" s="31"/>
      <c r="M214" s="31"/>
      <c r="N214" s="31"/>
      <c r="O214" s="31"/>
      <c r="P214" s="31"/>
      <c r="Q214" s="31"/>
      <c r="R214" s="31"/>
      <c r="S214" s="31"/>
      <c r="T214" s="31"/>
      <c r="U214" s="60"/>
      <c r="V214" s="60"/>
      <c r="W214" s="60"/>
      <c r="X214" s="60"/>
    </row>
    <row r="215" spans="1:24" ht="30" customHeight="1" x14ac:dyDescent="0.25">
      <c r="A215" s="166"/>
      <c r="B215" s="71">
        <v>212</v>
      </c>
      <c r="C215" s="169"/>
      <c r="D215" s="75" t="s">
        <v>263</v>
      </c>
      <c r="E215" s="72" t="s">
        <v>728</v>
      </c>
      <c r="F215" s="72" t="s">
        <v>38</v>
      </c>
      <c r="G215" s="72" t="s">
        <v>232</v>
      </c>
      <c r="H215" s="56">
        <v>20.48</v>
      </c>
      <c r="I215" s="32"/>
      <c r="J215" s="41">
        <f t="shared" si="6"/>
        <v>0</v>
      </c>
      <c r="K215" s="42" t="str">
        <f t="shared" si="7"/>
        <v>OK</v>
      </c>
      <c r="L215" s="31"/>
      <c r="M215" s="31"/>
      <c r="N215" s="31"/>
      <c r="O215" s="31"/>
      <c r="P215" s="31"/>
      <c r="Q215" s="31"/>
      <c r="R215" s="31"/>
      <c r="S215" s="31"/>
      <c r="T215" s="31"/>
      <c r="U215" s="60"/>
      <c r="V215" s="60"/>
      <c r="W215" s="60"/>
      <c r="X215" s="60"/>
    </row>
    <row r="216" spans="1:24" ht="30" customHeight="1" x14ac:dyDescent="0.25">
      <c r="A216" s="166"/>
      <c r="B216" s="71">
        <v>213</v>
      </c>
      <c r="C216" s="169"/>
      <c r="D216" s="75" t="s">
        <v>264</v>
      </c>
      <c r="E216" s="72" t="s">
        <v>231</v>
      </c>
      <c r="F216" s="72" t="s">
        <v>38</v>
      </c>
      <c r="G216" s="72" t="s">
        <v>232</v>
      </c>
      <c r="H216" s="56">
        <v>19.73</v>
      </c>
      <c r="I216" s="32">
        <v>1</v>
      </c>
      <c r="J216" s="41">
        <f t="shared" si="6"/>
        <v>0</v>
      </c>
      <c r="K216" s="42" t="str">
        <f t="shared" si="7"/>
        <v>OK</v>
      </c>
      <c r="L216" s="31">
        <v>1</v>
      </c>
      <c r="M216" s="31"/>
      <c r="N216" s="31"/>
      <c r="O216" s="31"/>
      <c r="P216" s="31"/>
      <c r="Q216" s="31"/>
      <c r="R216" s="31"/>
      <c r="S216" s="31"/>
      <c r="T216" s="31"/>
      <c r="U216" s="60"/>
      <c r="V216" s="60"/>
      <c r="W216" s="60"/>
      <c r="X216" s="60"/>
    </row>
    <row r="217" spans="1:24" ht="30" customHeight="1" x14ac:dyDescent="0.25">
      <c r="A217" s="166"/>
      <c r="B217" s="71">
        <v>214</v>
      </c>
      <c r="C217" s="169"/>
      <c r="D217" s="75" t="s">
        <v>265</v>
      </c>
      <c r="E217" s="72" t="s">
        <v>231</v>
      </c>
      <c r="F217" s="72" t="s">
        <v>38</v>
      </c>
      <c r="G217" s="72" t="s">
        <v>232</v>
      </c>
      <c r="H217" s="56">
        <v>16.32</v>
      </c>
      <c r="I217" s="32">
        <v>1</v>
      </c>
      <c r="J217" s="41">
        <f t="shared" si="6"/>
        <v>1</v>
      </c>
      <c r="K217" s="42" t="str">
        <f t="shared" si="7"/>
        <v>OK</v>
      </c>
      <c r="L217" s="31"/>
      <c r="M217" s="31"/>
      <c r="N217" s="31"/>
      <c r="O217" s="31"/>
      <c r="P217" s="31"/>
      <c r="Q217" s="31"/>
      <c r="R217" s="31"/>
      <c r="S217" s="31"/>
      <c r="T217" s="31"/>
      <c r="U217" s="60"/>
      <c r="V217" s="60"/>
      <c r="W217" s="60"/>
      <c r="X217" s="60"/>
    </row>
    <row r="218" spans="1:24" ht="30" customHeight="1" x14ac:dyDescent="0.25">
      <c r="A218" s="166"/>
      <c r="B218" s="71">
        <v>215</v>
      </c>
      <c r="C218" s="169"/>
      <c r="D218" s="75" t="s">
        <v>266</v>
      </c>
      <c r="E218" s="72" t="s">
        <v>231</v>
      </c>
      <c r="F218" s="72" t="s">
        <v>38</v>
      </c>
      <c r="G218" s="72" t="s">
        <v>232</v>
      </c>
      <c r="H218" s="56">
        <v>34.82</v>
      </c>
      <c r="I218" s="32"/>
      <c r="J218" s="41">
        <f t="shared" si="6"/>
        <v>0</v>
      </c>
      <c r="K218" s="42" t="str">
        <f t="shared" si="7"/>
        <v>OK</v>
      </c>
      <c r="L218" s="31"/>
      <c r="M218" s="31"/>
      <c r="N218" s="31"/>
      <c r="O218" s="31"/>
      <c r="P218" s="31"/>
      <c r="Q218" s="31"/>
      <c r="R218" s="31"/>
      <c r="S218" s="31"/>
      <c r="T218" s="31"/>
      <c r="U218" s="60"/>
      <c r="V218" s="60"/>
      <c r="W218" s="60"/>
      <c r="X218" s="60"/>
    </row>
    <row r="219" spans="1:24" ht="30" customHeight="1" x14ac:dyDescent="0.25">
      <c r="A219" s="166"/>
      <c r="B219" s="71">
        <v>216</v>
      </c>
      <c r="C219" s="169"/>
      <c r="D219" s="75" t="s">
        <v>267</v>
      </c>
      <c r="E219" s="72" t="s">
        <v>231</v>
      </c>
      <c r="F219" s="72" t="s">
        <v>38</v>
      </c>
      <c r="G219" s="72" t="s">
        <v>232</v>
      </c>
      <c r="H219" s="56">
        <v>15.32</v>
      </c>
      <c r="I219" s="32"/>
      <c r="J219" s="41">
        <f t="shared" si="6"/>
        <v>0</v>
      </c>
      <c r="K219" s="42" t="str">
        <f t="shared" si="7"/>
        <v>OK</v>
      </c>
      <c r="L219" s="31"/>
      <c r="M219" s="31"/>
      <c r="N219" s="31"/>
      <c r="O219" s="31"/>
      <c r="P219" s="31"/>
      <c r="Q219" s="31"/>
      <c r="R219" s="31"/>
      <c r="S219" s="31"/>
      <c r="T219" s="31"/>
      <c r="U219" s="60"/>
      <c r="V219" s="60"/>
      <c r="W219" s="60"/>
      <c r="X219" s="60"/>
    </row>
    <row r="220" spans="1:24" ht="30" customHeight="1" x14ac:dyDescent="0.25">
      <c r="A220" s="166"/>
      <c r="B220" s="71">
        <v>217</v>
      </c>
      <c r="C220" s="169"/>
      <c r="D220" s="75" t="s">
        <v>268</v>
      </c>
      <c r="E220" s="72" t="s">
        <v>726</v>
      </c>
      <c r="F220" s="72" t="s">
        <v>38</v>
      </c>
      <c r="G220" s="72" t="s">
        <v>232</v>
      </c>
      <c r="H220" s="56">
        <v>24.25</v>
      </c>
      <c r="I220" s="32">
        <v>1</v>
      </c>
      <c r="J220" s="41">
        <f t="shared" si="6"/>
        <v>0</v>
      </c>
      <c r="K220" s="42" t="str">
        <f t="shared" si="7"/>
        <v>OK</v>
      </c>
      <c r="L220" s="31">
        <v>1</v>
      </c>
      <c r="M220" s="31"/>
      <c r="N220" s="31"/>
      <c r="O220" s="31"/>
      <c r="P220" s="31"/>
      <c r="Q220" s="31"/>
      <c r="R220" s="31"/>
      <c r="S220" s="31"/>
      <c r="T220" s="31"/>
      <c r="U220" s="60"/>
      <c r="V220" s="60"/>
      <c r="W220" s="60"/>
      <c r="X220" s="60"/>
    </row>
    <row r="221" spans="1:24" ht="30" customHeight="1" x14ac:dyDescent="0.25">
      <c r="A221" s="166"/>
      <c r="B221" s="71">
        <v>218</v>
      </c>
      <c r="C221" s="169"/>
      <c r="D221" s="75" t="s">
        <v>269</v>
      </c>
      <c r="E221" s="72" t="s">
        <v>726</v>
      </c>
      <c r="F221" s="72" t="s">
        <v>38</v>
      </c>
      <c r="G221" s="72" t="s">
        <v>232</v>
      </c>
      <c r="H221" s="56">
        <v>64.540000000000006</v>
      </c>
      <c r="I221" s="32"/>
      <c r="J221" s="41">
        <f t="shared" si="6"/>
        <v>0</v>
      </c>
      <c r="K221" s="42" t="str">
        <f t="shared" si="7"/>
        <v>OK</v>
      </c>
      <c r="L221" s="31"/>
      <c r="M221" s="31"/>
      <c r="N221" s="31"/>
      <c r="O221" s="31"/>
      <c r="P221" s="31"/>
      <c r="Q221" s="31"/>
      <c r="R221" s="31"/>
      <c r="S221" s="31"/>
      <c r="T221" s="31"/>
      <c r="U221" s="60"/>
      <c r="V221" s="60"/>
      <c r="W221" s="60"/>
      <c r="X221" s="60"/>
    </row>
    <row r="222" spans="1:24" ht="30" customHeight="1" x14ac:dyDescent="0.25">
      <c r="A222" s="166"/>
      <c r="B222" s="71">
        <v>219</v>
      </c>
      <c r="C222" s="169"/>
      <c r="D222" s="75" t="s">
        <v>270</v>
      </c>
      <c r="E222" s="72" t="s">
        <v>726</v>
      </c>
      <c r="F222" s="72" t="s">
        <v>38</v>
      </c>
      <c r="G222" s="72" t="s">
        <v>44</v>
      </c>
      <c r="H222" s="56">
        <v>106.74</v>
      </c>
      <c r="I222" s="32"/>
      <c r="J222" s="41">
        <f t="shared" si="6"/>
        <v>0</v>
      </c>
      <c r="K222" s="42" t="str">
        <f t="shared" si="7"/>
        <v>OK</v>
      </c>
      <c r="L222" s="31"/>
      <c r="M222" s="31"/>
      <c r="N222" s="31"/>
      <c r="O222" s="31"/>
      <c r="P222" s="31"/>
      <c r="Q222" s="31"/>
      <c r="R222" s="31"/>
      <c r="S222" s="31"/>
      <c r="T222" s="31"/>
      <c r="U222" s="60"/>
      <c r="V222" s="60"/>
      <c r="W222" s="60"/>
      <c r="X222" s="60"/>
    </row>
    <row r="223" spans="1:24" ht="30" customHeight="1" x14ac:dyDescent="0.25">
      <c r="A223" s="166"/>
      <c r="B223" s="71">
        <v>220</v>
      </c>
      <c r="C223" s="169"/>
      <c r="D223" s="75" t="s">
        <v>271</v>
      </c>
      <c r="E223" s="72" t="s">
        <v>726</v>
      </c>
      <c r="F223" s="72" t="s">
        <v>38</v>
      </c>
      <c r="G223" s="72" t="s">
        <v>232</v>
      </c>
      <c r="H223" s="56">
        <v>19.39</v>
      </c>
      <c r="I223" s="32">
        <v>4</v>
      </c>
      <c r="J223" s="41">
        <f t="shared" si="6"/>
        <v>2</v>
      </c>
      <c r="K223" s="42" t="str">
        <f t="shared" si="7"/>
        <v>OK</v>
      </c>
      <c r="L223" s="31">
        <v>2</v>
      </c>
      <c r="M223" s="31"/>
      <c r="N223" s="31"/>
      <c r="O223" s="31"/>
      <c r="P223" s="31"/>
      <c r="Q223" s="31"/>
      <c r="R223" s="31"/>
      <c r="S223" s="31"/>
      <c r="T223" s="31"/>
      <c r="U223" s="60"/>
      <c r="V223" s="60"/>
      <c r="W223" s="60"/>
      <c r="X223" s="60"/>
    </row>
    <row r="224" spans="1:24" ht="30" customHeight="1" x14ac:dyDescent="0.25">
      <c r="A224" s="166"/>
      <c r="B224" s="71">
        <v>221</v>
      </c>
      <c r="C224" s="169"/>
      <c r="D224" s="75" t="s">
        <v>273</v>
      </c>
      <c r="E224" s="72" t="s">
        <v>729</v>
      </c>
      <c r="F224" s="72" t="s">
        <v>38</v>
      </c>
      <c r="G224" s="72" t="s">
        <v>232</v>
      </c>
      <c r="H224" s="56">
        <v>14.17</v>
      </c>
      <c r="I224" s="32">
        <v>2</v>
      </c>
      <c r="J224" s="41">
        <f t="shared" si="6"/>
        <v>1</v>
      </c>
      <c r="K224" s="42" t="str">
        <f t="shared" si="7"/>
        <v>OK</v>
      </c>
      <c r="L224" s="31">
        <v>1</v>
      </c>
      <c r="M224" s="31"/>
      <c r="N224" s="31"/>
      <c r="O224" s="31"/>
      <c r="P224" s="31"/>
      <c r="Q224" s="31"/>
      <c r="R224" s="31"/>
      <c r="S224" s="31"/>
      <c r="T224" s="31"/>
      <c r="U224" s="60"/>
      <c r="V224" s="60"/>
      <c r="W224" s="60"/>
      <c r="X224" s="60"/>
    </row>
    <row r="225" spans="1:24" ht="30" customHeight="1" x14ac:dyDescent="0.25">
      <c r="A225" s="166"/>
      <c r="B225" s="71">
        <v>222</v>
      </c>
      <c r="C225" s="169"/>
      <c r="D225" s="75" t="s">
        <v>274</v>
      </c>
      <c r="E225" s="72" t="s">
        <v>729</v>
      </c>
      <c r="F225" s="72" t="s">
        <v>38</v>
      </c>
      <c r="G225" s="72" t="s">
        <v>232</v>
      </c>
      <c r="H225" s="56">
        <v>17.260000000000002</v>
      </c>
      <c r="I225" s="32"/>
      <c r="J225" s="41">
        <f t="shared" si="6"/>
        <v>0</v>
      </c>
      <c r="K225" s="42" t="str">
        <f t="shared" si="7"/>
        <v>OK</v>
      </c>
      <c r="L225" s="31"/>
      <c r="M225" s="31"/>
      <c r="N225" s="31"/>
      <c r="O225" s="31"/>
      <c r="P225" s="31"/>
      <c r="Q225" s="31"/>
      <c r="R225" s="31"/>
      <c r="S225" s="31"/>
      <c r="T225" s="31"/>
      <c r="U225" s="60"/>
      <c r="V225" s="60"/>
      <c r="W225" s="60"/>
      <c r="X225" s="60"/>
    </row>
    <row r="226" spans="1:24" ht="30" customHeight="1" x14ac:dyDescent="0.25">
      <c r="A226" s="166"/>
      <c r="B226" s="73">
        <v>223</v>
      </c>
      <c r="C226" s="169"/>
      <c r="D226" s="75" t="s">
        <v>656</v>
      </c>
      <c r="E226" s="72" t="s">
        <v>729</v>
      </c>
      <c r="F226" s="72" t="s">
        <v>336</v>
      </c>
      <c r="G226" s="72" t="s">
        <v>232</v>
      </c>
      <c r="H226" s="56">
        <v>18.02</v>
      </c>
      <c r="I226" s="32"/>
      <c r="J226" s="41">
        <f t="shared" si="6"/>
        <v>0</v>
      </c>
      <c r="K226" s="42" t="str">
        <f t="shared" si="7"/>
        <v>OK</v>
      </c>
      <c r="L226" s="31"/>
      <c r="M226" s="31"/>
      <c r="N226" s="31"/>
      <c r="O226" s="31"/>
      <c r="P226" s="31"/>
      <c r="Q226" s="31"/>
      <c r="R226" s="31"/>
      <c r="S226" s="31"/>
      <c r="T226" s="31"/>
      <c r="U226" s="60"/>
      <c r="V226" s="60"/>
      <c r="W226" s="60"/>
      <c r="X226" s="60"/>
    </row>
    <row r="227" spans="1:24" ht="30" customHeight="1" x14ac:dyDescent="0.25">
      <c r="A227" s="166"/>
      <c r="B227" s="71">
        <v>224</v>
      </c>
      <c r="C227" s="169"/>
      <c r="D227" s="75" t="s">
        <v>275</v>
      </c>
      <c r="E227" s="72" t="s">
        <v>726</v>
      </c>
      <c r="F227" s="72" t="s">
        <v>38</v>
      </c>
      <c r="G227" s="72" t="s">
        <v>232</v>
      </c>
      <c r="H227" s="56">
        <v>22.93</v>
      </c>
      <c r="I227" s="32">
        <f>2-1</f>
        <v>1</v>
      </c>
      <c r="J227" s="41">
        <f t="shared" si="6"/>
        <v>0</v>
      </c>
      <c r="K227" s="42" t="str">
        <f t="shared" si="7"/>
        <v>OK</v>
      </c>
      <c r="L227" s="31">
        <v>1</v>
      </c>
      <c r="M227" s="31"/>
      <c r="N227" s="31"/>
      <c r="O227" s="31"/>
      <c r="P227" s="31"/>
      <c r="Q227" s="31"/>
      <c r="R227" s="31"/>
      <c r="S227" s="31"/>
      <c r="T227" s="31"/>
      <c r="U227" s="60"/>
      <c r="V227" s="60"/>
      <c r="W227" s="60"/>
      <c r="X227" s="60"/>
    </row>
    <row r="228" spans="1:24" ht="30" customHeight="1" x14ac:dyDescent="0.25">
      <c r="A228" s="166"/>
      <c r="B228" s="71">
        <v>225</v>
      </c>
      <c r="C228" s="169"/>
      <c r="D228" s="75" t="s">
        <v>276</v>
      </c>
      <c r="E228" s="72" t="s">
        <v>726</v>
      </c>
      <c r="F228" s="72" t="s">
        <v>38</v>
      </c>
      <c r="G228" s="72" t="s">
        <v>232</v>
      </c>
      <c r="H228" s="56">
        <v>47.76</v>
      </c>
      <c r="I228" s="32"/>
      <c r="J228" s="41">
        <f t="shared" si="6"/>
        <v>0</v>
      </c>
      <c r="K228" s="42" t="str">
        <f t="shared" si="7"/>
        <v>OK</v>
      </c>
      <c r="L228" s="31"/>
      <c r="M228" s="31"/>
      <c r="N228" s="31"/>
      <c r="O228" s="31"/>
      <c r="P228" s="31"/>
      <c r="Q228" s="31"/>
      <c r="R228" s="31"/>
      <c r="S228" s="31"/>
      <c r="T228" s="31"/>
      <c r="U228" s="60"/>
      <c r="V228" s="60"/>
      <c r="W228" s="60"/>
      <c r="X228" s="60"/>
    </row>
    <row r="229" spans="1:24" ht="30" customHeight="1" x14ac:dyDescent="0.25">
      <c r="A229" s="166"/>
      <c r="B229" s="71">
        <v>226</v>
      </c>
      <c r="C229" s="169"/>
      <c r="D229" s="75" t="s">
        <v>277</v>
      </c>
      <c r="E229" s="72" t="s">
        <v>731</v>
      </c>
      <c r="F229" s="72" t="s">
        <v>38</v>
      </c>
      <c r="G229" s="72" t="s">
        <v>232</v>
      </c>
      <c r="H229" s="56">
        <v>34.770000000000003</v>
      </c>
      <c r="I229" s="32">
        <v>2</v>
      </c>
      <c r="J229" s="41">
        <f t="shared" si="6"/>
        <v>2</v>
      </c>
      <c r="K229" s="42" t="str">
        <f t="shared" si="7"/>
        <v>OK</v>
      </c>
      <c r="L229" s="31"/>
      <c r="M229" s="31"/>
      <c r="N229" s="31"/>
      <c r="O229" s="31"/>
      <c r="P229" s="31"/>
      <c r="Q229" s="31"/>
      <c r="R229" s="31"/>
      <c r="S229" s="31"/>
      <c r="T229" s="31"/>
      <c r="U229" s="60"/>
      <c r="V229" s="60"/>
      <c r="W229" s="60"/>
      <c r="X229" s="60"/>
    </row>
    <row r="230" spans="1:24" ht="30" customHeight="1" x14ac:dyDescent="0.25">
      <c r="A230" s="166"/>
      <c r="B230" s="71">
        <v>227</v>
      </c>
      <c r="C230" s="169"/>
      <c r="D230" s="75" t="s">
        <v>278</v>
      </c>
      <c r="E230" s="72" t="s">
        <v>731</v>
      </c>
      <c r="F230" s="72" t="s">
        <v>38</v>
      </c>
      <c r="G230" s="72" t="s">
        <v>232</v>
      </c>
      <c r="H230" s="56">
        <v>38.89</v>
      </c>
      <c r="I230" s="32">
        <v>2</v>
      </c>
      <c r="J230" s="41">
        <f t="shared" si="6"/>
        <v>1</v>
      </c>
      <c r="K230" s="42" t="str">
        <f t="shared" si="7"/>
        <v>OK</v>
      </c>
      <c r="L230" s="31">
        <v>1</v>
      </c>
      <c r="M230" s="31"/>
      <c r="N230" s="31"/>
      <c r="O230" s="31"/>
      <c r="P230" s="31"/>
      <c r="Q230" s="31"/>
      <c r="R230" s="31"/>
      <c r="S230" s="31"/>
      <c r="T230" s="31"/>
      <c r="U230" s="60"/>
      <c r="V230" s="60"/>
      <c r="W230" s="60"/>
      <c r="X230" s="60"/>
    </row>
    <row r="231" spans="1:24" ht="30" customHeight="1" x14ac:dyDescent="0.25">
      <c r="A231" s="166"/>
      <c r="B231" s="71">
        <v>228</v>
      </c>
      <c r="C231" s="169"/>
      <c r="D231" s="75" t="s">
        <v>279</v>
      </c>
      <c r="E231" s="72" t="s">
        <v>731</v>
      </c>
      <c r="F231" s="72" t="s">
        <v>38</v>
      </c>
      <c r="G231" s="72" t="s">
        <v>232</v>
      </c>
      <c r="H231" s="56">
        <v>62.09</v>
      </c>
      <c r="I231" s="32">
        <v>1</v>
      </c>
      <c r="J231" s="41">
        <f t="shared" si="6"/>
        <v>1</v>
      </c>
      <c r="K231" s="42" t="str">
        <f t="shared" si="7"/>
        <v>OK</v>
      </c>
      <c r="L231" s="31"/>
      <c r="M231" s="31"/>
      <c r="N231" s="31"/>
      <c r="O231" s="31"/>
      <c r="P231" s="31"/>
      <c r="Q231" s="31"/>
      <c r="R231" s="31"/>
      <c r="S231" s="31"/>
      <c r="T231" s="31"/>
      <c r="U231" s="60"/>
      <c r="V231" s="60"/>
      <c r="W231" s="60"/>
      <c r="X231" s="60"/>
    </row>
    <row r="232" spans="1:24" ht="30" customHeight="1" x14ac:dyDescent="0.25">
      <c r="A232" s="166"/>
      <c r="B232" s="71">
        <v>229</v>
      </c>
      <c r="C232" s="169"/>
      <c r="D232" s="75" t="s">
        <v>280</v>
      </c>
      <c r="E232" s="72" t="s">
        <v>729</v>
      </c>
      <c r="F232" s="72" t="s">
        <v>38</v>
      </c>
      <c r="G232" s="72" t="s">
        <v>232</v>
      </c>
      <c r="H232" s="56">
        <v>10.92</v>
      </c>
      <c r="I232" s="32">
        <v>2</v>
      </c>
      <c r="J232" s="41">
        <f t="shared" si="6"/>
        <v>1</v>
      </c>
      <c r="K232" s="42" t="str">
        <f t="shared" si="7"/>
        <v>OK</v>
      </c>
      <c r="L232" s="31">
        <v>1</v>
      </c>
      <c r="M232" s="31"/>
      <c r="N232" s="31"/>
      <c r="O232" s="31"/>
      <c r="P232" s="31"/>
      <c r="Q232" s="31"/>
      <c r="R232" s="31"/>
      <c r="S232" s="31"/>
      <c r="T232" s="31"/>
      <c r="U232" s="60"/>
      <c r="V232" s="60"/>
      <c r="W232" s="60"/>
      <c r="X232" s="60"/>
    </row>
    <row r="233" spans="1:24" ht="30" customHeight="1" x14ac:dyDescent="0.25">
      <c r="A233" s="166"/>
      <c r="B233" s="73">
        <v>230</v>
      </c>
      <c r="C233" s="169"/>
      <c r="D233" s="75" t="s">
        <v>281</v>
      </c>
      <c r="E233" s="72" t="s">
        <v>729</v>
      </c>
      <c r="F233" s="72" t="s">
        <v>38</v>
      </c>
      <c r="G233" s="72" t="s">
        <v>232</v>
      </c>
      <c r="H233" s="56">
        <v>60.58</v>
      </c>
      <c r="I233" s="32">
        <v>1</v>
      </c>
      <c r="J233" s="41">
        <f t="shared" si="6"/>
        <v>0</v>
      </c>
      <c r="K233" s="42" t="str">
        <f t="shared" si="7"/>
        <v>OK</v>
      </c>
      <c r="L233" s="31">
        <v>1</v>
      </c>
      <c r="M233" s="31"/>
      <c r="N233" s="31"/>
      <c r="O233" s="31"/>
      <c r="P233" s="31"/>
      <c r="Q233" s="31"/>
      <c r="R233" s="31"/>
      <c r="S233" s="31"/>
      <c r="T233" s="31"/>
      <c r="U233" s="60"/>
      <c r="V233" s="60"/>
      <c r="W233" s="60"/>
      <c r="X233" s="60"/>
    </row>
    <row r="234" spans="1:24" ht="30" customHeight="1" x14ac:dyDescent="0.25">
      <c r="A234" s="166"/>
      <c r="B234" s="73">
        <v>231</v>
      </c>
      <c r="C234" s="169"/>
      <c r="D234" s="75" t="s">
        <v>283</v>
      </c>
      <c r="E234" s="72" t="s">
        <v>732</v>
      </c>
      <c r="F234" s="72" t="s">
        <v>38</v>
      </c>
      <c r="G234" s="72" t="s">
        <v>232</v>
      </c>
      <c r="H234" s="56">
        <v>142.84</v>
      </c>
      <c r="I234" s="32">
        <v>1</v>
      </c>
      <c r="J234" s="41">
        <f t="shared" si="6"/>
        <v>0</v>
      </c>
      <c r="K234" s="42" t="str">
        <f t="shared" si="7"/>
        <v>OK</v>
      </c>
      <c r="L234" s="31">
        <v>1</v>
      </c>
      <c r="M234" s="31"/>
      <c r="N234" s="31"/>
      <c r="O234" s="31"/>
      <c r="P234" s="31"/>
      <c r="Q234" s="31"/>
      <c r="R234" s="31"/>
      <c r="S234" s="31"/>
      <c r="T234" s="31"/>
      <c r="U234" s="60"/>
      <c r="V234" s="60"/>
      <c r="W234" s="60"/>
      <c r="X234" s="60"/>
    </row>
    <row r="235" spans="1:24" ht="30" customHeight="1" x14ac:dyDescent="0.25">
      <c r="A235" s="166"/>
      <c r="B235" s="73">
        <v>232</v>
      </c>
      <c r="C235" s="169"/>
      <c r="D235" s="75" t="s">
        <v>285</v>
      </c>
      <c r="E235" s="72" t="s">
        <v>710</v>
      </c>
      <c r="F235" s="72" t="s">
        <v>38</v>
      </c>
      <c r="G235" s="72" t="s">
        <v>232</v>
      </c>
      <c r="H235" s="56">
        <v>60.19</v>
      </c>
      <c r="I235" s="32"/>
      <c r="J235" s="41">
        <f t="shared" si="6"/>
        <v>0</v>
      </c>
      <c r="K235" s="42" t="str">
        <f t="shared" si="7"/>
        <v>OK</v>
      </c>
      <c r="L235" s="31"/>
      <c r="M235" s="31"/>
      <c r="N235" s="31"/>
      <c r="O235" s="31"/>
      <c r="P235" s="31"/>
      <c r="Q235" s="31"/>
      <c r="R235" s="31"/>
      <c r="S235" s="31"/>
      <c r="T235" s="31"/>
      <c r="U235" s="60"/>
      <c r="V235" s="60"/>
      <c r="W235" s="60"/>
      <c r="X235" s="60"/>
    </row>
    <row r="236" spans="1:24" ht="30" customHeight="1" x14ac:dyDescent="0.25">
      <c r="A236" s="166"/>
      <c r="B236" s="73">
        <v>233</v>
      </c>
      <c r="C236" s="169"/>
      <c r="D236" s="75" t="s">
        <v>667</v>
      </c>
      <c r="E236" s="72" t="s">
        <v>732</v>
      </c>
      <c r="F236" s="72" t="s">
        <v>336</v>
      </c>
      <c r="G236" s="72" t="s">
        <v>232</v>
      </c>
      <c r="H236" s="56">
        <v>343.96</v>
      </c>
      <c r="I236" s="32"/>
      <c r="J236" s="41">
        <f t="shared" si="6"/>
        <v>0</v>
      </c>
      <c r="K236" s="42" t="str">
        <f t="shared" si="7"/>
        <v>OK</v>
      </c>
      <c r="L236" s="31"/>
      <c r="M236" s="31"/>
      <c r="N236" s="31"/>
      <c r="O236" s="31"/>
      <c r="P236" s="31"/>
      <c r="Q236" s="31"/>
      <c r="R236" s="31"/>
      <c r="S236" s="31"/>
      <c r="T236" s="31"/>
      <c r="U236" s="60"/>
      <c r="V236" s="60"/>
      <c r="W236" s="60"/>
      <c r="X236" s="60"/>
    </row>
    <row r="237" spans="1:24" ht="30" customHeight="1" x14ac:dyDescent="0.25">
      <c r="A237" s="166"/>
      <c r="B237" s="73">
        <v>234</v>
      </c>
      <c r="C237" s="169"/>
      <c r="D237" s="75" t="s">
        <v>668</v>
      </c>
      <c r="E237" s="72" t="s">
        <v>732</v>
      </c>
      <c r="F237" s="72" t="s">
        <v>336</v>
      </c>
      <c r="G237" s="72" t="s">
        <v>232</v>
      </c>
      <c r="H237" s="56">
        <v>486.15</v>
      </c>
      <c r="I237" s="32"/>
      <c r="J237" s="41">
        <f t="shared" si="6"/>
        <v>0</v>
      </c>
      <c r="K237" s="42" t="str">
        <f t="shared" si="7"/>
        <v>OK</v>
      </c>
      <c r="L237" s="31"/>
      <c r="M237" s="31"/>
      <c r="N237" s="31"/>
      <c r="O237" s="31"/>
      <c r="P237" s="31"/>
      <c r="Q237" s="31"/>
      <c r="R237" s="31"/>
      <c r="S237" s="31"/>
      <c r="T237" s="31"/>
      <c r="U237" s="60"/>
      <c r="V237" s="60"/>
      <c r="W237" s="60"/>
      <c r="X237" s="60"/>
    </row>
    <row r="238" spans="1:24" ht="30" customHeight="1" x14ac:dyDescent="0.25">
      <c r="A238" s="166"/>
      <c r="B238" s="71">
        <v>235</v>
      </c>
      <c r="C238" s="169"/>
      <c r="D238" s="75" t="s">
        <v>287</v>
      </c>
      <c r="E238" s="72" t="s">
        <v>231</v>
      </c>
      <c r="F238" s="72" t="s">
        <v>38</v>
      </c>
      <c r="G238" s="72" t="s">
        <v>232</v>
      </c>
      <c r="H238" s="56">
        <v>21.89</v>
      </c>
      <c r="I238" s="32">
        <v>2</v>
      </c>
      <c r="J238" s="41">
        <f t="shared" si="6"/>
        <v>0</v>
      </c>
      <c r="K238" s="42" t="str">
        <f t="shared" si="7"/>
        <v>OK</v>
      </c>
      <c r="L238" s="31">
        <v>2</v>
      </c>
      <c r="M238" s="31"/>
      <c r="N238" s="31"/>
      <c r="O238" s="31"/>
      <c r="P238" s="31"/>
      <c r="Q238" s="31"/>
      <c r="R238" s="31"/>
      <c r="S238" s="31"/>
      <c r="T238" s="31"/>
      <c r="U238" s="60"/>
      <c r="V238" s="60"/>
      <c r="W238" s="60"/>
      <c r="X238" s="60"/>
    </row>
    <row r="239" spans="1:24" ht="30" customHeight="1" x14ac:dyDescent="0.25">
      <c r="A239" s="166"/>
      <c r="B239" s="71">
        <v>236</v>
      </c>
      <c r="C239" s="169"/>
      <c r="D239" s="75" t="s">
        <v>289</v>
      </c>
      <c r="E239" s="72" t="s">
        <v>231</v>
      </c>
      <c r="F239" s="72" t="s">
        <v>38</v>
      </c>
      <c r="G239" s="72" t="s">
        <v>232</v>
      </c>
      <c r="H239" s="56">
        <v>35.840000000000003</v>
      </c>
      <c r="I239" s="32">
        <v>2</v>
      </c>
      <c r="J239" s="41">
        <f t="shared" si="6"/>
        <v>0</v>
      </c>
      <c r="K239" s="42" t="str">
        <f t="shared" si="7"/>
        <v>OK</v>
      </c>
      <c r="L239" s="31">
        <v>2</v>
      </c>
      <c r="M239" s="31"/>
      <c r="N239" s="31"/>
      <c r="O239" s="31"/>
      <c r="P239" s="31"/>
      <c r="Q239" s="31"/>
      <c r="R239" s="31"/>
      <c r="S239" s="31"/>
      <c r="T239" s="31"/>
      <c r="U239" s="60"/>
      <c r="V239" s="60"/>
      <c r="W239" s="60"/>
      <c r="X239" s="60"/>
    </row>
    <row r="240" spans="1:24" ht="30" customHeight="1" x14ac:dyDescent="0.25">
      <c r="A240" s="166"/>
      <c r="B240" s="71">
        <v>237</v>
      </c>
      <c r="C240" s="169"/>
      <c r="D240" s="75" t="s">
        <v>290</v>
      </c>
      <c r="E240" s="72" t="s">
        <v>231</v>
      </c>
      <c r="F240" s="72" t="s">
        <v>38</v>
      </c>
      <c r="G240" s="72" t="s">
        <v>232</v>
      </c>
      <c r="H240" s="56">
        <v>19.579999999999998</v>
      </c>
      <c r="I240" s="32"/>
      <c r="J240" s="41">
        <f t="shared" si="6"/>
        <v>0</v>
      </c>
      <c r="K240" s="42" t="str">
        <f t="shared" si="7"/>
        <v>OK</v>
      </c>
      <c r="L240" s="31"/>
      <c r="M240" s="31"/>
      <c r="N240" s="31"/>
      <c r="O240" s="31"/>
      <c r="P240" s="31"/>
      <c r="Q240" s="31"/>
      <c r="R240" s="31"/>
      <c r="S240" s="31"/>
      <c r="T240" s="31"/>
      <c r="U240" s="60"/>
      <c r="V240" s="60"/>
      <c r="W240" s="60"/>
      <c r="X240" s="60"/>
    </row>
    <row r="241" spans="1:24" ht="30" customHeight="1" x14ac:dyDescent="0.25">
      <c r="A241" s="166"/>
      <c r="B241" s="71">
        <v>238</v>
      </c>
      <c r="C241" s="169"/>
      <c r="D241" s="75" t="s">
        <v>291</v>
      </c>
      <c r="E241" s="72" t="s">
        <v>231</v>
      </c>
      <c r="F241" s="72" t="s">
        <v>38</v>
      </c>
      <c r="G241" s="72" t="s">
        <v>232</v>
      </c>
      <c r="H241" s="56">
        <v>42.52</v>
      </c>
      <c r="I241" s="32">
        <v>1</v>
      </c>
      <c r="J241" s="41">
        <f t="shared" si="6"/>
        <v>0</v>
      </c>
      <c r="K241" s="42" t="str">
        <f t="shared" si="7"/>
        <v>OK</v>
      </c>
      <c r="L241" s="31">
        <v>1</v>
      </c>
      <c r="M241" s="31"/>
      <c r="N241" s="31"/>
      <c r="O241" s="31"/>
      <c r="P241" s="31"/>
      <c r="Q241" s="31"/>
      <c r="R241" s="31"/>
      <c r="S241" s="31"/>
      <c r="T241" s="31"/>
      <c r="U241" s="60"/>
      <c r="V241" s="60"/>
      <c r="W241" s="60"/>
      <c r="X241" s="60"/>
    </row>
    <row r="242" spans="1:24" ht="30" customHeight="1" x14ac:dyDescent="0.25">
      <c r="A242" s="166"/>
      <c r="B242" s="71">
        <v>239</v>
      </c>
      <c r="C242" s="169"/>
      <c r="D242" s="75" t="s">
        <v>293</v>
      </c>
      <c r="E242" s="72" t="s">
        <v>231</v>
      </c>
      <c r="F242" s="72" t="s">
        <v>38</v>
      </c>
      <c r="G242" s="72" t="s">
        <v>232</v>
      </c>
      <c r="H242" s="56">
        <v>41.19</v>
      </c>
      <c r="I242" s="32"/>
      <c r="J242" s="41">
        <f t="shared" si="6"/>
        <v>0</v>
      </c>
      <c r="K242" s="42" t="str">
        <f t="shared" si="7"/>
        <v>OK</v>
      </c>
      <c r="L242" s="31"/>
      <c r="M242" s="31"/>
      <c r="N242" s="31"/>
      <c r="O242" s="31"/>
      <c r="P242" s="31"/>
      <c r="Q242" s="31"/>
      <c r="R242" s="31"/>
      <c r="S242" s="31"/>
      <c r="T242" s="31"/>
      <c r="U242" s="60"/>
      <c r="V242" s="60"/>
      <c r="W242" s="60"/>
      <c r="X242" s="60"/>
    </row>
    <row r="243" spans="1:24" ht="30" customHeight="1" x14ac:dyDescent="0.25">
      <c r="A243" s="166"/>
      <c r="B243" s="71">
        <v>240</v>
      </c>
      <c r="C243" s="169"/>
      <c r="D243" s="75" t="s">
        <v>295</v>
      </c>
      <c r="E243" s="72" t="s">
        <v>710</v>
      </c>
      <c r="F243" s="72" t="s">
        <v>38</v>
      </c>
      <c r="G243" s="72" t="s">
        <v>232</v>
      </c>
      <c r="H243" s="56">
        <v>59.1</v>
      </c>
      <c r="I243" s="32">
        <v>2</v>
      </c>
      <c r="J243" s="41">
        <f t="shared" si="6"/>
        <v>1</v>
      </c>
      <c r="K243" s="42" t="str">
        <f t="shared" si="7"/>
        <v>OK</v>
      </c>
      <c r="L243" s="31">
        <v>1</v>
      </c>
      <c r="M243" s="31"/>
      <c r="N243" s="31"/>
      <c r="O243" s="31"/>
      <c r="P243" s="31"/>
      <c r="Q243" s="31"/>
      <c r="R243" s="31"/>
      <c r="S243" s="31"/>
      <c r="T243" s="31"/>
      <c r="U243" s="60"/>
      <c r="V243" s="60"/>
      <c r="W243" s="60"/>
      <c r="X243" s="60"/>
    </row>
    <row r="244" spans="1:24" ht="30" customHeight="1" x14ac:dyDescent="0.25">
      <c r="A244" s="166"/>
      <c r="B244" s="71">
        <v>241</v>
      </c>
      <c r="C244" s="169"/>
      <c r="D244" s="75" t="s">
        <v>297</v>
      </c>
      <c r="E244" s="72" t="s">
        <v>729</v>
      </c>
      <c r="F244" s="72" t="s">
        <v>38</v>
      </c>
      <c r="G244" s="72" t="s">
        <v>232</v>
      </c>
      <c r="H244" s="56">
        <v>38.520000000000003</v>
      </c>
      <c r="I244" s="32">
        <v>1</v>
      </c>
      <c r="J244" s="41">
        <f t="shared" si="6"/>
        <v>0</v>
      </c>
      <c r="K244" s="42" t="str">
        <f t="shared" si="7"/>
        <v>OK</v>
      </c>
      <c r="L244" s="31">
        <v>1</v>
      </c>
      <c r="M244" s="31"/>
      <c r="N244" s="31"/>
      <c r="O244" s="31"/>
      <c r="P244" s="31"/>
      <c r="Q244" s="31"/>
      <c r="R244" s="31"/>
      <c r="S244" s="31"/>
      <c r="T244" s="31"/>
      <c r="U244" s="60"/>
      <c r="V244" s="60"/>
      <c r="W244" s="60"/>
      <c r="X244" s="60"/>
    </row>
    <row r="245" spans="1:24" ht="30" customHeight="1" x14ac:dyDescent="0.25">
      <c r="A245" s="166"/>
      <c r="B245" s="71">
        <v>242</v>
      </c>
      <c r="C245" s="169"/>
      <c r="D245" s="75" t="s">
        <v>298</v>
      </c>
      <c r="E245" s="72" t="s">
        <v>726</v>
      </c>
      <c r="F245" s="72" t="s">
        <v>38</v>
      </c>
      <c r="G245" s="72" t="s">
        <v>232</v>
      </c>
      <c r="H245" s="56">
        <v>13.52</v>
      </c>
      <c r="I245" s="32">
        <v>1</v>
      </c>
      <c r="J245" s="41">
        <f t="shared" si="6"/>
        <v>0</v>
      </c>
      <c r="K245" s="42" t="str">
        <f t="shared" si="7"/>
        <v>OK</v>
      </c>
      <c r="L245" s="31">
        <v>1</v>
      </c>
      <c r="M245" s="31"/>
      <c r="N245" s="31"/>
      <c r="O245" s="31"/>
      <c r="P245" s="31"/>
      <c r="Q245" s="31"/>
      <c r="R245" s="31"/>
      <c r="S245" s="31"/>
      <c r="T245" s="31"/>
      <c r="U245" s="60"/>
      <c r="V245" s="60"/>
      <c r="W245" s="60"/>
      <c r="X245" s="60"/>
    </row>
    <row r="246" spans="1:24" ht="30" customHeight="1" x14ac:dyDescent="0.25">
      <c r="A246" s="166"/>
      <c r="B246" s="73">
        <v>243</v>
      </c>
      <c r="C246" s="169"/>
      <c r="D246" s="75" t="s">
        <v>621</v>
      </c>
      <c r="E246" s="72" t="s">
        <v>729</v>
      </c>
      <c r="F246" s="72" t="s">
        <v>336</v>
      </c>
      <c r="G246" s="72" t="s">
        <v>232</v>
      </c>
      <c r="H246" s="56">
        <v>60.86</v>
      </c>
      <c r="I246" s="32"/>
      <c r="J246" s="41">
        <f t="shared" si="6"/>
        <v>0</v>
      </c>
      <c r="K246" s="42" t="str">
        <f t="shared" si="7"/>
        <v>OK</v>
      </c>
      <c r="L246" s="31"/>
      <c r="M246" s="31"/>
      <c r="N246" s="31"/>
      <c r="O246" s="31"/>
      <c r="P246" s="31"/>
      <c r="Q246" s="31"/>
      <c r="R246" s="31"/>
      <c r="S246" s="31"/>
      <c r="T246" s="31"/>
      <c r="U246" s="60"/>
      <c r="V246" s="60"/>
      <c r="W246" s="60"/>
      <c r="X246" s="60"/>
    </row>
    <row r="247" spans="1:24" ht="30" customHeight="1" x14ac:dyDescent="0.25">
      <c r="A247" s="166"/>
      <c r="B247" s="73">
        <v>244</v>
      </c>
      <c r="C247" s="169"/>
      <c r="D247" s="75" t="s">
        <v>646</v>
      </c>
      <c r="E247" s="72" t="s">
        <v>726</v>
      </c>
      <c r="F247" s="72" t="s">
        <v>336</v>
      </c>
      <c r="G247" s="72" t="s">
        <v>232</v>
      </c>
      <c r="H247" s="56">
        <v>65.84</v>
      </c>
      <c r="I247" s="32">
        <v>1</v>
      </c>
      <c r="J247" s="41">
        <f t="shared" si="6"/>
        <v>0</v>
      </c>
      <c r="K247" s="42" t="str">
        <f t="shared" si="7"/>
        <v>OK</v>
      </c>
      <c r="L247" s="31">
        <v>1</v>
      </c>
      <c r="M247" s="31"/>
      <c r="N247" s="31"/>
      <c r="O247" s="31"/>
      <c r="P247" s="31"/>
      <c r="Q247" s="31"/>
      <c r="R247" s="31"/>
      <c r="S247" s="31"/>
      <c r="T247" s="31"/>
      <c r="U247" s="60"/>
      <c r="V247" s="60"/>
      <c r="W247" s="60"/>
      <c r="X247" s="60"/>
    </row>
    <row r="248" spans="1:24" ht="30" customHeight="1" x14ac:dyDescent="0.25">
      <c r="A248" s="166"/>
      <c r="B248" s="73">
        <v>245</v>
      </c>
      <c r="C248" s="169"/>
      <c r="D248" s="75" t="s">
        <v>647</v>
      </c>
      <c r="E248" s="72" t="s">
        <v>726</v>
      </c>
      <c r="F248" s="72" t="s">
        <v>336</v>
      </c>
      <c r="G248" s="72" t="s">
        <v>232</v>
      </c>
      <c r="H248" s="56">
        <v>30.24</v>
      </c>
      <c r="I248" s="32"/>
      <c r="J248" s="41">
        <f t="shared" si="6"/>
        <v>0</v>
      </c>
      <c r="K248" s="42" t="str">
        <f t="shared" si="7"/>
        <v>OK</v>
      </c>
      <c r="L248" s="31"/>
      <c r="M248" s="31"/>
      <c r="N248" s="31"/>
      <c r="O248" s="31"/>
      <c r="P248" s="31"/>
      <c r="Q248" s="31"/>
      <c r="R248" s="31"/>
      <c r="S248" s="31"/>
      <c r="T248" s="31"/>
      <c r="U248" s="60"/>
      <c r="V248" s="60"/>
      <c r="W248" s="60"/>
      <c r="X248" s="60"/>
    </row>
    <row r="249" spans="1:24" ht="30" customHeight="1" x14ac:dyDescent="0.25">
      <c r="A249" s="166"/>
      <c r="B249" s="73">
        <v>246</v>
      </c>
      <c r="C249" s="169"/>
      <c r="D249" s="75" t="s">
        <v>624</v>
      </c>
      <c r="E249" s="72" t="s">
        <v>731</v>
      </c>
      <c r="F249" s="72" t="s">
        <v>336</v>
      </c>
      <c r="G249" s="72" t="s">
        <v>232</v>
      </c>
      <c r="H249" s="56">
        <v>5.55</v>
      </c>
      <c r="I249" s="32"/>
      <c r="J249" s="41">
        <f t="shared" si="6"/>
        <v>0</v>
      </c>
      <c r="K249" s="42" t="str">
        <f t="shared" si="7"/>
        <v>OK</v>
      </c>
      <c r="L249" s="31"/>
      <c r="M249" s="31"/>
      <c r="N249" s="31"/>
      <c r="O249" s="31"/>
      <c r="P249" s="31"/>
      <c r="Q249" s="31"/>
      <c r="R249" s="31"/>
      <c r="S249" s="31"/>
      <c r="T249" s="31"/>
      <c r="U249" s="60"/>
      <c r="V249" s="60"/>
      <c r="W249" s="60"/>
      <c r="X249" s="60"/>
    </row>
    <row r="250" spans="1:24" ht="30" customHeight="1" x14ac:dyDescent="0.25">
      <c r="A250" s="166"/>
      <c r="B250" s="73">
        <v>247</v>
      </c>
      <c r="C250" s="169"/>
      <c r="D250" s="75" t="s">
        <v>645</v>
      </c>
      <c r="E250" s="72" t="s">
        <v>726</v>
      </c>
      <c r="F250" s="72" t="s">
        <v>336</v>
      </c>
      <c r="G250" s="72" t="s">
        <v>232</v>
      </c>
      <c r="H250" s="56">
        <v>9.76</v>
      </c>
      <c r="I250" s="32"/>
      <c r="J250" s="41">
        <f t="shared" si="6"/>
        <v>0</v>
      </c>
      <c r="K250" s="42" t="str">
        <f t="shared" si="7"/>
        <v>OK</v>
      </c>
      <c r="L250" s="31"/>
      <c r="M250" s="31"/>
      <c r="N250" s="31"/>
      <c r="O250" s="31"/>
      <c r="P250" s="31"/>
      <c r="Q250" s="31"/>
      <c r="R250" s="31"/>
      <c r="S250" s="31"/>
      <c r="T250" s="31"/>
      <c r="U250" s="60"/>
      <c r="V250" s="60"/>
      <c r="W250" s="60"/>
      <c r="X250" s="60"/>
    </row>
    <row r="251" spans="1:24" ht="30" customHeight="1" x14ac:dyDescent="0.25">
      <c r="A251" s="166"/>
      <c r="B251" s="73">
        <v>248</v>
      </c>
      <c r="C251" s="169"/>
      <c r="D251" s="75" t="s">
        <v>648</v>
      </c>
      <c r="E251" s="72" t="s">
        <v>731</v>
      </c>
      <c r="F251" s="72" t="s">
        <v>336</v>
      </c>
      <c r="G251" s="72" t="s">
        <v>232</v>
      </c>
      <c r="H251" s="56">
        <v>44.16</v>
      </c>
      <c r="I251" s="32">
        <v>2</v>
      </c>
      <c r="J251" s="41">
        <f t="shared" si="6"/>
        <v>2</v>
      </c>
      <c r="K251" s="42" t="str">
        <f t="shared" si="7"/>
        <v>OK</v>
      </c>
      <c r="L251" s="31"/>
      <c r="M251" s="31"/>
      <c r="N251" s="31"/>
      <c r="O251" s="31"/>
      <c r="P251" s="31"/>
      <c r="Q251" s="31"/>
      <c r="R251" s="31"/>
      <c r="S251" s="31"/>
      <c r="T251" s="31"/>
      <c r="U251" s="60"/>
      <c r="V251" s="60"/>
      <c r="W251" s="60"/>
      <c r="X251" s="60"/>
    </row>
    <row r="252" spans="1:24" ht="30" customHeight="1" x14ac:dyDescent="0.25">
      <c r="A252" s="166"/>
      <c r="B252" s="73">
        <v>249</v>
      </c>
      <c r="C252" s="169"/>
      <c r="D252" s="75" t="s">
        <v>733</v>
      </c>
      <c r="E252" s="72" t="s">
        <v>231</v>
      </c>
      <c r="F252" s="72" t="s">
        <v>336</v>
      </c>
      <c r="G252" s="72" t="s">
        <v>232</v>
      </c>
      <c r="H252" s="56">
        <v>36.840000000000003</v>
      </c>
      <c r="I252" s="32">
        <v>1</v>
      </c>
      <c r="J252" s="41">
        <f t="shared" si="6"/>
        <v>0</v>
      </c>
      <c r="K252" s="42" t="str">
        <f t="shared" si="7"/>
        <v>OK</v>
      </c>
      <c r="L252" s="31">
        <v>1</v>
      </c>
      <c r="M252" s="31"/>
      <c r="N252" s="31"/>
      <c r="O252" s="31"/>
      <c r="P252" s="31"/>
      <c r="Q252" s="31"/>
      <c r="R252" s="31"/>
      <c r="S252" s="31"/>
      <c r="T252" s="31"/>
      <c r="U252" s="60"/>
      <c r="V252" s="60"/>
      <c r="W252" s="60"/>
      <c r="X252" s="60"/>
    </row>
    <row r="253" spans="1:24" ht="30" customHeight="1" x14ac:dyDescent="0.25">
      <c r="A253" s="166"/>
      <c r="B253" s="73">
        <v>250</v>
      </c>
      <c r="C253" s="169"/>
      <c r="D253" s="75" t="s">
        <v>734</v>
      </c>
      <c r="E253" s="72" t="s">
        <v>726</v>
      </c>
      <c r="F253" s="72" t="s">
        <v>336</v>
      </c>
      <c r="G253" s="72" t="s">
        <v>232</v>
      </c>
      <c r="H253" s="56">
        <v>39.32</v>
      </c>
      <c r="I253" s="32">
        <v>2</v>
      </c>
      <c r="J253" s="41">
        <f t="shared" si="6"/>
        <v>1</v>
      </c>
      <c r="K253" s="42" t="str">
        <f t="shared" si="7"/>
        <v>OK</v>
      </c>
      <c r="L253" s="31">
        <v>1</v>
      </c>
      <c r="M253" s="31"/>
      <c r="N253" s="31"/>
      <c r="O253" s="31"/>
      <c r="P253" s="31"/>
      <c r="Q253" s="31"/>
      <c r="R253" s="31"/>
      <c r="S253" s="31"/>
      <c r="T253" s="31"/>
      <c r="U253" s="60"/>
      <c r="V253" s="60"/>
      <c r="W253" s="60"/>
      <c r="X253" s="60"/>
    </row>
    <row r="254" spans="1:24" ht="30" customHeight="1" x14ac:dyDescent="0.25">
      <c r="A254" s="166"/>
      <c r="B254" s="73">
        <v>251</v>
      </c>
      <c r="C254" s="169"/>
      <c r="D254" s="75" t="s">
        <v>649</v>
      </c>
      <c r="E254" s="72" t="s">
        <v>735</v>
      </c>
      <c r="F254" s="72" t="s">
        <v>336</v>
      </c>
      <c r="G254" s="72" t="s">
        <v>232</v>
      </c>
      <c r="H254" s="56">
        <v>22.02</v>
      </c>
      <c r="I254" s="32">
        <f>5-1</f>
        <v>4</v>
      </c>
      <c r="J254" s="41">
        <f t="shared" si="6"/>
        <v>2</v>
      </c>
      <c r="K254" s="42" t="str">
        <f t="shared" si="7"/>
        <v>OK</v>
      </c>
      <c r="L254" s="31">
        <v>2</v>
      </c>
      <c r="M254" s="31"/>
      <c r="N254" s="31"/>
      <c r="O254" s="31"/>
      <c r="P254" s="31"/>
      <c r="Q254" s="31"/>
      <c r="R254" s="31"/>
      <c r="S254" s="31"/>
      <c r="T254" s="31"/>
      <c r="U254" s="60"/>
      <c r="V254" s="60"/>
      <c r="W254" s="60"/>
      <c r="X254" s="60"/>
    </row>
    <row r="255" spans="1:24" ht="30" customHeight="1" x14ac:dyDescent="0.25">
      <c r="A255" s="166"/>
      <c r="B255" s="73">
        <v>252</v>
      </c>
      <c r="C255" s="169"/>
      <c r="D255" s="75" t="s">
        <v>650</v>
      </c>
      <c r="E255" s="72" t="s">
        <v>730</v>
      </c>
      <c r="F255" s="72" t="s">
        <v>336</v>
      </c>
      <c r="G255" s="72" t="s">
        <v>44</v>
      </c>
      <c r="H255" s="56">
        <v>13.98</v>
      </c>
      <c r="I255" s="32">
        <v>2</v>
      </c>
      <c r="J255" s="41">
        <f t="shared" si="6"/>
        <v>0</v>
      </c>
      <c r="K255" s="42" t="str">
        <f t="shared" si="7"/>
        <v>OK</v>
      </c>
      <c r="L255" s="31">
        <v>2</v>
      </c>
      <c r="M255" s="31"/>
      <c r="N255" s="31"/>
      <c r="O255" s="31"/>
      <c r="P255" s="31"/>
      <c r="Q255" s="31"/>
      <c r="R255" s="31"/>
      <c r="S255" s="31"/>
      <c r="T255" s="31"/>
      <c r="U255" s="60"/>
      <c r="V255" s="60"/>
      <c r="W255" s="60"/>
      <c r="X255" s="60"/>
    </row>
    <row r="256" spans="1:24" ht="30" customHeight="1" x14ac:dyDescent="0.25">
      <c r="A256" s="166"/>
      <c r="B256" s="73">
        <v>253</v>
      </c>
      <c r="C256" s="169"/>
      <c r="D256" s="75" t="s">
        <v>651</v>
      </c>
      <c r="E256" s="72" t="s">
        <v>726</v>
      </c>
      <c r="F256" s="72" t="s">
        <v>336</v>
      </c>
      <c r="G256" s="72" t="s">
        <v>232</v>
      </c>
      <c r="H256" s="56">
        <v>25.96</v>
      </c>
      <c r="I256" s="32">
        <f>2-1</f>
        <v>1</v>
      </c>
      <c r="J256" s="41">
        <f t="shared" si="6"/>
        <v>0</v>
      </c>
      <c r="K256" s="42" t="str">
        <f t="shared" si="7"/>
        <v>OK</v>
      </c>
      <c r="L256" s="31">
        <v>1</v>
      </c>
      <c r="M256" s="31"/>
      <c r="N256" s="31"/>
      <c r="O256" s="31"/>
      <c r="P256" s="31"/>
      <c r="Q256" s="31"/>
      <c r="R256" s="31"/>
      <c r="S256" s="31"/>
      <c r="T256" s="31"/>
      <c r="U256" s="60"/>
      <c r="V256" s="60"/>
      <c r="W256" s="60"/>
      <c r="X256" s="60"/>
    </row>
    <row r="257" spans="1:24" ht="30" customHeight="1" x14ac:dyDescent="0.25">
      <c r="A257" s="167"/>
      <c r="B257" s="73">
        <v>254</v>
      </c>
      <c r="C257" s="170"/>
      <c r="D257" s="75" t="s">
        <v>653</v>
      </c>
      <c r="E257" s="72" t="s">
        <v>729</v>
      </c>
      <c r="F257" s="72" t="s">
        <v>336</v>
      </c>
      <c r="G257" s="72" t="s">
        <v>232</v>
      </c>
      <c r="H257" s="56">
        <v>86.3</v>
      </c>
      <c r="I257" s="32">
        <v>2</v>
      </c>
      <c r="J257" s="41">
        <f t="shared" si="6"/>
        <v>0</v>
      </c>
      <c r="K257" s="42" t="str">
        <f t="shared" si="7"/>
        <v>OK</v>
      </c>
      <c r="L257" s="31">
        <v>2</v>
      </c>
      <c r="M257" s="31"/>
      <c r="N257" s="31"/>
      <c r="O257" s="31"/>
      <c r="P257" s="31"/>
      <c r="Q257" s="31"/>
      <c r="R257" s="31"/>
      <c r="S257" s="31"/>
      <c r="T257" s="31"/>
      <c r="U257" s="60"/>
      <c r="V257" s="60"/>
      <c r="W257" s="60"/>
      <c r="X257" s="60"/>
    </row>
    <row r="258" spans="1:24" ht="30" customHeight="1" x14ac:dyDescent="0.25">
      <c r="A258" s="171">
        <v>5</v>
      </c>
      <c r="B258" s="76">
        <v>255</v>
      </c>
      <c r="C258" s="174" t="s">
        <v>736</v>
      </c>
      <c r="D258" s="80" t="s">
        <v>299</v>
      </c>
      <c r="E258" s="69" t="s">
        <v>737</v>
      </c>
      <c r="F258" s="69" t="s">
        <v>301</v>
      </c>
      <c r="G258" s="69" t="s">
        <v>44</v>
      </c>
      <c r="H258" s="54">
        <v>96.15</v>
      </c>
      <c r="I258" s="32">
        <v>1</v>
      </c>
      <c r="J258" s="41">
        <f t="shared" si="6"/>
        <v>1</v>
      </c>
      <c r="K258" s="42" t="str">
        <f t="shared" si="7"/>
        <v>OK</v>
      </c>
      <c r="L258" s="31"/>
      <c r="M258" s="31"/>
      <c r="N258" s="31"/>
      <c r="O258" s="31"/>
      <c r="P258" s="31"/>
      <c r="Q258" s="31"/>
      <c r="R258" s="31"/>
      <c r="S258" s="31"/>
      <c r="T258" s="31"/>
      <c r="U258" s="60"/>
      <c r="V258" s="60"/>
      <c r="W258" s="60"/>
      <c r="X258" s="60"/>
    </row>
    <row r="259" spans="1:24" ht="30" customHeight="1" x14ac:dyDescent="0.25">
      <c r="A259" s="172"/>
      <c r="B259" s="76">
        <v>256</v>
      </c>
      <c r="C259" s="175"/>
      <c r="D259" s="80" t="s">
        <v>302</v>
      </c>
      <c r="E259" s="69" t="s">
        <v>737</v>
      </c>
      <c r="F259" s="69" t="s">
        <v>301</v>
      </c>
      <c r="G259" s="69" t="s">
        <v>44</v>
      </c>
      <c r="H259" s="54">
        <v>79.91</v>
      </c>
      <c r="I259" s="32">
        <v>10</v>
      </c>
      <c r="J259" s="41">
        <f t="shared" si="6"/>
        <v>5</v>
      </c>
      <c r="K259" s="42" t="str">
        <f t="shared" si="7"/>
        <v>OK</v>
      </c>
      <c r="L259" s="31"/>
      <c r="M259" s="31"/>
      <c r="N259" s="31"/>
      <c r="O259" s="31"/>
      <c r="P259" s="31"/>
      <c r="Q259" s="31"/>
      <c r="R259" s="31"/>
      <c r="S259" s="31"/>
      <c r="T259" s="31"/>
      <c r="U259" s="60">
        <v>5</v>
      </c>
      <c r="V259" s="60"/>
      <c r="W259" s="60"/>
      <c r="X259" s="60"/>
    </row>
    <row r="260" spans="1:24" ht="30" customHeight="1" x14ac:dyDescent="0.25">
      <c r="A260" s="172"/>
      <c r="B260" s="76">
        <v>257</v>
      </c>
      <c r="C260" s="175"/>
      <c r="D260" s="80" t="s">
        <v>303</v>
      </c>
      <c r="E260" s="69" t="s">
        <v>737</v>
      </c>
      <c r="F260" s="69" t="s">
        <v>301</v>
      </c>
      <c r="G260" s="69" t="s">
        <v>44</v>
      </c>
      <c r="H260" s="54">
        <v>72.44</v>
      </c>
      <c r="I260" s="32">
        <v>1</v>
      </c>
      <c r="J260" s="41">
        <f t="shared" ref="J260:J323" si="8">I260-(SUM(L260:X260))</f>
        <v>1</v>
      </c>
      <c r="K260" s="42" t="str">
        <f t="shared" si="7"/>
        <v>OK</v>
      </c>
      <c r="L260" s="31"/>
      <c r="M260" s="31"/>
      <c r="N260" s="31"/>
      <c r="O260" s="31"/>
      <c r="P260" s="31"/>
      <c r="Q260" s="31"/>
      <c r="R260" s="31"/>
      <c r="S260" s="31"/>
      <c r="T260" s="31"/>
      <c r="U260" s="60"/>
      <c r="V260" s="60"/>
      <c r="W260" s="60"/>
      <c r="X260" s="60"/>
    </row>
    <row r="261" spans="1:24" ht="30" customHeight="1" x14ac:dyDescent="0.25">
      <c r="A261" s="172"/>
      <c r="B261" s="70">
        <v>258</v>
      </c>
      <c r="C261" s="175"/>
      <c r="D261" s="80" t="s">
        <v>643</v>
      </c>
      <c r="E261" s="69" t="s">
        <v>738</v>
      </c>
      <c r="F261" s="69" t="s">
        <v>644</v>
      </c>
      <c r="G261" s="69" t="s">
        <v>44</v>
      </c>
      <c r="H261" s="54">
        <v>23.25</v>
      </c>
      <c r="I261" s="32"/>
      <c r="J261" s="41">
        <f t="shared" si="8"/>
        <v>0</v>
      </c>
      <c r="K261" s="42" t="str">
        <f t="shared" ref="K261:K324" si="9">IF(J261&lt;0,"ATENÇÃO","OK")</f>
        <v>OK</v>
      </c>
      <c r="L261" s="31"/>
      <c r="M261" s="31"/>
      <c r="N261" s="31"/>
      <c r="O261" s="31"/>
      <c r="P261" s="31"/>
      <c r="Q261" s="31"/>
      <c r="R261" s="31"/>
      <c r="S261" s="31"/>
      <c r="T261" s="31"/>
      <c r="U261" s="60"/>
      <c r="V261" s="60"/>
      <c r="W261" s="60"/>
      <c r="X261" s="60"/>
    </row>
    <row r="262" spans="1:24" ht="30" customHeight="1" x14ac:dyDescent="0.25">
      <c r="A262" s="172"/>
      <c r="B262" s="76">
        <v>259</v>
      </c>
      <c r="C262" s="175"/>
      <c r="D262" s="80" t="s">
        <v>304</v>
      </c>
      <c r="E262" s="69" t="s">
        <v>737</v>
      </c>
      <c r="F262" s="69" t="s">
        <v>306</v>
      </c>
      <c r="G262" s="69" t="s">
        <v>44</v>
      </c>
      <c r="H262" s="54">
        <v>12.21</v>
      </c>
      <c r="I262" s="32">
        <v>5</v>
      </c>
      <c r="J262" s="41">
        <f t="shared" si="8"/>
        <v>2</v>
      </c>
      <c r="K262" s="42" t="str">
        <f t="shared" si="9"/>
        <v>OK</v>
      </c>
      <c r="L262" s="31"/>
      <c r="M262" s="31">
        <v>1</v>
      </c>
      <c r="N262" s="31"/>
      <c r="O262" s="31"/>
      <c r="P262" s="31"/>
      <c r="Q262" s="31"/>
      <c r="R262" s="31"/>
      <c r="S262" s="31"/>
      <c r="T262" s="31"/>
      <c r="U262" s="60">
        <v>2</v>
      </c>
      <c r="V262" s="60"/>
      <c r="W262" s="60"/>
      <c r="X262" s="60"/>
    </row>
    <row r="263" spans="1:24" ht="30" customHeight="1" x14ac:dyDescent="0.25">
      <c r="A263" s="172"/>
      <c r="B263" s="76">
        <v>260</v>
      </c>
      <c r="C263" s="175"/>
      <c r="D263" s="80" t="s">
        <v>307</v>
      </c>
      <c r="E263" s="69" t="s">
        <v>737</v>
      </c>
      <c r="F263" s="69" t="s">
        <v>306</v>
      </c>
      <c r="G263" s="69" t="s">
        <v>44</v>
      </c>
      <c r="H263" s="54">
        <v>4.63</v>
      </c>
      <c r="I263" s="32">
        <v>2</v>
      </c>
      <c r="J263" s="41">
        <f t="shared" si="8"/>
        <v>2</v>
      </c>
      <c r="K263" s="42" t="str">
        <f t="shared" si="9"/>
        <v>OK</v>
      </c>
      <c r="L263" s="31"/>
      <c r="M263" s="31"/>
      <c r="N263" s="31"/>
      <c r="O263" s="31"/>
      <c r="P263" s="31"/>
      <c r="Q263" s="31"/>
      <c r="R263" s="31"/>
      <c r="S263" s="31"/>
      <c r="T263" s="31"/>
      <c r="U263" s="60"/>
      <c r="V263" s="60"/>
      <c r="W263" s="60"/>
      <c r="X263" s="60"/>
    </row>
    <row r="264" spans="1:24" ht="30" customHeight="1" x14ac:dyDescent="0.25">
      <c r="A264" s="172"/>
      <c r="B264" s="76">
        <v>261</v>
      </c>
      <c r="C264" s="175"/>
      <c r="D264" s="80" t="s">
        <v>308</v>
      </c>
      <c r="E264" s="69" t="s">
        <v>737</v>
      </c>
      <c r="F264" s="69" t="s">
        <v>301</v>
      </c>
      <c r="G264" s="69" t="s">
        <v>44</v>
      </c>
      <c r="H264" s="54">
        <v>71.16</v>
      </c>
      <c r="I264" s="32">
        <v>10</v>
      </c>
      <c r="J264" s="41">
        <f t="shared" si="8"/>
        <v>5</v>
      </c>
      <c r="K264" s="42" t="str">
        <f t="shared" si="9"/>
        <v>OK</v>
      </c>
      <c r="L264" s="31"/>
      <c r="M264" s="31"/>
      <c r="N264" s="31"/>
      <c r="O264" s="31"/>
      <c r="P264" s="31"/>
      <c r="Q264" s="31"/>
      <c r="R264" s="31"/>
      <c r="S264" s="31"/>
      <c r="T264" s="31"/>
      <c r="U264" s="60">
        <v>5</v>
      </c>
      <c r="V264" s="60"/>
      <c r="W264" s="60"/>
      <c r="X264" s="60"/>
    </row>
    <row r="265" spans="1:24" ht="30" customHeight="1" x14ac:dyDescent="0.25">
      <c r="A265" s="172"/>
      <c r="B265" s="70">
        <v>262</v>
      </c>
      <c r="C265" s="175"/>
      <c r="D265" s="81" t="s">
        <v>309</v>
      </c>
      <c r="E265" s="69" t="s">
        <v>737</v>
      </c>
      <c r="F265" s="69" t="s">
        <v>301</v>
      </c>
      <c r="G265" s="69" t="s">
        <v>44</v>
      </c>
      <c r="H265" s="54">
        <v>86.96</v>
      </c>
      <c r="I265" s="32">
        <v>10</v>
      </c>
      <c r="J265" s="41">
        <f t="shared" si="8"/>
        <v>10</v>
      </c>
      <c r="K265" s="42" t="str">
        <f t="shared" si="9"/>
        <v>OK</v>
      </c>
      <c r="L265" s="31"/>
      <c r="M265" s="31"/>
      <c r="N265" s="31"/>
      <c r="O265" s="31"/>
      <c r="P265" s="31"/>
      <c r="Q265" s="31"/>
      <c r="R265" s="31"/>
      <c r="S265" s="31"/>
      <c r="T265" s="31"/>
      <c r="U265" s="60"/>
      <c r="V265" s="60"/>
      <c r="W265" s="60"/>
      <c r="X265" s="60"/>
    </row>
    <row r="266" spans="1:24" ht="30" customHeight="1" x14ac:dyDescent="0.25">
      <c r="A266" s="172"/>
      <c r="B266" s="76">
        <v>263</v>
      </c>
      <c r="C266" s="175"/>
      <c r="D266" s="80" t="s">
        <v>310</v>
      </c>
      <c r="E266" s="69" t="s">
        <v>311</v>
      </c>
      <c r="F266" s="69" t="s">
        <v>306</v>
      </c>
      <c r="G266" s="69" t="s">
        <v>44</v>
      </c>
      <c r="H266" s="54">
        <v>9.8800000000000008</v>
      </c>
      <c r="I266" s="32"/>
      <c r="J266" s="41">
        <f t="shared" si="8"/>
        <v>0</v>
      </c>
      <c r="K266" s="42" t="str">
        <f t="shared" si="9"/>
        <v>OK</v>
      </c>
      <c r="L266" s="31"/>
      <c r="M266" s="31"/>
      <c r="N266" s="31"/>
      <c r="O266" s="31"/>
      <c r="P266" s="31"/>
      <c r="Q266" s="31"/>
      <c r="R266" s="31"/>
      <c r="S266" s="31"/>
      <c r="T266" s="31"/>
      <c r="U266" s="60"/>
      <c r="V266" s="60"/>
      <c r="W266" s="60"/>
      <c r="X266" s="60"/>
    </row>
    <row r="267" spans="1:24" ht="30" customHeight="1" x14ac:dyDescent="0.25">
      <c r="A267" s="172"/>
      <c r="B267" s="76">
        <v>264</v>
      </c>
      <c r="C267" s="175"/>
      <c r="D267" s="80" t="s">
        <v>312</v>
      </c>
      <c r="E267" s="69" t="s">
        <v>739</v>
      </c>
      <c r="F267" s="69" t="s">
        <v>306</v>
      </c>
      <c r="G267" s="69" t="s">
        <v>44</v>
      </c>
      <c r="H267" s="54">
        <v>19.18</v>
      </c>
      <c r="I267" s="32">
        <v>5</v>
      </c>
      <c r="J267" s="41">
        <f t="shared" si="8"/>
        <v>0</v>
      </c>
      <c r="K267" s="42" t="str">
        <f t="shared" si="9"/>
        <v>OK</v>
      </c>
      <c r="L267" s="31"/>
      <c r="M267" s="31">
        <v>1</v>
      </c>
      <c r="N267" s="31"/>
      <c r="O267" s="31"/>
      <c r="P267" s="31">
        <v>1</v>
      </c>
      <c r="Q267" s="31">
        <v>3</v>
      </c>
      <c r="R267" s="31"/>
      <c r="S267" s="31"/>
      <c r="T267" s="31"/>
      <c r="U267" s="60"/>
      <c r="V267" s="60"/>
      <c r="W267" s="60"/>
      <c r="X267" s="60"/>
    </row>
    <row r="268" spans="1:24" ht="30" customHeight="1" x14ac:dyDescent="0.25">
      <c r="A268" s="172"/>
      <c r="B268" s="76">
        <v>265</v>
      </c>
      <c r="C268" s="175"/>
      <c r="D268" s="80" t="s">
        <v>313</v>
      </c>
      <c r="E268" s="69" t="s">
        <v>314</v>
      </c>
      <c r="F268" s="69" t="s">
        <v>306</v>
      </c>
      <c r="G268" s="69" t="s">
        <v>44</v>
      </c>
      <c r="H268" s="54">
        <v>24.34</v>
      </c>
      <c r="I268" s="32">
        <f>5+10</f>
        <v>15</v>
      </c>
      <c r="J268" s="41">
        <f t="shared" si="8"/>
        <v>0</v>
      </c>
      <c r="K268" s="42" t="str">
        <f t="shared" si="9"/>
        <v>OK</v>
      </c>
      <c r="L268" s="31"/>
      <c r="M268" s="31">
        <v>1</v>
      </c>
      <c r="N268" s="31"/>
      <c r="O268" s="31"/>
      <c r="P268" s="31">
        <v>4</v>
      </c>
      <c r="Q268" s="31"/>
      <c r="R268" s="31"/>
      <c r="S268" s="31"/>
      <c r="T268" s="31"/>
      <c r="U268" s="60">
        <v>10</v>
      </c>
      <c r="V268" s="60"/>
      <c r="W268" s="60"/>
      <c r="X268" s="60"/>
    </row>
    <row r="269" spans="1:24" ht="30" customHeight="1" x14ac:dyDescent="0.25">
      <c r="A269" s="172"/>
      <c r="B269" s="70">
        <v>266</v>
      </c>
      <c r="C269" s="175"/>
      <c r="D269" s="80" t="s">
        <v>315</v>
      </c>
      <c r="E269" s="69" t="s">
        <v>740</v>
      </c>
      <c r="F269" s="69" t="s">
        <v>38</v>
      </c>
      <c r="G269" s="69" t="s">
        <v>44</v>
      </c>
      <c r="H269" s="54">
        <v>23.18</v>
      </c>
      <c r="I269" s="32">
        <v>1</v>
      </c>
      <c r="J269" s="41">
        <f t="shared" si="8"/>
        <v>1</v>
      </c>
      <c r="K269" s="42" t="str">
        <f t="shared" si="9"/>
        <v>OK</v>
      </c>
      <c r="L269" s="31"/>
      <c r="M269" s="31"/>
      <c r="N269" s="31"/>
      <c r="O269" s="31"/>
      <c r="P269" s="31"/>
      <c r="Q269" s="31"/>
      <c r="R269" s="31"/>
      <c r="S269" s="31"/>
      <c r="T269" s="31"/>
      <c r="U269" s="60"/>
      <c r="V269" s="60"/>
      <c r="W269" s="60"/>
      <c r="X269" s="60"/>
    </row>
    <row r="270" spans="1:24" ht="30" customHeight="1" x14ac:dyDescent="0.25">
      <c r="A270" s="172"/>
      <c r="B270" s="76">
        <v>267</v>
      </c>
      <c r="C270" s="175"/>
      <c r="D270" s="80" t="s">
        <v>317</v>
      </c>
      <c r="E270" s="69" t="s">
        <v>741</v>
      </c>
      <c r="F270" s="69" t="s">
        <v>38</v>
      </c>
      <c r="G270" s="69" t="s">
        <v>44</v>
      </c>
      <c r="H270" s="54">
        <v>5.98</v>
      </c>
      <c r="I270" s="32">
        <v>1</v>
      </c>
      <c r="J270" s="41">
        <f t="shared" si="8"/>
        <v>1</v>
      </c>
      <c r="K270" s="42" t="str">
        <f t="shared" si="9"/>
        <v>OK</v>
      </c>
      <c r="L270" s="31"/>
      <c r="M270" s="31"/>
      <c r="N270" s="31"/>
      <c r="O270" s="31"/>
      <c r="P270" s="31"/>
      <c r="Q270" s="31"/>
      <c r="R270" s="31"/>
      <c r="S270" s="31"/>
      <c r="T270" s="31"/>
      <c r="U270" s="60"/>
      <c r="V270" s="60"/>
      <c r="W270" s="60"/>
      <c r="X270" s="60"/>
    </row>
    <row r="271" spans="1:24" ht="30" customHeight="1" x14ac:dyDescent="0.25">
      <c r="A271" s="172"/>
      <c r="B271" s="76">
        <v>268</v>
      </c>
      <c r="C271" s="175"/>
      <c r="D271" s="80" t="s">
        <v>319</v>
      </c>
      <c r="E271" s="69" t="s">
        <v>742</v>
      </c>
      <c r="F271" s="69" t="s">
        <v>321</v>
      </c>
      <c r="G271" s="69" t="s">
        <v>44</v>
      </c>
      <c r="H271" s="54">
        <v>26.97</v>
      </c>
      <c r="I271" s="32"/>
      <c r="J271" s="41">
        <f t="shared" si="8"/>
        <v>0</v>
      </c>
      <c r="K271" s="42" t="str">
        <f t="shared" si="9"/>
        <v>OK</v>
      </c>
      <c r="L271" s="31"/>
      <c r="M271" s="31"/>
      <c r="N271" s="31"/>
      <c r="O271" s="31"/>
      <c r="P271" s="31"/>
      <c r="Q271" s="31"/>
      <c r="R271" s="31"/>
      <c r="S271" s="31"/>
      <c r="T271" s="31"/>
      <c r="U271" s="60"/>
      <c r="V271" s="60"/>
      <c r="W271" s="60"/>
      <c r="X271" s="60"/>
    </row>
    <row r="272" spans="1:24" ht="30" customHeight="1" x14ac:dyDescent="0.25">
      <c r="A272" s="172"/>
      <c r="B272" s="76">
        <v>269</v>
      </c>
      <c r="C272" s="175"/>
      <c r="D272" s="80" t="s">
        <v>322</v>
      </c>
      <c r="E272" s="69" t="s">
        <v>743</v>
      </c>
      <c r="F272" s="69" t="s">
        <v>321</v>
      </c>
      <c r="G272" s="69" t="s">
        <v>44</v>
      </c>
      <c r="H272" s="54">
        <v>20.9</v>
      </c>
      <c r="I272" s="32">
        <v>30</v>
      </c>
      <c r="J272" s="41">
        <f t="shared" si="8"/>
        <v>30</v>
      </c>
      <c r="K272" s="42" t="str">
        <f t="shared" si="9"/>
        <v>OK</v>
      </c>
      <c r="L272" s="31"/>
      <c r="M272" s="31"/>
      <c r="N272" s="31"/>
      <c r="O272" s="31"/>
      <c r="P272" s="31"/>
      <c r="Q272" s="31"/>
      <c r="R272" s="31"/>
      <c r="S272" s="31"/>
      <c r="T272" s="31"/>
      <c r="U272" s="60"/>
      <c r="V272" s="60"/>
      <c r="W272" s="60"/>
      <c r="X272" s="60"/>
    </row>
    <row r="273" spans="1:24" ht="30" customHeight="1" x14ac:dyDescent="0.25">
      <c r="A273" s="172"/>
      <c r="B273" s="76">
        <v>270</v>
      </c>
      <c r="C273" s="175"/>
      <c r="D273" s="80" t="s">
        <v>324</v>
      </c>
      <c r="E273" s="69" t="s">
        <v>739</v>
      </c>
      <c r="F273" s="69" t="s">
        <v>50</v>
      </c>
      <c r="G273" s="69" t="s">
        <v>44</v>
      </c>
      <c r="H273" s="54">
        <v>3.67</v>
      </c>
      <c r="I273" s="32">
        <v>4</v>
      </c>
      <c r="J273" s="41">
        <f t="shared" si="8"/>
        <v>0</v>
      </c>
      <c r="K273" s="42" t="str">
        <f t="shared" si="9"/>
        <v>OK</v>
      </c>
      <c r="L273" s="31"/>
      <c r="M273" s="31">
        <v>1</v>
      </c>
      <c r="N273" s="31"/>
      <c r="O273" s="31"/>
      <c r="P273" s="31">
        <v>2</v>
      </c>
      <c r="Q273" s="31">
        <v>1</v>
      </c>
      <c r="R273" s="31"/>
      <c r="S273" s="31"/>
      <c r="T273" s="31"/>
      <c r="U273" s="60"/>
      <c r="V273" s="60"/>
      <c r="W273" s="60"/>
      <c r="X273" s="60"/>
    </row>
    <row r="274" spans="1:24" ht="30" customHeight="1" x14ac:dyDescent="0.25">
      <c r="A274" s="172"/>
      <c r="B274" s="76">
        <v>271</v>
      </c>
      <c r="C274" s="175"/>
      <c r="D274" s="80" t="s">
        <v>325</v>
      </c>
      <c r="E274" s="69" t="s">
        <v>744</v>
      </c>
      <c r="F274" s="69" t="s">
        <v>38</v>
      </c>
      <c r="G274" s="69" t="s">
        <v>44</v>
      </c>
      <c r="H274" s="54">
        <v>47.73</v>
      </c>
      <c r="I274" s="32">
        <v>5</v>
      </c>
      <c r="J274" s="41">
        <f t="shared" si="8"/>
        <v>0</v>
      </c>
      <c r="K274" s="42" t="str">
        <f t="shared" si="9"/>
        <v>OK</v>
      </c>
      <c r="L274" s="31"/>
      <c r="M274" s="31">
        <v>5</v>
      </c>
      <c r="N274" s="31"/>
      <c r="O274" s="31"/>
      <c r="P274" s="31"/>
      <c r="Q274" s="31"/>
      <c r="R274" s="31"/>
      <c r="S274" s="31"/>
      <c r="T274" s="31"/>
      <c r="U274" s="60"/>
      <c r="V274" s="60"/>
      <c r="W274" s="60"/>
      <c r="X274" s="60"/>
    </row>
    <row r="275" spans="1:24" ht="30" customHeight="1" x14ac:dyDescent="0.25">
      <c r="A275" s="172"/>
      <c r="B275" s="76">
        <v>272</v>
      </c>
      <c r="C275" s="175"/>
      <c r="D275" s="80" t="s">
        <v>327</v>
      </c>
      <c r="E275" s="69" t="s">
        <v>744</v>
      </c>
      <c r="F275" s="69" t="s">
        <v>38</v>
      </c>
      <c r="G275" s="69" t="s">
        <v>44</v>
      </c>
      <c r="H275" s="54">
        <v>50.1</v>
      </c>
      <c r="I275" s="32">
        <v>5</v>
      </c>
      <c r="J275" s="41">
        <f t="shared" si="8"/>
        <v>0</v>
      </c>
      <c r="K275" s="42" t="str">
        <f t="shared" si="9"/>
        <v>OK</v>
      </c>
      <c r="L275" s="31"/>
      <c r="M275" s="31">
        <v>5</v>
      </c>
      <c r="N275" s="31"/>
      <c r="O275" s="31"/>
      <c r="P275" s="31"/>
      <c r="Q275" s="31"/>
      <c r="R275" s="31"/>
      <c r="S275" s="31"/>
      <c r="T275" s="31"/>
      <c r="U275" s="60"/>
      <c r="V275" s="60"/>
      <c r="W275" s="60"/>
      <c r="X275" s="60"/>
    </row>
    <row r="276" spans="1:24" ht="30" customHeight="1" x14ac:dyDescent="0.25">
      <c r="A276" s="172"/>
      <c r="B276" s="76">
        <v>273</v>
      </c>
      <c r="C276" s="175"/>
      <c r="D276" s="80" t="s">
        <v>745</v>
      </c>
      <c r="E276" s="69" t="s">
        <v>746</v>
      </c>
      <c r="F276" s="69" t="s">
        <v>38</v>
      </c>
      <c r="G276" s="69" t="s">
        <v>44</v>
      </c>
      <c r="H276" s="54">
        <v>1.29</v>
      </c>
      <c r="I276" s="32">
        <v>100</v>
      </c>
      <c r="J276" s="41">
        <f t="shared" si="8"/>
        <v>100</v>
      </c>
      <c r="K276" s="42" t="str">
        <f t="shared" si="9"/>
        <v>OK</v>
      </c>
      <c r="L276" s="31"/>
      <c r="M276" s="31"/>
      <c r="N276" s="31"/>
      <c r="O276" s="31"/>
      <c r="P276" s="31"/>
      <c r="Q276" s="31"/>
      <c r="R276" s="31"/>
      <c r="S276" s="31"/>
      <c r="T276" s="31"/>
      <c r="U276" s="60"/>
      <c r="V276" s="60"/>
      <c r="W276" s="60"/>
      <c r="X276" s="60"/>
    </row>
    <row r="277" spans="1:24" ht="30" customHeight="1" x14ac:dyDescent="0.25">
      <c r="A277" s="172"/>
      <c r="B277" s="76">
        <v>274</v>
      </c>
      <c r="C277" s="175"/>
      <c r="D277" s="80" t="s">
        <v>329</v>
      </c>
      <c r="E277" s="69" t="s">
        <v>747</v>
      </c>
      <c r="F277" s="69" t="s">
        <v>38</v>
      </c>
      <c r="G277" s="69" t="s">
        <v>44</v>
      </c>
      <c r="H277" s="54">
        <v>0.44</v>
      </c>
      <c r="I277" s="32">
        <v>100</v>
      </c>
      <c r="J277" s="41">
        <f t="shared" si="8"/>
        <v>100</v>
      </c>
      <c r="K277" s="42" t="str">
        <f t="shared" si="9"/>
        <v>OK</v>
      </c>
      <c r="L277" s="31"/>
      <c r="M277" s="31"/>
      <c r="N277" s="31"/>
      <c r="O277" s="31"/>
      <c r="P277" s="31"/>
      <c r="Q277" s="31"/>
      <c r="R277" s="31"/>
      <c r="S277" s="31"/>
      <c r="T277" s="31"/>
      <c r="U277" s="60"/>
      <c r="V277" s="60"/>
      <c r="W277" s="60"/>
      <c r="X277" s="60"/>
    </row>
    <row r="278" spans="1:24" ht="30" customHeight="1" x14ac:dyDescent="0.25">
      <c r="A278" s="172"/>
      <c r="B278" s="70">
        <v>275</v>
      </c>
      <c r="C278" s="175"/>
      <c r="D278" s="80" t="s">
        <v>330</v>
      </c>
      <c r="E278" s="69" t="s">
        <v>748</v>
      </c>
      <c r="F278" s="69" t="s">
        <v>321</v>
      </c>
      <c r="G278" s="69" t="s">
        <v>44</v>
      </c>
      <c r="H278" s="54">
        <v>111.53</v>
      </c>
      <c r="I278" s="32"/>
      <c r="J278" s="41">
        <f t="shared" si="8"/>
        <v>0</v>
      </c>
      <c r="K278" s="42" t="str">
        <f t="shared" si="9"/>
        <v>OK</v>
      </c>
      <c r="L278" s="31"/>
      <c r="M278" s="31"/>
      <c r="N278" s="31"/>
      <c r="O278" s="31"/>
      <c r="P278" s="31"/>
      <c r="Q278" s="31"/>
      <c r="R278" s="31"/>
      <c r="S278" s="31"/>
      <c r="T278" s="31"/>
      <c r="U278" s="60"/>
      <c r="V278" s="60"/>
      <c r="W278" s="60"/>
      <c r="X278" s="60"/>
    </row>
    <row r="279" spans="1:24" ht="30" customHeight="1" x14ac:dyDescent="0.25">
      <c r="A279" s="172"/>
      <c r="B279" s="76">
        <v>276</v>
      </c>
      <c r="C279" s="175"/>
      <c r="D279" s="81" t="s">
        <v>749</v>
      </c>
      <c r="E279" s="66" t="s">
        <v>750</v>
      </c>
      <c r="F279" s="48" t="s">
        <v>751</v>
      </c>
      <c r="G279" s="70" t="s">
        <v>44</v>
      </c>
      <c r="H279" s="54">
        <v>255.57</v>
      </c>
      <c r="I279" s="32"/>
      <c r="J279" s="41">
        <f t="shared" si="8"/>
        <v>0</v>
      </c>
      <c r="K279" s="42" t="str">
        <f t="shared" si="9"/>
        <v>OK</v>
      </c>
      <c r="L279" s="31"/>
      <c r="M279" s="31"/>
      <c r="N279" s="31"/>
      <c r="O279" s="31"/>
      <c r="P279" s="31"/>
      <c r="Q279" s="31"/>
      <c r="R279" s="31"/>
      <c r="S279" s="31"/>
      <c r="T279" s="31"/>
      <c r="U279" s="60"/>
      <c r="V279" s="60"/>
      <c r="W279" s="60"/>
      <c r="X279" s="60"/>
    </row>
    <row r="280" spans="1:24" ht="30" customHeight="1" x14ac:dyDescent="0.25">
      <c r="A280" s="172"/>
      <c r="B280" s="76">
        <v>277</v>
      </c>
      <c r="C280" s="175"/>
      <c r="D280" s="81" t="s">
        <v>752</v>
      </c>
      <c r="E280" s="66" t="s">
        <v>748</v>
      </c>
      <c r="F280" s="48" t="s">
        <v>751</v>
      </c>
      <c r="G280" s="70" t="s">
        <v>44</v>
      </c>
      <c r="H280" s="54">
        <v>203.37</v>
      </c>
      <c r="I280" s="32"/>
      <c r="J280" s="41">
        <f t="shared" si="8"/>
        <v>0</v>
      </c>
      <c r="K280" s="42" t="str">
        <f t="shared" si="9"/>
        <v>OK</v>
      </c>
      <c r="L280" s="31"/>
      <c r="M280" s="31"/>
      <c r="N280" s="31"/>
      <c r="O280" s="31"/>
      <c r="P280" s="31"/>
      <c r="Q280" s="31"/>
      <c r="R280" s="31"/>
      <c r="S280" s="31"/>
      <c r="T280" s="31"/>
      <c r="U280" s="60"/>
      <c r="V280" s="60"/>
      <c r="W280" s="60"/>
      <c r="X280" s="60"/>
    </row>
    <row r="281" spans="1:24" ht="30" customHeight="1" x14ac:dyDescent="0.25">
      <c r="A281" s="172"/>
      <c r="B281" s="76">
        <v>278</v>
      </c>
      <c r="C281" s="175"/>
      <c r="D281" s="81" t="s">
        <v>753</v>
      </c>
      <c r="E281" s="66" t="s">
        <v>748</v>
      </c>
      <c r="F281" s="48" t="s">
        <v>754</v>
      </c>
      <c r="G281" s="70" t="s">
        <v>755</v>
      </c>
      <c r="H281" s="54">
        <v>3.68</v>
      </c>
      <c r="I281" s="32"/>
      <c r="J281" s="41">
        <f t="shared" si="8"/>
        <v>0</v>
      </c>
      <c r="K281" s="42" t="str">
        <f t="shared" si="9"/>
        <v>OK</v>
      </c>
      <c r="L281" s="31"/>
      <c r="M281" s="31"/>
      <c r="N281" s="31"/>
      <c r="O281" s="31"/>
      <c r="P281" s="31"/>
      <c r="Q281" s="31"/>
      <c r="R281" s="31"/>
      <c r="S281" s="31"/>
      <c r="T281" s="31"/>
      <c r="U281" s="60"/>
      <c r="V281" s="60"/>
      <c r="W281" s="60"/>
      <c r="X281" s="60"/>
    </row>
    <row r="282" spans="1:24" ht="30" customHeight="1" x14ac:dyDescent="0.25">
      <c r="A282" s="172"/>
      <c r="B282" s="76">
        <v>279</v>
      </c>
      <c r="C282" s="175"/>
      <c r="D282" s="81" t="s">
        <v>756</v>
      </c>
      <c r="E282" s="66" t="s">
        <v>757</v>
      </c>
      <c r="F282" s="48" t="s">
        <v>336</v>
      </c>
      <c r="G282" s="70" t="s">
        <v>44</v>
      </c>
      <c r="H282" s="54">
        <v>84.95</v>
      </c>
      <c r="I282" s="32"/>
      <c r="J282" s="41">
        <f t="shared" si="8"/>
        <v>0</v>
      </c>
      <c r="K282" s="42" t="str">
        <f t="shared" si="9"/>
        <v>OK</v>
      </c>
      <c r="L282" s="31"/>
      <c r="M282" s="31"/>
      <c r="N282" s="31"/>
      <c r="O282" s="31"/>
      <c r="P282" s="31"/>
      <c r="Q282" s="31"/>
      <c r="R282" s="31"/>
      <c r="S282" s="31"/>
      <c r="T282" s="31"/>
      <c r="U282" s="60"/>
      <c r="V282" s="60"/>
      <c r="W282" s="60"/>
      <c r="X282" s="60"/>
    </row>
    <row r="283" spans="1:24" ht="30" customHeight="1" x14ac:dyDescent="0.25">
      <c r="A283" s="172"/>
      <c r="B283" s="76">
        <v>280</v>
      </c>
      <c r="C283" s="175"/>
      <c r="D283" s="81" t="s">
        <v>758</v>
      </c>
      <c r="E283" s="66" t="s">
        <v>757</v>
      </c>
      <c r="F283" s="48" t="s">
        <v>336</v>
      </c>
      <c r="G283" s="70" t="s">
        <v>44</v>
      </c>
      <c r="H283" s="54">
        <v>122.79</v>
      </c>
      <c r="I283" s="32"/>
      <c r="J283" s="41">
        <f t="shared" si="8"/>
        <v>0</v>
      </c>
      <c r="K283" s="42" t="str">
        <f t="shared" si="9"/>
        <v>OK</v>
      </c>
      <c r="L283" s="31"/>
      <c r="M283" s="31"/>
      <c r="N283" s="31"/>
      <c r="O283" s="31"/>
      <c r="P283" s="31"/>
      <c r="Q283" s="31"/>
      <c r="R283" s="31"/>
      <c r="S283" s="31"/>
      <c r="T283" s="31"/>
      <c r="U283" s="60"/>
      <c r="V283" s="60"/>
      <c r="W283" s="60"/>
      <c r="X283" s="60"/>
    </row>
    <row r="284" spans="1:24" ht="30" customHeight="1" x14ac:dyDescent="0.25">
      <c r="A284" s="172"/>
      <c r="B284" s="76">
        <v>281</v>
      </c>
      <c r="C284" s="175"/>
      <c r="D284" s="81" t="s">
        <v>759</v>
      </c>
      <c r="E284" s="66" t="s">
        <v>757</v>
      </c>
      <c r="F284" s="48" t="s">
        <v>336</v>
      </c>
      <c r="G284" s="70" t="s">
        <v>44</v>
      </c>
      <c r="H284" s="54">
        <v>38.6</v>
      </c>
      <c r="I284" s="32"/>
      <c r="J284" s="41">
        <f t="shared" si="8"/>
        <v>0</v>
      </c>
      <c r="K284" s="42" t="str">
        <f t="shared" si="9"/>
        <v>OK</v>
      </c>
      <c r="L284" s="31"/>
      <c r="M284" s="31"/>
      <c r="N284" s="31"/>
      <c r="O284" s="31"/>
      <c r="P284" s="31"/>
      <c r="Q284" s="31"/>
      <c r="R284" s="31"/>
      <c r="S284" s="31"/>
      <c r="T284" s="31"/>
      <c r="U284" s="60"/>
      <c r="V284" s="60"/>
      <c r="W284" s="60"/>
      <c r="X284" s="60"/>
    </row>
    <row r="285" spans="1:24" ht="30" customHeight="1" x14ac:dyDescent="0.25">
      <c r="A285" s="172"/>
      <c r="B285" s="76">
        <v>282</v>
      </c>
      <c r="C285" s="175"/>
      <c r="D285" s="81" t="s">
        <v>760</v>
      </c>
      <c r="E285" s="66" t="s">
        <v>757</v>
      </c>
      <c r="F285" s="48" t="s">
        <v>336</v>
      </c>
      <c r="G285" s="70" t="s">
        <v>44</v>
      </c>
      <c r="H285" s="54">
        <v>58.6</v>
      </c>
      <c r="I285" s="32"/>
      <c r="J285" s="41">
        <f t="shared" si="8"/>
        <v>0</v>
      </c>
      <c r="K285" s="42" t="str">
        <f t="shared" si="9"/>
        <v>OK</v>
      </c>
      <c r="L285" s="31"/>
      <c r="M285" s="31"/>
      <c r="N285" s="31"/>
      <c r="O285" s="31"/>
      <c r="P285" s="31"/>
      <c r="Q285" s="31"/>
      <c r="R285" s="31"/>
      <c r="S285" s="31"/>
      <c r="T285" s="31"/>
      <c r="U285" s="60"/>
      <c r="V285" s="60"/>
      <c r="W285" s="60"/>
      <c r="X285" s="60"/>
    </row>
    <row r="286" spans="1:24" ht="30" customHeight="1" x14ac:dyDescent="0.25">
      <c r="A286" s="172"/>
      <c r="B286" s="76">
        <v>283</v>
      </c>
      <c r="C286" s="175"/>
      <c r="D286" s="81" t="s">
        <v>761</v>
      </c>
      <c r="E286" s="66" t="s">
        <v>762</v>
      </c>
      <c r="F286" s="48" t="s">
        <v>336</v>
      </c>
      <c r="G286" s="70" t="s">
        <v>44</v>
      </c>
      <c r="H286" s="54">
        <v>9.24</v>
      </c>
      <c r="I286" s="32"/>
      <c r="J286" s="41">
        <f t="shared" si="8"/>
        <v>0</v>
      </c>
      <c r="K286" s="42" t="str">
        <f t="shared" si="9"/>
        <v>OK</v>
      </c>
      <c r="L286" s="31"/>
      <c r="M286" s="31"/>
      <c r="N286" s="31"/>
      <c r="O286" s="31"/>
      <c r="P286" s="31"/>
      <c r="Q286" s="31"/>
      <c r="R286" s="31"/>
      <c r="S286" s="31"/>
      <c r="T286" s="31"/>
      <c r="U286" s="60"/>
      <c r="V286" s="60"/>
      <c r="W286" s="60"/>
      <c r="X286" s="60"/>
    </row>
    <row r="287" spans="1:24" ht="30" customHeight="1" x14ac:dyDescent="0.25">
      <c r="A287" s="172"/>
      <c r="B287" s="76">
        <v>284</v>
      </c>
      <c r="C287" s="175"/>
      <c r="D287" s="81" t="s">
        <v>763</v>
      </c>
      <c r="E287" s="66" t="s">
        <v>764</v>
      </c>
      <c r="F287" s="48" t="s">
        <v>765</v>
      </c>
      <c r="G287" s="70" t="s">
        <v>44</v>
      </c>
      <c r="H287" s="54">
        <v>45.35</v>
      </c>
      <c r="I287" s="32"/>
      <c r="J287" s="41">
        <f t="shared" si="8"/>
        <v>0</v>
      </c>
      <c r="K287" s="42" t="str">
        <f t="shared" si="9"/>
        <v>OK</v>
      </c>
      <c r="L287" s="31"/>
      <c r="M287" s="31"/>
      <c r="N287" s="31"/>
      <c r="O287" s="31"/>
      <c r="P287" s="31"/>
      <c r="Q287" s="31"/>
      <c r="R287" s="31"/>
      <c r="S287" s="31"/>
      <c r="T287" s="31"/>
      <c r="U287" s="60"/>
      <c r="V287" s="60"/>
      <c r="W287" s="60"/>
      <c r="X287" s="60"/>
    </row>
    <row r="288" spans="1:24" ht="30" customHeight="1" x14ac:dyDescent="0.25">
      <c r="A288" s="172"/>
      <c r="B288" s="76">
        <v>285</v>
      </c>
      <c r="C288" s="175"/>
      <c r="D288" s="81" t="s">
        <v>766</v>
      </c>
      <c r="E288" s="66" t="s">
        <v>767</v>
      </c>
      <c r="F288" s="48" t="s">
        <v>38</v>
      </c>
      <c r="G288" s="70" t="s">
        <v>44</v>
      </c>
      <c r="H288" s="54">
        <v>61.65</v>
      </c>
      <c r="I288" s="32"/>
      <c r="J288" s="41">
        <f t="shared" si="8"/>
        <v>0</v>
      </c>
      <c r="K288" s="42" t="str">
        <f t="shared" si="9"/>
        <v>OK</v>
      </c>
      <c r="L288" s="31"/>
      <c r="M288" s="31"/>
      <c r="N288" s="31"/>
      <c r="O288" s="31"/>
      <c r="P288" s="31"/>
      <c r="Q288" s="31"/>
      <c r="R288" s="31"/>
      <c r="S288" s="31"/>
      <c r="T288" s="31"/>
      <c r="U288" s="60"/>
      <c r="V288" s="60"/>
      <c r="W288" s="60"/>
      <c r="X288" s="60"/>
    </row>
    <row r="289" spans="1:24" ht="30" customHeight="1" x14ac:dyDescent="0.25">
      <c r="A289" s="172"/>
      <c r="B289" s="76">
        <v>286</v>
      </c>
      <c r="C289" s="175"/>
      <c r="D289" s="81" t="s">
        <v>768</v>
      </c>
      <c r="E289" s="66" t="s">
        <v>767</v>
      </c>
      <c r="F289" s="48" t="s">
        <v>38</v>
      </c>
      <c r="G289" s="70" t="s">
        <v>44</v>
      </c>
      <c r="H289" s="54">
        <v>71.599999999999994</v>
      </c>
      <c r="I289" s="32"/>
      <c r="J289" s="41">
        <f t="shared" si="8"/>
        <v>0</v>
      </c>
      <c r="K289" s="42" t="str">
        <f t="shared" si="9"/>
        <v>OK</v>
      </c>
      <c r="L289" s="31"/>
      <c r="M289" s="31"/>
      <c r="N289" s="31"/>
      <c r="O289" s="31"/>
      <c r="P289" s="31"/>
      <c r="Q289" s="31"/>
      <c r="R289" s="31"/>
      <c r="S289" s="31"/>
      <c r="T289" s="31"/>
      <c r="U289" s="60"/>
      <c r="V289" s="60"/>
      <c r="W289" s="60"/>
      <c r="X289" s="60"/>
    </row>
    <row r="290" spans="1:24" ht="30" customHeight="1" x14ac:dyDescent="0.25">
      <c r="A290" s="172"/>
      <c r="B290" s="76">
        <v>287</v>
      </c>
      <c r="C290" s="175"/>
      <c r="D290" s="81" t="s">
        <v>769</v>
      </c>
      <c r="E290" s="66" t="s">
        <v>767</v>
      </c>
      <c r="F290" s="48" t="s">
        <v>38</v>
      </c>
      <c r="G290" s="70" t="s">
        <v>44</v>
      </c>
      <c r="H290" s="54">
        <v>101.41</v>
      </c>
      <c r="I290" s="32"/>
      <c r="J290" s="41">
        <f t="shared" si="8"/>
        <v>0</v>
      </c>
      <c r="K290" s="42" t="str">
        <f t="shared" si="9"/>
        <v>OK</v>
      </c>
      <c r="L290" s="31"/>
      <c r="M290" s="31"/>
      <c r="N290" s="31"/>
      <c r="O290" s="31"/>
      <c r="P290" s="31"/>
      <c r="Q290" s="31"/>
      <c r="R290" s="31"/>
      <c r="S290" s="31"/>
      <c r="T290" s="31"/>
      <c r="U290" s="60"/>
      <c r="V290" s="60"/>
      <c r="W290" s="60"/>
      <c r="X290" s="60"/>
    </row>
    <row r="291" spans="1:24" ht="30" customHeight="1" x14ac:dyDescent="0.25">
      <c r="A291" s="172"/>
      <c r="B291" s="76">
        <v>288</v>
      </c>
      <c r="C291" s="175"/>
      <c r="D291" s="81" t="s">
        <v>770</v>
      </c>
      <c r="E291" s="66" t="s">
        <v>771</v>
      </c>
      <c r="F291" s="48" t="s">
        <v>38</v>
      </c>
      <c r="G291" s="70" t="s">
        <v>44</v>
      </c>
      <c r="H291" s="54">
        <v>40.770000000000003</v>
      </c>
      <c r="I291" s="32"/>
      <c r="J291" s="41">
        <f t="shared" si="8"/>
        <v>0</v>
      </c>
      <c r="K291" s="42" t="str">
        <f t="shared" si="9"/>
        <v>OK</v>
      </c>
      <c r="L291" s="31"/>
      <c r="M291" s="31"/>
      <c r="N291" s="31"/>
      <c r="O291" s="31"/>
      <c r="P291" s="31"/>
      <c r="Q291" s="31"/>
      <c r="R291" s="31"/>
      <c r="S291" s="31"/>
      <c r="T291" s="31"/>
      <c r="U291" s="60"/>
      <c r="V291" s="60"/>
      <c r="W291" s="60"/>
      <c r="X291" s="60"/>
    </row>
    <row r="292" spans="1:24" ht="30" customHeight="1" x14ac:dyDescent="0.25">
      <c r="A292" s="172"/>
      <c r="B292" s="76">
        <v>289</v>
      </c>
      <c r="C292" s="175"/>
      <c r="D292" s="81" t="s">
        <v>772</v>
      </c>
      <c r="E292" s="66" t="s">
        <v>773</v>
      </c>
      <c r="F292" s="66" t="s">
        <v>774</v>
      </c>
      <c r="G292" s="70" t="s">
        <v>44</v>
      </c>
      <c r="H292" s="54">
        <v>27.07</v>
      </c>
      <c r="I292" s="32"/>
      <c r="J292" s="41">
        <f t="shared" si="8"/>
        <v>0</v>
      </c>
      <c r="K292" s="42" t="str">
        <f t="shared" si="9"/>
        <v>OK</v>
      </c>
      <c r="L292" s="31"/>
      <c r="M292" s="31"/>
      <c r="N292" s="31"/>
      <c r="O292" s="31"/>
      <c r="P292" s="31"/>
      <c r="Q292" s="31"/>
      <c r="R292" s="31"/>
      <c r="S292" s="31"/>
      <c r="T292" s="31"/>
      <c r="U292" s="60"/>
      <c r="V292" s="60"/>
      <c r="W292" s="60"/>
      <c r="X292" s="60"/>
    </row>
    <row r="293" spans="1:24" ht="30" customHeight="1" x14ac:dyDescent="0.25">
      <c r="A293" s="172"/>
      <c r="B293" s="70">
        <v>290</v>
      </c>
      <c r="C293" s="175"/>
      <c r="D293" s="80" t="s">
        <v>332</v>
      </c>
      <c r="E293" s="69" t="s">
        <v>775</v>
      </c>
      <c r="F293" s="69" t="s">
        <v>38</v>
      </c>
      <c r="G293" s="69" t="s">
        <v>44</v>
      </c>
      <c r="H293" s="54">
        <v>5.85</v>
      </c>
      <c r="I293" s="32"/>
      <c r="J293" s="41">
        <f t="shared" si="8"/>
        <v>0</v>
      </c>
      <c r="K293" s="42" t="str">
        <f t="shared" si="9"/>
        <v>OK</v>
      </c>
      <c r="L293" s="31"/>
      <c r="M293" s="31"/>
      <c r="N293" s="31"/>
      <c r="O293" s="31"/>
      <c r="P293" s="31"/>
      <c r="Q293" s="31"/>
      <c r="R293" s="31"/>
      <c r="S293" s="31"/>
      <c r="T293" s="31"/>
      <c r="U293" s="60"/>
      <c r="V293" s="60"/>
      <c r="W293" s="60"/>
      <c r="X293" s="60"/>
    </row>
    <row r="294" spans="1:24" ht="30" customHeight="1" x14ac:dyDescent="0.25">
      <c r="A294" s="172"/>
      <c r="B294" s="70">
        <v>291</v>
      </c>
      <c r="C294" s="175"/>
      <c r="D294" s="80" t="s">
        <v>334</v>
      </c>
      <c r="E294" s="69" t="s">
        <v>775</v>
      </c>
      <c r="F294" s="69" t="s">
        <v>38</v>
      </c>
      <c r="G294" s="69" t="s">
        <v>44</v>
      </c>
      <c r="H294" s="54">
        <v>5.89</v>
      </c>
      <c r="I294" s="32"/>
      <c r="J294" s="41">
        <f t="shared" si="8"/>
        <v>0</v>
      </c>
      <c r="K294" s="42" t="str">
        <f t="shared" si="9"/>
        <v>OK</v>
      </c>
      <c r="L294" s="31"/>
      <c r="M294" s="31"/>
      <c r="N294" s="31"/>
      <c r="O294" s="31"/>
      <c r="P294" s="31"/>
      <c r="Q294" s="31"/>
      <c r="R294" s="31"/>
      <c r="S294" s="31"/>
      <c r="T294" s="31"/>
      <c r="U294" s="60"/>
      <c r="V294" s="60"/>
      <c r="W294" s="60"/>
      <c r="X294" s="60"/>
    </row>
    <row r="295" spans="1:24" ht="30" customHeight="1" x14ac:dyDescent="0.25">
      <c r="A295" s="172"/>
      <c r="B295" s="70">
        <v>292</v>
      </c>
      <c r="C295" s="175"/>
      <c r="D295" s="80" t="s">
        <v>335</v>
      </c>
      <c r="E295" s="69" t="s">
        <v>775</v>
      </c>
      <c r="F295" s="69" t="s">
        <v>336</v>
      </c>
      <c r="G295" s="69" t="s">
        <v>44</v>
      </c>
      <c r="H295" s="54">
        <v>5.93</v>
      </c>
      <c r="I295" s="32"/>
      <c r="J295" s="41">
        <f t="shared" si="8"/>
        <v>0</v>
      </c>
      <c r="K295" s="42" t="str">
        <f t="shared" si="9"/>
        <v>OK</v>
      </c>
      <c r="L295" s="31"/>
      <c r="M295" s="31"/>
      <c r="N295" s="31"/>
      <c r="O295" s="31"/>
      <c r="P295" s="31"/>
      <c r="Q295" s="31"/>
      <c r="R295" s="31"/>
      <c r="S295" s="31"/>
      <c r="T295" s="31"/>
      <c r="U295" s="60"/>
      <c r="V295" s="60"/>
      <c r="W295" s="60"/>
      <c r="X295" s="60"/>
    </row>
    <row r="296" spans="1:24" ht="30" customHeight="1" x14ac:dyDescent="0.25">
      <c r="A296" s="172"/>
      <c r="B296" s="69">
        <v>293</v>
      </c>
      <c r="C296" s="175"/>
      <c r="D296" s="80" t="s">
        <v>337</v>
      </c>
      <c r="E296" s="69" t="s">
        <v>757</v>
      </c>
      <c r="F296" s="69" t="s">
        <v>123</v>
      </c>
      <c r="G296" s="69" t="s">
        <v>44</v>
      </c>
      <c r="H296" s="54">
        <v>66.3</v>
      </c>
      <c r="I296" s="32"/>
      <c r="J296" s="41">
        <f t="shared" si="8"/>
        <v>0</v>
      </c>
      <c r="K296" s="42" t="str">
        <f t="shared" si="9"/>
        <v>OK</v>
      </c>
      <c r="L296" s="31"/>
      <c r="M296" s="31"/>
      <c r="N296" s="31"/>
      <c r="O296" s="31"/>
      <c r="P296" s="31"/>
      <c r="Q296" s="31"/>
      <c r="R296" s="31"/>
      <c r="S296" s="31"/>
      <c r="T296" s="31"/>
      <c r="U296" s="60"/>
      <c r="V296" s="60"/>
      <c r="W296" s="60"/>
      <c r="X296" s="60"/>
    </row>
    <row r="297" spans="1:24" ht="30" customHeight="1" x14ac:dyDescent="0.25">
      <c r="A297" s="172"/>
      <c r="B297" s="69">
        <v>294</v>
      </c>
      <c r="C297" s="175"/>
      <c r="D297" s="80" t="s">
        <v>339</v>
      </c>
      <c r="E297" s="69" t="s">
        <v>757</v>
      </c>
      <c r="F297" s="69" t="s">
        <v>123</v>
      </c>
      <c r="G297" s="69" t="s">
        <v>44</v>
      </c>
      <c r="H297" s="54">
        <v>70.87</v>
      </c>
      <c r="I297" s="32"/>
      <c r="J297" s="41">
        <f t="shared" si="8"/>
        <v>0</v>
      </c>
      <c r="K297" s="42" t="str">
        <f t="shared" si="9"/>
        <v>OK</v>
      </c>
      <c r="L297" s="31"/>
      <c r="M297" s="31"/>
      <c r="N297" s="31"/>
      <c r="O297" s="31"/>
      <c r="P297" s="31"/>
      <c r="Q297" s="31"/>
      <c r="R297" s="31"/>
      <c r="S297" s="31"/>
      <c r="T297" s="31"/>
      <c r="U297" s="60"/>
      <c r="V297" s="60"/>
      <c r="W297" s="60"/>
      <c r="X297" s="60"/>
    </row>
    <row r="298" spans="1:24" ht="30" customHeight="1" x14ac:dyDescent="0.25">
      <c r="A298" s="172"/>
      <c r="B298" s="70">
        <v>295</v>
      </c>
      <c r="C298" s="175"/>
      <c r="D298" s="80" t="s">
        <v>340</v>
      </c>
      <c r="E298" s="69" t="s">
        <v>757</v>
      </c>
      <c r="F298" s="69" t="s">
        <v>123</v>
      </c>
      <c r="G298" s="69" t="s">
        <v>44</v>
      </c>
      <c r="H298" s="54">
        <v>97.78</v>
      </c>
      <c r="I298" s="32"/>
      <c r="J298" s="41">
        <f t="shared" si="8"/>
        <v>0</v>
      </c>
      <c r="K298" s="42" t="str">
        <f t="shared" si="9"/>
        <v>OK</v>
      </c>
      <c r="L298" s="31"/>
      <c r="M298" s="31"/>
      <c r="N298" s="31"/>
      <c r="O298" s="31"/>
      <c r="P298" s="31"/>
      <c r="Q298" s="31"/>
      <c r="R298" s="31"/>
      <c r="S298" s="31"/>
      <c r="T298" s="31"/>
      <c r="U298" s="60"/>
      <c r="V298" s="60"/>
      <c r="W298" s="60"/>
      <c r="X298" s="60"/>
    </row>
    <row r="299" spans="1:24" ht="30" customHeight="1" x14ac:dyDescent="0.25">
      <c r="A299" s="172"/>
      <c r="B299" s="69">
        <v>296</v>
      </c>
      <c r="C299" s="175"/>
      <c r="D299" s="80" t="s">
        <v>341</v>
      </c>
      <c r="E299" s="69" t="s">
        <v>776</v>
      </c>
      <c r="F299" s="69" t="s">
        <v>343</v>
      </c>
      <c r="G299" s="69" t="s">
        <v>44</v>
      </c>
      <c r="H299" s="54">
        <v>32.520000000000003</v>
      </c>
      <c r="I299" s="32"/>
      <c r="J299" s="41">
        <f t="shared" si="8"/>
        <v>0</v>
      </c>
      <c r="K299" s="42" t="str">
        <f t="shared" si="9"/>
        <v>OK</v>
      </c>
      <c r="L299" s="31"/>
      <c r="M299" s="31"/>
      <c r="N299" s="31"/>
      <c r="O299" s="31"/>
      <c r="P299" s="31"/>
      <c r="Q299" s="31"/>
      <c r="R299" s="31"/>
      <c r="S299" s="31"/>
      <c r="T299" s="31"/>
      <c r="U299" s="60"/>
      <c r="V299" s="60"/>
      <c r="W299" s="60"/>
      <c r="X299" s="60"/>
    </row>
    <row r="300" spans="1:24" ht="30" customHeight="1" x14ac:dyDescent="0.25">
      <c r="A300" s="173"/>
      <c r="B300" s="69">
        <v>297</v>
      </c>
      <c r="C300" s="176"/>
      <c r="D300" s="80" t="s">
        <v>344</v>
      </c>
      <c r="E300" s="69" t="s">
        <v>776</v>
      </c>
      <c r="F300" s="69" t="s">
        <v>343</v>
      </c>
      <c r="G300" s="69" t="s">
        <v>44</v>
      </c>
      <c r="H300" s="54">
        <v>41.15</v>
      </c>
      <c r="I300" s="32"/>
      <c r="J300" s="41">
        <f t="shared" si="8"/>
        <v>0</v>
      </c>
      <c r="K300" s="42" t="str">
        <f t="shared" si="9"/>
        <v>OK</v>
      </c>
      <c r="L300" s="31"/>
      <c r="M300" s="31"/>
      <c r="N300" s="31"/>
      <c r="O300" s="31"/>
      <c r="P300" s="31"/>
      <c r="Q300" s="31"/>
      <c r="R300" s="31"/>
      <c r="S300" s="31"/>
      <c r="T300" s="31"/>
      <c r="U300" s="60"/>
      <c r="V300" s="60"/>
      <c r="W300" s="60"/>
      <c r="X300" s="60"/>
    </row>
    <row r="301" spans="1:24" ht="30" customHeight="1" x14ac:dyDescent="0.25">
      <c r="A301" s="165">
        <v>7</v>
      </c>
      <c r="B301" s="71">
        <v>345</v>
      </c>
      <c r="C301" s="168" t="s">
        <v>695</v>
      </c>
      <c r="D301" s="75" t="s">
        <v>777</v>
      </c>
      <c r="E301" s="72" t="s">
        <v>778</v>
      </c>
      <c r="F301" s="72" t="s">
        <v>38</v>
      </c>
      <c r="G301" s="72" t="s">
        <v>44</v>
      </c>
      <c r="H301" s="56">
        <v>23.8</v>
      </c>
      <c r="I301" s="32">
        <v>40</v>
      </c>
      <c r="J301" s="41">
        <f t="shared" si="8"/>
        <v>40</v>
      </c>
      <c r="K301" s="42" t="str">
        <f t="shared" si="9"/>
        <v>OK</v>
      </c>
      <c r="L301" s="31"/>
      <c r="M301" s="31"/>
      <c r="N301" s="31"/>
      <c r="O301" s="31"/>
      <c r="P301" s="31"/>
      <c r="Q301" s="31"/>
      <c r="R301" s="31"/>
      <c r="S301" s="31"/>
      <c r="T301" s="31"/>
      <c r="U301" s="60"/>
      <c r="V301" s="60"/>
      <c r="W301" s="60"/>
      <c r="X301" s="60"/>
    </row>
    <row r="302" spans="1:24" ht="30" customHeight="1" x14ac:dyDescent="0.25">
      <c r="A302" s="166"/>
      <c r="B302" s="71">
        <v>346</v>
      </c>
      <c r="C302" s="169"/>
      <c r="D302" s="75" t="s">
        <v>352</v>
      </c>
      <c r="E302" s="72" t="s">
        <v>351</v>
      </c>
      <c r="F302" s="72" t="s">
        <v>38</v>
      </c>
      <c r="G302" s="72" t="s">
        <v>44</v>
      </c>
      <c r="H302" s="56">
        <v>36.5</v>
      </c>
      <c r="I302" s="32">
        <v>40</v>
      </c>
      <c r="J302" s="41">
        <f t="shared" si="8"/>
        <v>40</v>
      </c>
      <c r="K302" s="42" t="str">
        <f t="shared" si="9"/>
        <v>OK</v>
      </c>
      <c r="L302" s="31"/>
      <c r="M302" s="31"/>
      <c r="N302" s="31"/>
      <c r="O302" s="31"/>
      <c r="P302" s="31"/>
      <c r="Q302" s="31"/>
      <c r="R302" s="31"/>
      <c r="S302" s="31"/>
      <c r="T302" s="31"/>
      <c r="U302" s="60"/>
      <c r="V302" s="60"/>
      <c r="W302" s="60"/>
      <c r="X302" s="60"/>
    </row>
    <row r="303" spans="1:24" ht="30" customHeight="1" x14ac:dyDescent="0.25">
      <c r="A303" s="166"/>
      <c r="B303" s="71">
        <v>347</v>
      </c>
      <c r="C303" s="169"/>
      <c r="D303" s="75" t="s">
        <v>353</v>
      </c>
      <c r="E303" s="99" t="s">
        <v>779</v>
      </c>
      <c r="F303" s="72" t="s">
        <v>38</v>
      </c>
      <c r="G303" s="72"/>
      <c r="H303" s="56">
        <v>85.97</v>
      </c>
      <c r="I303" s="32"/>
      <c r="J303" s="41">
        <f t="shared" si="8"/>
        <v>0</v>
      </c>
      <c r="K303" s="42" t="str">
        <f t="shared" si="9"/>
        <v>OK</v>
      </c>
      <c r="L303" s="31"/>
      <c r="M303" s="31"/>
      <c r="N303" s="31"/>
      <c r="O303" s="31"/>
      <c r="P303" s="31"/>
      <c r="Q303" s="31"/>
      <c r="R303" s="31"/>
      <c r="S303" s="31"/>
      <c r="T303" s="31"/>
      <c r="U303" s="60"/>
      <c r="V303" s="60"/>
      <c r="W303" s="60"/>
      <c r="X303" s="60"/>
    </row>
    <row r="304" spans="1:24" ht="30" customHeight="1" x14ac:dyDescent="0.25">
      <c r="A304" s="166"/>
      <c r="B304" s="71">
        <v>348</v>
      </c>
      <c r="C304" s="169"/>
      <c r="D304" s="75" t="s">
        <v>354</v>
      </c>
      <c r="E304" s="99" t="s">
        <v>355</v>
      </c>
      <c r="F304" s="72" t="s">
        <v>38</v>
      </c>
      <c r="G304" s="72" t="s">
        <v>44</v>
      </c>
      <c r="H304" s="56">
        <v>17.96</v>
      </c>
      <c r="I304" s="32">
        <v>5</v>
      </c>
      <c r="J304" s="41">
        <f t="shared" si="8"/>
        <v>5</v>
      </c>
      <c r="K304" s="42" t="str">
        <f t="shared" si="9"/>
        <v>OK</v>
      </c>
      <c r="L304" s="31"/>
      <c r="M304" s="31"/>
      <c r="N304" s="31"/>
      <c r="O304" s="31"/>
      <c r="P304" s="31"/>
      <c r="Q304" s="31"/>
      <c r="R304" s="31"/>
      <c r="S304" s="31"/>
      <c r="T304" s="31"/>
      <c r="U304" s="60"/>
      <c r="V304" s="60"/>
      <c r="W304" s="60"/>
      <c r="X304" s="60"/>
    </row>
    <row r="305" spans="1:24" ht="30" customHeight="1" x14ac:dyDescent="0.25">
      <c r="A305" s="166"/>
      <c r="B305" s="71">
        <v>349</v>
      </c>
      <c r="C305" s="169"/>
      <c r="D305" s="75" t="s">
        <v>356</v>
      </c>
      <c r="E305" s="99" t="s">
        <v>355</v>
      </c>
      <c r="F305" s="72" t="s">
        <v>38</v>
      </c>
      <c r="G305" s="72" t="s">
        <v>44</v>
      </c>
      <c r="H305" s="56">
        <v>24.33</v>
      </c>
      <c r="I305" s="32">
        <v>5</v>
      </c>
      <c r="J305" s="41">
        <f t="shared" si="8"/>
        <v>5</v>
      </c>
      <c r="K305" s="42" t="str">
        <f t="shared" si="9"/>
        <v>OK</v>
      </c>
      <c r="L305" s="31"/>
      <c r="M305" s="31"/>
      <c r="N305" s="31"/>
      <c r="O305" s="31"/>
      <c r="P305" s="31"/>
      <c r="Q305" s="31"/>
      <c r="R305" s="31"/>
      <c r="S305" s="31"/>
      <c r="T305" s="31"/>
      <c r="U305" s="60"/>
      <c r="V305" s="60"/>
      <c r="W305" s="60"/>
      <c r="X305" s="60"/>
    </row>
    <row r="306" spans="1:24" ht="30" customHeight="1" x14ac:dyDescent="0.25">
      <c r="A306" s="166"/>
      <c r="B306" s="71">
        <v>350</v>
      </c>
      <c r="C306" s="169"/>
      <c r="D306" s="75" t="s">
        <v>780</v>
      </c>
      <c r="E306" s="99" t="s">
        <v>355</v>
      </c>
      <c r="F306" s="72" t="s">
        <v>38</v>
      </c>
      <c r="G306" s="72" t="s">
        <v>44</v>
      </c>
      <c r="H306" s="56">
        <v>67</v>
      </c>
      <c r="I306" s="32">
        <v>5</v>
      </c>
      <c r="J306" s="41">
        <f t="shared" si="8"/>
        <v>5</v>
      </c>
      <c r="K306" s="42" t="str">
        <f t="shared" si="9"/>
        <v>OK</v>
      </c>
      <c r="L306" s="31"/>
      <c r="M306" s="31"/>
      <c r="N306" s="31"/>
      <c r="O306" s="31"/>
      <c r="P306" s="31"/>
      <c r="Q306" s="31"/>
      <c r="R306" s="31"/>
      <c r="S306" s="31"/>
      <c r="T306" s="31"/>
      <c r="U306" s="60"/>
      <c r="V306" s="60"/>
      <c r="W306" s="60"/>
      <c r="X306" s="60"/>
    </row>
    <row r="307" spans="1:24" ht="30" customHeight="1" x14ac:dyDescent="0.25">
      <c r="A307" s="166"/>
      <c r="B307" s="71">
        <v>351</v>
      </c>
      <c r="C307" s="169"/>
      <c r="D307" s="75" t="s">
        <v>357</v>
      </c>
      <c r="E307" s="99" t="s">
        <v>355</v>
      </c>
      <c r="F307" s="72" t="s">
        <v>38</v>
      </c>
      <c r="G307" s="72" t="s">
        <v>44</v>
      </c>
      <c r="H307" s="56">
        <v>48.5</v>
      </c>
      <c r="I307" s="32">
        <v>5</v>
      </c>
      <c r="J307" s="41">
        <f t="shared" si="8"/>
        <v>0</v>
      </c>
      <c r="K307" s="42" t="str">
        <f t="shared" si="9"/>
        <v>OK</v>
      </c>
      <c r="L307" s="31"/>
      <c r="M307" s="31"/>
      <c r="N307" s="31"/>
      <c r="O307" s="31">
        <v>5</v>
      </c>
      <c r="P307" s="31"/>
      <c r="Q307" s="31"/>
      <c r="R307" s="31"/>
      <c r="S307" s="31"/>
      <c r="T307" s="31"/>
      <c r="U307" s="60"/>
      <c r="V307" s="60"/>
      <c r="W307" s="60"/>
      <c r="X307" s="60"/>
    </row>
    <row r="308" spans="1:24" ht="30" customHeight="1" x14ac:dyDescent="0.25">
      <c r="A308" s="166"/>
      <c r="B308" s="71">
        <v>352</v>
      </c>
      <c r="C308" s="169"/>
      <c r="D308" s="75" t="s">
        <v>359</v>
      </c>
      <c r="E308" s="99" t="s">
        <v>355</v>
      </c>
      <c r="F308" s="72" t="s">
        <v>38</v>
      </c>
      <c r="G308" s="72" t="s">
        <v>44</v>
      </c>
      <c r="H308" s="56">
        <v>45.3</v>
      </c>
      <c r="I308" s="32">
        <v>5</v>
      </c>
      <c r="J308" s="41">
        <f t="shared" si="8"/>
        <v>0</v>
      </c>
      <c r="K308" s="42" t="str">
        <f t="shared" si="9"/>
        <v>OK</v>
      </c>
      <c r="L308" s="31"/>
      <c r="M308" s="31"/>
      <c r="N308" s="31"/>
      <c r="O308" s="31">
        <v>5</v>
      </c>
      <c r="P308" s="31"/>
      <c r="Q308" s="31"/>
      <c r="R308" s="31"/>
      <c r="S308" s="31"/>
      <c r="T308" s="31"/>
      <c r="U308" s="60"/>
      <c r="V308" s="60"/>
      <c r="W308" s="60"/>
      <c r="X308" s="60"/>
    </row>
    <row r="309" spans="1:24" ht="30" customHeight="1" x14ac:dyDescent="0.25">
      <c r="A309" s="166"/>
      <c r="B309" s="71">
        <v>353</v>
      </c>
      <c r="C309" s="169"/>
      <c r="D309" s="75" t="s">
        <v>360</v>
      </c>
      <c r="E309" s="99" t="s">
        <v>781</v>
      </c>
      <c r="F309" s="72" t="s">
        <v>38</v>
      </c>
      <c r="G309" s="72" t="s">
        <v>44</v>
      </c>
      <c r="H309" s="56">
        <v>34.25</v>
      </c>
      <c r="I309" s="32">
        <v>5</v>
      </c>
      <c r="J309" s="41">
        <f t="shared" si="8"/>
        <v>5</v>
      </c>
      <c r="K309" s="42" t="str">
        <f t="shared" si="9"/>
        <v>OK</v>
      </c>
      <c r="L309" s="31"/>
      <c r="M309" s="31"/>
      <c r="N309" s="31"/>
      <c r="O309" s="31"/>
      <c r="P309" s="31"/>
      <c r="Q309" s="31"/>
      <c r="R309" s="31"/>
      <c r="S309" s="31"/>
      <c r="T309" s="31"/>
      <c r="U309" s="60"/>
      <c r="V309" s="60"/>
      <c r="W309" s="60"/>
      <c r="X309" s="60"/>
    </row>
    <row r="310" spans="1:24" ht="30" customHeight="1" x14ac:dyDescent="0.25">
      <c r="A310" s="166"/>
      <c r="B310" s="71">
        <v>354</v>
      </c>
      <c r="C310" s="169"/>
      <c r="D310" s="75" t="s">
        <v>361</v>
      </c>
      <c r="E310" s="99" t="s">
        <v>355</v>
      </c>
      <c r="F310" s="72"/>
      <c r="G310" s="72" t="s">
        <v>44</v>
      </c>
      <c r="H310" s="56">
        <v>59.2</v>
      </c>
      <c r="I310" s="32">
        <v>5</v>
      </c>
      <c r="J310" s="41">
        <f t="shared" si="8"/>
        <v>5</v>
      </c>
      <c r="K310" s="42" t="str">
        <f t="shared" si="9"/>
        <v>OK</v>
      </c>
      <c r="L310" s="31"/>
      <c r="M310" s="31"/>
      <c r="N310" s="31"/>
      <c r="O310" s="31"/>
      <c r="P310" s="31"/>
      <c r="Q310" s="31"/>
      <c r="R310" s="31"/>
      <c r="S310" s="31"/>
      <c r="T310" s="31"/>
      <c r="U310" s="60"/>
      <c r="V310" s="60"/>
      <c r="W310" s="60"/>
      <c r="X310" s="60"/>
    </row>
    <row r="311" spans="1:24" ht="30" customHeight="1" x14ac:dyDescent="0.25">
      <c r="A311" s="166"/>
      <c r="B311" s="71">
        <v>355</v>
      </c>
      <c r="C311" s="169"/>
      <c r="D311" s="75" t="s">
        <v>362</v>
      </c>
      <c r="E311" s="72" t="s">
        <v>782</v>
      </c>
      <c r="F311" s="72" t="s">
        <v>38</v>
      </c>
      <c r="G311" s="72" t="s">
        <v>44</v>
      </c>
      <c r="H311" s="56">
        <v>5.5</v>
      </c>
      <c r="I311" s="32">
        <v>30</v>
      </c>
      <c r="J311" s="41">
        <f t="shared" si="8"/>
        <v>5</v>
      </c>
      <c r="K311" s="42" t="str">
        <f t="shared" si="9"/>
        <v>OK</v>
      </c>
      <c r="L311" s="31"/>
      <c r="M311" s="31"/>
      <c r="N311" s="31"/>
      <c r="O311" s="31"/>
      <c r="P311" s="31"/>
      <c r="Q311" s="31"/>
      <c r="R311" s="31"/>
      <c r="S311" s="31">
        <v>25</v>
      </c>
      <c r="T311" s="31"/>
      <c r="U311" s="60"/>
      <c r="V311" s="60"/>
      <c r="W311" s="60"/>
      <c r="X311" s="60"/>
    </row>
    <row r="312" spans="1:24" ht="30" customHeight="1" x14ac:dyDescent="0.25">
      <c r="A312" s="166"/>
      <c r="B312" s="73">
        <v>356</v>
      </c>
      <c r="C312" s="169"/>
      <c r="D312" s="75" t="s">
        <v>363</v>
      </c>
      <c r="E312" s="72" t="s">
        <v>783</v>
      </c>
      <c r="F312" s="72" t="s">
        <v>38</v>
      </c>
      <c r="G312" s="72" t="s">
        <v>44</v>
      </c>
      <c r="H312" s="56">
        <v>61.5</v>
      </c>
      <c r="I312" s="32">
        <v>1</v>
      </c>
      <c r="J312" s="41">
        <f t="shared" si="8"/>
        <v>0</v>
      </c>
      <c r="K312" s="42" t="str">
        <f t="shared" si="9"/>
        <v>OK</v>
      </c>
      <c r="L312" s="31"/>
      <c r="M312" s="31"/>
      <c r="N312" s="31"/>
      <c r="O312" s="31">
        <v>1</v>
      </c>
      <c r="P312" s="31"/>
      <c r="Q312" s="31"/>
      <c r="R312" s="31"/>
      <c r="S312" s="31"/>
      <c r="T312" s="31"/>
      <c r="U312" s="60"/>
      <c r="V312" s="60"/>
      <c r="W312" s="60"/>
      <c r="X312" s="60"/>
    </row>
    <row r="313" spans="1:24" ht="30" customHeight="1" x14ac:dyDescent="0.25">
      <c r="A313" s="166"/>
      <c r="B313" s="73">
        <v>357</v>
      </c>
      <c r="C313" s="169"/>
      <c r="D313" s="75" t="s">
        <v>365</v>
      </c>
      <c r="E313" s="72" t="s">
        <v>237</v>
      </c>
      <c r="F313" s="72" t="s">
        <v>4</v>
      </c>
      <c r="G313" s="72" t="s">
        <v>44</v>
      </c>
      <c r="H313" s="56">
        <v>57</v>
      </c>
      <c r="I313" s="32">
        <f>4-2</f>
        <v>2</v>
      </c>
      <c r="J313" s="41">
        <f t="shared" si="8"/>
        <v>0</v>
      </c>
      <c r="K313" s="42" t="str">
        <f t="shared" si="9"/>
        <v>OK</v>
      </c>
      <c r="L313" s="31"/>
      <c r="M313" s="31"/>
      <c r="N313" s="31"/>
      <c r="O313" s="31">
        <v>2</v>
      </c>
      <c r="P313" s="31"/>
      <c r="Q313" s="31"/>
      <c r="R313" s="31"/>
      <c r="S313" s="31"/>
      <c r="T313" s="31"/>
      <c r="U313" s="60"/>
      <c r="V313" s="60"/>
      <c r="W313" s="60"/>
      <c r="X313" s="60"/>
    </row>
    <row r="314" spans="1:24" ht="30" customHeight="1" x14ac:dyDescent="0.25">
      <c r="A314" s="166"/>
      <c r="B314" s="73">
        <v>358</v>
      </c>
      <c r="C314" s="169"/>
      <c r="D314" s="75" t="s">
        <v>642</v>
      </c>
      <c r="E314" s="72" t="s">
        <v>784</v>
      </c>
      <c r="F314" s="72" t="s">
        <v>640</v>
      </c>
      <c r="G314" s="72" t="s">
        <v>44</v>
      </c>
      <c r="H314" s="56">
        <v>1.9</v>
      </c>
      <c r="I314" s="32"/>
      <c r="J314" s="41">
        <f t="shared" si="8"/>
        <v>0</v>
      </c>
      <c r="K314" s="42" t="str">
        <f t="shared" si="9"/>
        <v>OK</v>
      </c>
      <c r="L314" s="31"/>
      <c r="M314" s="31"/>
      <c r="N314" s="31"/>
      <c r="O314" s="31"/>
      <c r="P314" s="31"/>
      <c r="Q314" s="31"/>
      <c r="R314" s="31"/>
      <c r="S314" s="31"/>
      <c r="T314" s="31"/>
      <c r="U314" s="60"/>
      <c r="V314" s="60"/>
      <c r="W314" s="60"/>
      <c r="X314" s="60"/>
    </row>
    <row r="315" spans="1:24" ht="30" customHeight="1" x14ac:dyDescent="0.25">
      <c r="A315" s="166"/>
      <c r="B315" s="71">
        <v>359</v>
      </c>
      <c r="C315" s="169"/>
      <c r="D315" s="75" t="s">
        <v>785</v>
      </c>
      <c r="E315" s="72" t="s">
        <v>355</v>
      </c>
      <c r="F315" s="72" t="s">
        <v>38</v>
      </c>
      <c r="G315" s="72" t="s">
        <v>44</v>
      </c>
      <c r="H315" s="56">
        <v>43</v>
      </c>
      <c r="I315" s="32"/>
      <c r="J315" s="41">
        <f t="shared" si="8"/>
        <v>0</v>
      </c>
      <c r="K315" s="42" t="str">
        <f t="shared" si="9"/>
        <v>OK</v>
      </c>
      <c r="L315" s="31"/>
      <c r="M315" s="31"/>
      <c r="N315" s="31"/>
      <c r="O315" s="31"/>
      <c r="P315" s="31"/>
      <c r="Q315" s="31"/>
      <c r="R315" s="31"/>
      <c r="S315" s="31"/>
      <c r="T315" s="31"/>
      <c r="U315" s="60"/>
      <c r="V315" s="60"/>
      <c r="W315" s="60"/>
      <c r="X315" s="60"/>
    </row>
    <row r="316" spans="1:24" ht="30" customHeight="1" x14ac:dyDescent="0.25">
      <c r="A316" s="166"/>
      <c r="B316" s="71">
        <v>360</v>
      </c>
      <c r="C316" s="169"/>
      <c r="D316" s="75" t="s">
        <v>367</v>
      </c>
      <c r="E316" s="72" t="s">
        <v>786</v>
      </c>
      <c r="F316" s="72" t="s">
        <v>38</v>
      </c>
      <c r="G316" s="72" t="s">
        <v>44</v>
      </c>
      <c r="H316" s="56">
        <v>55</v>
      </c>
      <c r="I316" s="32">
        <v>5</v>
      </c>
      <c r="J316" s="41">
        <f t="shared" si="8"/>
        <v>5</v>
      </c>
      <c r="K316" s="42" t="str">
        <f t="shared" si="9"/>
        <v>OK</v>
      </c>
      <c r="L316" s="31"/>
      <c r="M316" s="31"/>
      <c r="N316" s="31"/>
      <c r="O316" s="31"/>
      <c r="P316" s="31"/>
      <c r="Q316" s="31"/>
      <c r="R316" s="31"/>
      <c r="S316" s="31"/>
      <c r="T316" s="31"/>
      <c r="U316" s="60"/>
      <c r="V316" s="60"/>
      <c r="W316" s="60"/>
      <c r="X316" s="60"/>
    </row>
    <row r="317" spans="1:24" ht="30" customHeight="1" x14ac:dyDescent="0.25">
      <c r="A317" s="166"/>
      <c r="B317" s="71">
        <v>361</v>
      </c>
      <c r="C317" s="169"/>
      <c r="D317" s="75" t="s">
        <v>368</v>
      </c>
      <c r="E317" s="72" t="s">
        <v>787</v>
      </c>
      <c r="F317" s="72" t="s">
        <v>38</v>
      </c>
      <c r="G317" s="72" t="s">
        <v>44</v>
      </c>
      <c r="H317" s="56">
        <v>86.3</v>
      </c>
      <c r="I317" s="32">
        <v>5</v>
      </c>
      <c r="J317" s="41">
        <f t="shared" si="8"/>
        <v>5</v>
      </c>
      <c r="K317" s="42" t="str">
        <f t="shared" si="9"/>
        <v>OK</v>
      </c>
      <c r="L317" s="31"/>
      <c r="M317" s="31"/>
      <c r="N317" s="31"/>
      <c r="O317" s="31"/>
      <c r="P317" s="31"/>
      <c r="Q317" s="31"/>
      <c r="R317" s="31"/>
      <c r="S317" s="31"/>
      <c r="T317" s="31"/>
      <c r="U317" s="60"/>
      <c r="V317" s="60"/>
      <c r="W317" s="60"/>
      <c r="X317" s="60"/>
    </row>
    <row r="318" spans="1:24" ht="30" customHeight="1" x14ac:dyDescent="0.25">
      <c r="A318" s="166"/>
      <c r="B318" s="71">
        <v>362</v>
      </c>
      <c r="C318" s="169"/>
      <c r="D318" s="75" t="s">
        <v>369</v>
      </c>
      <c r="E318" s="72" t="s">
        <v>787</v>
      </c>
      <c r="F318" s="72" t="s">
        <v>38</v>
      </c>
      <c r="G318" s="72" t="s">
        <v>44</v>
      </c>
      <c r="H318" s="56">
        <v>86.31</v>
      </c>
      <c r="I318" s="32">
        <v>5</v>
      </c>
      <c r="J318" s="41">
        <f t="shared" si="8"/>
        <v>5</v>
      </c>
      <c r="K318" s="42" t="str">
        <f t="shared" si="9"/>
        <v>OK</v>
      </c>
      <c r="L318" s="31"/>
      <c r="M318" s="31"/>
      <c r="N318" s="31"/>
      <c r="O318" s="31"/>
      <c r="P318" s="31"/>
      <c r="Q318" s="31"/>
      <c r="R318" s="31"/>
      <c r="S318" s="31"/>
      <c r="T318" s="31"/>
      <c r="U318" s="60"/>
      <c r="V318" s="60"/>
      <c r="W318" s="60"/>
      <c r="X318" s="60"/>
    </row>
    <row r="319" spans="1:24" ht="30" customHeight="1" x14ac:dyDescent="0.25">
      <c r="A319" s="166"/>
      <c r="B319" s="71">
        <v>363</v>
      </c>
      <c r="C319" s="169"/>
      <c r="D319" s="75" t="s">
        <v>370</v>
      </c>
      <c r="E319" s="72" t="s">
        <v>787</v>
      </c>
      <c r="F319" s="72" t="s">
        <v>38</v>
      </c>
      <c r="G319" s="72" t="s">
        <v>44</v>
      </c>
      <c r="H319" s="56">
        <v>86.31</v>
      </c>
      <c r="I319" s="32">
        <v>5</v>
      </c>
      <c r="J319" s="41">
        <f t="shared" si="8"/>
        <v>5</v>
      </c>
      <c r="K319" s="42" t="str">
        <f t="shared" si="9"/>
        <v>OK</v>
      </c>
      <c r="L319" s="31"/>
      <c r="M319" s="31"/>
      <c r="N319" s="31"/>
      <c r="O319" s="31"/>
      <c r="P319" s="31"/>
      <c r="Q319" s="31"/>
      <c r="R319" s="31"/>
      <c r="S319" s="31"/>
      <c r="T319" s="31"/>
      <c r="U319" s="60"/>
      <c r="V319" s="60"/>
      <c r="W319" s="60"/>
      <c r="X319" s="60"/>
    </row>
    <row r="320" spans="1:24" ht="30" customHeight="1" x14ac:dyDescent="0.25">
      <c r="A320" s="166"/>
      <c r="B320" s="71">
        <v>364</v>
      </c>
      <c r="C320" s="169"/>
      <c r="D320" s="75" t="s">
        <v>371</v>
      </c>
      <c r="E320" s="72" t="s">
        <v>373</v>
      </c>
      <c r="F320" s="72" t="s">
        <v>38</v>
      </c>
      <c r="G320" s="72" t="s">
        <v>44</v>
      </c>
      <c r="H320" s="56">
        <v>6</v>
      </c>
      <c r="I320" s="32">
        <v>8</v>
      </c>
      <c r="J320" s="41">
        <f t="shared" si="8"/>
        <v>8</v>
      </c>
      <c r="K320" s="42" t="str">
        <f t="shared" si="9"/>
        <v>OK</v>
      </c>
      <c r="L320" s="31"/>
      <c r="M320" s="31"/>
      <c r="N320" s="31"/>
      <c r="O320" s="31"/>
      <c r="P320" s="31"/>
      <c r="Q320" s="31"/>
      <c r="R320" s="31"/>
      <c r="S320" s="31"/>
      <c r="T320" s="31"/>
      <c r="U320" s="60"/>
      <c r="V320" s="60"/>
      <c r="W320" s="60"/>
      <c r="X320" s="60"/>
    </row>
    <row r="321" spans="1:24" ht="30" customHeight="1" x14ac:dyDescent="0.25">
      <c r="A321" s="166"/>
      <c r="B321" s="71">
        <v>365</v>
      </c>
      <c r="C321" s="169"/>
      <c r="D321" s="75" t="s">
        <v>372</v>
      </c>
      <c r="E321" s="72" t="s">
        <v>782</v>
      </c>
      <c r="F321" s="72" t="s">
        <v>38</v>
      </c>
      <c r="G321" s="72" t="s">
        <v>44</v>
      </c>
      <c r="H321" s="56">
        <v>2.6</v>
      </c>
      <c r="I321" s="32">
        <v>5</v>
      </c>
      <c r="J321" s="41">
        <f t="shared" si="8"/>
        <v>5</v>
      </c>
      <c r="K321" s="42" t="str">
        <f t="shared" si="9"/>
        <v>OK</v>
      </c>
      <c r="L321" s="31"/>
      <c r="M321" s="31"/>
      <c r="N321" s="31"/>
      <c r="O321" s="31"/>
      <c r="P321" s="31"/>
      <c r="Q321" s="31"/>
      <c r="R321" s="31"/>
      <c r="S321" s="31"/>
      <c r="T321" s="31"/>
      <c r="U321" s="60"/>
      <c r="V321" s="60"/>
      <c r="W321" s="60"/>
      <c r="X321" s="60"/>
    </row>
    <row r="322" spans="1:24" ht="30" customHeight="1" x14ac:dyDescent="0.25">
      <c r="A322" s="166"/>
      <c r="B322" s="71">
        <v>366</v>
      </c>
      <c r="C322" s="169"/>
      <c r="D322" s="75" t="s">
        <v>374</v>
      </c>
      <c r="E322" s="72" t="s">
        <v>782</v>
      </c>
      <c r="F322" s="72" t="s">
        <v>38</v>
      </c>
      <c r="G322" s="72" t="s">
        <v>44</v>
      </c>
      <c r="H322" s="56">
        <v>2.4900000000000002</v>
      </c>
      <c r="I322" s="32">
        <v>5</v>
      </c>
      <c r="J322" s="41">
        <f t="shared" si="8"/>
        <v>2</v>
      </c>
      <c r="K322" s="42" t="str">
        <f t="shared" si="9"/>
        <v>OK</v>
      </c>
      <c r="L322" s="31"/>
      <c r="M322" s="31"/>
      <c r="N322" s="31"/>
      <c r="O322" s="31">
        <v>3</v>
      </c>
      <c r="P322" s="31"/>
      <c r="Q322" s="31"/>
      <c r="R322" s="31"/>
      <c r="S322" s="31"/>
      <c r="T322" s="31"/>
      <c r="U322" s="60"/>
      <c r="V322" s="60"/>
      <c r="W322" s="60"/>
      <c r="X322" s="60"/>
    </row>
    <row r="323" spans="1:24" ht="30" customHeight="1" x14ac:dyDescent="0.25">
      <c r="A323" s="166"/>
      <c r="B323" s="72">
        <v>367</v>
      </c>
      <c r="C323" s="169"/>
      <c r="D323" s="75" t="s">
        <v>375</v>
      </c>
      <c r="E323" s="72" t="s">
        <v>239</v>
      </c>
      <c r="F323" s="72" t="s">
        <v>123</v>
      </c>
      <c r="G323" s="72" t="s">
        <v>44</v>
      </c>
      <c r="H323" s="56">
        <v>22</v>
      </c>
      <c r="I323" s="32">
        <v>2</v>
      </c>
      <c r="J323" s="41">
        <f t="shared" si="8"/>
        <v>0</v>
      </c>
      <c r="K323" s="42" t="str">
        <f t="shared" si="9"/>
        <v>OK</v>
      </c>
      <c r="L323" s="31"/>
      <c r="M323" s="31"/>
      <c r="N323" s="31"/>
      <c r="O323" s="31">
        <v>2</v>
      </c>
      <c r="P323" s="31"/>
      <c r="Q323" s="31"/>
      <c r="R323" s="31"/>
      <c r="S323" s="31"/>
      <c r="T323" s="31"/>
      <c r="U323" s="60"/>
      <c r="V323" s="60"/>
      <c r="W323" s="60"/>
      <c r="X323" s="60"/>
    </row>
    <row r="324" spans="1:24" ht="30" customHeight="1" x14ac:dyDescent="0.25">
      <c r="A324" s="166"/>
      <c r="B324" s="72">
        <v>368</v>
      </c>
      <c r="C324" s="169"/>
      <c r="D324" s="75" t="s">
        <v>376</v>
      </c>
      <c r="E324" s="72" t="s">
        <v>778</v>
      </c>
      <c r="F324" s="72" t="s">
        <v>123</v>
      </c>
      <c r="G324" s="72" t="s">
        <v>44</v>
      </c>
      <c r="H324" s="56">
        <v>6.5</v>
      </c>
      <c r="I324" s="32">
        <v>2</v>
      </c>
      <c r="J324" s="41">
        <f t="shared" ref="J324:J387" si="10">I324-(SUM(L324:X324))</f>
        <v>2</v>
      </c>
      <c r="K324" s="42" t="str">
        <f t="shared" si="9"/>
        <v>OK</v>
      </c>
      <c r="L324" s="31"/>
      <c r="M324" s="31"/>
      <c r="N324" s="31"/>
      <c r="O324" s="31"/>
      <c r="P324" s="31"/>
      <c r="Q324" s="31"/>
      <c r="R324" s="31"/>
      <c r="S324" s="31"/>
      <c r="T324" s="31"/>
      <c r="U324" s="60"/>
      <c r="V324" s="60"/>
      <c r="W324" s="60"/>
      <c r="X324" s="60"/>
    </row>
    <row r="325" spans="1:24" ht="30" customHeight="1" x14ac:dyDescent="0.25">
      <c r="A325" s="166"/>
      <c r="B325" s="72">
        <v>369</v>
      </c>
      <c r="C325" s="169"/>
      <c r="D325" s="75" t="s">
        <v>377</v>
      </c>
      <c r="E325" s="72" t="s">
        <v>788</v>
      </c>
      <c r="F325" s="72" t="s">
        <v>123</v>
      </c>
      <c r="G325" s="72" t="s">
        <v>44</v>
      </c>
      <c r="H325" s="56">
        <v>78</v>
      </c>
      <c r="I325" s="32"/>
      <c r="J325" s="41">
        <f t="shared" si="10"/>
        <v>0</v>
      </c>
      <c r="K325" s="42" t="str">
        <f t="shared" ref="K325:K388" si="11">IF(J325&lt;0,"ATENÇÃO","OK")</f>
        <v>OK</v>
      </c>
      <c r="L325" s="31"/>
      <c r="M325" s="31"/>
      <c r="N325" s="31"/>
      <c r="O325" s="31"/>
      <c r="P325" s="31"/>
      <c r="Q325" s="31"/>
      <c r="R325" s="31"/>
      <c r="S325" s="31"/>
      <c r="T325" s="31"/>
      <c r="U325" s="60"/>
      <c r="V325" s="60"/>
      <c r="W325" s="60"/>
      <c r="X325" s="60"/>
    </row>
    <row r="326" spans="1:24" ht="30" customHeight="1" x14ac:dyDescent="0.25">
      <c r="A326" s="166"/>
      <c r="B326" s="72">
        <v>370</v>
      </c>
      <c r="C326" s="169"/>
      <c r="D326" s="75" t="s">
        <v>379</v>
      </c>
      <c r="E326" s="72" t="s">
        <v>788</v>
      </c>
      <c r="F326" s="72" t="s">
        <v>123</v>
      </c>
      <c r="G326" s="72" t="s">
        <v>44</v>
      </c>
      <c r="H326" s="56">
        <v>66</v>
      </c>
      <c r="I326" s="32"/>
      <c r="J326" s="41">
        <f t="shared" si="10"/>
        <v>0</v>
      </c>
      <c r="K326" s="42" t="str">
        <f t="shared" si="11"/>
        <v>OK</v>
      </c>
      <c r="L326" s="31"/>
      <c r="M326" s="31"/>
      <c r="N326" s="31"/>
      <c r="O326" s="31"/>
      <c r="P326" s="31"/>
      <c r="Q326" s="31"/>
      <c r="R326" s="31"/>
      <c r="S326" s="31"/>
      <c r="T326" s="31"/>
      <c r="U326" s="60"/>
      <c r="V326" s="60"/>
      <c r="W326" s="60"/>
      <c r="X326" s="60"/>
    </row>
    <row r="327" spans="1:24" ht="30" customHeight="1" x14ac:dyDescent="0.25">
      <c r="A327" s="166"/>
      <c r="B327" s="71">
        <v>371</v>
      </c>
      <c r="C327" s="169"/>
      <c r="D327" s="75" t="s">
        <v>380</v>
      </c>
      <c r="E327" s="72" t="s">
        <v>355</v>
      </c>
      <c r="F327" s="72" t="s">
        <v>38</v>
      </c>
      <c r="G327" s="72" t="s">
        <v>44</v>
      </c>
      <c r="H327" s="56">
        <v>56</v>
      </c>
      <c r="I327" s="32">
        <v>10</v>
      </c>
      <c r="J327" s="41">
        <f t="shared" si="10"/>
        <v>0</v>
      </c>
      <c r="K327" s="42" t="str">
        <f t="shared" si="11"/>
        <v>OK</v>
      </c>
      <c r="L327" s="31"/>
      <c r="M327" s="31"/>
      <c r="N327" s="31"/>
      <c r="O327" s="31">
        <v>10</v>
      </c>
      <c r="P327" s="31"/>
      <c r="Q327" s="31"/>
      <c r="R327" s="31"/>
      <c r="S327" s="31"/>
      <c r="T327" s="31"/>
      <c r="U327" s="60"/>
      <c r="V327" s="60"/>
      <c r="W327" s="60"/>
      <c r="X327" s="60"/>
    </row>
    <row r="328" spans="1:24" ht="30" customHeight="1" x14ac:dyDescent="0.25">
      <c r="A328" s="166"/>
      <c r="B328" s="71">
        <v>372</v>
      </c>
      <c r="C328" s="169"/>
      <c r="D328" s="75" t="s">
        <v>381</v>
      </c>
      <c r="E328" s="72" t="s">
        <v>789</v>
      </c>
      <c r="F328" s="72" t="s">
        <v>38</v>
      </c>
      <c r="G328" s="72" t="s">
        <v>44</v>
      </c>
      <c r="H328" s="56">
        <v>13.8</v>
      </c>
      <c r="I328" s="32">
        <v>3</v>
      </c>
      <c r="J328" s="41">
        <f t="shared" si="10"/>
        <v>0</v>
      </c>
      <c r="K328" s="42" t="str">
        <f t="shared" si="11"/>
        <v>OK</v>
      </c>
      <c r="L328" s="31"/>
      <c r="M328" s="31"/>
      <c r="N328" s="31"/>
      <c r="O328" s="31">
        <v>3</v>
      </c>
      <c r="P328" s="31"/>
      <c r="Q328" s="31"/>
      <c r="R328" s="31"/>
      <c r="S328" s="31"/>
      <c r="T328" s="31"/>
      <c r="U328" s="60"/>
      <c r="V328" s="60"/>
      <c r="W328" s="60"/>
      <c r="X328" s="60"/>
    </row>
    <row r="329" spans="1:24" ht="30" customHeight="1" x14ac:dyDescent="0.25">
      <c r="A329" s="166"/>
      <c r="B329" s="71">
        <v>373</v>
      </c>
      <c r="C329" s="169"/>
      <c r="D329" s="75" t="s">
        <v>383</v>
      </c>
      <c r="E329" s="72" t="s">
        <v>789</v>
      </c>
      <c r="F329" s="72" t="s">
        <v>38</v>
      </c>
      <c r="G329" s="72" t="s">
        <v>44</v>
      </c>
      <c r="H329" s="56">
        <v>15.8</v>
      </c>
      <c r="I329" s="32">
        <v>3</v>
      </c>
      <c r="J329" s="41">
        <f t="shared" si="10"/>
        <v>3</v>
      </c>
      <c r="K329" s="42" t="str">
        <f t="shared" si="11"/>
        <v>OK</v>
      </c>
      <c r="L329" s="31"/>
      <c r="M329" s="31"/>
      <c r="N329" s="31"/>
      <c r="O329" s="31"/>
      <c r="P329" s="31"/>
      <c r="Q329" s="31"/>
      <c r="R329" s="31"/>
      <c r="S329" s="31"/>
      <c r="T329" s="31"/>
      <c r="U329" s="60"/>
      <c r="V329" s="60"/>
      <c r="W329" s="60"/>
      <c r="X329" s="60"/>
    </row>
    <row r="330" spans="1:24" ht="30" customHeight="1" x14ac:dyDescent="0.25">
      <c r="A330" s="166"/>
      <c r="B330" s="71">
        <v>374</v>
      </c>
      <c r="C330" s="169"/>
      <c r="D330" s="75" t="s">
        <v>384</v>
      </c>
      <c r="E330" s="72" t="s">
        <v>789</v>
      </c>
      <c r="F330" s="72" t="s">
        <v>38</v>
      </c>
      <c r="G330" s="72" t="s">
        <v>44</v>
      </c>
      <c r="H330" s="56">
        <v>25</v>
      </c>
      <c r="I330" s="32">
        <v>3</v>
      </c>
      <c r="J330" s="41">
        <f t="shared" si="10"/>
        <v>3</v>
      </c>
      <c r="K330" s="42" t="str">
        <f t="shared" si="11"/>
        <v>OK</v>
      </c>
      <c r="L330" s="31"/>
      <c r="M330" s="31"/>
      <c r="N330" s="31"/>
      <c r="O330" s="31"/>
      <c r="P330" s="31"/>
      <c r="Q330" s="31"/>
      <c r="R330" s="31"/>
      <c r="S330" s="31"/>
      <c r="T330" s="31"/>
      <c r="U330" s="60"/>
      <c r="V330" s="60"/>
      <c r="W330" s="60"/>
      <c r="X330" s="60"/>
    </row>
    <row r="331" spans="1:24" ht="30" customHeight="1" x14ac:dyDescent="0.25">
      <c r="A331" s="166"/>
      <c r="B331" s="71">
        <v>375</v>
      </c>
      <c r="C331" s="169"/>
      <c r="D331" s="75" t="s">
        <v>790</v>
      </c>
      <c r="E331" s="72" t="s">
        <v>789</v>
      </c>
      <c r="F331" s="72" t="s">
        <v>38</v>
      </c>
      <c r="G331" s="72" t="s">
        <v>44</v>
      </c>
      <c r="H331" s="56">
        <v>28</v>
      </c>
      <c r="I331" s="32">
        <v>2</v>
      </c>
      <c r="J331" s="41">
        <f t="shared" si="10"/>
        <v>2</v>
      </c>
      <c r="K331" s="42" t="str">
        <f t="shared" si="11"/>
        <v>OK</v>
      </c>
      <c r="L331" s="31"/>
      <c r="M331" s="31"/>
      <c r="N331" s="31"/>
      <c r="O331" s="31"/>
      <c r="P331" s="31"/>
      <c r="Q331" s="31"/>
      <c r="R331" s="31"/>
      <c r="S331" s="31"/>
      <c r="T331" s="31"/>
      <c r="U331" s="60"/>
      <c r="V331" s="60"/>
      <c r="W331" s="60"/>
      <c r="X331" s="60"/>
    </row>
    <row r="332" spans="1:24" ht="30" customHeight="1" x14ac:dyDescent="0.25">
      <c r="A332" s="166"/>
      <c r="B332" s="71">
        <v>376</v>
      </c>
      <c r="C332" s="169"/>
      <c r="D332" s="75" t="s">
        <v>386</v>
      </c>
      <c r="E332" s="72" t="s">
        <v>789</v>
      </c>
      <c r="F332" s="72" t="s">
        <v>38</v>
      </c>
      <c r="G332" s="72" t="s">
        <v>44</v>
      </c>
      <c r="H332" s="56">
        <v>28</v>
      </c>
      <c r="I332" s="32"/>
      <c r="J332" s="41">
        <f t="shared" si="10"/>
        <v>0</v>
      </c>
      <c r="K332" s="42" t="str">
        <f t="shared" si="11"/>
        <v>OK</v>
      </c>
      <c r="L332" s="31"/>
      <c r="M332" s="31"/>
      <c r="N332" s="31"/>
      <c r="O332" s="31"/>
      <c r="P332" s="31"/>
      <c r="Q332" s="31"/>
      <c r="R332" s="31"/>
      <c r="S332" s="31"/>
      <c r="T332" s="31"/>
      <c r="U332" s="60"/>
      <c r="V332" s="60"/>
      <c r="W332" s="60"/>
      <c r="X332" s="60"/>
    </row>
    <row r="333" spans="1:24" ht="30" customHeight="1" x14ac:dyDescent="0.25">
      <c r="A333" s="166"/>
      <c r="B333" s="71">
        <v>377</v>
      </c>
      <c r="C333" s="169"/>
      <c r="D333" s="75" t="s">
        <v>387</v>
      </c>
      <c r="E333" s="72" t="s">
        <v>789</v>
      </c>
      <c r="F333" s="72" t="s">
        <v>38</v>
      </c>
      <c r="G333" s="72" t="s">
        <v>44</v>
      </c>
      <c r="H333" s="56">
        <v>30</v>
      </c>
      <c r="I333" s="32"/>
      <c r="J333" s="41">
        <f t="shared" si="10"/>
        <v>0</v>
      </c>
      <c r="K333" s="42" t="str">
        <f t="shared" si="11"/>
        <v>OK</v>
      </c>
      <c r="L333" s="31"/>
      <c r="M333" s="31"/>
      <c r="N333" s="31"/>
      <c r="O333" s="31"/>
      <c r="P333" s="31"/>
      <c r="Q333" s="31"/>
      <c r="R333" s="31"/>
      <c r="S333" s="31"/>
      <c r="T333" s="31"/>
      <c r="U333" s="60"/>
      <c r="V333" s="60"/>
      <c r="W333" s="60"/>
      <c r="X333" s="60"/>
    </row>
    <row r="334" spans="1:24" ht="30" customHeight="1" x14ac:dyDescent="0.25">
      <c r="A334" s="166"/>
      <c r="B334" s="71">
        <v>378</v>
      </c>
      <c r="C334" s="169"/>
      <c r="D334" s="82" t="s">
        <v>388</v>
      </c>
      <c r="E334" s="72" t="s">
        <v>789</v>
      </c>
      <c r="F334" s="72" t="s">
        <v>38</v>
      </c>
      <c r="G334" s="72" t="s">
        <v>44</v>
      </c>
      <c r="H334" s="56">
        <v>75</v>
      </c>
      <c r="I334" s="32"/>
      <c r="J334" s="41">
        <f t="shared" si="10"/>
        <v>0</v>
      </c>
      <c r="K334" s="42" t="str">
        <f t="shared" si="11"/>
        <v>OK</v>
      </c>
      <c r="L334" s="31"/>
      <c r="M334" s="31"/>
      <c r="N334" s="31"/>
      <c r="O334" s="31"/>
      <c r="P334" s="31"/>
      <c r="Q334" s="31"/>
      <c r="R334" s="31"/>
      <c r="S334" s="31"/>
      <c r="T334" s="31"/>
      <c r="U334" s="60"/>
      <c r="V334" s="60"/>
      <c r="W334" s="60"/>
      <c r="X334" s="60"/>
    </row>
    <row r="335" spans="1:24" ht="30" customHeight="1" x14ac:dyDescent="0.25">
      <c r="A335" s="166"/>
      <c r="B335" s="73">
        <v>379</v>
      </c>
      <c r="C335" s="169"/>
      <c r="D335" s="75" t="s">
        <v>641</v>
      </c>
      <c r="E335" s="72" t="s">
        <v>789</v>
      </c>
      <c r="F335" s="72" t="s">
        <v>336</v>
      </c>
      <c r="G335" s="72" t="s">
        <v>44</v>
      </c>
      <c r="H335" s="56">
        <v>52</v>
      </c>
      <c r="I335" s="32"/>
      <c r="J335" s="41">
        <f t="shared" si="10"/>
        <v>0</v>
      </c>
      <c r="K335" s="42" t="str">
        <f t="shared" si="11"/>
        <v>OK</v>
      </c>
      <c r="L335" s="31"/>
      <c r="M335" s="31"/>
      <c r="N335" s="31"/>
      <c r="O335" s="31"/>
      <c r="P335" s="31"/>
      <c r="Q335" s="31"/>
      <c r="R335" s="31"/>
      <c r="S335" s="31"/>
      <c r="T335" s="31"/>
      <c r="U335" s="60"/>
      <c r="V335" s="60"/>
      <c r="W335" s="60"/>
      <c r="X335" s="60"/>
    </row>
    <row r="336" spans="1:24" ht="30" customHeight="1" x14ac:dyDescent="0.25">
      <c r="A336" s="166"/>
      <c r="B336" s="71">
        <v>380</v>
      </c>
      <c r="C336" s="169"/>
      <c r="D336" s="75" t="s">
        <v>389</v>
      </c>
      <c r="E336" s="72" t="s">
        <v>390</v>
      </c>
      <c r="F336" s="72" t="s">
        <v>38</v>
      </c>
      <c r="G336" s="72" t="s">
        <v>44</v>
      </c>
      <c r="H336" s="56">
        <v>221.8</v>
      </c>
      <c r="I336" s="32">
        <v>1</v>
      </c>
      <c r="J336" s="41">
        <f t="shared" si="10"/>
        <v>1</v>
      </c>
      <c r="K336" s="42" t="str">
        <f t="shared" si="11"/>
        <v>OK</v>
      </c>
      <c r="L336" s="31"/>
      <c r="M336" s="31"/>
      <c r="N336" s="31"/>
      <c r="O336" s="31"/>
      <c r="P336" s="31"/>
      <c r="Q336" s="31"/>
      <c r="R336" s="31"/>
      <c r="S336" s="31"/>
      <c r="T336" s="31"/>
      <c r="U336" s="60"/>
      <c r="V336" s="60"/>
      <c r="W336" s="60"/>
      <c r="X336" s="60"/>
    </row>
    <row r="337" spans="1:24" ht="30" customHeight="1" x14ac:dyDescent="0.25">
      <c r="A337" s="166"/>
      <c r="B337" s="71">
        <v>381</v>
      </c>
      <c r="C337" s="169"/>
      <c r="D337" s="75" t="s">
        <v>391</v>
      </c>
      <c r="E337" s="72" t="s">
        <v>784</v>
      </c>
      <c r="F337" s="72" t="s">
        <v>38</v>
      </c>
      <c r="G337" s="72" t="s">
        <v>44</v>
      </c>
      <c r="H337" s="56">
        <v>8.4</v>
      </c>
      <c r="I337" s="32">
        <v>5</v>
      </c>
      <c r="J337" s="41">
        <f t="shared" si="10"/>
        <v>5</v>
      </c>
      <c r="K337" s="42" t="str">
        <f t="shared" si="11"/>
        <v>OK</v>
      </c>
      <c r="L337" s="31"/>
      <c r="M337" s="31"/>
      <c r="N337" s="31"/>
      <c r="O337" s="31"/>
      <c r="P337" s="31"/>
      <c r="Q337" s="31"/>
      <c r="R337" s="31"/>
      <c r="S337" s="31"/>
      <c r="T337" s="31"/>
      <c r="U337" s="60"/>
      <c r="V337" s="60"/>
      <c r="W337" s="60"/>
      <c r="X337" s="60"/>
    </row>
    <row r="338" spans="1:24" ht="30" customHeight="1" x14ac:dyDescent="0.25">
      <c r="A338" s="166"/>
      <c r="B338" s="71">
        <v>382</v>
      </c>
      <c r="C338" s="169"/>
      <c r="D338" s="75" t="s">
        <v>392</v>
      </c>
      <c r="E338" s="72" t="s">
        <v>784</v>
      </c>
      <c r="F338" s="72" t="s">
        <v>38</v>
      </c>
      <c r="G338" s="72" t="s">
        <v>44</v>
      </c>
      <c r="H338" s="56">
        <v>17.600000000000001</v>
      </c>
      <c r="I338" s="32">
        <v>5</v>
      </c>
      <c r="J338" s="41">
        <f t="shared" si="10"/>
        <v>5</v>
      </c>
      <c r="K338" s="42" t="str">
        <f t="shared" si="11"/>
        <v>OK</v>
      </c>
      <c r="L338" s="31"/>
      <c r="M338" s="31"/>
      <c r="N338" s="31"/>
      <c r="O338" s="31"/>
      <c r="P338" s="31"/>
      <c r="Q338" s="31"/>
      <c r="R338" s="31"/>
      <c r="S338" s="31"/>
      <c r="T338" s="31"/>
      <c r="U338" s="60"/>
      <c r="V338" s="60"/>
      <c r="W338" s="60"/>
      <c r="X338" s="60"/>
    </row>
    <row r="339" spans="1:24" ht="30" customHeight="1" x14ac:dyDescent="0.25">
      <c r="A339" s="166"/>
      <c r="B339" s="71">
        <v>383</v>
      </c>
      <c r="C339" s="169"/>
      <c r="D339" s="75" t="s">
        <v>393</v>
      </c>
      <c r="E339" s="72" t="s">
        <v>784</v>
      </c>
      <c r="F339" s="72" t="s">
        <v>38</v>
      </c>
      <c r="G339" s="72" t="s">
        <v>44</v>
      </c>
      <c r="H339" s="56">
        <v>5.05</v>
      </c>
      <c r="I339" s="32"/>
      <c r="J339" s="41">
        <f t="shared" si="10"/>
        <v>0</v>
      </c>
      <c r="K339" s="42" t="str">
        <f t="shared" si="11"/>
        <v>OK</v>
      </c>
      <c r="L339" s="31"/>
      <c r="M339" s="31"/>
      <c r="N339" s="31"/>
      <c r="O339" s="31"/>
      <c r="P339" s="31"/>
      <c r="Q339" s="31"/>
      <c r="R339" s="31"/>
      <c r="S339" s="31"/>
      <c r="T339" s="31"/>
      <c r="U339" s="60"/>
      <c r="V339" s="60"/>
      <c r="W339" s="60"/>
      <c r="X339" s="60"/>
    </row>
    <row r="340" spans="1:24" ht="30" customHeight="1" x14ac:dyDescent="0.25">
      <c r="A340" s="166"/>
      <c r="B340" s="71">
        <v>384</v>
      </c>
      <c r="C340" s="169"/>
      <c r="D340" s="75" t="s">
        <v>394</v>
      </c>
      <c r="E340" s="72" t="s">
        <v>784</v>
      </c>
      <c r="F340" s="72" t="s">
        <v>38</v>
      </c>
      <c r="G340" s="72" t="s">
        <v>44</v>
      </c>
      <c r="H340" s="56">
        <v>16.2</v>
      </c>
      <c r="I340" s="32"/>
      <c r="J340" s="41">
        <f t="shared" si="10"/>
        <v>0</v>
      </c>
      <c r="K340" s="42" t="str">
        <f t="shared" si="11"/>
        <v>OK</v>
      </c>
      <c r="L340" s="31"/>
      <c r="M340" s="31"/>
      <c r="N340" s="31"/>
      <c r="O340" s="31"/>
      <c r="P340" s="31"/>
      <c r="Q340" s="31"/>
      <c r="R340" s="31"/>
      <c r="S340" s="31"/>
      <c r="T340" s="31"/>
      <c r="U340" s="60"/>
      <c r="V340" s="60"/>
      <c r="W340" s="60"/>
      <c r="X340" s="60"/>
    </row>
    <row r="341" spans="1:24" ht="30" customHeight="1" x14ac:dyDescent="0.25">
      <c r="A341" s="166"/>
      <c r="B341" s="71">
        <v>385</v>
      </c>
      <c r="C341" s="169"/>
      <c r="D341" s="75" t="s">
        <v>395</v>
      </c>
      <c r="E341" s="72" t="s">
        <v>784</v>
      </c>
      <c r="F341" s="72" t="s">
        <v>38</v>
      </c>
      <c r="G341" s="72" t="s">
        <v>44</v>
      </c>
      <c r="H341" s="56">
        <v>6.7</v>
      </c>
      <c r="I341" s="32"/>
      <c r="J341" s="41">
        <f t="shared" si="10"/>
        <v>0</v>
      </c>
      <c r="K341" s="42" t="str">
        <f t="shared" si="11"/>
        <v>OK</v>
      </c>
      <c r="L341" s="31"/>
      <c r="M341" s="31"/>
      <c r="N341" s="31"/>
      <c r="O341" s="31"/>
      <c r="P341" s="31"/>
      <c r="Q341" s="31"/>
      <c r="R341" s="31"/>
      <c r="S341" s="31"/>
      <c r="T341" s="31"/>
      <c r="U341" s="60"/>
      <c r="V341" s="60"/>
      <c r="W341" s="60"/>
      <c r="X341" s="60"/>
    </row>
    <row r="342" spans="1:24" ht="30" customHeight="1" x14ac:dyDescent="0.25">
      <c r="A342" s="166"/>
      <c r="B342" s="71">
        <v>386</v>
      </c>
      <c r="C342" s="169"/>
      <c r="D342" s="75" t="s">
        <v>396</v>
      </c>
      <c r="E342" s="72" t="s">
        <v>784</v>
      </c>
      <c r="F342" s="72" t="s">
        <v>38</v>
      </c>
      <c r="G342" s="72" t="s">
        <v>44</v>
      </c>
      <c r="H342" s="56">
        <v>12.8</v>
      </c>
      <c r="I342" s="32"/>
      <c r="J342" s="41">
        <f t="shared" si="10"/>
        <v>0</v>
      </c>
      <c r="K342" s="42" t="str">
        <f t="shared" si="11"/>
        <v>OK</v>
      </c>
      <c r="L342" s="31"/>
      <c r="M342" s="31"/>
      <c r="N342" s="31"/>
      <c r="O342" s="31"/>
      <c r="P342" s="31"/>
      <c r="Q342" s="31"/>
      <c r="R342" s="31"/>
      <c r="S342" s="31"/>
      <c r="T342" s="31"/>
      <c r="U342" s="60"/>
      <c r="V342" s="60"/>
      <c r="W342" s="60"/>
      <c r="X342" s="60"/>
    </row>
    <row r="343" spans="1:24" ht="30" customHeight="1" x14ac:dyDescent="0.25">
      <c r="A343" s="166"/>
      <c r="B343" s="71">
        <v>387</v>
      </c>
      <c r="C343" s="169"/>
      <c r="D343" s="75" t="s">
        <v>397</v>
      </c>
      <c r="E343" s="72" t="s">
        <v>784</v>
      </c>
      <c r="F343" s="72" t="s">
        <v>38</v>
      </c>
      <c r="G343" s="72" t="s">
        <v>44</v>
      </c>
      <c r="H343" s="56">
        <v>6.4</v>
      </c>
      <c r="I343" s="32"/>
      <c r="J343" s="41">
        <f t="shared" si="10"/>
        <v>0</v>
      </c>
      <c r="K343" s="42" t="str">
        <f t="shared" si="11"/>
        <v>OK</v>
      </c>
      <c r="L343" s="31"/>
      <c r="M343" s="31"/>
      <c r="N343" s="31"/>
      <c r="O343" s="31"/>
      <c r="P343" s="31"/>
      <c r="Q343" s="31"/>
      <c r="R343" s="31"/>
      <c r="S343" s="31"/>
      <c r="T343" s="31"/>
      <c r="U343" s="60"/>
      <c r="V343" s="60"/>
      <c r="W343" s="60"/>
      <c r="X343" s="60"/>
    </row>
    <row r="344" spans="1:24" ht="30" customHeight="1" x14ac:dyDescent="0.25">
      <c r="A344" s="166"/>
      <c r="B344" s="71">
        <v>388</v>
      </c>
      <c r="C344" s="169"/>
      <c r="D344" s="75" t="s">
        <v>398</v>
      </c>
      <c r="E344" s="72" t="s">
        <v>784</v>
      </c>
      <c r="F344" s="72" t="s">
        <v>38</v>
      </c>
      <c r="G344" s="72" t="s">
        <v>44</v>
      </c>
      <c r="H344" s="56">
        <v>9.1</v>
      </c>
      <c r="I344" s="32"/>
      <c r="J344" s="41">
        <f t="shared" si="10"/>
        <v>0</v>
      </c>
      <c r="K344" s="42" t="str">
        <f t="shared" si="11"/>
        <v>OK</v>
      </c>
      <c r="L344" s="31"/>
      <c r="M344" s="31"/>
      <c r="N344" s="31"/>
      <c r="O344" s="31"/>
      <c r="P344" s="31"/>
      <c r="Q344" s="31"/>
      <c r="R344" s="31"/>
      <c r="S344" s="31"/>
      <c r="T344" s="31"/>
      <c r="U344" s="60"/>
      <c r="V344" s="60"/>
      <c r="W344" s="60"/>
      <c r="X344" s="60"/>
    </row>
    <row r="345" spans="1:24" ht="30" customHeight="1" x14ac:dyDescent="0.25">
      <c r="A345" s="166"/>
      <c r="B345" s="73">
        <v>389</v>
      </c>
      <c r="C345" s="169"/>
      <c r="D345" s="75" t="s">
        <v>791</v>
      </c>
      <c r="E345" s="73" t="s">
        <v>787</v>
      </c>
      <c r="F345" s="72" t="s">
        <v>38</v>
      </c>
      <c r="G345" s="72" t="s">
        <v>44</v>
      </c>
      <c r="H345" s="56">
        <v>44.3</v>
      </c>
      <c r="I345" s="32"/>
      <c r="J345" s="41">
        <f t="shared" si="10"/>
        <v>0</v>
      </c>
      <c r="K345" s="42" t="str">
        <f t="shared" si="11"/>
        <v>OK</v>
      </c>
      <c r="L345" s="31"/>
      <c r="M345" s="31"/>
      <c r="N345" s="31"/>
      <c r="O345" s="31"/>
      <c r="P345" s="31"/>
      <c r="Q345" s="31"/>
      <c r="R345" s="31"/>
      <c r="S345" s="31"/>
      <c r="T345" s="31"/>
      <c r="U345" s="60"/>
      <c r="V345" s="60"/>
      <c r="W345" s="60"/>
      <c r="X345" s="60"/>
    </row>
    <row r="346" spans="1:24" ht="30" customHeight="1" x14ac:dyDescent="0.25">
      <c r="A346" s="166"/>
      <c r="B346" s="73">
        <v>390</v>
      </c>
      <c r="C346" s="169"/>
      <c r="D346" s="75" t="s">
        <v>792</v>
      </c>
      <c r="E346" s="73" t="s">
        <v>787</v>
      </c>
      <c r="F346" s="72" t="s">
        <v>38</v>
      </c>
      <c r="G346" s="72" t="s">
        <v>44</v>
      </c>
      <c r="H346" s="56">
        <v>36.700000000000003</v>
      </c>
      <c r="I346" s="32"/>
      <c r="J346" s="41">
        <f t="shared" si="10"/>
        <v>0</v>
      </c>
      <c r="K346" s="42" t="str">
        <f t="shared" si="11"/>
        <v>OK</v>
      </c>
      <c r="L346" s="31"/>
      <c r="M346" s="31"/>
      <c r="N346" s="31"/>
      <c r="O346" s="31"/>
      <c r="P346" s="31"/>
      <c r="Q346" s="31"/>
      <c r="R346" s="31"/>
      <c r="S346" s="31"/>
      <c r="T346" s="31"/>
      <c r="U346" s="60"/>
      <c r="V346" s="60"/>
      <c r="W346" s="60"/>
      <c r="X346" s="60"/>
    </row>
    <row r="347" spans="1:24" ht="30" customHeight="1" x14ac:dyDescent="0.25">
      <c r="A347" s="166"/>
      <c r="B347" s="73">
        <v>391</v>
      </c>
      <c r="C347" s="169"/>
      <c r="D347" s="100" t="s">
        <v>793</v>
      </c>
      <c r="E347" s="73" t="s">
        <v>355</v>
      </c>
      <c r="F347" s="72" t="s">
        <v>38</v>
      </c>
      <c r="G347" s="72" t="s">
        <v>44</v>
      </c>
      <c r="H347" s="56">
        <v>29.4</v>
      </c>
      <c r="I347" s="32"/>
      <c r="J347" s="41">
        <f t="shared" si="10"/>
        <v>0</v>
      </c>
      <c r="K347" s="42" t="str">
        <f t="shared" si="11"/>
        <v>OK</v>
      </c>
      <c r="L347" s="31"/>
      <c r="M347" s="31"/>
      <c r="N347" s="31"/>
      <c r="O347" s="31"/>
      <c r="P347" s="31"/>
      <c r="Q347" s="31"/>
      <c r="R347" s="31"/>
      <c r="S347" s="31"/>
      <c r="T347" s="31"/>
      <c r="U347" s="60"/>
      <c r="V347" s="60"/>
      <c r="W347" s="60"/>
      <c r="X347" s="60"/>
    </row>
    <row r="348" spans="1:24" ht="30" customHeight="1" x14ac:dyDescent="0.25">
      <c r="A348" s="166"/>
      <c r="B348" s="73">
        <v>392</v>
      </c>
      <c r="C348" s="169"/>
      <c r="D348" s="100" t="s">
        <v>794</v>
      </c>
      <c r="E348" s="73" t="s">
        <v>355</v>
      </c>
      <c r="F348" s="72" t="s">
        <v>38</v>
      </c>
      <c r="G348" s="72" t="s">
        <v>44</v>
      </c>
      <c r="H348" s="56">
        <v>31.2</v>
      </c>
      <c r="I348" s="32"/>
      <c r="J348" s="41">
        <f t="shared" si="10"/>
        <v>0</v>
      </c>
      <c r="K348" s="42" t="str">
        <f t="shared" si="11"/>
        <v>OK</v>
      </c>
      <c r="L348" s="31"/>
      <c r="M348" s="31"/>
      <c r="N348" s="31"/>
      <c r="O348" s="31"/>
      <c r="P348" s="31"/>
      <c r="Q348" s="31"/>
      <c r="R348" s="31"/>
      <c r="S348" s="31"/>
      <c r="T348" s="31"/>
      <c r="U348" s="60"/>
      <c r="V348" s="60"/>
      <c r="W348" s="60"/>
      <c r="X348" s="60"/>
    </row>
    <row r="349" spans="1:24" ht="30" customHeight="1" x14ac:dyDescent="0.25">
      <c r="A349" s="166"/>
      <c r="B349" s="71">
        <v>393</v>
      </c>
      <c r="C349" s="169"/>
      <c r="D349" s="75" t="s">
        <v>399</v>
      </c>
      <c r="E349" s="71" t="s">
        <v>789</v>
      </c>
      <c r="F349" s="72" t="s">
        <v>38</v>
      </c>
      <c r="G349" s="72" t="s">
        <v>44</v>
      </c>
      <c r="H349" s="56">
        <v>1.1499999999999999</v>
      </c>
      <c r="I349" s="32"/>
      <c r="J349" s="41">
        <f t="shared" si="10"/>
        <v>0</v>
      </c>
      <c r="K349" s="42" t="str">
        <f t="shared" si="11"/>
        <v>OK</v>
      </c>
      <c r="L349" s="31"/>
      <c r="M349" s="31"/>
      <c r="N349" s="31"/>
      <c r="O349" s="31"/>
      <c r="P349" s="31"/>
      <c r="Q349" s="31"/>
      <c r="R349" s="31"/>
      <c r="S349" s="31"/>
      <c r="T349" s="31"/>
      <c r="U349" s="60"/>
      <c r="V349" s="60"/>
      <c r="W349" s="60"/>
      <c r="X349" s="60"/>
    </row>
    <row r="350" spans="1:24" ht="30" customHeight="1" x14ac:dyDescent="0.25">
      <c r="A350" s="166"/>
      <c r="B350" s="71">
        <v>394</v>
      </c>
      <c r="C350" s="169"/>
      <c r="D350" s="75" t="s">
        <v>400</v>
      </c>
      <c r="E350" s="71" t="s">
        <v>789</v>
      </c>
      <c r="F350" s="72" t="s">
        <v>38</v>
      </c>
      <c r="G350" s="72" t="s">
        <v>44</v>
      </c>
      <c r="H350" s="56">
        <v>0.98</v>
      </c>
      <c r="I350" s="32"/>
      <c r="J350" s="41">
        <f t="shared" si="10"/>
        <v>0</v>
      </c>
      <c r="K350" s="42" t="str">
        <f t="shared" si="11"/>
        <v>OK</v>
      </c>
      <c r="L350" s="31"/>
      <c r="M350" s="31"/>
      <c r="N350" s="31"/>
      <c r="O350" s="31"/>
      <c r="P350" s="31"/>
      <c r="Q350" s="31"/>
      <c r="R350" s="31"/>
      <c r="S350" s="31"/>
      <c r="T350" s="31"/>
      <c r="U350" s="60"/>
      <c r="V350" s="60"/>
      <c r="W350" s="60"/>
      <c r="X350" s="60"/>
    </row>
    <row r="351" spans="1:24" ht="30" customHeight="1" x14ac:dyDescent="0.25">
      <c r="A351" s="166"/>
      <c r="B351" s="71">
        <v>395</v>
      </c>
      <c r="C351" s="169"/>
      <c r="D351" s="75" t="s">
        <v>401</v>
      </c>
      <c r="E351" s="71" t="s">
        <v>789</v>
      </c>
      <c r="F351" s="72" t="s">
        <v>38</v>
      </c>
      <c r="G351" s="72" t="s">
        <v>44</v>
      </c>
      <c r="H351" s="56">
        <v>2.2799999999999998</v>
      </c>
      <c r="I351" s="32"/>
      <c r="J351" s="41">
        <f t="shared" si="10"/>
        <v>0</v>
      </c>
      <c r="K351" s="42" t="str">
        <f t="shared" si="11"/>
        <v>OK</v>
      </c>
      <c r="L351" s="31"/>
      <c r="M351" s="31"/>
      <c r="N351" s="31"/>
      <c r="O351" s="31"/>
      <c r="P351" s="31"/>
      <c r="Q351" s="31"/>
      <c r="R351" s="31"/>
      <c r="S351" s="31"/>
      <c r="T351" s="31"/>
      <c r="U351" s="60"/>
      <c r="V351" s="60"/>
      <c r="W351" s="60"/>
      <c r="X351" s="60"/>
    </row>
    <row r="352" spans="1:24" ht="30" customHeight="1" x14ac:dyDescent="0.25">
      <c r="A352" s="166"/>
      <c r="B352" s="71">
        <v>396</v>
      </c>
      <c r="C352" s="169"/>
      <c r="D352" s="75" t="s">
        <v>402</v>
      </c>
      <c r="E352" s="71" t="s">
        <v>789</v>
      </c>
      <c r="F352" s="72" t="s">
        <v>38</v>
      </c>
      <c r="G352" s="72" t="s">
        <v>44</v>
      </c>
      <c r="H352" s="56">
        <v>6.72</v>
      </c>
      <c r="I352" s="32"/>
      <c r="J352" s="41">
        <f t="shared" si="10"/>
        <v>0</v>
      </c>
      <c r="K352" s="42" t="str">
        <f t="shared" si="11"/>
        <v>OK</v>
      </c>
      <c r="L352" s="31"/>
      <c r="M352" s="31"/>
      <c r="N352" s="31"/>
      <c r="O352" s="31"/>
      <c r="P352" s="31"/>
      <c r="Q352" s="31"/>
      <c r="R352" s="31"/>
      <c r="S352" s="31"/>
      <c r="T352" s="31"/>
      <c r="U352" s="60"/>
      <c r="V352" s="60"/>
      <c r="W352" s="60"/>
      <c r="X352" s="60"/>
    </row>
    <row r="353" spans="1:24" ht="30" customHeight="1" x14ac:dyDescent="0.25">
      <c r="A353" s="166"/>
      <c r="B353" s="71">
        <v>397</v>
      </c>
      <c r="C353" s="169"/>
      <c r="D353" s="75" t="s">
        <v>403</v>
      </c>
      <c r="E353" s="71" t="s">
        <v>789</v>
      </c>
      <c r="F353" s="72" t="s">
        <v>38</v>
      </c>
      <c r="G353" s="72" t="s">
        <v>44</v>
      </c>
      <c r="H353" s="56">
        <v>2.86</v>
      </c>
      <c r="I353" s="32"/>
      <c r="J353" s="41">
        <f t="shared" si="10"/>
        <v>0</v>
      </c>
      <c r="K353" s="42" t="str">
        <f t="shared" si="11"/>
        <v>OK</v>
      </c>
      <c r="L353" s="31"/>
      <c r="M353" s="31"/>
      <c r="N353" s="31"/>
      <c r="O353" s="31"/>
      <c r="P353" s="31"/>
      <c r="Q353" s="31"/>
      <c r="R353" s="31"/>
      <c r="S353" s="31"/>
      <c r="T353" s="31"/>
      <c r="U353" s="60"/>
      <c r="V353" s="60"/>
      <c r="W353" s="60"/>
      <c r="X353" s="60"/>
    </row>
    <row r="354" spans="1:24" ht="30" customHeight="1" x14ac:dyDescent="0.25">
      <c r="A354" s="166"/>
      <c r="B354" s="71">
        <v>398</v>
      </c>
      <c r="C354" s="169"/>
      <c r="D354" s="75" t="s">
        <v>404</v>
      </c>
      <c r="E354" s="71" t="s">
        <v>789</v>
      </c>
      <c r="F354" s="72" t="s">
        <v>38</v>
      </c>
      <c r="G354" s="72" t="s">
        <v>44</v>
      </c>
      <c r="H354" s="56">
        <v>0.79</v>
      </c>
      <c r="I354" s="32"/>
      <c r="J354" s="41">
        <f t="shared" si="10"/>
        <v>0</v>
      </c>
      <c r="K354" s="42" t="str">
        <f t="shared" si="11"/>
        <v>OK</v>
      </c>
      <c r="L354" s="31"/>
      <c r="M354" s="31"/>
      <c r="N354" s="31"/>
      <c r="O354" s="31"/>
      <c r="P354" s="31"/>
      <c r="Q354" s="31"/>
      <c r="R354" s="31"/>
      <c r="S354" s="31"/>
      <c r="T354" s="31"/>
      <c r="U354" s="60"/>
      <c r="V354" s="60"/>
      <c r="W354" s="60"/>
      <c r="X354" s="60"/>
    </row>
    <row r="355" spans="1:24" ht="30" customHeight="1" x14ac:dyDescent="0.25">
      <c r="A355" s="166"/>
      <c r="B355" s="71">
        <v>399</v>
      </c>
      <c r="C355" s="169"/>
      <c r="D355" s="75" t="s">
        <v>405</v>
      </c>
      <c r="E355" s="71" t="s">
        <v>789</v>
      </c>
      <c r="F355" s="72" t="s">
        <v>38</v>
      </c>
      <c r="G355" s="72" t="s">
        <v>44</v>
      </c>
      <c r="H355" s="56">
        <v>0.62</v>
      </c>
      <c r="I355" s="32"/>
      <c r="J355" s="41">
        <f t="shared" si="10"/>
        <v>0</v>
      </c>
      <c r="K355" s="42" t="str">
        <f t="shared" si="11"/>
        <v>OK</v>
      </c>
      <c r="L355" s="31"/>
      <c r="M355" s="31"/>
      <c r="N355" s="31"/>
      <c r="O355" s="31"/>
      <c r="P355" s="31"/>
      <c r="Q355" s="31"/>
      <c r="R355" s="31"/>
      <c r="S355" s="31"/>
      <c r="T355" s="31"/>
      <c r="U355" s="60"/>
      <c r="V355" s="60"/>
      <c r="W355" s="60"/>
      <c r="X355" s="60"/>
    </row>
    <row r="356" spans="1:24" ht="30" customHeight="1" x14ac:dyDescent="0.25">
      <c r="A356" s="166"/>
      <c r="B356" s="71">
        <v>400</v>
      </c>
      <c r="C356" s="169"/>
      <c r="D356" s="75" t="s">
        <v>406</v>
      </c>
      <c r="E356" s="71" t="s">
        <v>784</v>
      </c>
      <c r="F356" s="72" t="s">
        <v>38</v>
      </c>
      <c r="G356" s="72" t="s">
        <v>44</v>
      </c>
      <c r="H356" s="56">
        <v>10.88</v>
      </c>
      <c r="I356" s="32"/>
      <c r="J356" s="41">
        <f t="shared" si="10"/>
        <v>0</v>
      </c>
      <c r="K356" s="42" t="str">
        <f t="shared" si="11"/>
        <v>OK</v>
      </c>
      <c r="L356" s="31"/>
      <c r="M356" s="31"/>
      <c r="N356" s="31"/>
      <c r="O356" s="31"/>
      <c r="P356" s="31"/>
      <c r="Q356" s="31"/>
      <c r="R356" s="31"/>
      <c r="S356" s="31"/>
      <c r="T356" s="31"/>
      <c r="U356" s="60"/>
      <c r="V356" s="60"/>
      <c r="W356" s="60"/>
      <c r="X356" s="60"/>
    </row>
    <row r="357" spans="1:24" ht="30" customHeight="1" x14ac:dyDescent="0.25">
      <c r="A357" s="166"/>
      <c r="B357" s="71">
        <v>401</v>
      </c>
      <c r="C357" s="169"/>
      <c r="D357" s="75" t="s">
        <v>407</v>
      </c>
      <c r="E357" s="71" t="s">
        <v>784</v>
      </c>
      <c r="F357" s="72" t="s">
        <v>38</v>
      </c>
      <c r="G357" s="72" t="s">
        <v>44</v>
      </c>
      <c r="H357" s="56">
        <v>13.27</v>
      </c>
      <c r="I357" s="32"/>
      <c r="J357" s="41">
        <f t="shared" si="10"/>
        <v>0</v>
      </c>
      <c r="K357" s="42" t="str">
        <f t="shared" si="11"/>
        <v>OK</v>
      </c>
      <c r="L357" s="31"/>
      <c r="M357" s="31"/>
      <c r="N357" s="31"/>
      <c r="O357" s="31"/>
      <c r="P357" s="31"/>
      <c r="Q357" s="31"/>
      <c r="R357" s="31"/>
      <c r="S357" s="31"/>
      <c r="T357" s="31"/>
      <c r="U357" s="60"/>
      <c r="V357" s="60"/>
      <c r="W357" s="60"/>
      <c r="X357" s="60"/>
    </row>
    <row r="358" spans="1:24" ht="30" customHeight="1" x14ac:dyDescent="0.25">
      <c r="A358" s="166"/>
      <c r="B358" s="71">
        <v>402</v>
      </c>
      <c r="C358" s="169"/>
      <c r="D358" s="75" t="s">
        <v>408</v>
      </c>
      <c r="E358" s="71" t="s">
        <v>784</v>
      </c>
      <c r="F358" s="72" t="s">
        <v>38</v>
      </c>
      <c r="G358" s="72" t="s">
        <v>44</v>
      </c>
      <c r="H358" s="56">
        <v>13.58</v>
      </c>
      <c r="I358" s="32"/>
      <c r="J358" s="41">
        <f t="shared" si="10"/>
        <v>0</v>
      </c>
      <c r="K358" s="42" t="str">
        <f t="shared" si="11"/>
        <v>OK</v>
      </c>
      <c r="L358" s="31"/>
      <c r="M358" s="31"/>
      <c r="N358" s="31"/>
      <c r="O358" s="31"/>
      <c r="P358" s="31"/>
      <c r="Q358" s="31"/>
      <c r="R358" s="31"/>
      <c r="S358" s="31"/>
      <c r="T358" s="31"/>
      <c r="U358" s="60"/>
      <c r="V358" s="60"/>
      <c r="W358" s="60"/>
      <c r="X358" s="60"/>
    </row>
    <row r="359" spans="1:24" ht="30" customHeight="1" x14ac:dyDescent="0.25">
      <c r="A359" s="166"/>
      <c r="B359" s="71">
        <v>403</v>
      </c>
      <c r="C359" s="169"/>
      <c r="D359" s="75" t="s">
        <v>409</v>
      </c>
      <c r="E359" s="71" t="s">
        <v>789</v>
      </c>
      <c r="F359" s="72" t="s">
        <v>38</v>
      </c>
      <c r="G359" s="72" t="s">
        <v>44</v>
      </c>
      <c r="H359" s="56">
        <v>2.0499999999999998</v>
      </c>
      <c r="I359" s="32"/>
      <c r="J359" s="41">
        <f t="shared" si="10"/>
        <v>0</v>
      </c>
      <c r="K359" s="42" t="str">
        <f t="shared" si="11"/>
        <v>OK</v>
      </c>
      <c r="L359" s="31"/>
      <c r="M359" s="31"/>
      <c r="N359" s="31"/>
      <c r="O359" s="31"/>
      <c r="P359" s="31"/>
      <c r="Q359" s="31"/>
      <c r="R359" s="31"/>
      <c r="S359" s="31"/>
      <c r="T359" s="31"/>
      <c r="U359" s="60"/>
      <c r="V359" s="60"/>
      <c r="W359" s="60"/>
      <c r="X359" s="60"/>
    </row>
    <row r="360" spans="1:24" ht="30" customHeight="1" x14ac:dyDescent="0.25">
      <c r="A360" s="166"/>
      <c r="B360" s="71">
        <v>404</v>
      </c>
      <c r="C360" s="169"/>
      <c r="D360" s="75" t="s">
        <v>410</v>
      </c>
      <c r="E360" s="71" t="s">
        <v>789</v>
      </c>
      <c r="F360" s="72" t="s">
        <v>38</v>
      </c>
      <c r="G360" s="72" t="s">
        <v>44</v>
      </c>
      <c r="H360" s="56">
        <v>2.3199999999999998</v>
      </c>
      <c r="I360" s="32"/>
      <c r="J360" s="41">
        <f t="shared" si="10"/>
        <v>0</v>
      </c>
      <c r="K360" s="42" t="str">
        <f t="shared" si="11"/>
        <v>OK</v>
      </c>
      <c r="L360" s="31"/>
      <c r="M360" s="31"/>
      <c r="N360" s="31"/>
      <c r="O360" s="31"/>
      <c r="P360" s="31"/>
      <c r="Q360" s="31"/>
      <c r="R360" s="31"/>
      <c r="S360" s="31"/>
      <c r="T360" s="31"/>
      <c r="U360" s="60"/>
      <c r="V360" s="60"/>
      <c r="W360" s="60"/>
      <c r="X360" s="60"/>
    </row>
    <row r="361" spans="1:24" ht="30" customHeight="1" x14ac:dyDescent="0.25">
      <c r="A361" s="166"/>
      <c r="B361" s="71">
        <v>405</v>
      </c>
      <c r="C361" s="169"/>
      <c r="D361" s="75" t="s">
        <v>411</v>
      </c>
      <c r="E361" s="71" t="s">
        <v>789</v>
      </c>
      <c r="F361" s="72" t="s">
        <v>38</v>
      </c>
      <c r="G361" s="72" t="s">
        <v>44</v>
      </c>
      <c r="H361" s="56">
        <v>1.9</v>
      </c>
      <c r="I361" s="32"/>
      <c r="J361" s="41">
        <f t="shared" si="10"/>
        <v>0</v>
      </c>
      <c r="K361" s="42" t="str">
        <f t="shared" si="11"/>
        <v>OK</v>
      </c>
      <c r="L361" s="31"/>
      <c r="M361" s="31"/>
      <c r="N361" s="31"/>
      <c r="O361" s="31"/>
      <c r="P361" s="31"/>
      <c r="Q361" s="31"/>
      <c r="R361" s="31"/>
      <c r="S361" s="31"/>
      <c r="T361" s="31"/>
      <c r="U361" s="60"/>
      <c r="V361" s="60"/>
      <c r="W361" s="60"/>
      <c r="X361" s="60"/>
    </row>
    <row r="362" spans="1:24" ht="30" customHeight="1" x14ac:dyDescent="0.25">
      <c r="A362" s="166"/>
      <c r="B362" s="71">
        <v>406</v>
      </c>
      <c r="C362" s="169"/>
      <c r="D362" s="75" t="s">
        <v>412</v>
      </c>
      <c r="E362" s="71" t="s">
        <v>789</v>
      </c>
      <c r="F362" s="72" t="s">
        <v>38</v>
      </c>
      <c r="G362" s="72" t="s">
        <v>44</v>
      </c>
      <c r="H362" s="56">
        <v>1.49</v>
      </c>
      <c r="I362" s="32"/>
      <c r="J362" s="41">
        <f t="shared" si="10"/>
        <v>0</v>
      </c>
      <c r="K362" s="42" t="str">
        <f t="shared" si="11"/>
        <v>OK</v>
      </c>
      <c r="L362" s="31"/>
      <c r="M362" s="31"/>
      <c r="N362" s="31"/>
      <c r="O362" s="31"/>
      <c r="P362" s="31"/>
      <c r="Q362" s="31"/>
      <c r="R362" s="31"/>
      <c r="S362" s="31"/>
      <c r="T362" s="31"/>
      <c r="U362" s="60"/>
      <c r="V362" s="60"/>
      <c r="W362" s="60"/>
      <c r="X362" s="60"/>
    </row>
    <row r="363" spans="1:24" ht="30" customHeight="1" x14ac:dyDescent="0.25">
      <c r="A363" s="166"/>
      <c r="B363" s="71">
        <v>407</v>
      </c>
      <c r="C363" s="169"/>
      <c r="D363" s="75" t="s">
        <v>413</v>
      </c>
      <c r="E363" s="71" t="s">
        <v>789</v>
      </c>
      <c r="F363" s="72" t="s">
        <v>38</v>
      </c>
      <c r="G363" s="72" t="s">
        <v>44</v>
      </c>
      <c r="H363" s="56">
        <v>2.2000000000000002</v>
      </c>
      <c r="I363" s="32">
        <v>2</v>
      </c>
      <c r="J363" s="41">
        <f t="shared" si="10"/>
        <v>2</v>
      </c>
      <c r="K363" s="42" t="str">
        <f t="shared" si="11"/>
        <v>OK</v>
      </c>
      <c r="L363" s="31"/>
      <c r="M363" s="31"/>
      <c r="N363" s="31"/>
      <c r="O363" s="31"/>
      <c r="P363" s="31"/>
      <c r="Q363" s="31"/>
      <c r="R363" s="31"/>
      <c r="S363" s="31"/>
      <c r="T363" s="31"/>
      <c r="U363" s="60"/>
      <c r="V363" s="60"/>
      <c r="W363" s="60"/>
      <c r="X363" s="60"/>
    </row>
    <row r="364" spans="1:24" ht="30" customHeight="1" x14ac:dyDescent="0.25">
      <c r="A364" s="166"/>
      <c r="B364" s="71">
        <v>408</v>
      </c>
      <c r="C364" s="169"/>
      <c r="D364" s="75" t="s">
        <v>414</v>
      </c>
      <c r="E364" s="71" t="s">
        <v>789</v>
      </c>
      <c r="F364" s="72" t="s">
        <v>38</v>
      </c>
      <c r="G364" s="72" t="s">
        <v>44</v>
      </c>
      <c r="H364" s="56">
        <v>2.6</v>
      </c>
      <c r="I364" s="32">
        <v>2</v>
      </c>
      <c r="J364" s="41">
        <f t="shared" si="10"/>
        <v>2</v>
      </c>
      <c r="K364" s="42" t="str">
        <f t="shared" si="11"/>
        <v>OK</v>
      </c>
      <c r="L364" s="31"/>
      <c r="M364" s="31"/>
      <c r="N364" s="31"/>
      <c r="O364" s="31"/>
      <c r="P364" s="31"/>
      <c r="Q364" s="31"/>
      <c r="R364" s="31"/>
      <c r="S364" s="31"/>
      <c r="T364" s="31"/>
      <c r="U364" s="60"/>
      <c r="V364" s="60"/>
      <c r="W364" s="60"/>
      <c r="X364" s="60"/>
    </row>
    <row r="365" spans="1:24" ht="30" customHeight="1" x14ac:dyDescent="0.25">
      <c r="A365" s="166"/>
      <c r="B365" s="71">
        <v>409</v>
      </c>
      <c r="C365" s="169"/>
      <c r="D365" s="75" t="s">
        <v>415</v>
      </c>
      <c r="E365" s="71" t="s">
        <v>789</v>
      </c>
      <c r="F365" s="72" t="s">
        <v>38</v>
      </c>
      <c r="G365" s="72" t="s">
        <v>44</v>
      </c>
      <c r="H365" s="56">
        <v>3.09</v>
      </c>
      <c r="I365" s="32">
        <v>2</v>
      </c>
      <c r="J365" s="41">
        <f t="shared" si="10"/>
        <v>0</v>
      </c>
      <c r="K365" s="42" t="str">
        <f t="shared" si="11"/>
        <v>OK</v>
      </c>
      <c r="L365" s="31"/>
      <c r="M365" s="31"/>
      <c r="N365" s="31"/>
      <c r="O365" s="31">
        <v>2</v>
      </c>
      <c r="P365" s="31"/>
      <c r="Q365" s="31"/>
      <c r="R365" s="31"/>
      <c r="S365" s="31"/>
      <c r="T365" s="31"/>
      <c r="U365" s="60"/>
      <c r="V365" s="60"/>
      <c r="W365" s="60"/>
      <c r="X365" s="60"/>
    </row>
    <row r="366" spans="1:24" ht="30" customHeight="1" x14ac:dyDescent="0.25">
      <c r="A366" s="166"/>
      <c r="B366" s="71">
        <v>410</v>
      </c>
      <c r="C366" s="169"/>
      <c r="D366" s="75" t="s">
        <v>416</v>
      </c>
      <c r="E366" s="71" t="s">
        <v>789</v>
      </c>
      <c r="F366" s="72" t="s">
        <v>38</v>
      </c>
      <c r="G366" s="72" t="s">
        <v>44</v>
      </c>
      <c r="H366" s="56">
        <v>3.35</v>
      </c>
      <c r="I366" s="32">
        <v>2</v>
      </c>
      <c r="J366" s="41">
        <f t="shared" si="10"/>
        <v>2</v>
      </c>
      <c r="K366" s="42" t="str">
        <f t="shared" si="11"/>
        <v>OK</v>
      </c>
      <c r="L366" s="31"/>
      <c r="M366" s="31"/>
      <c r="N366" s="31"/>
      <c r="O366" s="31"/>
      <c r="P366" s="31"/>
      <c r="Q366" s="31"/>
      <c r="R366" s="31"/>
      <c r="S366" s="31"/>
      <c r="T366" s="31"/>
      <c r="U366" s="60"/>
      <c r="V366" s="60"/>
      <c r="W366" s="60"/>
      <c r="X366" s="60"/>
    </row>
    <row r="367" spans="1:24" ht="30" customHeight="1" x14ac:dyDescent="0.25">
      <c r="A367" s="166"/>
      <c r="B367" s="71">
        <v>411</v>
      </c>
      <c r="C367" s="169"/>
      <c r="D367" s="75" t="s">
        <v>417</v>
      </c>
      <c r="E367" s="71" t="s">
        <v>789</v>
      </c>
      <c r="F367" s="72" t="s">
        <v>38</v>
      </c>
      <c r="G367" s="72" t="s">
        <v>44</v>
      </c>
      <c r="H367" s="56">
        <v>0.88</v>
      </c>
      <c r="I367" s="32"/>
      <c r="J367" s="41">
        <f t="shared" si="10"/>
        <v>0</v>
      </c>
      <c r="K367" s="42" t="str">
        <f t="shared" si="11"/>
        <v>OK</v>
      </c>
      <c r="L367" s="31"/>
      <c r="M367" s="31"/>
      <c r="N367" s="31"/>
      <c r="O367" s="31"/>
      <c r="P367" s="31"/>
      <c r="Q367" s="31"/>
      <c r="R367" s="31"/>
      <c r="S367" s="31"/>
      <c r="T367" s="31"/>
      <c r="U367" s="60"/>
      <c r="V367" s="60"/>
      <c r="W367" s="60"/>
      <c r="X367" s="60"/>
    </row>
    <row r="368" spans="1:24" ht="30" customHeight="1" x14ac:dyDescent="0.25">
      <c r="A368" s="166"/>
      <c r="B368" s="71">
        <v>412</v>
      </c>
      <c r="C368" s="169"/>
      <c r="D368" s="75" t="s">
        <v>418</v>
      </c>
      <c r="E368" s="71" t="s">
        <v>789</v>
      </c>
      <c r="F368" s="72" t="s">
        <v>38</v>
      </c>
      <c r="G368" s="72" t="s">
        <v>44</v>
      </c>
      <c r="H368" s="56">
        <v>3.48</v>
      </c>
      <c r="I368" s="32"/>
      <c r="J368" s="41">
        <f t="shared" si="10"/>
        <v>0</v>
      </c>
      <c r="K368" s="42" t="str">
        <f t="shared" si="11"/>
        <v>OK</v>
      </c>
      <c r="L368" s="31"/>
      <c r="M368" s="31"/>
      <c r="N368" s="31"/>
      <c r="O368" s="31"/>
      <c r="P368" s="31"/>
      <c r="Q368" s="31"/>
      <c r="R368" s="31"/>
      <c r="S368" s="31"/>
      <c r="T368" s="31"/>
      <c r="U368" s="60"/>
      <c r="V368" s="60"/>
      <c r="W368" s="60"/>
      <c r="X368" s="60"/>
    </row>
    <row r="369" spans="1:24" ht="30" customHeight="1" x14ac:dyDescent="0.25">
      <c r="A369" s="166"/>
      <c r="B369" s="71">
        <v>413</v>
      </c>
      <c r="C369" s="169"/>
      <c r="D369" s="75" t="s">
        <v>419</v>
      </c>
      <c r="E369" s="71" t="s">
        <v>789</v>
      </c>
      <c r="F369" s="72" t="s">
        <v>38</v>
      </c>
      <c r="G369" s="72" t="s">
        <v>44</v>
      </c>
      <c r="H369" s="56">
        <v>1.61</v>
      </c>
      <c r="I369" s="32"/>
      <c r="J369" s="41">
        <f t="shared" si="10"/>
        <v>0</v>
      </c>
      <c r="K369" s="42" t="str">
        <f t="shared" si="11"/>
        <v>OK</v>
      </c>
      <c r="L369" s="31"/>
      <c r="M369" s="31"/>
      <c r="N369" s="31"/>
      <c r="O369" s="31"/>
      <c r="P369" s="31"/>
      <c r="Q369" s="31"/>
      <c r="R369" s="31"/>
      <c r="S369" s="31"/>
      <c r="T369" s="31"/>
      <c r="U369" s="60"/>
      <c r="V369" s="60"/>
      <c r="W369" s="60"/>
      <c r="X369" s="60"/>
    </row>
    <row r="370" spans="1:24" ht="30" customHeight="1" x14ac:dyDescent="0.25">
      <c r="A370" s="166"/>
      <c r="B370" s="71">
        <v>414</v>
      </c>
      <c r="C370" s="169"/>
      <c r="D370" s="75" t="s">
        <v>420</v>
      </c>
      <c r="E370" s="71" t="s">
        <v>789</v>
      </c>
      <c r="F370" s="72" t="s">
        <v>38</v>
      </c>
      <c r="G370" s="72" t="s">
        <v>44</v>
      </c>
      <c r="H370" s="56">
        <v>1.69</v>
      </c>
      <c r="I370" s="32"/>
      <c r="J370" s="41">
        <f t="shared" si="10"/>
        <v>0</v>
      </c>
      <c r="K370" s="42" t="str">
        <f t="shared" si="11"/>
        <v>OK</v>
      </c>
      <c r="L370" s="31"/>
      <c r="M370" s="31"/>
      <c r="N370" s="31"/>
      <c r="O370" s="31"/>
      <c r="P370" s="31"/>
      <c r="Q370" s="31"/>
      <c r="R370" s="31"/>
      <c r="S370" s="31"/>
      <c r="T370" s="31"/>
      <c r="U370" s="60"/>
      <c r="V370" s="60"/>
      <c r="W370" s="60"/>
      <c r="X370" s="60"/>
    </row>
    <row r="371" spans="1:24" ht="30" customHeight="1" x14ac:dyDescent="0.25">
      <c r="A371" s="166"/>
      <c r="B371" s="71">
        <v>415</v>
      </c>
      <c r="C371" s="169"/>
      <c r="D371" s="75" t="s">
        <v>421</v>
      </c>
      <c r="E371" s="71" t="s">
        <v>789</v>
      </c>
      <c r="F371" s="72" t="s">
        <v>38</v>
      </c>
      <c r="G371" s="72" t="s">
        <v>44</v>
      </c>
      <c r="H371" s="56">
        <v>3.04</v>
      </c>
      <c r="I371" s="32"/>
      <c r="J371" s="41">
        <f t="shared" si="10"/>
        <v>0</v>
      </c>
      <c r="K371" s="42" t="str">
        <f t="shared" si="11"/>
        <v>OK</v>
      </c>
      <c r="L371" s="31"/>
      <c r="M371" s="31"/>
      <c r="N371" s="31"/>
      <c r="O371" s="31"/>
      <c r="P371" s="31"/>
      <c r="Q371" s="31"/>
      <c r="R371" s="31"/>
      <c r="S371" s="31"/>
      <c r="T371" s="31"/>
      <c r="U371" s="60"/>
      <c r="V371" s="60"/>
      <c r="W371" s="60"/>
      <c r="X371" s="60"/>
    </row>
    <row r="372" spans="1:24" ht="30" customHeight="1" x14ac:dyDescent="0.25">
      <c r="A372" s="166"/>
      <c r="B372" s="71">
        <v>416</v>
      </c>
      <c r="C372" s="169"/>
      <c r="D372" s="75" t="s">
        <v>422</v>
      </c>
      <c r="E372" s="71" t="s">
        <v>789</v>
      </c>
      <c r="F372" s="72" t="s">
        <v>38</v>
      </c>
      <c r="G372" s="72" t="s">
        <v>44</v>
      </c>
      <c r="H372" s="56">
        <v>6.93</v>
      </c>
      <c r="I372" s="32">
        <v>2</v>
      </c>
      <c r="J372" s="41">
        <f t="shared" si="10"/>
        <v>2</v>
      </c>
      <c r="K372" s="42" t="str">
        <f t="shared" si="11"/>
        <v>OK</v>
      </c>
      <c r="L372" s="31"/>
      <c r="M372" s="31"/>
      <c r="N372" s="31"/>
      <c r="O372" s="31"/>
      <c r="P372" s="31"/>
      <c r="Q372" s="31"/>
      <c r="R372" s="31"/>
      <c r="S372" s="31"/>
      <c r="T372" s="31"/>
      <c r="U372" s="60"/>
      <c r="V372" s="60"/>
      <c r="W372" s="60"/>
      <c r="X372" s="60"/>
    </row>
    <row r="373" spans="1:24" ht="30" customHeight="1" x14ac:dyDescent="0.25">
      <c r="A373" s="166"/>
      <c r="B373" s="71">
        <v>417</v>
      </c>
      <c r="C373" s="169"/>
      <c r="D373" s="75" t="s">
        <v>423</v>
      </c>
      <c r="E373" s="71" t="s">
        <v>789</v>
      </c>
      <c r="F373" s="72" t="s">
        <v>38</v>
      </c>
      <c r="G373" s="72" t="s">
        <v>44</v>
      </c>
      <c r="H373" s="56">
        <v>6.56</v>
      </c>
      <c r="I373" s="32">
        <v>2</v>
      </c>
      <c r="J373" s="41">
        <f t="shared" si="10"/>
        <v>0</v>
      </c>
      <c r="K373" s="42" t="str">
        <f t="shared" si="11"/>
        <v>OK</v>
      </c>
      <c r="L373" s="31"/>
      <c r="M373" s="31"/>
      <c r="N373" s="31"/>
      <c r="O373" s="31">
        <v>2</v>
      </c>
      <c r="P373" s="31"/>
      <c r="Q373" s="31"/>
      <c r="R373" s="31"/>
      <c r="S373" s="31"/>
      <c r="T373" s="31"/>
      <c r="U373" s="60"/>
      <c r="V373" s="60"/>
      <c r="W373" s="60"/>
      <c r="X373" s="60"/>
    </row>
    <row r="374" spans="1:24" ht="30" customHeight="1" x14ac:dyDescent="0.25">
      <c r="A374" s="166"/>
      <c r="B374" s="71">
        <v>418</v>
      </c>
      <c r="C374" s="169"/>
      <c r="D374" s="75" t="s">
        <v>424</v>
      </c>
      <c r="E374" s="71" t="s">
        <v>789</v>
      </c>
      <c r="F374" s="72" t="s">
        <v>38</v>
      </c>
      <c r="G374" s="72" t="s">
        <v>44</v>
      </c>
      <c r="H374" s="56">
        <v>1.4</v>
      </c>
      <c r="I374" s="32">
        <v>2</v>
      </c>
      <c r="J374" s="41">
        <f t="shared" si="10"/>
        <v>2</v>
      </c>
      <c r="K374" s="42" t="str">
        <f t="shared" si="11"/>
        <v>OK</v>
      </c>
      <c r="L374" s="31"/>
      <c r="M374" s="31"/>
      <c r="N374" s="31"/>
      <c r="O374" s="31"/>
      <c r="P374" s="31"/>
      <c r="Q374" s="31"/>
      <c r="R374" s="31"/>
      <c r="S374" s="31"/>
      <c r="T374" s="31"/>
      <c r="U374" s="60"/>
      <c r="V374" s="60"/>
      <c r="W374" s="60"/>
      <c r="X374" s="60"/>
    </row>
    <row r="375" spans="1:24" ht="30" customHeight="1" x14ac:dyDescent="0.25">
      <c r="A375" s="166"/>
      <c r="B375" s="71">
        <v>419</v>
      </c>
      <c r="C375" s="169"/>
      <c r="D375" s="75" t="s">
        <v>425</v>
      </c>
      <c r="E375" s="71" t="s">
        <v>789</v>
      </c>
      <c r="F375" s="72" t="s">
        <v>38</v>
      </c>
      <c r="G375" s="72" t="s">
        <v>44</v>
      </c>
      <c r="H375" s="56">
        <v>2.65</v>
      </c>
      <c r="I375" s="32"/>
      <c r="J375" s="41">
        <f t="shared" si="10"/>
        <v>0</v>
      </c>
      <c r="K375" s="42" t="str">
        <f t="shared" si="11"/>
        <v>OK</v>
      </c>
      <c r="L375" s="31"/>
      <c r="M375" s="31"/>
      <c r="N375" s="31"/>
      <c r="O375" s="31"/>
      <c r="P375" s="31"/>
      <c r="Q375" s="31"/>
      <c r="R375" s="31"/>
      <c r="S375" s="31"/>
      <c r="T375" s="31"/>
      <c r="U375" s="60"/>
      <c r="V375" s="60"/>
      <c r="W375" s="60"/>
      <c r="X375" s="60"/>
    </row>
    <row r="376" spans="1:24" ht="30" customHeight="1" x14ac:dyDescent="0.25">
      <c r="A376" s="166"/>
      <c r="B376" s="71">
        <v>420</v>
      </c>
      <c r="C376" s="169"/>
      <c r="D376" s="75" t="s">
        <v>426</v>
      </c>
      <c r="E376" s="71" t="s">
        <v>789</v>
      </c>
      <c r="F376" s="72" t="s">
        <v>38</v>
      </c>
      <c r="G376" s="72" t="s">
        <v>44</v>
      </c>
      <c r="H376" s="56">
        <v>4.43</v>
      </c>
      <c r="I376" s="32">
        <v>2</v>
      </c>
      <c r="J376" s="41">
        <f t="shared" si="10"/>
        <v>2</v>
      </c>
      <c r="K376" s="42" t="str">
        <f t="shared" si="11"/>
        <v>OK</v>
      </c>
      <c r="L376" s="31"/>
      <c r="M376" s="31"/>
      <c r="N376" s="31"/>
      <c r="O376" s="31"/>
      <c r="P376" s="31"/>
      <c r="Q376" s="31"/>
      <c r="R376" s="31"/>
      <c r="S376" s="31"/>
      <c r="T376" s="31"/>
      <c r="U376" s="60"/>
      <c r="V376" s="60"/>
      <c r="W376" s="60"/>
      <c r="X376" s="60"/>
    </row>
    <row r="377" spans="1:24" ht="30" customHeight="1" x14ac:dyDescent="0.25">
      <c r="A377" s="166"/>
      <c r="B377" s="71">
        <v>421</v>
      </c>
      <c r="C377" s="169"/>
      <c r="D377" s="75" t="s">
        <v>427</v>
      </c>
      <c r="E377" s="71" t="s">
        <v>789</v>
      </c>
      <c r="F377" s="72" t="s">
        <v>38</v>
      </c>
      <c r="G377" s="72" t="s">
        <v>44</v>
      </c>
      <c r="H377" s="56">
        <v>4.62</v>
      </c>
      <c r="I377" s="32">
        <v>2</v>
      </c>
      <c r="J377" s="41">
        <f t="shared" si="10"/>
        <v>2</v>
      </c>
      <c r="K377" s="42" t="str">
        <f t="shared" si="11"/>
        <v>OK</v>
      </c>
      <c r="L377" s="31"/>
      <c r="M377" s="31"/>
      <c r="N377" s="31"/>
      <c r="O377" s="31"/>
      <c r="P377" s="31"/>
      <c r="Q377" s="31"/>
      <c r="R377" s="31"/>
      <c r="S377" s="31"/>
      <c r="T377" s="31"/>
      <c r="U377" s="60"/>
      <c r="V377" s="60"/>
      <c r="W377" s="60"/>
      <c r="X377" s="60"/>
    </row>
    <row r="378" spans="1:24" ht="30" customHeight="1" x14ac:dyDescent="0.25">
      <c r="A378" s="166"/>
      <c r="B378" s="71">
        <v>422</v>
      </c>
      <c r="C378" s="169"/>
      <c r="D378" s="75" t="s">
        <v>428</v>
      </c>
      <c r="E378" s="71" t="s">
        <v>789</v>
      </c>
      <c r="F378" s="72" t="s">
        <v>38</v>
      </c>
      <c r="G378" s="72" t="s">
        <v>44</v>
      </c>
      <c r="H378" s="56">
        <v>3.15</v>
      </c>
      <c r="I378" s="32">
        <v>2</v>
      </c>
      <c r="J378" s="41">
        <f t="shared" si="10"/>
        <v>2</v>
      </c>
      <c r="K378" s="42" t="str">
        <f t="shared" si="11"/>
        <v>OK</v>
      </c>
      <c r="L378" s="31"/>
      <c r="M378" s="31"/>
      <c r="N378" s="31"/>
      <c r="O378" s="31"/>
      <c r="P378" s="31"/>
      <c r="Q378" s="31"/>
      <c r="R378" s="31"/>
      <c r="S378" s="31"/>
      <c r="T378" s="31"/>
      <c r="U378" s="60"/>
      <c r="V378" s="60"/>
      <c r="W378" s="60"/>
      <c r="X378" s="60"/>
    </row>
    <row r="379" spans="1:24" ht="30" customHeight="1" x14ac:dyDescent="0.25">
      <c r="A379" s="166"/>
      <c r="B379" s="71">
        <v>423</v>
      </c>
      <c r="C379" s="169"/>
      <c r="D379" s="75" t="s">
        <v>429</v>
      </c>
      <c r="E379" s="71" t="s">
        <v>789</v>
      </c>
      <c r="F379" s="72" t="s">
        <v>38</v>
      </c>
      <c r="G379" s="72" t="s">
        <v>44</v>
      </c>
      <c r="H379" s="56">
        <v>1</v>
      </c>
      <c r="I379" s="32"/>
      <c r="J379" s="41">
        <f t="shared" si="10"/>
        <v>0</v>
      </c>
      <c r="K379" s="42" t="str">
        <f t="shared" si="11"/>
        <v>OK</v>
      </c>
      <c r="L379" s="31"/>
      <c r="M379" s="31"/>
      <c r="N379" s="31"/>
      <c r="O379" s="31"/>
      <c r="P379" s="31"/>
      <c r="Q379" s="31"/>
      <c r="R379" s="31"/>
      <c r="S379" s="31"/>
      <c r="T379" s="31"/>
      <c r="U379" s="60"/>
      <c r="V379" s="60"/>
      <c r="W379" s="60"/>
      <c r="X379" s="60"/>
    </row>
    <row r="380" spans="1:24" ht="30" customHeight="1" x14ac:dyDescent="0.25">
      <c r="A380" s="166"/>
      <c r="B380" s="71">
        <v>424</v>
      </c>
      <c r="C380" s="169"/>
      <c r="D380" s="75" t="s">
        <v>430</v>
      </c>
      <c r="E380" s="71" t="s">
        <v>789</v>
      </c>
      <c r="F380" s="72" t="s">
        <v>38</v>
      </c>
      <c r="G380" s="72" t="s">
        <v>44</v>
      </c>
      <c r="H380" s="56">
        <v>2.21</v>
      </c>
      <c r="I380" s="32"/>
      <c r="J380" s="41">
        <f t="shared" si="10"/>
        <v>0</v>
      </c>
      <c r="K380" s="42" t="str">
        <f t="shared" si="11"/>
        <v>OK</v>
      </c>
      <c r="L380" s="31"/>
      <c r="M380" s="31"/>
      <c r="N380" s="31"/>
      <c r="O380" s="31"/>
      <c r="P380" s="31"/>
      <c r="Q380" s="31"/>
      <c r="R380" s="31"/>
      <c r="S380" s="31"/>
      <c r="T380" s="31"/>
      <c r="U380" s="60"/>
      <c r="V380" s="60"/>
      <c r="W380" s="60"/>
      <c r="X380" s="60"/>
    </row>
    <row r="381" spans="1:24" ht="30" customHeight="1" x14ac:dyDescent="0.25">
      <c r="A381" s="166"/>
      <c r="B381" s="71">
        <v>425</v>
      </c>
      <c r="C381" s="169"/>
      <c r="D381" s="75" t="s">
        <v>431</v>
      </c>
      <c r="E381" s="71" t="s">
        <v>789</v>
      </c>
      <c r="F381" s="72" t="s">
        <v>38</v>
      </c>
      <c r="G381" s="72" t="s">
        <v>44</v>
      </c>
      <c r="H381" s="56">
        <v>1.58</v>
      </c>
      <c r="I381" s="32"/>
      <c r="J381" s="41">
        <f t="shared" si="10"/>
        <v>0</v>
      </c>
      <c r="K381" s="42" t="str">
        <f t="shared" si="11"/>
        <v>OK</v>
      </c>
      <c r="L381" s="31"/>
      <c r="M381" s="31"/>
      <c r="N381" s="31"/>
      <c r="O381" s="31"/>
      <c r="P381" s="31"/>
      <c r="Q381" s="31"/>
      <c r="R381" s="31"/>
      <c r="S381" s="31"/>
      <c r="T381" s="31"/>
      <c r="U381" s="60"/>
      <c r="V381" s="60"/>
      <c r="W381" s="60"/>
      <c r="X381" s="60"/>
    </row>
    <row r="382" spans="1:24" ht="30" customHeight="1" x14ac:dyDescent="0.25">
      <c r="A382" s="166"/>
      <c r="B382" s="71">
        <v>426</v>
      </c>
      <c r="C382" s="169"/>
      <c r="D382" s="75" t="s">
        <v>432</v>
      </c>
      <c r="E382" s="71" t="s">
        <v>789</v>
      </c>
      <c r="F382" s="72" t="s">
        <v>38</v>
      </c>
      <c r="G382" s="72" t="s">
        <v>44</v>
      </c>
      <c r="H382" s="56">
        <v>2.7</v>
      </c>
      <c r="I382" s="32">
        <v>2</v>
      </c>
      <c r="J382" s="41">
        <f t="shared" si="10"/>
        <v>2</v>
      </c>
      <c r="K382" s="42" t="str">
        <f t="shared" si="11"/>
        <v>OK</v>
      </c>
      <c r="L382" s="31"/>
      <c r="M382" s="31"/>
      <c r="N382" s="31"/>
      <c r="O382" s="31"/>
      <c r="P382" s="31"/>
      <c r="Q382" s="31"/>
      <c r="R382" s="31"/>
      <c r="S382" s="31"/>
      <c r="T382" s="31"/>
      <c r="U382" s="60"/>
      <c r="V382" s="60"/>
      <c r="W382" s="60"/>
      <c r="X382" s="60"/>
    </row>
    <row r="383" spans="1:24" ht="30" customHeight="1" x14ac:dyDescent="0.25">
      <c r="A383" s="166"/>
      <c r="B383" s="71">
        <v>427</v>
      </c>
      <c r="C383" s="169"/>
      <c r="D383" s="75" t="s">
        <v>433</v>
      </c>
      <c r="E383" s="71" t="s">
        <v>789</v>
      </c>
      <c r="F383" s="72" t="s">
        <v>38</v>
      </c>
      <c r="G383" s="72" t="s">
        <v>44</v>
      </c>
      <c r="H383" s="56">
        <v>4.2300000000000004</v>
      </c>
      <c r="I383" s="32">
        <v>2</v>
      </c>
      <c r="J383" s="41">
        <f t="shared" si="10"/>
        <v>2</v>
      </c>
      <c r="K383" s="42" t="str">
        <f t="shared" si="11"/>
        <v>OK</v>
      </c>
      <c r="L383" s="31"/>
      <c r="M383" s="31"/>
      <c r="N383" s="31"/>
      <c r="O383" s="31"/>
      <c r="P383" s="31"/>
      <c r="Q383" s="31"/>
      <c r="R383" s="31"/>
      <c r="S383" s="31"/>
      <c r="T383" s="31"/>
      <c r="U383" s="60"/>
      <c r="V383" s="60"/>
      <c r="W383" s="60"/>
      <c r="X383" s="60"/>
    </row>
    <row r="384" spans="1:24" ht="30" customHeight="1" x14ac:dyDescent="0.25">
      <c r="A384" s="166"/>
      <c r="B384" s="71">
        <v>428</v>
      </c>
      <c r="C384" s="169"/>
      <c r="D384" s="75" t="s">
        <v>434</v>
      </c>
      <c r="E384" s="71" t="s">
        <v>789</v>
      </c>
      <c r="F384" s="72" t="s">
        <v>38</v>
      </c>
      <c r="G384" s="72" t="s">
        <v>44</v>
      </c>
      <c r="H384" s="56">
        <v>6.24</v>
      </c>
      <c r="I384" s="32">
        <v>2</v>
      </c>
      <c r="J384" s="41">
        <f t="shared" si="10"/>
        <v>2</v>
      </c>
      <c r="K384" s="42" t="str">
        <f t="shared" si="11"/>
        <v>OK</v>
      </c>
      <c r="L384" s="31"/>
      <c r="M384" s="31"/>
      <c r="N384" s="31"/>
      <c r="O384" s="31"/>
      <c r="P384" s="31"/>
      <c r="Q384" s="31"/>
      <c r="R384" s="31"/>
      <c r="S384" s="31"/>
      <c r="T384" s="31"/>
      <c r="U384" s="60"/>
      <c r="V384" s="60"/>
      <c r="W384" s="60"/>
      <c r="X384" s="60"/>
    </row>
    <row r="385" spans="1:24" ht="30" customHeight="1" x14ac:dyDescent="0.25">
      <c r="A385" s="166"/>
      <c r="B385" s="71">
        <v>429</v>
      </c>
      <c r="C385" s="169"/>
      <c r="D385" s="75" t="s">
        <v>435</v>
      </c>
      <c r="E385" s="71" t="s">
        <v>789</v>
      </c>
      <c r="F385" s="72" t="s">
        <v>38</v>
      </c>
      <c r="G385" s="72" t="s">
        <v>44</v>
      </c>
      <c r="H385" s="56">
        <v>7.34</v>
      </c>
      <c r="I385" s="32">
        <v>2</v>
      </c>
      <c r="J385" s="41">
        <f t="shared" si="10"/>
        <v>2</v>
      </c>
      <c r="K385" s="42" t="str">
        <f t="shared" si="11"/>
        <v>OK</v>
      </c>
      <c r="L385" s="31"/>
      <c r="M385" s="31"/>
      <c r="N385" s="31"/>
      <c r="O385" s="31"/>
      <c r="P385" s="31"/>
      <c r="Q385" s="31"/>
      <c r="R385" s="31"/>
      <c r="S385" s="31"/>
      <c r="T385" s="31"/>
      <c r="U385" s="60"/>
      <c r="V385" s="60"/>
      <c r="W385" s="60"/>
      <c r="X385" s="60"/>
    </row>
    <row r="386" spans="1:24" ht="30" customHeight="1" x14ac:dyDescent="0.25">
      <c r="A386" s="166"/>
      <c r="B386" s="71">
        <v>430</v>
      </c>
      <c r="C386" s="169"/>
      <c r="D386" s="75" t="s">
        <v>436</v>
      </c>
      <c r="E386" s="71" t="s">
        <v>789</v>
      </c>
      <c r="F386" s="72" t="s">
        <v>38</v>
      </c>
      <c r="G386" s="72" t="s">
        <v>44</v>
      </c>
      <c r="H386" s="56">
        <v>7.03</v>
      </c>
      <c r="I386" s="32">
        <v>2</v>
      </c>
      <c r="J386" s="41">
        <f t="shared" si="10"/>
        <v>2</v>
      </c>
      <c r="K386" s="42" t="str">
        <f t="shared" si="11"/>
        <v>OK</v>
      </c>
      <c r="L386" s="31"/>
      <c r="M386" s="31"/>
      <c r="N386" s="31"/>
      <c r="O386" s="31"/>
      <c r="P386" s="31"/>
      <c r="Q386" s="31"/>
      <c r="R386" s="31"/>
      <c r="S386" s="31"/>
      <c r="T386" s="31"/>
      <c r="U386" s="60"/>
      <c r="V386" s="60"/>
      <c r="W386" s="60"/>
      <c r="X386" s="60"/>
    </row>
    <row r="387" spans="1:24" ht="30" customHeight="1" x14ac:dyDescent="0.25">
      <c r="A387" s="166"/>
      <c r="B387" s="71">
        <v>431</v>
      </c>
      <c r="C387" s="169"/>
      <c r="D387" s="75" t="s">
        <v>437</v>
      </c>
      <c r="E387" s="71" t="s">
        <v>789</v>
      </c>
      <c r="F387" s="72" t="s">
        <v>38</v>
      </c>
      <c r="G387" s="72" t="s">
        <v>44</v>
      </c>
      <c r="H387" s="56">
        <v>1.51</v>
      </c>
      <c r="I387" s="32">
        <v>2</v>
      </c>
      <c r="J387" s="41">
        <f t="shared" si="10"/>
        <v>2</v>
      </c>
      <c r="K387" s="42" t="str">
        <f t="shared" si="11"/>
        <v>OK</v>
      </c>
      <c r="L387" s="31"/>
      <c r="M387" s="31"/>
      <c r="N387" s="31"/>
      <c r="O387" s="31"/>
      <c r="P387" s="31"/>
      <c r="Q387" s="31"/>
      <c r="R387" s="31"/>
      <c r="S387" s="31"/>
      <c r="T387" s="31"/>
      <c r="U387" s="60"/>
      <c r="V387" s="60"/>
      <c r="W387" s="60"/>
      <c r="X387" s="60"/>
    </row>
    <row r="388" spans="1:24" ht="30" customHeight="1" x14ac:dyDescent="0.25">
      <c r="A388" s="166"/>
      <c r="B388" s="71">
        <v>432</v>
      </c>
      <c r="C388" s="169"/>
      <c r="D388" s="75" t="s">
        <v>438</v>
      </c>
      <c r="E388" s="71" t="s">
        <v>789</v>
      </c>
      <c r="F388" s="72" t="s">
        <v>38</v>
      </c>
      <c r="G388" s="72" t="s">
        <v>44</v>
      </c>
      <c r="H388" s="56">
        <v>2.31</v>
      </c>
      <c r="I388" s="32">
        <v>2</v>
      </c>
      <c r="J388" s="41">
        <f t="shared" ref="J388:J451" si="12">I388-(SUM(L388:X388))</f>
        <v>2</v>
      </c>
      <c r="K388" s="42" t="str">
        <f t="shared" si="11"/>
        <v>OK</v>
      </c>
      <c r="L388" s="31"/>
      <c r="M388" s="31"/>
      <c r="N388" s="31"/>
      <c r="O388" s="31"/>
      <c r="P388" s="31"/>
      <c r="Q388" s="31"/>
      <c r="R388" s="31"/>
      <c r="S388" s="31"/>
      <c r="T388" s="31"/>
      <c r="U388" s="60"/>
      <c r="V388" s="60"/>
      <c r="W388" s="60"/>
      <c r="X388" s="60"/>
    </row>
    <row r="389" spans="1:24" ht="30" customHeight="1" x14ac:dyDescent="0.25">
      <c r="A389" s="166"/>
      <c r="B389" s="71">
        <v>433</v>
      </c>
      <c r="C389" s="169"/>
      <c r="D389" s="75" t="s">
        <v>439</v>
      </c>
      <c r="E389" s="71" t="s">
        <v>789</v>
      </c>
      <c r="F389" s="72" t="s">
        <v>38</v>
      </c>
      <c r="G389" s="72" t="s">
        <v>44</v>
      </c>
      <c r="H389" s="56">
        <v>2.69</v>
      </c>
      <c r="I389" s="32">
        <v>2</v>
      </c>
      <c r="J389" s="41">
        <f t="shared" si="12"/>
        <v>2</v>
      </c>
      <c r="K389" s="42" t="str">
        <f t="shared" ref="K389:K452" si="13">IF(J389&lt;0,"ATENÇÃO","OK")</f>
        <v>OK</v>
      </c>
      <c r="L389" s="31"/>
      <c r="M389" s="31"/>
      <c r="N389" s="31"/>
      <c r="O389" s="31"/>
      <c r="P389" s="31"/>
      <c r="Q389" s="31"/>
      <c r="R389" s="31"/>
      <c r="S389" s="31"/>
      <c r="T389" s="31"/>
      <c r="U389" s="60"/>
      <c r="V389" s="60"/>
      <c r="W389" s="60"/>
      <c r="X389" s="60"/>
    </row>
    <row r="390" spans="1:24" ht="30" customHeight="1" x14ac:dyDescent="0.25">
      <c r="A390" s="166"/>
      <c r="B390" s="71">
        <v>434</v>
      </c>
      <c r="C390" s="169"/>
      <c r="D390" s="75" t="s">
        <v>440</v>
      </c>
      <c r="E390" s="71" t="s">
        <v>789</v>
      </c>
      <c r="F390" s="72" t="s">
        <v>38</v>
      </c>
      <c r="G390" s="72" t="s">
        <v>44</v>
      </c>
      <c r="H390" s="56">
        <v>18.62</v>
      </c>
      <c r="I390" s="32">
        <v>2</v>
      </c>
      <c r="J390" s="41">
        <f t="shared" si="12"/>
        <v>2</v>
      </c>
      <c r="K390" s="42" t="str">
        <f t="shared" si="13"/>
        <v>OK</v>
      </c>
      <c r="L390" s="31"/>
      <c r="M390" s="31"/>
      <c r="N390" s="31"/>
      <c r="O390" s="31"/>
      <c r="P390" s="31"/>
      <c r="Q390" s="31"/>
      <c r="R390" s="31"/>
      <c r="S390" s="31"/>
      <c r="T390" s="31"/>
      <c r="U390" s="60"/>
      <c r="V390" s="60"/>
      <c r="W390" s="60"/>
      <c r="X390" s="60"/>
    </row>
    <row r="391" spans="1:24" ht="30" customHeight="1" x14ac:dyDescent="0.25">
      <c r="A391" s="166"/>
      <c r="B391" s="71">
        <v>435</v>
      </c>
      <c r="C391" s="169"/>
      <c r="D391" s="75" t="s">
        <v>441</v>
      </c>
      <c r="E391" s="71" t="s">
        <v>789</v>
      </c>
      <c r="F391" s="72" t="s">
        <v>38</v>
      </c>
      <c r="G391" s="72" t="s">
        <v>44</v>
      </c>
      <c r="H391" s="56">
        <v>17.97</v>
      </c>
      <c r="I391" s="32">
        <v>2</v>
      </c>
      <c r="J391" s="41">
        <f t="shared" si="12"/>
        <v>2</v>
      </c>
      <c r="K391" s="42" t="str">
        <f t="shared" si="13"/>
        <v>OK</v>
      </c>
      <c r="L391" s="31"/>
      <c r="M391" s="31"/>
      <c r="N391" s="31"/>
      <c r="O391" s="31"/>
      <c r="P391" s="31"/>
      <c r="Q391" s="31"/>
      <c r="R391" s="31"/>
      <c r="S391" s="31"/>
      <c r="T391" s="31"/>
      <c r="U391" s="60"/>
      <c r="V391" s="60"/>
      <c r="W391" s="60"/>
      <c r="X391" s="60"/>
    </row>
    <row r="392" spans="1:24" ht="30" customHeight="1" x14ac:dyDescent="0.25">
      <c r="A392" s="166"/>
      <c r="B392" s="71">
        <v>436</v>
      </c>
      <c r="C392" s="169"/>
      <c r="D392" s="75" t="s">
        <v>442</v>
      </c>
      <c r="E392" s="71" t="s">
        <v>789</v>
      </c>
      <c r="F392" s="72" t="s">
        <v>38</v>
      </c>
      <c r="G392" s="72" t="s">
        <v>44</v>
      </c>
      <c r="H392" s="56">
        <v>9.83</v>
      </c>
      <c r="I392" s="32">
        <v>2</v>
      </c>
      <c r="J392" s="41">
        <f t="shared" si="12"/>
        <v>2</v>
      </c>
      <c r="K392" s="42" t="str">
        <f t="shared" si="13"/>
        <v>OK</v>
      </c>
      <c r="L392" s="31"/>
      <c r="M392" s="31"/>
      <c r="N392" s="31"/>
      <c r="O392" s="31"/>
      <c r="P392" s="31"/>
      <c r="Q392" s="31"/>
      <c r="R392" s="31"/>
      <c r="S392" s="31"/>
      <c r="T392" s="31"/>
      <c r="U392" s="60"/>
      <c r="V392" s="60"/>
      <c r="W392" s="60"/>
      <c r="X392" s="60"/>
    </row>
    <row r="393" spans="1:24" ht="30" customHeight="1" x14ac:dyDescent="0.25">
      <c r="A393" s="166"/>
      <c r="B393" s="71">
        <v>437</v>
      </c>
      <c r="C393" s="169"/>
      <c r="D393" s="75" t="s">
        <v>443</v>
      </c>
      <c r="E393" s="71" t="s">
        <v>789</v>
      </c>
      <c r="F393" s="72" t="s">
        <v>38</v>
      </c>
      <c r="G393" s="72" t="s">
        <v>44</v>
      </c>
      <c r="H393" s="56">
        <v>1.26</v>
      </c>
      <c r="I393" s="32">
        <v>2</v>
      </c>
      <c r="J393" s="41">
        <f t="shared" si="12"/>
        <v>2</v>
      </c>
      <c r="K393" s="42" t="str">
        <f t="shared" si="13"/>
        <v>OK</v>
      </c>
      <c r="L393" s="31"/>
      <c r="M393" s="31"/>
      <c r="N393" s="31"/>
      <c r="O393" s="31"/>
      <c r="P393" s="31"/>
      <c r="Q393" s="31"/>
      <c r="R393" s="31"/>
      <c r="S393" s="31"/>
      <c r="T393" s="31"/>
      <c r="U393" s="60"/>
      <c r="V393" s="60"/>
      <c r="W393" s="60"/>
      <c r="X393" s="60"/>
    </row>
    <row r="394" spans="1:24" ht="30" customHeight="1" x14ac:dyDescent="0.25">
      <c r="A394" s="166"/>
      <c r="B394" s="71">
        <v>438</v>
      </c>
      <c r="C394" s="169"/>
      <c r="D394" s="75" t="s">
        <v>444</v>
      </c>
      <c r="E394" s="71" t="s">
        <v>789</v>
      </c>
      <c r="F394" s="72" t="s">
        <v>38</v>
      </c>
      <c r="G394" s="72" t="s">
        <v>44</v>
      </c>
      <c r="H394" s="56">
        <v>5.13</v>
      </c>
      <c r="I394" s="32">
        <v>2</v>
      </c>
      <c r="J394" s="41">
        <f t="shared" si="12"/>
        <v>2</v>
      </c>
      <c r="K394" s="42" t="str">
        <f t="shared" si="13"/>
        <v>OK</v>
      </c>
      <c r="L394" s="31"/>
      <c r="M394" s="31"/>
      <c r="N394" s="31"/>
      <c r="O394" s="31"/>
      <c r="P394" s="31"/>
      <c r="Q394" s="31"/>
      <c r="R394" s="31"/>
      <c r="S394" s="31"/>
      <c r="T394" s="31"/>
      <c r="U394" s="60"/>
      <c r="V394" s="60"/>
      <c r="W394" s="60"/>
      <c r="X394" s="60"/>
    </row>
    <row r="395" spans="1:24" ht="30" customHeight="1" x14ac:dyDescent="0.25">
      <c r="A395" s="166"/>
      <c r="B395" s="71">
        <v>439</v>
      </c>
      <c r="C395" s="169"/>
      <c r="D395" s="75" t="s">
        <v>445</v>
      </c>
      <c r="E395" s="71" t="s">
        <v>789</v>
      </c>
      <c r="F395" s="72" t="s">
        <v>38</v>
      </c>
      <c r="G395" s="72" t="s">
        <v>44</v>
      </c>
      <c r="H395" s="56">
        <v>14.1</v>
      </c>
      <c r="I395" s="32">
        <v>2</v>
      </c>
      <c r="J395" s="41">
        <f t="shared" si="12"/>
        <v>2</v>
      </c>
      <c r="K395" s="42" t="str">
        <f t="shared" si="13"/>
        <v>OK</v>
      </c>
      <c r="L395" s="31"/>
      <c r="M395" s="31"/>
      <c r="N395" s="31"/>
      <c r="O395" s="31"/>
      <c r="P395" s="31"/>
      <c r="Q395" s="31"/>
      <c r="R395" s="31"/>
      <c r="S395" s="31"/>
      <c r="T395" s="31"/>
      <c r="U395" s="60"/>
      <c r="V395" s="60"/>
      <c r="W395" s="60"/>
      <c r="X395" s="60"/>
    </row>
    <row r="396" spans="1:24" ht="30" customHeight="1" x14ac:dyDescent="0.25">
      <c r="A396" s="166"/>
      <c r="B396" s="71">
        <v>440</v>
      </c>
      <c r="C396" s="169"/>
      <c r="D396" s="75" t="s">
        <v>446</v>
      </c>
      <c r="E396" s="71" t="s">
        <v>795</v>
      </c>
      <c r="F396" s="72" t="s">
        <v>38</v>
      </c>
      <c r="G396" s="72" t="s">
        <v>44</v>
      </c>
      <c r="H396" s="56">
        <v>4.59</v>
      </c>
      <c r="I396" s="32">
        <v>2</v>
      </c>
      <c r="J396" s="41">
        <f t="shared" si="12"/>
        <v>2</v>
      </c>
      <c r="K396" s="42" t="str">
        <f t="shared" si="13"/>
        <v>OK</v>
      </c>
      <c r="L396" s="31"/>
      <c r="M396" s="31"/>
      <c r="N396" s="31"/>
      <c r="O396" s="31"/>
      <c r="P396" s="31"/>
      <c r="Q396" s="31"/>
      <c r="R396" s="31"/>
      <c r="S396" s="31"/>
      <c r="T396" s="31"/>
      <c r="U396" s="60"/>
      <c r="V396" s="60"/>
      <c r="W396" s="60"/>
      <c r="X396" s="60"/>
    </row>
    <row r="397" spans="1:24" ht="30" customHeight="1" x14ac:dyDescent="0.25">
      <c r="A397" s="166"/>
      <c r="B397" s="71">
        <v>441</v>
      </c>
      <c r="C397" s="169"/>
      <c r="D397" s="75" t="s">
        <v>447</v>
      </c>
      <c r="E397" s="71" t="s">
        <v>789</v>
      </c>
      <c r="F397" s="72" t="s">
        <v>38</v>
      </c>
      <c r="G397" s="72" t="s">
        <v>44</v>
      </c>
      <c r="H397" s="56">
        <v>5.74</v>
      </c>
      <c r="I397" s="32">
        <v>2</v>
      </c>
      <c r="J397" s="41">
        <f t="shared" si="12"/>
        <v>2</v>
      </c>
      <c r="K397" s="42" t="str">
        <f t="shared" si="13"/>
        <v>OK</v>
      </c>
      <c r="L397" s="31"/>
      <c r="M397" s="31"/>
      <c r="N397" s="31"/>
      <c r="O397" s="31"/>
      <c r="P397" s="31"/>
      <c r="Q397" s="31"/>
      <c r="R397" s="31"/>
      <c r="S397" s="31"/>
      <c r="T397" s="31"/>
      <c r="U397" s="60"/>
      <c r="V397" s="60"/>
      <c r="W397" s="60"/>
      <c r="X397" s="60"/>
    </row>
    <row r="398" spans="1:24" ht="30" customHeight="1" x14ac:dyDescent="0.25">
      <c r="A398" s="166"/>
      <c r="B398" s="71">
        <v>442</v>
      </c>
      <c r="C398" s="169"/>
      <c r="D398" s="75" t="s">
        <v>448</v>
      </c>
      <c r="E398" s="71" t="s">
        <v>789</v>
      </c>
      <c r="F398" s="72" t="s">
        <v>38</v>
      </c>
      <c r="G398" s="72" t="s">
        <v>44</v>
      </c>
      <c r="H398" s="56">
        <v>4.1399999999999997</v>
      </c>
      <c r="I398" s="32">
        <v>2</v>
      </c>
      <c r="J398" s="41">
        <f t="shared" si="12"/>
        <v>2</v>
      </c>
      <c r="K398" s="42" t="str">
        <f t="shared" si="13"/>
        <v>OK</v>
      </c>
      <c r="L398" s="31"/>
      <c r="M398" s="31"/>
      <c r="N398" s="31"/>
      <c r="O398" s="31"/>
      <c r="P398" s="31"/>
      <c r="Q398" s="31"/>
      <c r="R398" s="31"/>
      <c r="S398" s="31"/>
      <c r="T398" s="31"/>
      <c r="U398" s="60"/>
      <c r="V398" s="60"/>
      <c r="W398" s="60"/>
      <c r="X398" s="60"/>
    </row>
    <row r="399" spans="1:24" ht="30" customHeight="1" x14ac:dyDescent="0.25">
      <c r="A399" s="166"/>
      <c r="B399" s="71">
        <v>443</v>
      </c>
      <c r="C399" s="169"/>
      <c r="D399" s="75" t="s">
        <v>449</v>
      </c>
      <c r="E399" s="71" t="s">
        <v>789</v>
      </c>
      <c r="F399" s="72" t="s">
        <v>38</v>
      </c>
      <c r="G399" s="72" t="s">
        <v>44</v>
      </c>
      <c r="H399" s="56">
        <v>3</v>
      </c>
      <c r="I399" s="32"/>
      <c r="J399" s="41">
        <f t="shared" si="12"/>
        <v>0</v>
      </c>
      <c r="K399" s="42" t="str">
        <f t="shared" si="13"/>
        <v>OK</v>
      </c>
      <c r="L399" s="31"/>
      <c r="M399" s="31"/>
      <c r="N399" s="31"/>
      <c r="O399" s="31"/>
      <c r="P399" s="31"/>
      <c r="Q399" s="31"/>
      <c r="R399" s="31"/>
      <c r="S399" s="31"/>
      <c r="T399" s="31"/>
      <c r="U399" s="60"/>
      <c r="V399" s="60"/>
      <c r="W399" s="60"/>
      <c r="X399" s="60"/>
    </row>
    <row r="400" spans="1:24" ht="30" customHeight="1" x14ac:dyDescent="0.25">
      <c r="A400" s="166"/>
      <c r="B400" s="71">
        <v>444</v>
      </c>
      <c r="C400" s="169"/>
      <c r="D400" s="75" t="s">
        <v>450</v>
      </c>
      <c r="E400" s="71" t="s">
        <v>789</v>
      </c>
      <c r="F400" s="72" t="s">
        <v>38</v>
      </c>
      <c r="G400" s="72" t="s">
        <v>44</v>
      </c>
      <c r="H400" s="56">
        <v>2.35</v>
      </c>
      <c r="I400" s="32"/>
      <c r="J400" s="41">
        <f t="shared" si="12"/>
        <v>0</v>
      </c>
      <c r="K400" s="42" t="str">
        <f t="shared" si="13"/>
        <v>OK</v>
      </c>
      <c r="L400" s="31"/>
      <c r="M400" s="31"/>
      <c r="N400" s="31"/>
      <c r="O400" s="31"/>
      <c r="P400" s="31"/>
      <c r="Q400" s="31"/>
      <c r="R400" s="31"/>
      <c r="S400" s="31"/>
      <c r="T400" s="31"/>
      <c r="U400" s="60"/>
      <c r="V400" s="60"/>
      <c r="W400" s="60"/>
      <c r="X400" s="60"/>
    </row>
    <row r="401" spans="1:24" ht="30" customHeight="1" x14ac:dyDescent="0.25">
      <c r="A401" s="166"/>
      <c r="B401" s="71">
        <v>445</v>
      </c>
      <c r="C401" s="169"/>
      <c r="D401" s="75" t="s">
        <v>451</v>
      </c>
      <c r="E401" s="71" t="s">
        <v>789</v>
      </c>
      <c r="F401" s="72" t="s">
        <v>38</v>
      </c>
      <c r="G401" s="72" t="s">
        <v>44</v>
      </c>
      <c r="H401" s="56">
        <v>3.91</v>
      </c>
      <c r="I401" s="32"/>
      <c r="J401" s="41">
        <f t="shared" si="12"/>
        <v>0</v>
      </c>
      <c r="K401" s="42" t="str">
        <f t="shared" si="13"/>
        <v>OK</v>
      </c>
      <c r="L401" s="31"/>
      <c r="M401" s="31"/>
      <c r="N401" s="31"/>
      <c r="O401" s="31"/>
      <c r="P401" s="31"/>
      <c r="Q401" s="31"/>
      <c r="R401" s="31"/>
      <c r="S401" s="31"/>
      <c r="T401" s="31"/>
      <c r="U401" s="60"/>
      <c r="V401" s="60"/>
      <c r="W401" s="60"/>
      <c r="X401" s="60"/>
    </row>
    <row r="402" spans="1:24" ht="30" customHeight="1" x14ac:dyDescent="0.25">
      <c r="A402" s="166"/>
      <c r="B402" s="71">
        <v>446</v>
      </c>
      <c r="C402" s="169"/>
      <c r="D402" s="75" t="s">
        <v>452</v>
      </c>
      <c r="E402" s="71" t="s">
        <v>789</v>
      </c>
      <c r="F402" s="72" t="s">
        <v>38</v>
      </c>
      <c r="G402" s="72" t="s">
        <v>44</v>
      </c>
      <c r="H402" s="56">
        <v>2.63</v>
      </c>
      <c r="I402" s="32"/>
      <c r="J402" s="41">
        <f t="shared" si="12"/>
        <v>0</v>
      </c>
      <c r="K402" s="42" t="str">
        <f t="shared" si="13"/>
        <v>OK</v>
      </c>
      <c r="L402" s="31"/>
      <c r="M402" s="31"/>
      <c r="N402" s="31"/>
      <c r="O402" s="31"/>
      <c r="P402" s="31"/>
      <c r="Q402" s="31"/>
      <c r="R402" s="31"/>
      <c r="S402" s="31"/>
      <c r="T402" s="31"/>
      <c r="U402" s="60"/>
      <c r="V402" s="60"/>
      <c r="W402" s="60"/>
      <c r="X402" s="60"/>
    </row>
    <row r="403" spans="1:24" ht="30" customHeight="1" x14ac:dyDescent="0.25">
      <c r="A403" s="166"/>
      <c r="B403" s="71">
        <v>447</v>
      </c>
      <c r="C403" s="169"/>
      <c r="D403" s="75" t="s">
        <v>453</v>
      </c>
      <c r="E403" s="71" t="s">
        <v>789</v>
      </c>
      <c r="F403" s="72" t="s">
        <v>38</v>
      </c>
      <c r="G403" s="72" t="s">
        <v>44</v>
      </c>
      <c r="H403" s="56">
        <v>3.93</v>
      </c>
      <c r="I403" s="32"/>
      <c r="J403" s="41">
        <f t="shared" si="12"/>
        <v>0</v>
      </c>
      <c r="K403" s="42" t="str">
        <f t="shared" si="13"/>
        <v>OK</v>
      </c>
      <c r="L403" s="31"/>
      <c r="M403" s="31"/>
      <c r="N403" s="31"/>
      <c r="O403" s="31"/>
      <c r="P403" s="31"/>
      <c r="Q403" s="31"/>
      <c r="R403" s="31"/>
      <c r="S403" s="31"/>
      <c r="T403" s="31"/>
      <c r="U403" s="60"/>
      <c r="V403" s="60"/>
      <c r="W403" s="60"/>
      <c r="X403" s="60"/>
    </row>
    <row r="404" spans="1:24" ht="30" customHeight="1" x14ac:dyDescent="0.25">
      <c r="A404" s="166"/>
      <c r="B404" s="71">
        <v>448</v>
      </c>
      <c r="C404" s="169"/>
      <c r="D404" s="75" t="s">
        <v>454</v>
      </c>
      <c r="E404" s="71" t="s">
        <v>789</v>
      </c>
      <c r="F404" s="72" t="s">
        <v>38</v>
      </c>
      <c r="G404" s="72" t="s">
        <v>44</v>
      </c>
      <c r="H404" s="56">
        <v>1.36</v>
      </c>
      <c r="I404" s="32"/>
      <c r="J404" s="41">
        <f t="shared" si="12"/>
        <v>0</v>
      </c>
      <c r="K404" s="42" t="str">
        <f t="shared" si="13"/>
        <v>OK</v>
      </c>
      <c r="L404" s="31"/>
      <c r="M404" s="31"/>
      <c r="N404" s="31"/>
      <c r="O404" s="31"/>
      <c r="P404" s="31"/>
      <c r="Q404" s="31"/>
      <c r="R404" s="31"/>
      <c r="S404" s="31"/>
      <c r="T404" s="31"/>
      <c r="U404" s="60"/>
      <c r="V404" s="60"/>
      <c r="W404" s="60"/>
      <c r="X404" s="60"/>
    </row>
    <row r="405" spans="1:24" ht="30" customHeight="1" x14ac:dyDescent="0.25">
      <c r="A405" s="166"/>
      <c r="B405" s="71">
        <v>449</v>
      </c>
      <c r="C405" s="169"/>
      <c r="D405" s="75" t="s">
        <v>455</v>
      </c>
      <c r="E405" s="71" t="s">
        <v>789</v>
      </c>
      <c r="F405" s="72" t="s">
        <v>38</v>
      </c>
      <c r="G405" s="72" t="s">
        <v>44</v>
      </c>
      <c r="H405" s="56">
        <v>7.53</v>
      </c>
      <c r="I405" s="32"/>
      <c r="J405" s="41">
        <f t="shared" si="12"/>
        <v>0</v>
      </c>
      <c r="K405" s="42" t="str">
        <f t="shared" si="13"/>
        <v>OK</v>
      </c>
      <c r="L405" s="31"/>
      <c r="M405" s="31"/>
      <c r="N405" s="31"/>
      <c r="O405" s="31"/>
      <c r="P405" s="31"/>
      <c r="Q405" s="31"/>
      <c r="R405" s="31"/>
      <c r="S405" s="31"/>
      <c r="T405" s="31"/>
      <c r="U405" s="60"/>
      <c r="V405" s="60"/>
      <c r="W405" s="60"/>
      <c r="X405" s="60"/>
    </row>
    <row r="406" spans="1:24" ht="30" customHeight="1" x14ac:dyDescent="0.25">
      <c r="A406" s="166"/>
      <c r="B406" s="71">
        <v>450</v>
      </c>
      <c r="C406" s="169"/>
      <c r="D406" s="75" t="s">
        <v>456</v>
      </c>
      <c r="E406" s="71" t="s">
        <v>789</v>
      </c>
      <c r="F406" s="72" t="s">
        <v>38</v>
      </c>
      <c r="G406" s="72" t="s">
        <v>44</v>
      </c>
      <c r="H406" s="56">
        <v>8.3699999999999992</v>
      </c>
      <c r="I406" s="32"/>
      <c r="J406" s="41">
        <f t="shared" si="12"/>
        <v>0</v>
      </c>
      <c r="K406" s="42" t="str">
        <f t="shared" si="13"/>
        <v>OK</v>
      </c>
      <c r="L406" s="31"/>
      <c r="M406" s="31"/>
      <c r="N406" s="31"/>
      <c r="O406" s="31"/>
      <c r="P406" s="31"/>
      <c r="Q406" s="31"/>
      <c r="R406" s="31"/>
      <c r="S406" s="31"/>
      <c r="T406" s="31"/>
      <c r="U406" s="60"/>
      <c r="V406" s="60"/>
      <c r="W406" s="60"/>
      <c r="X406" s="60"/>
    </row>
    <row r="407" spans="1:24" ht="30" customHeight="1" x14ac:dyDescent="0.25">
      <c r="A407" s="166"/>
      <c r="B407" s="71">
        <v>451</v>
      </c>
      <c r="C407" s="169"/>
      <c r="D407" s="75" t="s">
        <v>457</v>
      </c>
      <c r="E407" s="71" t="s">
        <v>789</v>
      </c>
      <c r="F407" s="72" t="s">
        <v>38</v>
      </c>
      <c r="G407" s="72" t="s">
        <v>44</v>
      </c>
      <c r="H407" s="56">
        <v>8.58</v>
      </c>
      <c r="I407" s="32"/>
      <c r="J407" s="41">
        <f t="shared" si="12"/>
        <v>0</v>
      </c>
      <c r="K407" s="42" t="str">
        <f t="shared" si="13"/>
        <v>OK</v>
      </c>
      <c r="L407" s="31"/>
      <c r="M407" s="31"/>
      <c r="N407" s="31"/>
      <c r="O407" s="31"/>
      <c r="P407" s="31"/>
      <c r="Q407" s="31"/>
      <c r="R407" s="31"/>
      <c r="S407" s="31"/>
      <c r="T407" s="31"/>
      <c r="U407" s="60"/>
      <c r="V407" s="60"/>
      <c r="W407" s="60"/>
      <c r="X407" s="60"/>
    </row>
    <row r="408" spans="1:24" ht="30" customHeight="1" x14ac:dyDescent="0.25">
      <c r="A408" s="166"/>
      <c r="B408" s="71">
        <v>452</v>
      </c>
      <c r="C408" s="169"/>
      <c r="D408" s="75" t="s">
        <v>458</v>
      </c>
      <c r="E408" s="71" t="s">
        <v>789</v>
      </c>
      <c r="F408" s="72" t="s">
        <v>38</v>
      </c>
      <c r="G408" s="72" t="s">
        <v>44</v>
      </c>
      <c r="H408" s="56">
        <v>0.89</v>
      </c>
      <c r="I408" s="32"/>
      <c r="J408" s="41">
        <f t="shared" si="12"/>
        <v>0</v>
      </c>
      <c r="K408" s="42" t="str">
        <f t="shared" si="13"/>
        <v>OK</v>
      </c>
      <c r="L408" s="31"/>
      <c r="M408" s="31"/>
      <c r="N408" s="31"/>
      <c r="O408" s="31"/>
      <c r="P408" s="31"/>
      <c r="Q408" s="31"/>
      <c r="R408" s="31"/>
      <c r="S408" s="31"/>
      <c r="T408" s="31"/>
      <c r="U408" s="60"/>
      <c r="V408" s="60"/>
      <c r="W408" s="60"/>
      <c r="X408" s="60"/>
    </row>
    <row r="409" spans="1:24" ht="30" customHeight="1" x14ac:dyDescent="0.25">
      <c r="A409" s="166"/>
      <c r="B409" s="71">
        <v>453</v>
      </c>
      <c r="C409" s="169"/>
      <c r="D409" s="75" t="s">
        <v>459</v>
      </c>
      <c r="E409" s="71" t="s">
        <v>789</v>
      </c>
      <c r="F409" s="72" t="s">
        <v>38</v>
      </c>
      <c r="G409" s="72" t="s">
        <v>44</v>
      </c>
      <c r="H409" s="56">
        <v>2</v>
      </c>
      <c r="I409" s="32"/>
      <c r="J409" s="41">
        <f t="shared" si="12"/>
        <v>0</v>
      </c>
      <c r="K409" s="42" t="str">
        <f t="shared" si="13"/>
        <v>OK</v>
      </c>
      <c r="L409" s="31"/>
      <c r="M409" s="31"/>
      <c r="N409" s="31"/>
      <c r="O409" s="31"/>
      <c r="P409" s="31"/>
      <c r="Q409" s="31"/>
      <c r="R409" s="31"/>
      <c r="S409" s="31"/>
      <c r="T409" s="31"/>
      <c r="U409" s="60"/>
      <c r="V409" s="60"/>
      <c r="W409" s="60"/>
      <c r="X409" s="60"/>
    </row>
    <row r="410" spans="1:24" ht="30" customHeight="1" x14ac:dyDescent="0.25">
      <c r="A410" s="166"/>
      <c r="B410" s="71">
        <v>454</v>
      </c>
      <c r="C410" s="169"/>
      <c r="D410" s="75" t="s">
        <v>460</v>
      </c>
      <c r="E410" s="71" t="s">
        <v>789</v>
      </c>
      <c r="F410" s="72" t="s">
        <v>38</v>
      </c>
      <c r="G410" s="72" t="s">
        <v>44</v>
      </c>
      <c r="H410" s="56">
        <v>3.32</v>
      </c>
      <c r="I410" s="32"/>
      <c r="J410" s="41">
        <f t="shared" si="12"/>
        <v>0</v>
      </c>
      <c r="K410" s="42" t="str">
        <f t="shared" si="13"/>
        <v>OK</v>
      </c>
      <c r="L410" s="31"/>
      <c r="M410" s="31"/>
      <c r="N410" s="31"/>
      <c r="O410" s="31"/>
      <c r="P410" s="31"/>
      <c r="Q410" s="31"/>
      <c r="R410" s="31"/>
      <c r="S410" s="31"/>
      <c r="T410" s="31"/>
      <c r="U410" s="60"/>
      <c r="V410" s="60"/>
      <c r="W410" s="60"/>
      <c r="X410" s="60"/>
    </row>
    <row r="411" spans="1:24" ht="30" customHeight="1" x14ac:dyDescent="0.25">
      <c r="A411" s="166"/>
      <c r="B411" s="71">
        <v>455</v>
      </c>
      <c r="C411" s="169"/>
      <c r="D411" s="75" t="s">
        <v>461</v>
      </c>
      <c r="E411" s="71" t="s">
        <v>789</v>
      </c>
      <c r="F411" s="72" t="s">
        <v>38</v>
      </c>
      <c r="G411" s="72" t="s">
        <v>44</v>
      </c>
      <c r="H411" s="56">
        <v>6.46</v>
      </c>
      <c r="I411" s="32"/>
      <c r="J411" s="41">
        <f t="shared" si="12"/>
        <v>0</v>
      </c>
      <c r="K411" s="42" t="str">
        <f t="shared" si="13"/>
        <v>OK</v>
      </c>
      <c r="L411" s="31"/>
      <c r="M411" s="31"/>
      <c r="N411" s="31"/>
      <c r="O411" s="31"/>
      <c r="P411" s="31"/>
      <c r="Q411" s="31"/>
      <c r="R411" s="31"/>
      <c r="S411" s="31"/>
      <c r="T411" s="31"/>
      <c r="U411" s="60"/>
      <c r="V411" s="60"/>
      <c r="W411" s="60"/>
      <c r="X411" s="60"/>
    </row>
    <row r="412" spans="1:24" ht="30" customHeight="1" x14ac:dyDescent="0.25">
      <c r="A412" s="166"/>
      <c r="B412" s="71">
        <v>456</v>
      </c>
      <c r="C412" s="169"/>
      <c r="D412" s="75" t="s">
        <v>462</v>
      </c>
      <c r="E412" s="71" t="s">
        <v>789</v>
      </c>
      <c r="F412" s="72" t="s">
        <v>38</v>
      </c>
      <c r="G412" s="72" t="s">
        <v>44</v>
      </c>
      <c r="H412" s="56">
        <v>2.39</v>
      </c>
      <c r="I412" s="32"/>
      <c r="J412" s="41">
        <f t="shared" si="12"/>
        <v>0</v>
      </c>
      <c r="K412" s="42" t="str">
        <f t="shared" si="13"/>
        <v>OK</v>
      </c>
      <c r="L412" s="31"/>
      <c r="M412" s="31"/>
      <c r="N412" s="31"/>
      <c r="O412" s="31"/>
      <c r="P412" s="31"/>
      <c r="Q412" s="31"/>
      <c r="R412" s="31"/>
      <c r="S412" s="31"/>
      <c r="T412" s="31"/>
      <c r="U412" s="60"/>
      <c r="V412" s="60"/>
      <c r="W412" s="60"/>
      <c r="X412" s="60"/>
    </row>
    <row r="413" spans="1:24" ht="30" customHeight="1" x14ac:dyDescent="0.25">
      <c r="A413" s="166"/>
      <c r="B413" s="71">
        <v>457</v>
      </c>
      <c r="C413" s="169"/>
      <c r="D413" s="75" t="s">
        <v>463</v>
      </c>
      <c r="E413" s="71" t="s">
        <v>789</v>
      </c>
      <c r="F413" s="72" t="s">
        <v>38</v>
      </c>
      <c r="G413" s="72" t="s">
        <v>44</v>
      </c>
      <c r="H413" s="56">
        <v>5.29</v>
      </c>
      <c r="I413" s="32"/>
      <c r="J413" s="41">
        <f t="shared" si="12"/>
        <v>0</v>
      </c>
      <c r="K413" s="42" t="str">
        <f t="shared" si="13"/>
        <v>OK</v>
      </c>
      <c r="L413" s="31"/>
      <c r="M413" s="31"/>
      <c r="N413" s="31"/>
      <c r="O413" s="31"/>
      <c r="P413" s="31"/>
      <c r="Q413" s="31"/>
      <c r="R413" s="31"/>
      <c r="S413" s="31"/>
      <c r="T413" s="31"/>
      <c r="U413" s="60"/>
      <c r="V413" s="60"/>
      <c r="W413" s="60"/>
      <c r="X413" s="60"/>
    </row>
    <row r="414" spans="1:24" ht="30" customHeight="1" x14ac:dyDescent="0.25">
      <c r="A414" s="166"/>
      <c r="B414" s="71">
        <v>458</v>
      </c>
      <c r="C414" s="169"/>
      <c r="D414" s="75" t="s">
        <v>464</v>
      </c>
      <c r="E414" s="71" t="s">
        <v>789</v>
      </c>
      <c r="F414" s="72" t="s">
        <v>38</v>
      </c>
      <c r="G414" s="72" t="s">
        <v>44</v>
      </c>
      <c r="H414" s="56">
        <v>1.46</v>
      </c>
      <c r="I414" s="32"/>
      <c r="J414" s="41">
        <f t="shared" si="12"/>
        <v>0</v>
      </c>
      <c r="K414" s="42" t="str">
        <f t="shared" si="13"/>
        <v>OK</v>
      </c>
      <c r="L414" s="31"/>
      <c r="M414" s="31"/>
      <c r="N414" s="31"/>
      <c r="O414" s="31"/>
      <c r="P414" s="31"/>
      <c r="Q414" s="31"/>
      <c r="R414" s="31"/>
      <c r="S414" s="31"/>
      <c r="T414" s="31"/>
      <c r="U414" s="60"/>
      <c r="V414" s="60"/>
      <c r="W414" s="60"/>
      <c r="X414" s="60"/>
    </row>
    <row r="415" spans="1:24" ht="30" customHeight="1" x14ac:dyDescent="0.25">
      <c r="A415" s="166"/>
      <c r="B415" s="71">
        <v>459</v>
      </c>
      <c r="C415" s="169"/>
      <c r="D415" s="75" t="s">
        <v>465</v>
      </c>
      <c r="E415" s="72"/>
      <c r="F415" s="72" t="s">
        <v>38</v>
      </c>
      <c r="G415" s="72" t="s">
        <v>44</v>
      </c>
      <c r="H415" s="56">
        <v>7.02</v>
      </c>
      <c r="I415" s="32"/>
      <c r="J415" s="41">
        <f t="shared" si="12"/>
        <v>0</v>
      </c>
      <c r="K415" s="42" t="str">
        <f t="shared" si="13"/>
        <v>OK</v>
      </c>
      <c r="L415" s="31"/>
      <c r="M415" s="31"/>
      <c r="N415" s="31"/>
      <c r="O415" s="31"/>
      <c r="P415" s="31"/>
      <c r="Q415" s="31"/>
      <c r="R415" s="31"/>
      <c r="S415" s="31"/>
      <c r="T415" s="31"/>
      <c r="U415" s="60"/>
      <c r="V415" s="60"/>
      <c r="W415" s="60"/>
      <c r="X415" s="60"/>
    </row>
    <row r="416" spans="1:24" ht="30" customHeight="1" x14ac:dyDescent="0.25">
      <c r="A416" s="166"/>
      <c r="B416" s="71">
        <v>460</v>
      </c>
      <c r="C416" s="169"/>
      <c r="D416" s="75" t="s">
        <v>466</v>
      </c>
      <c r="E416" s="72" t="s">
        <v>796</v>
      </c>
      <c r="F416" s="72" t="s">
        <v>4</v>
      </c>
      <c r="G416" s="72" t="s">
        <v>44</v>
      </c>
      <c r="H416" s="56">
        <v>7.51</v>
      </c>
      <c r="I416" s="32"/>
      <c r="J416" s="41">
        <f t="shared" si="12"/>
        <v>0</v>
      </c>
      <c r="K416" s="42" t="str">
        <f t="shared" si="13"/>
        <v>OK</v>
      </c>
      <c r="L416" s="31"/>
      <c r="M416" s="31"/>
      <c r="N416" s="31"/>
      <c r="O416" s="31"/>
      <c r="P416" s="31"/>
      <c r="Q416" s="31"/>
      <c r="R416" s="31"/>
      <c r="S416" s="31"/>
      <c r="T416" s="31"/>
      <c r="U416" s="60"/>
      <c r="V416" s="60"/>
      <c r="W416" s="60"/>
      <c r="X416" s="60"/>
    </row>
    <row r="417" spans="1:24" ht="30" customHeight="1" x14ac:dyDescent="0.25">
      <c r="A417" s="166"/>
      <c r="B417" s="71">
        <v>461</v>
      </c>
      <c r="C417" s="169"/>
      <c r="D417" s="75" t="s">
        <v>467</v>
      </c>
      <c r="E417" s="72" t="s">
        <v>789</v>
      </c>
      <c r="F417" s="72" t="s">
        <v>4</v>
      </c>
      <c r="G417" s="72" t="s">
        <v>44</v>
      </c>
      <c r="H417" s="56">
        <v>3.13</v>
      </c>
      <c r="I417" s="32"/>
      <c r="J417" s="41">
        <f t="shared" si="12"/>
        <v>0</v>
      </c>
      <c r="K417" s="42" t="str">
        <f t="shared" si="13"/>
        <v>OK</v>
      </c>
      <c r="L417" s="31"/>
      <c r="M417" s="31"/>
      <c r="N417" s="31"/>
      <c r="O417" s="31"/>
      <c r="P417" s="31"/>
      <c r="Q417" s="31"/>
      <c r="R417" s="31"/>
      <c r="S417" s="31"/>
      <c r="T417" s="31"/>
      <c r="U417" s="60"/>
      <c r="V417" s="60"/>
      <c r="W417" s="60"/>
      <c r="X417" s="60"/>
    </row>
    <row r="418" spans="1:24" ht="30" customHeight="1" x14ac:dyDescent="0.25">
      <c r="A418" s="166"/>
      <c r="B418" s="71">
        <v>462</v>
      </c>
      <c r="C418" s="169"/>
      <c r="D418" s="75" t="s">
        <v>468</v>
      </c>
      <c r="E418" s="72" t="s">
        <v>796</v>
      </c>
      <c r="F418" s="72" t="s">
        <v>4</v>
      </c>
      <c r="G418" s="72" t="s">
        <v>44</v>
      </c>
      <c r="H418" s="56">
        <v>17.84</v>
      </c>
      <c r="I418" s="32"/>
      <c r="J418" s="41">
        <f t="shared" si="12"/>
        <v>0</v>
      </c>
      <c r="K418" s="42" t="str">
        <f t="shared" si="13"/>
        <v>OK</v>
      </c>
      <c r="L418" s="31"/>
      <c r="M418" s="31"/>
      <c r="N418" s="31"/>
      <c r="O418" s="31"/>
      <c r="P418" s="31"/>
      <c r="Q418" s="31"/>
      <c r="R418" s="31"/>
      <c r="S418" s="31"/>
      <c r="T418" s="31"/>
      <c r="U418" s="60"/>
      <c r="V418" s="60"/>
      <c r="W418" s="60"/>
      <c r="X418" s="60"/>
    </row>
    <row r="419" spans="1:24" ht="30" customHeight="1" x14ac:dyDescent="0.25">
      <c r="A419" s="166"/>
      <c r="B419" s="71">
        <v>463</v>
      </c>
      <c r="C419" s="169"/>
      <c r="D419" s="75" t="s">
        <v>470</v>
      </c>
      <c r="E419" s="72" t="s">
        <v>796</v>
      </c>
      <c r="F419" s="72" t="s">
        <v>4</v>
      </c>
      <c r="G419" s="72" t="s">
        <v>44</v>
      </c>
      <c r="H419" s="56">
        <v>43.29</v>
      </c>
      <c r="I419" s="32"/>
      <c r="J419" s="41">
        <f t="shared" si="12"/>
        <v>0</v>
      </c>
      <c r="K419" s="42" t="str">
        <f t="shared" si="13"/>
        <v>OK</v>
      </c>
      <c r="L419" s="31"/>
      <c r="M419" s="31"/>
      <c r="N419" s="31"/>
      <c r="O419" s="31"/>
      <c r="P419" s="31"/>
      <c r="Q419" s="31"/>
      <c r="R419" s="31"/>
      <c r="S419" s="31"/>
      <c r="T419" s="31"/>
      <c r="U419" s="60"/>
      <c r="V419" s="60"/>
      <c r="W419" s="60"/>
      <c r="X419" s="60"/>
    </row>
    <row r="420" spans="1:24" ht="30" customHeight="1" x14ac:dyDescent="0.25">
      <c r="A420" s="166"/>
      <c r="B420" s="71">
        <v>464</v>
      </c>
      <c r="C420" s="169"/>
      <c r="D420" s="75" t="s">
        <v>471</v>
      </c>
      <c r="E420" s="72" t="s">
        <v>796</v>
      </c>
      <c r="F420" s="72" t="s">
        <v>4</v>
      </c>
      <c r="G420" s="72" t="s">
        <v>44</v>
      </c>
      <c r="H420" s="56">
        <v>172.05</v>
      </c>
      <c r="I420" s="32"/>
      <c r="J420" s="41">
        <f t="shared" si="12"/>
        <v>0</v>
      </c>
      <c r="K420" s="42" t="str">
        <f t="shared" si="13"/>
        <v>OK</v>
      </c>
      <c r="L420" s="31"/>
      <c r="M420" s="31"/>
      <c r="N420" s="31"/>
      <c r="O420" s="31"/>
      <c r="P420" s="31"/>
      <c r="Q420" s="31"/>
      <c r="R420" s="31"/>
      <c r="S420" s="31"/>
      <c r="T420" s="31"/>
      <c r="U420" s="60"/>
      <c r="V420" s="60"/>
      <c r="W420" s="60"/>
      <c r="X420" s="60"/>
    </row>
    <row r="421" spans="1:24" ht="30" customHeight="1" x14ac:dyDescent="0.25">
      <c r="A421" s="166"/>
      <c r="B421" s="71">
        <v>465</v>
      </c>
      <c r="C421" s="169"/>
      <c r="D421" s="75" t="s">
        <v>472</v>
      </c>
      <c r="E421" s="72" t="s">
        <v>796</v>
      </c>
      <c r="F421" s="72" t="s">
        <v>4</v>
      </c>
      <c r="G421" s="72" t="s">
        <v>44</v>
      </c>
      <c r="H421" s="56">
        <v>176</v>
      </c>
      <c r="I421" s="32"/>
      <c r="J421" s="41">
        <f t="shared" si="12"/>
        <v>0</v>
      </c>
      <c r="K421" s="42" t="str">
        <f t="shared" si="13"/>
        <v>OK</v>
      </c>
      <c r="L421" s="31"/>
      <c r="M421" s="31"/>
      <c r="N421" s="31"/>
      <c r="O421" s="31"/>
      <c r="P421" s="31"/>
      <c r="Q421" s="31"/>
      <c r="R421" s="31"/>
      <c r="S421" s="31"/>
      <c r="T421" s="31"/>
      <c r="U421" s="60"/>
      <c r="V421" s="60"/>
      <c r="W421" s="60"/>
      <c r="X421" s="60"/>
    </row>
    <row r="422" spans="1:24" ht="30" customHeight="1" x14ac:dyDescent="0.25">
      <c r="A422" s="166"/>
      <c r="B422" s="71">
        <v>466</v>
      </c>
      <c r="C422" s="169"/>
      <c r="D422" s="75" t="s">
        <v>473</v>
      </c>
      <c r="E422" s="72" t="s">
        <v>796</v>
      </c>
      <c r="F422" s="72" t="s">
        <v>4</v>
      </c>
      <c r="G422" s="72" t="s">
        <v>44</v>
      </c>
      <c r="H422" s="56">
        <v>6.8</v>
      </c>
      <c r="I422" s="32"/>
      <c r="J422" s="41">
        <f t="shared" si="12"/>
        <v>0</v>
      </c>
      <c r="K422" s="42" t="str">
        <f t="shared" si="13"/>
        <v>OK</v>
      </c>
      <c r="L422" s="31"/>
      <c r="M422" s="31"/>
      <c r="N422" s="31"/>
      <c r="O422" s="31"/>
      <c r="P422" s="31"/>
      <c r="Q422" s="31"/>
      <c r="R422" s="31"/>
      <c r="S422" s="31"/>
      <c r="T422" s="31"/>
      <c r="U422" s="60"/>
      <c r="V422" s="60"/>
      <c r="W422" s="60"/>
      <c r="X422" s="60"/>
    </row>
    <row r="423" spans="1:24" ht="30" customHeight="1" x14ac:dyDescent="0.25">
      <c r="A423" s="166"/>
      <c r="B423" s="71">
        <v>467</v>
      </c>
      <c r="C423" s="169"/>
      <c r="D423" s="75" t="s">
        <v>474</v>
      </c>
      <c r="E423" s="72" t="s">
        <v>239</v>
      </c>
      <c r="F423" s="72" t="s">
        <v>4</v>
      </c>
      <c r="G423" s="72" t="s">
        <v>44</v>
      </c>
      <c r="H423" s="56">
        <v>62.18</v>
      </c>
      <c r="I423" s="32"/>
      <c r="J423" s="41">
        <f t="shared" si="12"/>
        <v>0</v>
      </c>
      <c r="K423" s="42" t="str">
        <f t="shared" si="13"/>
        <v>OK</v>
      </c>
      <c r="L423" s="31"/>
      <c r="M423" s="31"/>
      <c r="N423" s="31"/>
      <c r="O423" s="31"/>
      <c r="P423" s="31"/>
      <c r="Q423" s="31"/>
      <c r="R423" s="31"/>
      <c r="S423" s="31"/>
      <c r="T423" s="31"/>
      <c r="U423" s="60"/>
      <c r="V423" s="60"/>
      <c r="W423" s="60"/>
      <c r="X423" s="60"/>
    </row>
    <row r="424" spans="1:24" ht="30" customHeight="1" x14ac:dyDescent="0.25">
      <c r="A424" s="166"/>
      <c r="B424" s="71">
        <v>468</v>
      </c>
      <c r="C424" s="169"/>
      <c r="D424" s="75" t="s">
        <v>475</v>
      </c>
      <c r="E424" s="72" t="s">
        <v>796</v>
      </c>
      <c r="F424" s="72" t="s">
        <v>4</v>
      </c>
      <c r="G424" s="72" t="s">
        <v>44</v>
      </c>
      <c r="H424" s="56">
        <v>23.5</v>
      </c>
      <c r="I424" s="32"/>
      <c r="J424" s="41">
        <f t="shared" si="12"/>
        <v>0</v>
      </c>
      <c r="K424" s="42" t="str">
        <f t="shared" si="13"/>
        <v>OK</v>
      </c>
      <c r="L424" s="31"/>
      <c r="M424" s="31"/>
      <c r="N424" s="31"/>
      <c r="O424" s="31"/>
      <c r="P424" s="31"/>
      <c r="Q424" s="31"/>
      <c r="R424" s="31"/>
      <c r="S424" s="31"/>
      <c r="T424" s="31"/>
      <c r="U424" s="60"/>
      <c r="V424" s="60"/>
      <c r="W424" s="60"/>
      <c r="X424" s="60"/>
    </row>
    <row r="425" spans="1:24" ht="30" customHeight="1" x14ac:dyDescent="0.25">
      <c r="A425" s="166"/>
      <c r="B425" s="71">
        <v>469</v>
      </c>
      <c r="C425" s="169"/>
      <c r="D425" s="75" t="s">
        <v>476</v>
      </c>
      <c r="E425" s="72" t="s">
        <v>796</v>
      </c>
      <c r="F425" s="72" t="s">
        <v>4</v>
      </c>
      <c r="G425" s="72" t="s">
        <v>44</v>
      </c>
      <c r="H425" s="56">
        <v>61.05</v>
      </c>
      <c r="I425" s="32"/>
      <c r="J425" s="41">
        <f t="shared" si="12"/>
        <v>0</v>
      </c>
      <c r="K425" s="42" t="str">
        <f t="shared" si="13"/>
        <v>OK</v>
      </c>
      <c r="L425" s="31"/>
      <c r="M425" s="31"/>
      <c r="N425" s="31"/>
      <c r="O425" s="31"/>
      <c r="P425" s="31"/>
      <c r="Q425" s="31"/>
      <c r="R425" s="31"/>
      <c r="S425" s="31"/>
      <c r="T425" s="31"/>
      <c r="U425" s="60"/>
      <c r="V425" s="60"/>
      <c r="W425" s="60"/>
      <c r="X425" s="60"/>
    </row>
    <row r="426" spans="1:24" ht="30" customHeight="1" x14ac:dyDescent="0.25">
      <c r="A426" s="166"/>
      <c r="B426" s="71">
        <v>470</v>
      </c>
      <c r="C426" s="169"/>
      <c r="D426" s="75" t="s">
        <v>477</v>
      </c>
      <c r="E426" s="72" t="s">
        <v>796</v>
      </c>
      <c r="F426" s="72" t="s">
        <v>4</v>
      </c>
      <c r="G426" s="72" t="s">
        <v>44</v>
      </c>
      <c r="H426" s="56">
        <v>15.46</v>
      </c>
      <c r="I426" s="32"/>
      <c r="J426" s="41">
        <f t="shared" si="12"/>
        <v>0</v>
      </c>
      <c r="K426" s="42" t="str">
        <f t="shared" si="13"/>
        <v>OK</v>
      </c>
      <c r="L426" s="31"/>
      <c r="M426" s="31"/>
      <c r="N426" s="31"/>
      <c r="O426" s="31"/>
      <c r="P426" s="31"/>
      <c r="Q426" s="31"/>
      <c r="R426" s="31"/>
      <c r="S426" s="31"/>
      <c r="T426" s="31"/>
      <c r="U426" s="60"/>
      <c r="V426" s="60"/>
      <c r="W426" s="60"/>
      <c r="X426" s="60"/>
    </row>
    <row r="427" spans="1:24" ht="30" customHeight="1" x14ac:dyDescent="0.25">
      <c r="A427" s="166"/>
      <c r="B427" s="71">
        <v>471</v>
      </c>
      <c r="C427" s="169"/>
      <c r="D427" s="75" t="s">
        <v>478</v>
      </c>
      <c r="E427" s="72" t="s">
        <v>796</v>
      </c>
      <c r="F427" s="72" t="s">
        <v>4</v>
      </c>
      <c r="G427" s="72" t="s">
        <v>44</v>
      </c>
      <c r="H427" s="56">
        <v>18.5</v>
      </c>
      <c r="I427" s="32"/>
      <c r="J427" s="41">
        <f t="shared" si="12"/>
        <v>0</v>
      </c>
      <c r="K427" s="42" t="str">
        <f t="shared" si="13"/>
        <v>OK</v>
      </c>
      <c r="L427" s="31"/>
      <c r="M427" s="31"/>
      <c r="N427" s="31"/>
      <c r="O427" s="31"/>
      <c r="P427" s="31"/>
      <c r="Q427" s="31"/>
      <c r="R427" s="31"/>
      <c r="S427" s="31"/>
      <c r="T427" s="31"/>
      <c r="U427" s="60"/>
      <c r="V427" s="60"/>
      <c r="W427" s="60"/>
      <c r="X427" s="60"/>
    </row>
    <row r="428" spans="1:24" ht="30" customHeight="1" x14ac:dyDescent="0.25">
      <c r="A428" s="166"/>
      <c r="B428" s="73">
        <v>472</v>
      </c>
      <c r="C428" s="169"/>
      <c r="D428" s="75" t="s">
        <v>479</v>
      </c>
      <c r="E428" s="72" t="s">
        <v>797</v>
      </c>
      <c r="F428" s="72" t="s">
        <v>38</v>
      </c>
      <c r="G428" s="72" t="s">
        <v>44</v>
      </c>
      <c r="H428" s="56">
        <v>1.69</v>
      </c>
      <c r="I428" s="32"/>
      <c r="J428" s="41">
        <f t="shared" si="12"/>
        <v>0</v>
      </c>
      <c r="K428" s="42" t="str">
        <f t="shared" si="13"/>
        <v>OK</v>
      </c>
      <c r="L428" s="31"/>
      <c r="M428" s="31"/>
      <c r="N428" s="31"/>
      <c r="O428" s="31"/>
      <c r="P428" s="31"/>
      <c r="Q428" s="31"/>
      <c r="R428" s="31"/>
      <c r="S428" s="31"/>
      <c r="T428" s="31"/>
      <c r="U428" s="60"/>
      <c r="V428" s="60"/>
      <c r="W428" s="60"/>
      <c r="X428" s="60"/>
    </row>
    <row r="429" spans="1:24" ht="30" customHeight="1" x14ac:dyDescent="0.25">
      <c r="A429" s="166"/>
      <c r="B429" s="73">
        <v>473</v>
      </c>
      <c r="C429" s="169"/>
      <c r="D429" s="75" t="s">
        <v>480</v>
      </c>
      <c r="E429" s="72" t="s">
        <v>237</v>
      </c>
      <c r="F429" s="72" t="s">
        <v>38</v>
      </c>
      <c r="G429" s="72" t="s">
        <v>44</v>
      </c>
      <c r="H429" s="56">
        <v>2.33</v>
      </c>
      <c r="I429" s="32"/>
      <c r="J429" s="41">
        <f t="shared" si="12"/>
        <v>0</v>
      </c>
      <c r="K429" s="42" t="str">
        <f t="shared" si="13"/>
        <v>OK</v>
      </c>
      <c r="L429" s="31"/>
      <c r="M429" s="31"/>
      <c r="N429" s="31"/>
      <c r="O429" s="31"/>
      <c r="P429" s="31"/>
      <c r="Q429" s="31"/>
      <c r="R429" s="31"/>
      <c r="S429" s="31"/>
      <c r="T429" s="31"/>
      <c r="U429" s="60"/>
      <c r="V429" s="60"/>
      <c r="W429" s="60"/>
      <c r="X429" s="60"/>
    </row>
    <row r="430" spans="1:24" ht="30" customHeight="1" x14ac:dyDescent="0.25">
      <c r="A430" s="166"/>
      <c r="B430" s="73">
        <v>474</v>
      </c>
      <c r="C430" s="169"/>
      <c r="D430" s="75" t="s">
        <v>481</v>
      </c>
      <c r="E430" s="72" t="s">
        <v>237</v>
      </c>
      <c r="F430" s="72" t="s">
        <v>38</v>
      </c>
      <c r="G430" s="72" t="s">
        <v>44</v>
      </c>
      <c r="H430" s="56">
        <v>74.67</v>
      </c>
      <c r="I430" s="32"/>
      <c r="J430" s="41">
        <f t="shared" si="12"/>
        <v>0</v>
      </c>
      <c r="K430" s="42" t="str">
        <f t="shared" si="13"/>
        <v>OK</v>
      </c>
      <c r="L430" s="31"/>
      <c r="M430" s="31"/>
      <c r="N430" s="31"/>
      <c r="O430" s="31"/>
      <c r="P430" s="31"/>
      <c r="Q430" s="31"/>
      <c r="R430" s="31"/>
      <c r="S430" s="31"/>
      <c r="T430" s="31"/>
      <c r="U430" s="60"/>
      <c r="V430" s="60"/>
      <c r="W430" s="60"/>
      <c r="X430" s="60"/>
    </row>
    <row r="431" spans="1:24" ht="30" customHeight="1" x14ac:dyDescent="0.25">
      <c r="A431" s="166"/>
      <c r="B431" s="73">
        <v>475</v>
      </c>
      <c r="C431" s="169"/>
      <c r="D431" s="75" t="s">
        <v>798</v>
      </c>
      <c r="E431" s="72" t="s">
        <v>799</v>
      </c>
      <c r="F431" s="72" t="s">
        <v>38</v>
      </c>
      <c r="G431" s="72" t="s">
        <v>44</v>
      </c>
      <c r="H431" s="56">
        <v>120</v>
      </c>
      <c r="I431" s="32"/>
      <c r="J431" s="41">
        <f t="shared" si="12"/>
        <v>0</v>
      </c>
      <c r="K431" s="42" t="str">
        <f t="shared" si="13"/>
        <v>OK</v>
      </c>
      <c r="L431" s="31"/>
      <c r="M431" s="31"/>
      <c r="N431" s="31"/>
      <c r="O431" s="31"/>
      <c r="P431" s="31"/>
      <c r="Q431" s="31"/>
      <c r="R431" s="31"/>
      <c r="S431" s="31"/>
      <c r="T431" s="31"/>
      <c r="U431" s="60"/>
      <c r="V431" s="60"/>
      <c r="W431" s="60"/>
      <c r="X431" s="60"/>
    </row>
    <row r="432" spans="1:24" ht="30" customHeight="1" x14ac:dyDescent="0.25">
      <c r="A432" s="166"/>
      <c r="B432" s="73">
        <v>476</v>
      </c>
      <c r="C432" s="169"/>
      <c r="D432" s="75" t="s">
        <v>800</v>
      </c>
      <c r="E432" s="72" t="s">
        <v>799</v>
      </c>
      <c r="F432" s="72" t="s">
        <v>38</v>
      </c>
      <c r="G432" s="72" t="s">
        <v>44</v>
      </c>
      <c r="H432" s="56">
        <v>375</v>
      </c>
      <c r="I432" s="32"/>
      <c r="J432" s="41">
        <f t="shared" si="12"/>
        <v>0</v>
      </c>
      <c r="K432" s="42" t="str">
        <f t="shared" si="13"/>
        <v>OK</v>
      </c>
      <c r="L432" s="31"/>
      <c r="M432" s="31"/>
      <c r="N432" s="31"/>
      <c r="O432" s="31"/>
      <c r="P432" s="31"/>
      <c r="Q432" s="31"/>
      <c r="R432" s="31"/>
      <c r="S432" s="31"/>
      <c r="T432" s="31"/>
      <c r="U432" s="60"/>
      <c r="V432" s="60"/>
      <c r="W432" s="60"/>
      <c r="X432" s="60"/>
    </row>
    <row r="433" spans="1:24" ht="30" customHeight="1" x14ac:dyDescent="0.25">
      <c r="A433" s="166"/>
      <c r="B433" s="73">
        <v>477</v>
      </c>
      <c r="C433" s="169"/>
      <c r="D433" s="75" t="s">
        <v>801</v>
      </c>
      <c r="E433" s="72" t="s">
        <v>799</v>
      </c>
      <c r="F433" s="72" t="s">
        <v>38</v>
      </c>
      <c r="G433" s="72" t="s">
        <v>44</v>
      </c>
      <c r="H433" s="56">
        <v>725</v>
      </c>
      <c r="I433" s="32"/>
      <c r="J433" s="41">
        <f t="shared" si="12"/>
        <v>0</v>
      </c>
      <c r="K433" s="42" t="str">
        <f t="shared" si="13"/>
        <v>OK</v>
      </c>
      <c r="L433" s="31"/>
      <c r="M433" s="31"/>
      <c r="N433" s="31"/>
      <c r="O433" s="31"/>
      <c r="P433" s="31"/>
      <c r="Q433" s="31"/>
      <c r="R433" s="31"/>
      <c r="S433" s="31"/>
      <c r="T433" s="31"/>
      <c r="U433" s="60"/>
      <c r="V433" s="60"/>
      <c r="W433" s="60"/>
      <c r="X433" s="60"/>
    </row>
    <row r="434" spans="1:24" ht="30" customHeight="1" x14ac:dyDescent="0.25">
      <c r="A434" s="167"/>
      <c r="B434" s="73">
        <v>478</v>
      </c>
      <c r="C434" s="170"/>
      <c r="D434" s="75" t="s">
        <v>802</v>
      </c>
      <c r="E434" s="72" t="s">
        <v>799</v>
      </c>
      <c r="F434" s="72" t="s">
        <v>38</v>
      </c>
      <c r="G434" s="72" t="s">
        <v>44</v>
      </c>
      <c r="H434" s="56">
        <v>1249.24</v>
      </c>
      <c r="I434" s="32"/>
      <c r="J434" s="41">
        <f t="shared" si="12"/>
        <v>0</v>
      </c>
      <c r="K434" s="42" t="str">
        <f t="shared" si="13"/>
        <v>OK</v>
      </c>
      <c r="L434" s="31"/>
      <c r="M434" s="31"/>
      <c r="N434" s="31"/>
      <c r="O434" s="31"/>
      <c r="P434" s="31"/>
      <c r="Q434" s="31"/>
      <c r="R434" s="31"/>
      <c r="S434" s="31"/>
      <c r="T434" s="31"/>
      <c r="U434" s="60"/>
      <c r="V434" s="60"/>
      <c r="W434" s="60"/>
      <c r="X434" s="60"/>
    </row>
    <row r="435" spans="1:24" ht="30" customHeight="1" x14ac:dyDescent="0.25">
      <c r="A435" s="171">
        <v>8</v>
      </c>
      <c r="B435" s="76">
        <v>479</v>
      </c>
      <c r="C435" s="174" t="s">
        <v>684</v>
      </c>
      <c r="D435" s="80" t="s">
        <v>482</v>
      </c>
      <c r="E435" s="69" t="s">
        <v>726</v>
      </c>
      <c r="F435" s="69" t="s">
        <v>38</v>
      </c>
      <c r="G435" s="69" t="s">
        <v>232</v>
      </c>
      <c r="H435" s="54">
        <v>8</v>
      </c>
      <c r="I435" s="32">
        <v>2</v>
      </c>
      <c r="J435" s="41">
        <f t="shared" si="12"/>
        <v>0</v>
      </c>
      <c r="K435" s="42" t="str">
        <f t="shared" si="13"/>
        <v>OK</v>
      </c>
      <c r="L435" s="31">
        <v>2</v>
      </c>
      <c r="M435" s="31"/>
      <c r="N435" s="31"/>
      <c r="O435" s="31"/>
      <c r="P435" s="31"/>
      <c r="Q435" s="31"/>
      <c r="R435" s="31"/>
      <c r="S435" s="31"/>
      <c r="T435" s="31"/>
      <c r="U435" s="60"/>
      <c r="V435" s="60"/>
      <c r="W435" s="60"/>
      <c r="X435" s="60"/>
    </row>
    <row r="436" spans="1:24" ht="30" customHeight="1" x14ac:dyDescent="0.25">
      <c r="A436" s="172"/>
      <c r="B436" s="76">
        <v>480</v>
      </c>
      <c r="C436" s="175"/>
      <c r="D436" s="80" t="s">
        <v>484</v>
      </c>
      <c r="E436" s="69" t="s">
        <v>726</v>
      </c>
      <c r="F436" s="69" t="s">
        <v>38</v>
      </c>
      <c r="G436" s="69" t="s">
        <v>232</v>
      </c>
      <c r="H436" s="54">
        <v>2.2999999999999998</v>
      </c>
      <c r="I436" s="32">
        <v>2</v>
      </c>
      <c r="J436" s="41">
        <f t="shared" si="12"/>
        <v>0</v>
      </c>
      <c r="K436" s="42" t="str">
        <f t="shared" si="13"/>
        <v>OK</v>
      </c>
      <c r="L436" s="31">
        <v>2</v>
      </c>
      <c r="M436" s="31"/>
      <c r="N436" s="31"/>
      <c r="O436" s="31"/>
      <c r="P436" s="31"/>
      <c r="Q436" s="31"/>
      <c r="R436" s="31"/>
      <c r="S436" s="31"/>
      <c r="T436" s="31"/>
      <c r="U436" s="60"/>
      <c r="V436" s="60"/>
      <c r="W436" s="60"/>
      <c r="X436" s="60"/>
    </row>
    <row r="437" spans="1:24" ht="30" customHeight="1" x14ac:dyDescent="0.25">
      <c r="A437" s="172"/>
      <c r="B437" s="76">
        <v>481</v>
      </c>
      <c r="C437" s="175"/>
      <c r="D437" s="80" t="s">
        <v>485</v>
      </c>
      <c r="E437" s="69" t="s">
        <v>726</v>
      </c>
      <c r="F437" s="69" t="s">
        <v>38</v>
      </c>
      <c r="G437" s="69" t="s">
        <v>232</v>
      </c>
      <c r="H437" s="54">
        <v>2.7</v>
      </c>
      <c r="I437" s="32">
        <v>2</v>
      </c>
      <c r="J437" s="41">
        <f t="shared" si="12"/>
        <v>0</v>
      </c>
      <c r="K437" s="42" t="str">
        <f t="shared" si="13"/>
        <v>OK</v>
      </c>
      <c r="L437" s="31">
        <v>2</v>
      </c>
      <c r="M437" s="31"/>
      <c r="N437" s="31"/>
      <c r="O437" s="31"/>
      <c r="P437" s="31"/>
      <c r="Q437" s="31"/>
      <c r="R437" s="31"/>
      <c r="S437" s="31"/>
      <c r="T437" s="31"/>
      <c r="U437" s="60"/>
      <c r="V437" s="60"/>
      <c r="W437" s="60"/>
      <c r="X437" s="60"/>
    </row>
    <row r="438" spans="1:24" ht="30" customHeight="1" x14ac:dyDescent="0.25">
      <c r="A438" s="172"/>
      <c r="B438" s="76">
        <v>482</v>
      </c>
      <c r="C438" s="175"/>
      <c r="D438" s="80" t="s">
        <v>486</v>
      </c>
      <c r="E438" s="69" t="s">
        <v>726</v>
      </c>
      <c r="F438" s="69" t="s">
        <v>38</v>
      </c>
      <c r="G438" s="69" t="s">
        <v>232</v>
      </c>
      <c r="H438" s="54">
        <v>6</v>
      </c>
      <c r="I438" s="32">
        <v>2</v>
      </c>
      <c r="J438" s="41">
        <f t="shared" si="12"/>
        <v>0</v>
      </c>
      <c r="K438" s="42" t="str">
        <f t="shared" si="13"/>
        <v>OK</v>
      </c>
      <c r="L438" s="31">
        <v>2</v>
      </c>
      <c r="M438" s="31"/>
      <c r="N438" s="31"/>
      <c r="O438" s="31"/>
      <c r="P438" s="31"/>
      <c r="Q438" s="31"/>
      <c r="R438" s="31"/>
      <c r="S438" s="31"/>
      <c r="T438" s="31"/>
      <c r="U438" s="60"/>
      <c r="V438" s="60"/>
      <c r="W438" s="60"/>
      <c r="X438" s="60"/>
    </row>
    <row r="439" spans="1:24" ht="30" customHeight="1" x14ac:dyDescent="0.25">
      <c r="A439" s="172"/>
      <c r="B439" s="76">
        <v>483</v>
      </c>
      <c r="C439" s="175"/>
      <c r="D439" s="80" t="s">
        <v>487</v>
      </c>
      <c r="E439" s="69" t="s">
        <v>726</v>
      </c>
      <c r="F439" s="69" t="s">
        <v>38</v>
      </c>
      <c r="G439" s="69" t="s">
        <v>232</v>
      </c>
      <c r="H439" s="54">
        <v>4</v>
      </c>
      <c r="I439" s="32">
        <v>2</v>
      </c>
      <c r="J439" s="41">
        <f t="shared" si="12"/>
        <v>0</v>
      </c>
      <c r="K439" s="42" t="str">
        <f t="shared" si="13"/>
        <v>OK</v>
      </c>
      <c r="L439" s="31">
        <v>2</v>
      </c>
      <c r="M439" s="31"/>
      <c r="N439" s="31"/>
      <c r="O439" s="31"/>
      <c r="P439" s="31"/>
      <c r="Q439" s="31"/>
      <c r="R439" s="31"/>
      <c r="S439" s="31"/>
      <c r="T439" s="31"/>
      <c r="U439" s="60"/>
      <c r="V439" s="60"/>
      <c r="W439" s="60"/>
      <c r="X439" s="60"/>
    </row>
    <row r="440" spans="1:24" ht="30" customHeight="1" x14ac:dyDescent="0.25">
      <c r="A440" s="172"/>
      <c r="B440" s="76">
        <v>484</v>
      </c>
      <c r="C440" s="175"/>
      <c r="D440" s="80" t="s">
        <v>488</v>
      </c>
      <c r="E440" s="69" t="s">
        <v>726</v>
      </c>
      <c r="F440" s="69" t="s">
        <v>38</v>
      </c>
      <c r="G440" s="69" t="s">
        <v>232</v>
      </c>
      <c r="H440" s="54">
        <v>6</v>
      </c>
      <c r="I440" s="32">
        <v>2</v>
      </c>
      <c r="J440" s="41">
        <f t="shared" si="12"/>
        <v>0</v>
      </c>
      <c r="K440" s="42" t="str">
        <f t="shared" si="13"/>
        <v>OK</v>
      </c>
      <c r="L440" s="31">
        <v>2</v>
      </c>
      <c r="M440" s="31"/>
      <c r="N440" s="31"/>
      <c r="O440" s="31"/>
      <c r="P440" s="31"/>
      <c r="Q440" s="31"/>
      <c r="R440" s="31"/>
      <c r="S440" s="31"/>
      <c r="T440" s="31"/>
      <c r="U440" s="60"/>
      <c r="V440" s="60"/>
      <c r="W440" s="60"/>
      <c r="X440" s="60"/>
    </row>
    <row r="441" spans="1:24" ht="30" customHeight="1" x14ac:dyDescent="0.25">
      <c r="A441" s="172"/>
      <c r="B441" s="76">
        <v>485</v>
      </c>
      <c r="C441" s="175"/>
      <c r="D441" s="80" t="s">
        <v>489</v>
      </c>
      <c r="E441" s="69" t="s">
        <v>726</v>
      </c>
      <c r="F441" s="69" t="s">
        <v>38</v>
      </c>
      <c r="G441" s="69" t="s">
        <v>232</v>
      </c>
      <c r="H441" s="54">
        <v>6</v>
      </c>
      <c r="I441" s="32">
        <v>2</v>
      </c>
      <c r="J441" s="41">
        <f t="shared" si="12"/>
        <v>0</v>
      </c>
      <c r="K441" s="42" t="str">
        <f t="shared" si="13"/>
        <v>OK</v>
      </c>
      <c r="L441" s="31">
        <v>2</v>
      </c>
      <c r="M441" s="31"/>
      <c r="N441" s="31"/>
      <c r="O441" s="31"/>
      <c r="P441" s="31"/>
      <c r="Q441" s="31"/>
      <c r="R441" s="31"/>
      <c r="S441" s="31"/>
      <c r="T441" s="31"/>
      <c r="U441" s="60"/>
      <c r="V441" s="60"/>
      <c r="W441" s="60"/>
      <c r="X441" s="60"/>
    </row>
    <row r="442" spans="1:24" ht="30" customHeight="1" x14ac:dyDescent="0.25">
      <c r="A442" s="172"/>
      <c r="B442" s="76">
        <v>486</v>
      </c>
      <c r="C442" s="175"/>
      <c r="D442" s="80" t="s">
        <v>490</v>
      </c>
      <c r="E442" s="69" t="s">
        <v>726</v>
      </c>
      <c r="F442" s="69" t="s">
        <v>38</v>
      </c>
      <c r="G442" s="69" t="s">
        <v>232</v>
      </c>
      <c r="H442" s="54">
        <v>6</v>
      </c>
      <c r="I442" s="32">
        <v>2</v>
      </c>
      <c r="J442" s="41">
        <f t="shared" si="12"/>
        <v>2</v>
      </c>
      <c r="K442" s="42" t="str">
        <f t="shared" si="13"/>
        <v>OK</v>
      </c>
      <c r="L442" s="31"/>
      <c r="M442" s="31"/>
      <c r="N442" s="31"/>
      <c r="O442" s="31"/>
      <c r="P442" s="31"/>
      <c r="Q442" s="31"/>
      <c r="R442" s="31"/>
      <c r="S442" s="31"/>
      <c r="T442" s="31"/>
      <c r="U442" s="60"/>
      <c r="V442" s="60"/>
      <c r="W442" s="60"/>
      <c r="X442" s="60"/>
    </row>
    <row r="443" spans="1:24" ht="30" customHeight="1" x14ac:dyDescent="0.25">
      <c r="A443" s="172"/>
      <c r="B443" s="76">
        <v>487</v>
      </c>
      <c r="C443" s="175"/>
      <c r="D443" s="80" t="s">
        <v>491</v>
      </c>
      <c r="E443" s="69" t="s">
        <v>726</v>
      </c>
      <c r="F443" s="69" t="s">
        <v>38</v>
      </c>
      <c r="G443" s="69" t="s">
        <v>232</v>
      </c>
      <c r="H443" s="54">
        <v>4</v>
      </c>
      <c r="I443" s="32">
        <v>2</v>
      </c>
      <c r="J443" s="41">
        <f t="shared" si="12"/>
        <v>2</v>
      </c>
      <c r="K443" s="42" t="str">
        <f t="shared" si="13"/>
        <v>OK</v>
      </c>
      <c r="L443" s="31"/>
      <c r="M443" s="31"/>
      <c r="N443" s="31"/>
      <c r="O443" s="31"/>
      <c r="P443" s="31"/>
      <c r="Q443" s="31"/>
      <c r="R443" s="31"/>
      <c r="S443" s="31"/>
      <c r="T443" s="31"/>
      <c r="U443" s="60"/>
      <c r="V443" s="60"/>
      <c r="W443" s="60"/>
      <c r="X443" s="60"/>
    </row>
    <row r="444" spans="1:24" ht="30" customHeight="1" x14ac:dyDescent="0.25">
      <c r="A444" s="172"/>
      <c r="B444" s="76">
        <v>488</v>
      </c>
      <c r="C444" s="175"/>
      <c r="D444" s="80" t="s">
        <v>492</v>
      </c>
      <c r="E444" s="69" t="s">
        <v>726</v>
      </c>
      <c r="F444" s="69" t="s">
        <v>38</v>
      </c>
      <c r="G444" s="69" t="s">
        <v>232</v>
      </c>
      <c r="H444" s="54">
        <v>5</v>
      </c>
      <c r="I444" s="32">
        <v>2</v>
      </c>
      <c r="J444" s="41">
        <f t="shared" si="12"/>
        <v>2</v>
      </c>
      <c r="K444" s="42" t="str">
        <f t="shared" si="13"/>
        <v>OK</v>
      </c>
      <c r="L444" s="31"/>
      <c r="M444" s="31"/>
      <c r="N444" s="31"/>
      <c r="O444" s="31"/>
      <c r="P444" s="31"/>
      <c r="Q444" s="31"/>
      <c r="R444" s="31"/>
      <c r="S444" s="31"/>
      <c r="T444" s="31"/>
      <c r="U444" s="60"/>
      <c r="V444" s="60"/>
      <c r="W444" s="60"/>
      <c r="X444" s="60"/>
    </row>
    <row r="445" spans="1:24" ht="30" customHeight="1" x14ac:dyDescent="0.25">
      <c r="A445" s="172"/>
      <c r="B445" s="76">
        <v>489</v>
      </c>
      <c r="C445" s="175"/>
      <c r="D445" s="80" t="s">
        <v>493</v>
      </c>
      <c r="E445" s="69" t="s">
        <v>726</v>
      </c>
      <c r="F445" s="69" t="s">
        <v>38</v>
      </c>
      <c r="G445" s="69" t="s">
        <v>232</v>
      </c>
      <c r="H445" s="54">
        <v>6</v>
      </c>
      <c r="I445" s="32">
        <v>2</v>
      </c>
      <c r="J445" s="41">
        <f t="shared" si="12"/>
        <v>2</v>
      </c>
      <c r="K445" s="42" t="str">
        <f t="shared" si="13"/>
        <v>OK</v>
      </c>
      <c r="L445" s="31"/>
      <c r="M445" s="31"/>
      <c r="N445" s="31"/>
      <c r="O445" s="31"/>
      <c r="P445" s="31"/>
      <c r="Q445" s="31"/>
      <c r="R445" s="31"/>
      <c r="S445" s="31"/>
      <c r="T445" s="31"/>
      <c r="U445" s="60"/>
      <c r="V445" s="60"/>
      <c r="W445" s="60"/>
      <c r="X445" s="60"/>
    </row>
    <row r="446" spans="1:24" ht="30" customHeight="1" x14ac:dyDescent="0.25">
      <c r="A446" s="172"/>
      <c r="B446" s="76">
        <v>490</v>
      </c>
      <c r="C446" s="175"/>
      <c r="D446" s="80" t="s">
        <v>494</v>
      </c>
      <c r="E446" s="69" t="s">
        <v>726</v>
      </c>
      <c r="F446" s="69" t="s">
        <v>38</v>
      </c>
      <c r="G446" s="69" t="s">
        <v>232</v>
      </c>
      <c r="H446" s="54">
        <v>6</v>
      </c>
      <c r="I446" s="32">
        <v>2</v>
      </c>
      <c r="J446" s="41">
        <f t="shared" si="12"/>
        <v>2</v>
      </c>
      <c r="K446" s="42" t="str">
        <f t="shared" si="13"/>
        <v>OK</v>
      </c>
      <c r="L446" s="31"/>
      <c r="M446" s="31"/>
      <c r="N446" s="31"/>
      <c r="O446" s="31"/>
      <c r="P446" s="31"/>
      <c r="Q446" s="31"/>
      <c r="R446" s="31"/>
      <c r="S446" s="31"/>
      <c r="T446" s="31"/>
      <c r="U446" s="60"/>
      <c r="V446" s="60"/>
      <c r="W446" s="60"/>
      <c r="X446" s="60"/>
    </row>
    <row r="447" spans="1:24" ht="30" customHeight="1" x14ac:dyDescent="0.25">
      <c r="A447" s="172"/>
      <c r="B447" s="76">
        <v>491</v>
      </c>
      <c r="C447" s="175"/>
      <c r="D447" s="80" t="s">
        <v>495</v>
      </c>
      <c r="E447" s="69" t="s">
        <v>726</v>
      </c>
      <c r="F447" s="69" t="s">
        <v>38</v>
      </c>
      <c r="G447" s="69" t="s">
        <v>232</v>
      </c>
      <c r="H447" s="54">
        <v>8</v>
      </c>
      <c r="I447" s="32">
        <v>2</v>
      </c>
      <c r="J447" s="41">
        <f t="shared" si="12"/>
        <v>2</v>
      </c>
      <c r="K447" s="42" t="str">
        <f t="shared" si="13"/>
        <v>OK</v>
      </c>
      <c r="L447" s="31"/>
      <c r="M447" s="31"/>
      <c r="N447" s="31"/>
      <c r="O447" s="31"/>
      <c r="P447" s="31"/>
      <c r="Q447" s="31"/>
      <c r="R447" s="31"/>
      <c r="S447" s="31"/>
      <c r="T447" s="31"/>
      <c r="U447" s="60"/>
      <c r="V447" s="60"/>
      <c r="W447" s="60"/>
      <c r="X447" s="60"/>
    </row>
    <row r="448" spans="1:24" ht="30" customHeight="1" x14ac:dyDescent="0.25">
      <c r="A448" s="172"/>
      <c r="B448" s="76">
        <v>492</v>
      </c>
      <c r="C448" s="175"/>
      <c r="D448" s="80" t="s">
        <v>496</v>
      </c>
      <c r="E448" s="69" t="s">
        <v>726</v>
      </c>
      <c r="F448" s="69" t="s">
        <v>38</v>
      </c>
      <c r="G448" s="69" t="s">
        <v>232</v>
      </c>
      <c r="H448" s="54">
        <v>3</v>
      </c>
      <c r="I448" s="32">
        <v>2</v>
      </c>
      <c r="J448" s="41">
        <f t="shared" si="12"/>
        <v>2</v>
      </c>
      <c r="K448" s="42" t="str">
        <f t="shared" si="13"/>
        <v>OK</v>
      </c>
      <c r="L448" s="31"/>
      <c r="M448" s="31"/>
      <c r="N448" s="31"/>
      <c r="O448" s="31"/>
      <c r="P448" s="31"/>
      <c r="Q448" s="31"/>
      <c r="R448" s="31"/>
      <c r="S448" s="31"/>
      <c r="T448" s="31"/>
      <c r="U448" s="60"/>
      <c r="V448" s="60"/>
      <c r="W448" s="60"/>
      <c r="X448" s="60"/>
    </row>
    <row r="449" spans="1:24" ht="30" customHeight="1" x14ac:dyDescent="0.25">
      <c r="A449" s="172"/>
      <c r="B449" s="76">
        <v>493</v>
      </c>
      <c r="C449" s="175"/>
      <c r="D449" s="80" t="s">
        <v>497</v>
      </c>
      <c r="E449" s="69" t="s">
        <v>726</v>
      </c>
      <c r="F449" s="69" t="s">
        <v>38</v>
      </c>
      <c r="G449" s="69" t="s">
        <v>232</v>
      </c>
      <c r="H449" s="54">
        <v>5</v>
      </c>
      <c r="I449" s="32">
        <v>2</v>
      </c>
      <c r="J449" s="41">
        <f t="shared" si="12"/>
        <v>2</v>
      </c>
      <c r="K449" s="42" t="str">
        <f t="shared" si="13"/>
        <v>OK</v>
      </c>
      <c r="L449" s="31"/>
      <c r="M449" s="31"/>
      <c r="N449" s="31"/>
      <c r="O449" s="31"/>
      <c r="P449" s="31"/>
      <c r="Q449" s="31"/>
      <c r="R449" s="31"/>
      <c r="S449" s="31"/>
      <c r="T449" s="31"/>
      <c r="U449" s="60"/>
      <c r="V449" s="60"/>
      <c r="W449" s="60"/>
      <c r="X449" s="60"/>
    </row>
    <row r="450" spans="1:24" ht="30" customHeight="1" x14ac:dyDescent="0.25">
      <c r="A450" s="172"/>
      <c r="B450" s="76">
        <v>494</v>
      </c>
      <c r="C450" s="175"/>
      <c r="D450" s="77" t="s">
        <v>803</v>
      </c>
      <c r="E450" s="89" t="s">
        <v>726</v>
      </c>
      <c r="F450" s="69" t="s">
        <v>804</v>
      </c>
      <c r="G450" s="69" t="s">
        <v>232</v>
      </c>
      <c r="H450" s="54">
        <v>20</v>
      </c>
      <c r="I450" s="32"/>
      <c r="J450" s="41">
        <f t="shared" si="12"/>
        <v>0</v>
      </c>
      <c r="K450" s="42" t="str">
        <f t="shared" si="13"/>
        <v>OK</v>
      </c>
      <c r="L450" s="31"/>
      <c r="M450" s="31"/>
      <c r="N450" s="31"/>
      <c r="O450" s="31"/>
      <c r="P450" s="31"/>
      <c r="Q450" s="31"/>
      <c r="R450" s="31"/>
      <c r="S450" s="31"/>
      <c r="T450" s="31"/>
      <c r="U450" s="60"/>
      <c r="V450" s="60"/>
      <c r="W450" s="60"/>
      <c r="X450" s="60"/>
    </row>
    <row r="451" spans="1:24" ht="30" customHeight="1" x14ac:dyDescent="0.25">
      <c r="A451" s="172"/>
      <c r="B451" s="70">
        <v>495</v>
      </c>
      <c r="C451" s="175"/>
      <c r="D451" s="77" t="s">
        <v>660</v>
      </c>
      <c r="E451" s="89" t="s">
        <v>726</v>
      </c>
      <c r="F451" s="69" t="s">
        <v>661</v>
      </c>
      <c r="G451" s="69" t="s">
        <v>232</v>
      </c>
      <c r="H451" s="54">
        <v>35</v>
      </c>
      <c r="I451" s="32">
        <f>1-1</f>
        <v>0</v>
      </c>
      <c r="J451" s="41">
        <f t="shared" si="12"/>
        <v>0</v>
      </c>
      <c r="K451" s="42" t="str">
        <f t="shared" si="13"/>
        <v>OK</v>
      </c>
      <c r="L451" s="31"/>
      <c r="M451" s="31"/>
      <c r="N451" s="31"/>
      <c r="O451" s="31"/>
      <c r="P451" s="31"/>
      <c r="Q451" s="31"/>
      <c r="R451" s="31"/>
      <c r="S451" s="31"/>
      <c r="T451" s="31"/>
      <c r="U451" s="60"/>
      <c r="V451" s="60"/>
      <c r="W451" s="60"/>
      <c r="X451" s="60"/>
    </row>
    <row r="452" spans="1:24" ht="30" customHeight="1" x14ac:dyDescent="0.25">
      <c r="A452" s="172"/>
      <c r="B452" s="70">
        <v>496</v>
      </c>
      <c r="C452" s="175"/>
      <c r="D452" s="80" t="s">
        <v>498</v>
      </c>
      <c r="E452" s="69" t="s">
        <v>726</v>
      </c>
      <c r="F452" s="69" t="s">
        <v>38</v>
      </c>
      <c r="G452" s="69" t="s">
        <v>232</v>
      </c>
      <c r="H452" s="54">
        <v>34</v>
      </c>
      <c r="I452" s="32">
        <v>2</v>
      </c>
      <c r="J452" s="41">
        <f t="shared" ref="J452:J515" si="14">I452-(SUM(L452:X452))</f>
        <v>2</v>
      </c>
      <c r="K452" s="42" t="str">
        <f t="shared" si="13"/>
        <v>OK</v>
      </c>
      <c r="L452" s="31"/>
      <c r="M452" s="31"/>
      <c r="N452" s="31"/>
      <c r="O452" s="31"/>
      <c r="P452" s="31"/>
      <c r="Q452" s="31"/>
      <c r="R452" s="31"/>
      <c r="S452" s="31"/>
      <c r="T452" s="31"/>
      <c r="U452" s="60"/>
      <c r="V452" s="60"/>
      <c r="W452" s="60"/>
      <c r="X452" s="60"/>
    </row>
    <row r="453" spans="1:24" ht="30" customHeight="1" x14ac:dyDescent="0.25">
      <c r="A453" s="172"/>
      <c r="B453" s="76">
        <v>497</v>
      </c>
      <c r="C453" s="175"/>
      <c r="D453" s="80" t="s">
        <v>499</v>
      </c>
      <c r="E453" s="69" t="s">
        <v>708</v>
      </c>
      <c r="F453" s="69" t="s">
        <v>38</v>
      </c>
      <c r="G453" s="69" t="s">
        <v>232</v>
      </c>
      <c r="H453" s="54">
        <v>20</v>
      </c>
      <c r="I453" s="32">
        <v>2</v>
      </c>
      <c r="J453" s="41">
        <f t="shared" si="14"/>
        <v>2</v>
      </c>
      <c r="K453" s="42" t="str">
        <f t="shared" ref="K453:K516" si="15">IF(J453&lt;0,"ATENÇÃO","OK")</f>
        <v>OK</v>
      </c>
      <c r="L453" s="31"/>
      <c r="M453" s="31"/>
      <c r="N453" s="31"/>
      <c r="O453" s="31"/>
      <c r="P453" s="31"/>
      <c r="Q453" s="31"/>
      <c r="R453" s="31"/>
      <c r="S453" s="31"/>
      <c r="T453" s="31"/>
      <c r="U453" s="60"/>
      <c r="V453" s="60"/>
      <c r="W453" s="60"/>
      <c r="X453" s="60"/>
    </row>
    <row r="454" spans="1:24" ht="30" customHeight="1" x14ac:dyDescent="0.25">
      <c r="A454" s="172"/>
      <c r="B454" s="76">
        <v>498</v>
      </c>
      <c r="C454" s="175"/>
      <c r="D454" s="80" t="s">
        <v>500</v>
      </c>
      <c r="E454" s="69" t="s">
        <v>708</v>
      </c>
      <c r="F454" s="69" t="s">
        <v>38</v>
      </c>
      <c r="G454" s="69" t="s">
        <v>232</v>
      </c>
      <c r="H454" s="54">
        <v>6.4</v>
      </c>
      <c r="I454" s="32">
        <v>2</v>
      </c>
      <c r="J454" s="41">
        <f t="shared" si="14"/>
        <v>0</v>
      </c>
      <c r="K454" s="42" t="str">
        <f t="shared" si="15"/>
        <v>OK</v>
      </c>
      <c r="L454" s="31">
        <v>2</v>
      </c>
      <c r="M454" s="31"/>
      <c r="N454" s="31"/>
      <c r="O454" s="31"/>
      <c r="P454" s="31"/>
      <c r="Q454" s="31"/>
      <c r="R454" s="31"/>
      <c r="S454" s="31"/>
      <c r="T454" s="31"/>
      <c r="U454" s="60"/>
      <c r="V454" s="60"/>
      <c r="W454" s="60"/>
      <c r="X454" s="60"/>
    </row>
    <row r="455" spans="1:24" ht="30" customHeight="1" x14ac:dyDescent="0.25">
      <c r="A455" s="172"/>
      <c r="B455" s="76">
        <v>499</v>
      </c>
      <c r="C455" s="175"/>
      <c r="D455" s="80" t="s">
        <v>805</v>
      </c>
      <c r="E455" s="69" t="s">
        <v>710</v>
      </c>
      <c r="F455" s="70" t="s">
        <v>336</v>
      </c>
      <c r="G455" s="69" t="s">
        <v>232</v>
      </c>
      <c r="H455" s="54">
        <v>18.8</v>
      </c>
      <c r="I455" s="32"/>
      <c r="J455" s="41">
        <f t="shared" si="14"/>
        <v>0</v>
      </c>
      <c r="K455" s="42" t="str">
        <f t="shared" si="15"/>
        <v>OK</v>
      </c>
      <c r="L455" s="31"/>
      <c r="M455" s="31"/>
      <c r="N455" s="31"/>
      <c r="O455" s="31"/>
      <c r="P455" s="31"/>
      <c r="Q455" s="31"/>
      <c r="R455" s="31"/>
      <c r="S455" s="31"/>
      <c r="T455" s="31"/>
      <c r="U455" s="60"/>
      <c r="V455" s="60"/>
      <c r="W455" s="60"/>
      <c r="X455" s="60"/>
    </row>
    <row r="456" spans="1:24" ht="30" customHeight="1" x14ac:dyDescent="0.25">
      <c r="A456" s="172"/>
      <c r="B456" s="76">
        <v>500</v>
      </c>
      <c r="C456" s="175"/>
      <c r="D456" s="80" t="s">
        <v>806</v>
      </c>
      <c r="E456" s="69" t="s">
        <v>710</v>
      </c>
      <c r="F456" s="70" t="s">
        <v>336</v>
      </c>
      <c r="G456" s="69" t="s">
        <v>232</v>
      </c>
      <c r="H456" s="54">
        <v>12</v>
      </c>
      <c r="I456" s="32"/>
      <c r="J456" s="41">
        <f t="shared" si="14"/>
        <v>0</v>
      </c>
      <c r="K456" s="42" t="str">
        <f t="shared" si="15"/>
        <v>OK</v>
      </c>
      <c r="L456" s="31"/>
      <c r="M456" s="31"/>
      <c r="N456" s="31"/>
      <c r="O456" s="31"/>
      <c r="P456" s="31"/>
      <c r="Q456" s="31"/>
      <c r="R456" s="31"/>
      <c r="S456" s="31"/>
      <c r="T456" s="31"/>
      <c r="U456" s="60"/>
      <c r="V456" s="60"/>
      <c r="W456" s="60"/>
      <c r="X456" s="60"/>
    </row>
    <row r="457" spans="1:24" ht="30" customHeight="1" x14ac:dyDescent="0.25">
      <c r="A457" s="172"/>
      <c r="B457" s="76">
        <v>501</v>
      </c>
      <c r="C457" s="175"/>
      <c r="D457" s="80" t="s">
        <v>807</v>
      </c>
      <c r="E457" s="69" t="s">
        <v>708</v>
      </c>
      <c r="F457" s="70" t="s">
        <v>336</v>
      </c>
      <c r="G457" s="69" t="s">
        <v>232</v>
      </c>
      <c r="H457" s="54">
        <v>8</v>
      </c>
      <c r="I457" s="32"/>
      <c r="J457" s="41">
        <f t="shared" si="14"/>
        <v>0</v>
      </c>
      <c r="K457" s="42" t="str">
        <f t="shared" si="15"/>
        <v>OK</v>
      </c>
      <c r="L457" s="31"/>
      <c r="M457" s="31"/>
      <c r="N457" s="31"/>
      <c r="O457" s="31"/>
      <c r="P457" s="31"/>
      <c r="Q457" s="31"/>
      <c r="R457" s="31"/>
      <c r="S457" s="31"/>
      <c r="T457" s="31"/>
      <c r="U457" s="60"/>
      <c r="V457" s="60"/>
      <c r="W457" s="60"/>
      <c r="X457" s="60"/>
    </row>
    <row r="458" spans="1:24" ht="30" customHeight="1" x14ac:dyDescent="0.25">
      <c r="A458" s="172"/>
      <c r="B458" s="76">
        <v>502</v>
      </c>
      <c r="C458" s="175"/>
      <c r="D458" s="80" t="s">
        <v>808</v>
      </c>
      <c r="E458" s="69" t="s">
        <v>728</v>
      </c>
      <c r="F458" s="70" t="s">
        <v>336</v>
      </c>
      <c r="G458" s="69" t="s">
        <v>232</v>
      </c>
      <c r="H458" s="54">
        <v>7</v>
      </c>
      <c r="I458" s="32"/>
      <c r="J458" s="41">
        <f t="shared" si="14"/>
        <v>0</v>
      </c>
      <c r="K458" s="42" t="str">
        <f t="shared" si="15"/>
        <v>OK</v>
      </c>
      <c r="L458" s="31"/>
      <c r="M458" s="31"/>
      <c r="N458" s="31"/>
      <c r="O458" s="31"/>
      <c r="P458" s="31"/>
      <c r="Q458" s="31"/>
      <c r="R458" s="31"/>
      <c r="S458" s="31"/>
      <c r="T458" s="31"/>
      <c r="U458" s="60"/>
      <c r="V458" s="60"/>
      <c r="W458" s="60"/>
      <c r="X458" s="60"/>
    </row>
    <row r="459" spans="1:24" ht="30" customHeight="1" x14ac:dyDescent="0.25">
      <c r="A459" s="172"/>
      <c r="B459" s="76">
        <v>503</v>
      </c>
      <c r="C459" s="175"/>
      <c r="D459" s="80" t="s">
        <v>809</v>
      </c>
      <c r="E459" s="69" t="s">
        <v>708</v>
      </c>
      <c r="F459" s="70" t="s">
        <v>810</v>
      </c>
      <c r="G459" s="69" t="s">
        <v>232</v>
      </c>
      <c r="H459" s="54">
        <v>7</v>
      </c>
      <c r="I459" s="32"/>
      <c r="J459" s="41">
        <f t="shared" si="14"/>
        <v>0</v>
      </c>
      <c r="K459" s="42" t="str">
        <f t="shared" si="15"/>
        <v>OK</v>
      </c>
      <c r="L459" s="31"/>
      <c r="M459" s="31"/>
      <c r="N459" s="31"/>
      <c r="O459" s="31"/>
      <c r="P459" s="31"/>
      <c r="Q459" s="31"/>
      <c r="R459" s="31"/>
      <c r="S459" s="31"/>
      <c r="T459" s="31"/>
      <c r="U459" s="60"/>
      <c r="V459" s="60"/>
      <c r="W459" s="60"/>
      <c r="X459" s="60"/>
    </row>
    <row r="460" spans="1:24" ht="30" customHeight="1" x14ac:dyDescent="0.25">
      <c r="A460" s="172"/>
      <c r="B460" s="76">
        <v>504</v>
      </c>
      <c r="C460" s="175"/>
      <c r="D460" s="80" t="s">
        <v>811</v>
      </c>
      <c r="E460" s="70" t="s">
        <v>710</v>
      </c>
      <c r="F460" s="70" t="s">
        <v>336</v>
      </c>
      <c r="G460" s="69" t="s">
        <v>232</v>
      </c>
      <c r="H460" s="54">
        <v>9</v>
      </c>
      <c r="I460" s="32"/>
      <c r="J460" s="41">
        <f t="shared" si="14"/>
        <v>0</v>
      </c>
      <c r="K460" s="42" t="str">
        <f t="shared" si="15"/>
        <v>OK</v>
      </c>
      <c r="L460" s="31"/>
      <c r="M460" s="31"/>
      <c r="N460" s="31"/>
      <c r="O460" s="31"/>
      <c r="P460" s="31"/>
      <c r="Q460" s="31"/>
      <c r="R460" s="31"/>
      <c r="S460" s="31"/>
      <c r="T460" s="31"/>
      <c r="U460" s="60"/>
      <c r="V460" s="60"/>
      <c r="W460" s="60"/>
      <c r="X460" s="60"/>
    </row>
    <row r="461" spans="1:24" ht="30" customHeight="1" x14ac:dyDescent="0.25">
      <c r="A461" s="172"/>
      <c r="B461" s="70">
        <v>505</v>
      </c>
      <c r="C461" s="175"/>
      <c r="D461" s="80" t="s">
        <v>501</v>
      </c>
      <c r="E461" s="69" t="s">
        <v>812</v>
      </c>
      <c r="F461" s="69" t="s">
        <v>38</v>
      </c>
      <c r="G461" s="69" t="s">
        <v>232</v>
      </c>
      <c r="H461" s="54">
        <v>31.19</v>
      </c>
      <c r="I461" s="32"/>
      <c r="J461" s="41">
        <f t="shared" si="14"/>
        <v>0</v>
      </c>
      <c r="K461" s="42" t="str">
        <f t="shared" si="15"/>
        <v>OK</v>
      </c>
      <c r="L461" s="31"/>
      <c r="M461" s="31"/>
      <c r="N461" s="31"/>
      <c r="O461" s="31"/>
      <c r="P461" s="31"/>
      <c r="Q461" s="31"/>
      <c r="R461" s="31"/>
      <c r="S461" s="31"/>
      <c r="T461" s="31"/>
      <c r="U461" s="60"/>
      <c r="V461" s="60"/>
      <c r="W461" s="60"/>
      <c r="X461" s="60"/>
    </row>
    <row r="462" spans="1:24" ht="30" customHeight="1" x14ac:dyDescent="0.25">
      <c r="A462" s="172"/>
      <c r="B462" s="70">
        <v>506</v>
      </c>
      <c r="C462" s="175"/>
      <c r="D462" s="80" t="s">
        <v>502</v>
      </c>
      <c r="E462" s="69" t="s">
        <v>728</v>
      </c>
      <c r="F462" s="69" t="s">
        <v>38</v>
      </c>
      <c r="G462" s="69" t="s">
        <v>232</v>
      </c>
      <c r="H462" s="54">
        <v>170</v>
      </c>
      <c r="I462" s="32">
        <v>1</v>
      </c>
      <c r="J462" s="41">
        <f t="shared" si="14"/>
        <v>0</v>
      </c>
      <c r="K462" s="42" t="str">
        <f t="shared" si="15"/>
        <v>OK</v>
      </c>
      <c r="L462" s="31">
        <v>1</v>
      </c>
      <c r="M462" s="31"/>
      <c r="N462" s="31"/>
      <c r="O462" s="31"/>
      <c r="P462" s="31"/>
      <c r="Q462" s="31"/>
      <c r="R462" s="31"/>
      <c r="S462" s="31"/>
      <c r="T462" s="31"/>
      <c r="U462" s="60"/>
      <c r="V462" s="60"/>
      <c r="W462" s="60"/>
      <c r="X462" s="60"/>
    </row>
    <row r="463" spans="1:24" ht="30" customHeight="1" x14ac:dyDescent="0.25">
      <c r="A463" s="172"/>
      <c r="B463" s="70">
        <v>507</v>
      </c>
      <c r="C463" s="175"/>
      <c r="D463" s="80" t="s">
        <v>504</v>
      </c>
      <c r="E463" s="69" t="s">
        <v>726</v>
      </c>
      <c r="F463" s="69" t="s">
        <v>38</v>
      </c>
      <c r="G463" s="69" t="s">
        <v>232</v>
      </c>
      <c r="H463" s="54">
        <v>12</v>
      </c>
      <c r="I463" s="32"/>
      <c r="J463" s="41">
        <f t="shared" si="14"/>
        <v>0</v>
      </c>
      <c r="K463" s="42" t="str">
        <f t="shared" si="15"/>
        <v>OK</v>
      </c>
      <c r="L463" s="31"/>
      <c r="M463" s="31"/>
      <c r="N463" s="31"/>
      <c r="O463" s="31"/>
      <c r="P463" s="31"/>
      <c r="Q463" s="31"/>
      <c r="R463" s="31"/>
      <c r="S463" s="31"/>
      <c r="T463" s="31"/>
      <c r="U463" s="60"/>
      <c r="V463" s="60"/>
      <c r="W463" s="60"/>
      <c r="X463" s="60"/>
    </row>
    <row r="464" spans="1:24" ht="30" customHeight="1" x14ac:dyDescent="0.25">
      <c r="A464" s="172"/>
      <c r="B464" s="70">
        <v>508</v>
      </c>
      <c r="C464" s="175"/>
      <c r="D464" s="80" t="s">
        <v>505</v>
      </c>
      <c r="E464" s="69" t="s">
        <v>37</v>
      </c>
      <c r="F464" s="69" t="s">
        <v>38</v>
      </c>
      <c r="G464" s="69" t="s">
        <v>232</v>
      </c>
      <c r="H464" s="54">
        <v>26</v>
      </c>
      <c r="I464" s="32">
        <v>2</v>
      </c>
      <c r="J464" s="41">
        <f t="shared" si="14"/>
        <v>2</v>
      </c>
      <c r="K464" s="42" t="str">
        <f t="shared" si="15"/>
        <v>OK</v>
      </c>
      <c r="L464" s="31"/>
      <c r="M464" s="31"/>
      <c r="N464" s="31"/>
      <c r="O464" s="31"/>
      <c r="P464" s="31"/>
      <c r="Q464" s="31"/>
      <c r="R464" s="31"/>
      <c r="S464" s="31"/>
      <c r="T464" s="31"/>
      <c r="U464" s="60"/>
      <c r="V464" s="60"/>
      <c r="W464" s="60"/>
      <c r="X464" s="60"/>
    </row>
    <row r="465" spans="1:24" ht="30" customHeight="1" x14ac:dyDescent="0.25">
      <c r="A465" s="172"/>
      <c r="B465" s="70">
        <v>509</v>
      </c>
      <c r="C465" s="175"/>
      <c r="D465" s="80" t="s">
        <v>506</v>
      </c>
      <c r="E465" s="69" t="s">
        <v>227</v>
      </c>
      <c r="F465" s="69" t="s">
        <v>38</v>
      </c>
      <c r="G465" s="69" t="s">
        <v>232</v>
      </c>
      <c r="H465" s="54">
        <v>32</v>
      </c>
      <c r="I465" s="32"/>
      <c r="J465" s="41">
        <f t="shared" si="14"/>
        <v>0</v>
      </c>
      <c r="K465" s="42" t="str">
        <f t="shared" si="15"/>
        <v>OK</v>
      </c>
      <c r="L465" s="31"/>
      <c r="M465" s="31"/>
      <c r="N465" s="31"/>
      <c r="O465" s="31"/>
      <c r="P465" s="31"/>
      <c r="Q465" s="31"/>
      <c r="R465" s="31"/>
      <c r="S465" s="31"/>
      <c r="T465" s="31"/>
      <c r="U465" s="60"/>
      <c r="V465" s="60"/>
      <c r="W465" s="60"/>
      <c r="X465" s="60"/>
    </row>
    <row r="466" spans="1:24" ht="30" customHeight="1" x14ac:dyDescent="0.25">
      <c r="A466" s="172"/>
      <c r="B466" s="70">
        <v>510</v>
      </c>
      <c r="C466" s="175"/>
      <c r="D466" s="80" t="s">
        <v>507</v>
      </c>
      <c r="E466" s="69" t="s">
        <v>731</v>
      </c>
      <c r="F466" s="69" t="s">
        <v>38</v>
      </c>
      <c r="G466" s="69" t="s">
        <v>232</v>
      </c>
      <c r="H466" s="54">
        <v>17</v>
      </c>
      <c r="I466" s="32">
        <v>2</v>
      </c>
      <c r="J466" s="41">
        <f t="shared" si="14"/>
        <v>2</v>
      </c>
      <c r="K466" s="42" t="str">
        <f t="shared" si="15"/>
        <v>OK</v>
      </c>
      <c r="L466" s="31"/>
      <c r="M466" s="31"/>
      <c r="N466" s="31"/>
      <c r="O466" s="31"/>
      <c r="P466" s="31"/>
      <c r="Q466" s="31"/>
      <c r="R466" s="31"/>
      <c r="S466" s="31"/>
      <c r="T466" s="31"/>
      <c r="U466" s="60"/>
      <c r="V466" s="60"/>
      <c r="W466" s="60"/>
      <c r="X466" s="60"/>
    </row>
    <row r="467" spans="1:24" ht="30" customHeight="1" x14ac:dyDescent="0.25">
      <c r="A467" s="172"/>
      <c r="B467" s="70">
        <v>511</v>
      </c>
      <c r="C467" s="175"/>
      <c r="D467" s="80" t="s">
        <v>508</v>
      </c>
      <c r="E467" s="69" t="s">
        <v>726</v>
      </c>
      <c r="F467" s="69" t="s">
        <v>348</v>
      </c>
      <c r="G467" s="69" t="s">
        <v>232</v>
      </c>
      <c r="H467" s="54">
        <v>22.97</v>
      </c>
      <c r="I467" s="32">
        <v>1</v>
      </c>
      <c r="J467" s="41">
        <f t="shared" si="14"/>
        <v>1</v>
      </c>
      <c r="K467" s="42" t="str">
        <f t="shared" si="15"/>
        <v>OK</v>
      </c>
      <c r="L467" s="31"/>
      <c r="M467" s="31"/>
      <c r="N467" s="31"/>
      <c r="O467" s="31"/>
      <c r="P467" s="31"/>
      <c r="Q467" s="31"/>
      <c r="R467" s="31"/>
      <c r="S467" s="31"/>
      <c r="T467" s="31"/>
      <c r="U467" s="60"/>
      <c r="V467" s="60"/>
      <c r="W467" s="60"/>
      <c r="X467" s="60"/>
    </row>
    <row r="468" spans="1:24" ht="30" customHeight="1" x14ac:dyDescent="0.25">
      <c r="A468" s="172"/>
      <c r="B468" s="70">
        <v>512</v>
      </c>
      <c r="C468" s="175"/>
      <c r="D468" s="80" t="s">
        <v>509</v>
      </c>
      <c r="E468" s="69" t="s">
        <v>726</v>
      </c>
      <c r="F468" s="69" t="s">
        <v>38</v>
      </c>
      <c r="G468" s="69" t="s">
        <v>232</v>
      </c>
      <c r="H468" s="54">
        <v>18</v>
      </c>
      <c r="I468" s="32">
        <v>2</v>
      </c>
      <c r="J468" s="41">
        <f t="shared" si="14"/>
        <v>0</v>
      </c>
      <c r="K468" s="42" t="str">
        <f t="shared" si="15"/>
        <v>OK</v>
      </c>
      <c r="L468" s="31">
        <v>2</v>
      </c>
      <c r="M468" s="31"/>
      <c r="N468" s="31"/>
      <c r="O468" s="31"/>
      <c r="P468" s="31"/>
      <c r="Q468" s="31"/>
      <c r="R468" s="31"/>
      <c r="S468" s="31"/>
      <c r="T468" s="31"/>
      <c r="U468" s="60"/>
      <c r="V468" s="60"/>
      <c r="W468" s="60"/>
      <c r="X468" s="60"/>
    </row>
    <row r="469" spans="1:24" ht="30" customHeight="1" x14ac:dyDescent="0.25">
      <c r="A469" s="172"/>
      <c r="B469" s="70">
        <v>513</v>
      </c>
      <c r="C469" s="175"/>
      <c r="D469" s="80" t="s">
        <v>510</v>
      </c>
      <c r="E469" s="69" t="s">
        <v>813</v>
      </c>
      <c r="F469" s="69" t="s">
        <v>38</v>
      </c>
      <c r="G469" s="69" t="s">
        <v>512</v>
      </c>
      <c r="H469" s="54">
        <v>460</v>
      </c>
      <c r="I469" s="32">
        <v>1</v>
      </c>
      <c r="J469" s="41">
        <f t="shared" si="14"/>
        <v>0</v>
      </c>
      <c r="K469" s="42" t="str">
        <f t="shared" si="15"/>
        <v>OK</v>
      </c>
      <c r="L469" s="31">
        <v>1</v>
      </c>
      <c r="M469" s="31"/>
      <c r="N469" s="31"/>
      <c r="O469" s="31"/>
      <c r="P469" s="31"/>
      <c r="Q469" s="31"/>
      <c r="R469" s="31"/>
      <c r="S469" s="31"/>
      <c r="T469" s="31"/>
      <c r="U469" s="60"/>
      <c r="V469" s="60"/>
      <c r="W469" s="60"/>
      <c r="X469" s="60"/>
    </row>
    <row r="470" spans="1:24" ht="30" customHeight="1" x14ac:dyDescent="0.25">
      <c r="A470" s="172"/>
      <c r="B470" s="70">
        <v>514</v>
      </c>
      <c r="C470" s="175"/>
      <c r="D470" s="80" t="s">
        <v>513</v>
      </c>
      <c r="E470" s="69" t="s">
        <v>813</v>
      </c>
      <c r="F470" s="69" t="s">
        <v>38</v>
      </c>
      <c r="G470" s="69" t="s">
        <v>512</v>
      </c>
      <c r="H470" s="54">
        <v>420</v>
      </c>
      <c r="I470" s="32"/>
      <c r="J470" s="41">
        <f t="shared" si="14"/>
        <v>0</v>
      </c>
      <c r="K470" s="42" t="str">
        <f t="shared" si="15"/>
        <v>OK</v>
      </c>
      <c r="L470" s="31"/>
      <c r="M470" s="31"/>
      <c r="N470" s="31"/>
      <c r="O470" s="31"/>
      <c r="P470" s="31"/>
      <c r="Q470" s="31"/>
      <c r="R470" s="31"/>
      <c r="S470" s="31"/>
      <c r="T470" s="31"/>
      <c r="U470" s="60"/>
      <c r="V470" s="60"/>
      <c r="W470" s="60"/>
      <c r="X470" s="60"/>
    </row>
    <row r="471" spans="1:24" ht="30" customHeight="1" x14ac:dyDescent="0.25">
      <c r="A471" s="172"/>
      <c r="B471" s="70">
        <v>515</v>
      </c>
      <c r="C471" s="175"/>
      <c r="D471" s="80" t="s">
        <v>514</v>
      </c>
      <c r="E471" s="69" t="s">
        <v>732</v>
      </c>
      <c r="F471" s="69" t="s">
        <v>38</v>
      </c>
      <c r="G471" s="69" t="s">
        <v>512</v>
      </c>
      <c r="H471" s="54">
        <v>461</v>
      </c>
      <c r="I471" s="32">
        <f>2-1</f>
        <v>1</v>
      </c>
      <c r="J471" s="41">
        <f t="shared" si="14"/>
        <v>1</v>
      </c>
      <c r="K471" s="42" t="str">
        <f t="shared" si="15"/>
        <v>OK</v>
      </c>
      <c r="L471" s="31"/>
      <c r="M471" s="31"/>
      <c r="N471" s="31"/>
      <c r="O471" s="31"/>
      <c r="P471" s="31"/>
      <c r="Q471" s="31"/>
      <c r="R471" s="31"/>
      <c r="S471" s="31"/>
      <c r="T471" s="31"/>
      <c r="U471" s="60"/>
      <c r="V471" s="60"/>
      <c r="W471" s="60"/>
      <c r="X471" s="60"/>
    </row>
    <row r="472" spans="1:24" ht="30" customHeight="1" x14ac:dyDescent="0.25">
      <c r="A472" s="172"/>
      <c r="B472" s="70">
        <v>516</v>
      </c>
      <c r="C472" s="175"/>
      <c r="D472" s="80" t="s">
        <v>515</v>
      </c>
      <c r="E472" s="69" t="s">
        <v>813</v>
      </c>
      <c r="F472" s="69" t="s">
        <v>38</v>
      </c>
      <c r="G472" s="69" t="s">
        <v>512</v>
      </c>
      <c r="H472" s="54">
        <v>305</v>
      </c>
      <c r="I472" s="32">
        <v>2</v>
      </c>
      <c r="J472" s="41">
        <f t="shared" si="14"/>
        <v>2</v>
      </c>
      <c r="K472" s="42" t="str">
        <f t="shared" si="15"/>
        <v>OK</v>
      </c>
      <c r="L472" s="31"/>
      <c r="M472" s="31"/>
      <c r="N472" s="31"/>
      <c r="O472" s="31"/>
      <c r="P472" s="31"/>
      <c r="Q472" s="31"/>
      <c r="R472" s="31"/>
      <c r="S472" s="31"/>
      <c r="T472" s="31"/>
      <c r="U472" s="60"/>
      <c r="V472" s="60"/>
      <c r="W472" s="60"/>
      <c r="X472" s="60"/>
    </row>
    <row r="473" spans="1:24" ht="30" customHeight="1" x14ac:dyDescent="0.25">
      <c r="A473" s="172"/>
      <c r="B473" s="70">
        <v>517</v>
      </c>
      <c r="C473" s="175"/>
      <c r="D473" s="80" t="s">
        <v>625</v>
      </c>
      <c r="E473" s="69" t="s">
        <v>813</v>
      </c>
      <c r="F473" s="69" t="s">
        <v>336</v>
      </c>
      <c r="G473" s="69" t="s">
        <v>512</v>
      </c>
      <c r="H473" s="54">
        <v>223</v>
      </c>
      <c r="I473" s="32">
        <v>1</v>
      </c>
      <c r="J473" s="41">
        <f t="shared" si="14"/>
        <v>0</v>
      </c>
      <c r="K473" s="42" t="str">
        <f t="shared" si="15"/>
        <v>OK</v>
      </c>
      <c r="L473" s="31">
        <v>1</v>
      </c>
      <c r="M473" s="31"/>
      <c r="N473" s="31"/>
      <c r="O473" s="31"/>
      <c r="P473" s="31"/>
      <c r="Q473" s="31"/>
      <c r="R473" s="31"/>
      <c r="S473" s="31"/>
      <c r="T473" s="31"/>
      <c r="U473" s="60"/>
      <c r="V473" s="60"/>
      <c r="W473" s="60"/>
      <c r="X473" s="60"/>
    </row>
    <row r="474" spans="1:24" ht="30" customHeight="1" x14ac:dyDescent="0.25">
      <c r="A474" s="172"/>
      <c r="B474" s="70">
        <v>518</v>
      </c>
      <c r="C474" s="175"/>
      <c r="D474" s="80" t="s">
        <v>655</v>
      </c>
      <c r="E474" s="69" t="s">
        <v>813</v>
      </c>
      <c r="F474" s="69" t="s">
        <v>336</v>
      </c>
      <c r="G474" s="69" t="s">
        <v>232</v>
      </c>
      <c r="H474" s="54">
        <v>135</v>
      </c>
      <c r="I474" s="32">
        <v>1</v>
      </c>
      <c r="J474" s="41">
        <f t="shared" si="14"/>
        <v>1</v>
      </c>
      <c r="K474" s="42" t="str">
        <f t="shared" si="15"/>
        <v>OK</v>
      </c>
      <c r="L474" s="31"/>
      <c r="M474" s="31"/>
      <c r="N474" s="31"/>
      <c r="O474" s="31"/>
      <c r="P474" s="31"/>
      <c r="Q474" s="31"/>
      <c r="R474" s="31"/>
      <c r="S474" s="31"/>
      <c r="T474" s="31"/>
      <c r="U474" s="60"/>
      <c r="V474" s="60"/>
      <c r="W474" s="60"/>
      <c r="X474" s="60"/>
    </row>
    <row r="475" spans="1:24" ht="30" customHeight="1" x14ac:dyDescent="0.25">
      <c r="A475" s="172"/>
      <c r="B475" s="70">
        <v>519</v>
      </c>
      <c r="C475" s="175"/>
      <c r="D475" s="80" t="s">
        <v>516</v>
      </c>
      <c r="E475" s="69" t="s">
        <v>813</v>
      </c>
      <c r="F475" s="69" t="s">
        <v>38</v>
      </c>
      <c r="G475" s="69" t="s">
        <v>512</v>
      </c>
      <c r="H475" s="54">
        <v>236</v>
      </c>
      <c r="I475" s="32">
        <f>2-1</f>
        <v>1</v>
      </c>
      <c r="J475" s="41">
        <f t="shared" si="14"/>
        <v>1</v>
      </c>
      <c r="K475" s="42" t="str">
        <f t="shared" si="15"/>
        <v>OK</v>
      </c>
      <c r="L475" s="31"/>
      <c r="M475" s="31"/>
      <c r="N475" s="31"/>
      <c r="O475" s="31"/>
      <c r="P475" s="31"/>
      <c r="Q475" s="31"/>
      <c r="R475" s="31"/>
      <c r="S475" s="31"/>
      <c r="T475" s="31"/>
      <c r="U475" s="60"/>
      <c r="V475" s="60"/>
      <c r="W475" s="60"/>
      <c r="X475" s="60"/>
    </row>
    <row r="476" spans="1:24" ht="30" customHeight="1" x14ac:dyDescent="0.25">
      <c r="A476" s="172"/>
      <c r="B476" s="76">
        <v>520</v>
      </c>
      <c r="C476" s="175"/>
      <c r="D476" s="80" t="s">
        <v>517</v>
      </c>
      <c r="E476" s="69" t="s">
        <v>813</v>
      </c>
      <c r="F476" s="69" t="s">
        <v>38</v>
      </c>
      <c r="G476" s="69" t="s">
        <v>512</v>
      </c>
      <c r="H476" s="54">
        <v>605</v>
      </c>
      <c r="I476" s="32"/>
      <c r="J476" s="41">
        <f t="shared" si="14"/>
        <v>0</v>
      </c>
      <c r="K476" s="42" t="str">
        <f t="shared" si="15"/>
        <v>OK</v>
      </c>
      <c r="L476" s="31"/>
      <c r="M476" s="31"/>
      <c r="N476" s="31"/>
      <c r="O476" s="31"/>
      <c r="P476" s="31"/>
      <c r="Q476" s="31"/>
      <c r="R476" s="31"/>
      <c r="S476" s="31"/>
      <c r="T476" s="31"/>
      <c r="U476" s="60"/>
      <c r="V476" s="60"/>
      <c r="W476" s="60"/>
      <c r="X476" s="60"/>
    </row>
    <row r="477" spans="1:24" ht="30" customHeight="1" x14ac:dyDescent="0.25">
      <c r="A477" s="172"/>
      <c r="B477" s="70">
        <v>521</v>
      </c>
      <c r="C477" s="175"/>
      <c r="D477" s="80" t="s">
        <v>518</v>
      </c>
      <c r="E477" s="69" t="s">
        <v>813</v>
      </c>
      <c r="F477" s="69" t="s">
        <v>38</v>
      </c>
      <c r="G477" s="69" t="s">
        <v>512</v>
      </c>
      <c r="H477" s="54">
        <v>428.13</v>
      </c>
      <c r="I477" s="32"/>
      <c r="J477" s="41">
        <f t="shared" si="14"/>
        <v>0</v>
      </c>
      <c r="K477" s="42" t="str">
        <f t="shared" si="15"/>
        <v>OK</v>
      </c>
      <c r="L477" s="31"/>
      <c r="M477" s="31"/>
      <c r="N477" s="31"/>
      <c r="O477" s="31"/>
      <c r="P477" s="31"/>
      <c r="Q477" s="31"/>
      <c r="R477" s="31"/>
      <c r="S477" s="31"/>
      <c r="T477" s="31"/>
      <c r="U477" s="60"/>
      <c r="V477" s="60"/>
      <c r="W477" s="60"/>
      <c r="X477" s="60"/>
    </row>
    <row r="478" spans="1:24" ht="30" customHeight="1" x14ac:dyDescent="0.25">
      <c r="A478" s="172"/>
      <c r="B478" s="69">
        <v>522</v>
      </c>
      <c r="C478" s="175"/>
      <c r="D478" s="80" t="s">
        <v>519</v>
      </c>
      <c r="E478" s="69" t="s">
        <v>732</v>
      </c>
      <c r="F478" s="69" t="s">
        <v>123</v>
      </c>
      <c r="G478" s="69" t="s">
        <v>512</v>
      </c>
      <c r="H478" s="54">
        <v>4600</v>
      </c>
      <c r="I478" s="32"/>
      <c r="J478" s="41">
        <f t="shared" si="14"/>
        <v>0</v>
      </c>
      <c r="K478" s="42" t="str">
        <f t="shared" si="15"/>
        <v>OK</v>
      </c>
      <c r="L478" s="31"/>
      <c r="M478" s="31"/>
      <c r="N478" s="31"/>
      <c r="O478" s="31"/>
      <c r="P478" s="31"/>
      <c r="Q478" s="31"/>
      <c r="R478" s="31"/>
      <c r="S478" s="31"/>
      <c r="T478" s="31"/>
      <c r="U478" s="60"/>
      <c r="V478" s="60"/>
      <c r="W478" s="60"/>
      <c r="X478" s="60"/>
    </row>
    <row r="479" spans="1:24" ht="30" customHeight="1" x14ac:dyDescent="0.25">
      <c r="A479" s="172"/>
      <c r="B479" s="70">
        <v>523</v>
      </c>
      <c r="C479" s="175"/>
      <c r="D479" s="80" t="s">
        <v>658</v>
      </c>
      <c r="E479" s="69" t="s">
        <v>813</v>
      </c>
      <c r="F479" s="69" t="s">
        <v>336</v>
      </c>
      <c r="G479" s="69" t="s">
        <v>512</v>
      </c>
      <c r="H479" s="54">
        <v>381.97</v>
      </c>
      <c r="I479" s="32"/>
      <c r="J479" s="41">
        <f t="shared" si="14"/>
        <v>0</v>
      </c>
      <c r="K479" s="42" t="str">
        <f t="shared" si="15"/>
        <v>OK</v>
      </c>
      <c r="L479" s="31"/>
      <c r="M479" s="31"/>
      <c r="N479" s="31"/>
      <c r="O479" s="31"/>
      <c r="P479" s="31"/>
      <c r="Q479" s="31"/>
      <c r="R479" s="31"/>
      <c r="S479" s="31"/>
      <c r="T479" s="31"/>
      <c r="U479" s="60"/>
      <c r="V479" s="60"/>
      <c r="W479" s="60"/>
      <c r="X479" s="60"/>
    </row>
    <row r="480" spans="1:24" ht="30" customHeight="1" x14ac:dyDescent="0.25">
      <c r="A480" s="172"/>
      <c r="B480" s="76">
        <v>524</v>
      </c>
      <c r="C480" s="175"/>
      <c r="D480" s="81" t="s">
        <v>814</v>
      </c>
      <c r="E480" s="66"/>
      <c r="F480" s="66" t="s">
        <v>38</v>
      </c>
      <c r="G480" s="70"/>
      <c r="H480" s="54">
        <v>453</v>
      </c>
      <c r="I480" s="32"/>
      <c r="J480" s="41">
        <f t="shared" si="14"/>
        <v>0</v>
      </c>
      <c r="K480" s="42" t="str">
        <f t="shared" si="15"/>
        <v>OK</v>
      </c>
      <c r="L480" s="31"/>
      <c r="M480" s="31"/>
      <c r="N480" s="31"/>
      <c r="O480" s="31"/>
      <c r="P480" s="31"/>
      <c r="Q480" s="31"/>
      <c r="R480" s="31"/>
      <c r="S480" s="31"/>
      <c r="T480" s="31"/>
      <c r="U480" s="60"/>
      <c r="V480" s="60"/>
      <c r="W480" s="60"/>
      <c r="X480" s="60"/>
    </row>
    <row r="481" spans="1:24" ht="30" customHeight="1" x14ac:dyDescent="0.25">
      <c r="A481" s="172"/>
      <c r="B481" s="76">
        <v>525</v>
      </c>
      <c r="C481" s="175"/>
      <c r="D481" s="77" t="s">
        <v>669</v>
      </c>
      <c r="E481" s="89" t="s">
        <v>813</v>
      </c>
      <c r="F481" s="69" t="s">
        <v>336</v>
      </c>
      <c r="G481" s="69" t="s">
        <v>512</v>
      </c>
      <c r="H481" s="54">
        <v>750</v>
      </c>
      <c r="I481" s="32">
        <v>1</v>
      </c>
      <c r="J481" s="41">
        <f t="shared" si="14"/>
        <v>1</v>
      </c>
      <c r="K481" s="42" t="str">
        <f t="shared" si="15"/>
        <v>OK</v>
      </c>
      <c r="L481" s="31"/>
      <c r="M481" s="31"/>
      <c r="N481" s="31"/>
      <c r="O481" s="31"/>
      <c r="P481" s="31"/>
      <c r="Q481" s="31"/>
      <c r="R481" s="31"/>
      <c r="S481" s="31"/>
      <c r="T481" s="31"/>
      <c r="U481" s="60"/>
      <c r="V481" s="60"/>
      <c r="W481" s="60"/>
      <c r="X481" s="60"/>
    </row>
    <row r="482" spans="1:24" ht="30" customHeight="1" x14ac:dyDescent="0.25">
      <c r="A482" s="172"/>
      <c r="B482" s="76">
        <v>526</v>
      </c>
      <c r="C482" s="175"/>
      <c r="D482" s="77" t="s">
        <v>670</v>
      </c>
      <c r="E482" s="89" t="s">
        <v>815</v>
      </c>
      <c r="F482" s="69" t="s">
        <v>336</v>
      </c>
      <c r="G482" s="69" t="s">
        <v>512</v>
      </c>
      <c r="H482" s="54">
        <v>1210</v>
      </c>
      <c r="I482" s="32">
        <v>1</v>
      </c>
      <c r="J482" s="41">
        <f t="shared" si="14"/>
        <v>1</v>
      </c>
      <c r="K482" s="42" t="str">
        <f t="shared" si="15"/>
        <v>OK</v>
      </c>
      <c r="L482" s="31"/>
      <c r="M482" s="31"/>
      <c r="N482" s="31"/>
      <c r="O482" s="31"/>
      <c r="P482" s="31"/>
      <c r="Q482" s="31"/>
      <c r="R482" s="31"/>
      <c r="S482" s="31"/>
      <c r="T482" s="31"/>
      <c r="U482" s="60"/>
      <c r="V482" s="60"/>
      <c r="W482" s="60"/>
      <c r="X482" s="60"/>
    </row>
    <row r="483" spans="1:24" ht="30" customHeight="1" x14ac:dyDescent="0.25">
      <c r="A483" s="172"/>
      <c r="B483" s="76">
        <v>527</v>
      </c>
      <c r="C483" s="175"/>
      <c r="D483" s="77" t="s">
        <v>671</v>
      </c>
      <c r="E483" s="89" t="s">
        <v>815</v>
      </c>
      <c r="F483" s="69" t="s">
        <v>336</v>
      </c>
      <c r="G483" s="69" t="s">
        <v>512</v>
      </c>
      <c r="H483" s="54">
        <v>1100</v>
      </c>
      <c r="I483" s="32">
        <v>1</v>
      </c>
      <c r="J483" s="41">
        <f t="shared" si="14"/>
        <v>1</v>
      </c>
      <c r="K483" s="42" t="str">
        <f t="shared" si="15"/>
        <v>OK</v>
      </c>
      <c r="L483" s="31"/>
      <c r="M483" s="31"/>
      <c r="N483" s="31"/>
      <c r="O483" s="31"/>
      <c r="P483" s="31"/>
      <c r="Q483" s="31"/>
      <c r="R483" s="31"/>
      <c r="S483" s="31"/>
      <c r="T483" s="31"/>
      <c r="U483" s="60"/>
      <c r="V483" s="60"/>
      <c r="W483" s="60"/>
      <c r="X483" s="60"/>
    </row>
    <row r="484" spans="1:24" ht="30" customHeight="1" x14ac:dyDescent="0.25">
      <c r="A484" s="173"/>
      <c r="B484" s="70">
        <v>528</v>
      </c>
      <c r="C484" s="176"/>
      <c r="D484" s="80" t="s">
        <v>654</v>
      </c>
      <c r="E484" s="69" t="s">
        <v>816</v>
      </c>
      <c r="F484" s="69" t="s">
        <v>336</v>
      </c>
      <c r="G484" s="69" t="s">
        <v>232</v>
      </c>
      <c r="H484" s="54">
        <v>91.57</v>
      </c>
      <c r="I484" s="32">
        <v>1</v>
      </c>
      <c r="J484" s="41">
        <f t="shared" si="14"/>
        <v>0</v>
      </c>
      <c r="K484" s="42" t="str">
        <f t="shared" si="15"/>
        <v>OK</v>
      </c>
      <c r="L484" s="31">
        <v>1</v>
      </c>
      <c r="M484" s="31"/>
      <c r="N484" s="31"/>
      <c r="O484" s="31"/>
      <c r="P484" s="31"/>
      <c r="Q484" s="31"/>
      <c r="R484" s="31"/>
      <c r="S484" s="31"/>
      <c r="T484" s="31"/>
      <c r="U484" s="60"/>
      <c r="V484" s="60"/>
      <c r="W484" s="60"/>
      <c r="X484" s="60"/>
    </row>
    <row r="485" spans="1:24" ht="30" customHeight="1" x14ac:dyDescent="0.25">
      <c r="A485" s="177">
        <v>9</v>
      </c>
      <c r="B485" s="71">
        <v>529</v>
      </c>
      <c r="C485" s="168" t="s">
        <v>684</v>
      </c>
      <c r="D485" s="75" t="s">
        <v>520</v>
      </c>
      <c r="E485" s="72" t="s">
        <v>816</v>
      </c>
      <c r="F485" s="72" t="s">
        <v>521</v>
      </c>
      <c r="G485" s="72" t="s">
        <v>44</v>
      </c>
      <c r="H485" s="56">
        <v>1.99</v>
      </c>
      <c r="I485" s="32">
        <v>5</v>
      </c>
      <c r="J485" s="41">
        <f t="shared" si="14"/>
        <v>2</v>
      </c>
      <c r="K485" s="42" t="str">
        <f t="shared" si="15"/>
        <v>OK</v>
      </c>
      <c r="L485" s="31">
        <v>3</v>
      </c>
      <c r="M485" s="31"/>
      <c r="N485" s="31"/>
      <c r="O485" s="31"/>
      <c r="P485" s="31"/>
      <c r="Q485" s="31"/>
      <c r="R485" s="31"/>
      <c r="S485" s="31"/>
      <c r="T485" s="31"/>
      <c r="U485" s="60"/>
      <c r="V485" s="60"/>
      <c r="W485" s="60"/>
      <c r="X485" s="60"/>
    </row>
    <row r="486" spans="1:24" ht="30" customHeight="1" x14ac:dyDescent="0.25">
      <c r="A486" s="177"/>
      <c r="B486" s="71">
        <v>530</v>
      </c>
      <c r="C486" s="169"/>
      <c r="D486" s="75" t="s">
        <v>522</v>
      </c>
      <c r="E486" s="72" t="s">
        <v>817</v>
      </c>
      <c r="F486" s="72" t="s">
        <v>38</v>
      </c>
      <c r="G486" s="72" t="s">
        <v>44</v>
      </c>
      <c r="H486" s="56">
        <v>17.010000000000002</v>
      </c>
      <c r="I486" s="32">
        <v>2</v>
      </c>
      <c r="J486" s="41">
        <f t="shared" si="14"/>
        <v>0</v>
      </c>
      <c r="K486" s="42" t="str">
        <f t="shared" si="15"/>
        <v>OK</v>
      </c>
      <c r="L486" s="31">
        <v>2</v>
      </c>
      <c r="M486" s="31"/>
      <c r="N486" s="31"/>
      <c r="O486" s="31"/>
      <c r="P486" s="31"/>
      <c r="Q486" s="31"/>
      <c r="R486" s="31"/>
      <c r="S486" s="31"/>
      <c r="T486" s="31"/>
      <c r="U486" s="60"/>
      <c r="V486" s="60"/>
      <c r="W486" s="60"/>
      <c r="X486" s="60"/>
    </row>
    <row r="487" spans="1:24" ht="30" customHeight="1" x14ac:dyDescent="0.25">
      <c r="A487" s="177"/>
      <c r="B487" s="71">
        <v>531</v>
      </c>
      <c r="C487" s="169"/>
      <c r="D487" s="75" t="s">
        <v>524</v>
      </c>
      <c r="E487" s="72" t="s">
        <v>210</v>
      </c>
      <c r="F487" s="72" t="s">
        <v>38</v>
      </c>
      <c r="G487" s="72" t="s">
        <v>44</v>
      </c>
      <c r="H487" s="56">
        <v>7.1</v>
      </c>
      <c r="I487" s="32">
        <v>10</v>
      </c>
      <c r="J487" s="41">
        <f t="shared" si="14"/>
        <v>5</v>
      </c>
      <c r="K487" s="42" t="str">
        <f t="shared" si="15"/>
        <v>OK</v>
      </c>
      <c r="L487" s="31">
        <v>5</v>
      </c>
      <c r="M487" s="31"/>
      <c r="N487" s="31"/>
      <c r="O487" s="31"/>
      <c r="P487" s="31"/>
      <c r="Q487" s="31"/>
      <c r="R487" s="31"/>
      <c r="S487" s="31"/>
      <c r="T487" s="31"/>
      <c r="U487" s="60"/>
      <c r="V487" s="60"/>
      <c r="W487" s="60"/>
      <c r="X487" s="60"/>
    </row>
    <row r="488" spans="1:24" ht="30" customHeight="1" x14ac:dyDescent="0.25">
      <c r="A488" s="177"/>
      <c r="B488" s="71">
        <v>532</v>
      </c>
      <c r="C488" s="169"/>
      <c r="D488" s="75" t="s">
        <v>526</v>
      </c>
      <c r="E488" s="72" t="s">
        <v>726</v>
      </c>
      <c r="F488" s="72" t="s">
        <v>38</v>
      </c>
      <c r="G488" s="72" t="s">
        <v>44</v>
      </c>
      <c r="H488" s="56">
        <v>10.83</v>
      </c>
      <c r="I488" s="32">
        <v>5</v>
      </c>
      <c r="J488" s="41">
        <f t="shared" si="14"/>
        <v>0</v>
      </c>
      <c r="K488" s="42" t="str">
        <f t="shared" si="15"/>
        <v>OK</v>
      </c>
      <c r="L488" s="31">
        <v>5</v>
      </c>
      <c r="M488" s="31"/>
      <c r="N488" s="31"/>
      <c r="O488" s="31"/>
      <c r="P488" s="31"/>
      <c r="Q488" s="31"/>
      <c r="R488" s="31"/>
      <c r="S488" s="31"/>
      <c r="T488" s="31"/>
      <c r="U488" s="60"/>
      <c r="V488" s="60"/>
      <c r="W488" s="60"/>
      <c r="X488" s="60"/>
    </row>
    <row r="489" spans="1:24" ht="30" customHeight="1" x14ac:dyDescent="0.25">
      <c r="A489" s="177"/>
      <c r="B489" s="71">
        <v>533</v>
      </c>
      <c r="C489" s="169"/>
      <c r="D489" s="75" t="s">
        <v>527</v>
      </c>
      <c r="E489" s="72" t="s">
        <v>818</v>
      </c>
      <c r="F489" s="72" t="s">
        <v>38</v>
      </c>
      <c r="G489" s="72" t="s">
        <v>44</v>
      </c>
      <c r="H489" s="56">
        <v>13.49</v>
      </c>
      <c r="I489" s="32">
        <v>3</v>
      </c>
      <c r="J489" s="41">
        <f t="shared" si="14"/>
        <v>0</v>
      </c>
      <c r="K489" s="42" t="str">
        <f t="shared" si="15"/>
        <v>OK</v>
      </c>
      <c r="L489" s="31">
        <v>3</v>
      </c>
      <c r="M489" s="31"/>
      <c r="N489" s="31"/>
      <c r="O489" s="31"/>
      <c r="P489" s="31"/>
      <c r="Q489" s="31"/>
      <c r="R489" s="31"/>
      <c r="S489" s="31"/>
      <c r="T489" s="31"/>
      <c r="U489" s="60"/>
      <c r="V489" s="60"/>
      <c r="W489" s="60"/>
      <c r="X489" s="60"/>
    </row>
    <row r="490" spans="1:24" ht="30" customHeight="1" x14ac:dyDescent="0.25">
      <c r="A490" s="177"/>
      <c r="B490" s="72">
        <v>534</v>
      </c>
      <c r="C490" s="169"/>
      <c r="D490" s="75" t="s">
        <v>528</v>
      </c>
      <c r="E490" s="72" t="s">
        <v>726</v>
      </c>
      <c r="F490" s="72" t="s">
        <v>530</v>
      </c>
      <c r="G490" s="72" t="s">
        <v>531</v>
      </c>
      <c r="H490" s="56">
        <v>41.91</v>
      </c>
      <c r="I490" s="32">
        <v>1</v>
      </c>
      <c r="J490" s="41">
        <f t="shared" si="14"/>
        <v>1</v>
      </c>
      <c r="K490" s="42" t="str">
        <f t="shared" si="15"/>
        <v>OK</v>
      </c>
      <c r="L490" s="31"/>
      <c r="M490" s="31"/>
      <c r="N490" s="31"/>
      <c r="O490" s="31"/>
      <c r="P490" s="31"/>
      <c r="Q490" s="31"/>
      <c r="R490" s="31"/>
      <c r="S490" s="31"/>
      <c r="T490" s="31"/>
      <c r="U490" s="60"/>
      <c r="V490" s="60"/>
      <c r="W490" s="60"/>
      <c r="X490" s="60"/>
    </row>
    <row r="491" spans="1:24" ht="30" customHeight="1" x14ac:dyDescent="0.25">
      <c r="A491" s="177"/>
      <c r="B491" s="71">
        <v>535</v>
      </c>
      <c r="C491" s="169"/>
      <c r="D491" s="75" t="s">
        <v>532</v>
      </c>
      <c r="E491" s="72" t="s">
        <v>210</v>
      </c>
      <c r="F491" s="72" t="s">
        <v>38</v>
      </c>
      <c r="G491" s="72" t="s">
        <v>44</v>
      </c>
      <c r="H491" s="56">
        <v>17.5</v>
      </c>
      <c r="I491" s="32">
        <v>5</v>
      </c>
      <c r="J491" s="41">
        <f t="shared" si="14"/>
        <v>5</v>
      </c>
      <c r="K491" s="42" t="str">
        <f t="shared" si="15"/>
        <v>OK</v>
      </c>
      <c r="L491" s="31"/>
      <c r="M491" s="31"/>
      <c r="N491" s="31"/>
      <c r="O491" s="31"/>
      <c r="P491" s="31"/>
      <c r="Q491" s="31"/>
      <c r="R491" s="31"/>
      <c r="S491" s="31"/>
      <c r="T491" s="31"/>
      <c r="U491" s="60"/>
      <c r="V491" s="60"/>
      <c r="W491" s="60"/>
      <c r="X491" s="60"/>
    </row>
    <row r="492" spans="1:24" ht="30" customHeight="1" x14ac:dyDescent="0.25">
      <c r="A492" s="177"/>
      <c r="B492" s="72">
        <v>536</v>
      </c>
      <c r="C492" s="170"/>
      <c r="D492" s="75" t="s">
        <v>534</v>
      </c>
      <c r="E492" s="72" t="s">
        <v>726</v>
      </c>
      <c r="F492" s="72" t="s">
        <v>343</v>
      </c>
      <c r="G492" s="72" t="s">
        <v>44</v>
      </c>
      <c r="H492" s="56">
        <v>19.34</v>
      </c>
      <c r="I492" s="32"/>
      <c r="J492" s="41">
        <f t="shared" si="14"/>
        <v>0</v>
      </c>
      <c r="K492" s="42" t="str">
        <f t="shared" si="15"/>
        <v>OK</v>
      </c>
      <c r="L492" s="31"/>
      <c r="M492" s="31"/>
      <c r="N492" s="31"/>
      <c r="O492" s="31"/>
      <c r="P492" s="31"/>
      <c r="Q492" s="31"/>
      <c r="R492" s="31"/>
      <c r="S492" s="31"/>
      <c r="T492" s="31"/>
      <c r="U492" s="60"/>
      <c r="V492" s="60"/>
      <c r="W492" s="60"/>
      <c r="X492" s="60"/>
    </row>
    <row r="493" spans="1:24" ht="30" customHeight="1" x14ac:dyDescent="0.25">
      <c r="A493" s="171">
        <v>10</v>
      </c>
      <c r="B493" s="76">
        <v>537</v>
      </c>
      <c r="C493" s="174" t="s">
        <v>819</v>
      </c>
      <c r="D493" s="80" t="s">
        <v>536</v>
      </c>
      <c r="E493" s="69" t="s">
        <v>820</v>
      </c>
      <c r="F493" s="69" t="s">
        <v>38</v>
      </c>
      <c r="G493" s="69" t="s">
        <v>39</v>
      </c>
      <c r="H493" s="54">
        <v>14</v>
      </c>
      <c r="I493" s="32">
        <v>5</v>
      </c>
      <c r="J493" s="41">
        <f t="shared" si="14"/>
        <v>5</v>
      </c>
      <c r="K493" s="42" t="str">
        <f t="shared" si="15"/>
        <v>OK</v>
      </c>
      <c r="L493" s="31"/>
      <c r="M493" s="31"/>
      <c r="N493" s="31"/>
      <c r="O493" s="31"/>
      <c r="P493" s="31"/>
      <c r="Q493" s="31"/>
      <c r="R493" s="31"/>
      <c r="S493" s="31"/>
      <c r="T493" s="31"/>
      <c r="U493" s="60"/>
      <c r="V493" s="60"/>
      <c r="W493" s="60"/>
      <c r="X493" s="60"/>
    </row>
    <row r="494" spans="1:24" ht="30" customHeight="1" x14ac:dyDescent="0.25">
      <c r="A494" s="172"/>
      <c r="B494" s="76">
        <v>538</v>
      </c>
      <c r="C494" s="175"/>
      <c r="D494" s="80" t="s">
        <v>538</v>
      </c>
      <c r="E494" s="69" t="s">
        <v>820</v>
      </c>
      <c r="F494" s="69" t="s">
        <v>38</v>
      </c>
      <c r="G494" s="69" t="s">
        <v>39</v>
      </c>
      <c r="H494" s="54">
        <v>18.72</v>
      </c>
      <c r="I494" s="32">
        <v>5</v>
      </c>
      <c r="J494" s="41">
        <f t="shared" si="14"/>
        <v>5</v>
      </c>
      <c r="K494" s="42" t="str">
        <f t="shared" si="15"/>
        <v>OK</v>
      </c>
      <c r="L494" s="31"/>
      <c r="M494" s="31"/>
      <c r="N494" s="31"/>
      <c r="O494" s="31"/>
      <c r="P494" s="31"/>
      <c r="Q494" s="31"/>
      <c r="R494" s="31"/>
      <c r="S494" s="31"/>
      <c r="T494" s="31"/>
      <c r="U494" s="60"/>
      <c r="V494" s="60"/>
      <c r="W494" s="60"/>
      <c r="X494" s="60"/>
    </row>
    <row r="495" spans="1:24" ht="30" customHeight="1" x14ac:dyDescent="0.25">
      <c r="A495" s="172"/>
      <c r="B495" s="70">
        <v>539</v>
      </c>
      <c r="C495" s="175"/>
      <c r="D495" s="80" t="s">
        <v>539</v>
      </c>
      <c r="E495" s="69" t="s">
        <v>820</v>
      </c>
      <c r="F495" s="69" t="s">
        <v>38</v>
      </c>
      <c r="G495" s="69" t="s">
        <v>39</v>
      </c>
      <c r="H495" s="54">
        <v>25.5</v>
      </c>
      <c r="I495" s="32">
        <v>5</v>
      </c>
      <c r="J495" s="41">
        <f t="shared" si="14"/>
        <v>3</v>
      </c>
      <c r="K495" s="42" t="str">
        <f t="shared" si="15"/>
        <v>OK</v>
      </c>
      <c r="L495" s="31"/>
      <c r="M495" s="31"/>
      <c r="N495" s="31">
        <v>2</v>
      </c>
      <c r="O495" s="31"/>
      <c r="P495" s="31"/>
      <c r="Q495" s="31"/>
      <c r="R495" s="31"/>
      <c r="S495" s="31"/>
      <c r="T495" s="31"/>
      <c r="U495" s="60"/>
      <c r="V495" s="60"/>
      <c r="W495" s="60"/>
      <c r="X495" s="60"/>
    </row>
    <row r="496" spans="1:24" ht="30" customHeight="1" x14ac:dyDescent="0.25">
      <c r="A496" s="172"/>
      <c r="B496" s="76">
        <v>540</v>
      </c>
      <c r="C496" s="175"/>
      <c r="D496" s="80" t="s">
        <v>540</v>
      </c>
      <c r="E496" s="69" t="s">
        <v>821</v>
      </c>
      <c r="F496" s="69" t="s">
        <v>38</v>
      </c>
      <c r="G496" s="69" t="s">
        <v>39</v>
      </c>
      <c r="H496" s="54">
        <v>9</v>
      </c>
      <c r="I496" s="32">
        <v>5</v>
      </c>
      <c r="J496" s="41">
        <f t="shared" si="14"/>
        <v>3</v>
      </c>
      <c r="K496" s="42" t="str">
        <f t="shared" si="15"/>
        <v>OK</v>
      </c>
      <c r="L496" s="31"/>
      <c r="M496" s="31"/>
      <c r="N496" s="31">
        <v>2</v>
      </c>
      <c r="O496" s="31"/>
      <c r="P496" s="31"/>
      <c r="Q496" s="31"/>
      <c r="R496" s="31"/>
      <c r="S496" s="31"/>
      <c r="T496" s="31"/>
      <c r="U496" s="60"/>
      <c r="V496" s="60"/>
      <c r="W496" s="60"/>
      <c r="X496" s="60"/>
    </row>
    <row r="497" spans="1:24" ht="30" customHeight="1" x14ac:dyDescent="0.25">
      <c r="A497" s="172"/>
      <c r="B497" s="76">
        <v>541</v>
      </c>
      <c r="C497" s="175"/>
      <c r="D497" s="80" t="s">
        <v>541</v>
      </c>
      <c r="E497" s="69" t="s">
        <v>822</v>
      </c>
      <c r="F497" s="69" t="s">
        <v>38</v>
      </c>
      <c r="G497" s="69" t="s">
        <v>39</v>
      </c>
      <c r="H497" s="54">
        <v>10</v>
      </c>
      <c r="I497" s="32"/>
      <c r="J497" s="41">
        <f t="shared" si="14"/>
        <v>0</v>
      </c>
      <c r="K497" s="42" t="str">
        <f t="shared" si="15"/>
        <v>OK</v>
      </c>
      <c r="L497" s="31"/>
      <c r="M497" s="31"/>
      <c r="N497" s="31"/>
      <c r="O497" s="31"/>
      <c r="P497" s="31"/>
      <c r="Q497" s="31"/>
      <c r="R497" s="31"/>
      <c r="S497" s="31"/>
      <c r="T497" s="31"/>
      <c r="U497" s="60"/>
      <c r="V497" s="60"/>
      <c r="W497" s="60"/>
      <c r="X497" s="60"/>
    </row>
    <row r="498" spans="1:24" ht="30" customHeight="1" x14ac:dyDescent="0.25">
      <c r="A498" s="172"/>
      <c r="B498" s="76">
        <v>542</v>
      </c>
      <c r="C498" s="175"/>
      <c r="D498" s="80" t="s">
        <v>542</v>
      </c>
      <c r="E498" s="69" t="s">
        <v>822</v>
      </c>
      <c r="F498" s="69" t="s">
        <v>38</v>
      </c>
      <c r="G498" s="69" t="s">
        <v>39</v>
      </c>
      <c r="H498" s="54">
        <v>17.5</v>
      </c>
      <c r="I498" s="32">
        <v>4</v>
      </c>
      <c r="J498" s="41">
        <f t="shared" si="14"/>
        <v>2</v>
      </c>
      <c r="K498" s="42" t="str">
        <f t="shared" si="15"/>
        <v>OK</v>
      </c>
      <c r="L498" s="31"/>
      <c r="M498" s="31"/>
      <c r="N498" s="31">
        <v>2</v>
      </c>
      <c r="O498" s="31"/>
      <c r="P498" s="31"/>
      <c r="Q498" s="31"/>
      <c r="R498" s="31"/>
      <c r="S498" s="31"/>
      <c r="T498" s="31"/>
      <c r="U498" s="60"/>
      <c r="V498" s="60"/>
      <c r="W498" s="60"/>
      <c r="X498" s="60"/>
    </row>
    <row r="499" spans="1:24" ht="30" customHeight="1" x14ac:dyDescent="0.25">
      <c r="A499" s="172"/>
      <c r="B499" s="76">
        <v>543</v>
      </c>
      <c r="C499" s="175"/>
      <c r="D499" s="81" t="s">
        <v>543</v>
      </c>
      <c r="E499" s="66" t="s">
        <v>292</v>
      </c>
      <c r="F499" s="69" t="s">
        <v>38</v>
      </c>
      <c r="G499" s="69" t="s">
        <v>39</v>
      </c>
      <c r="H499" s="54">
        <v>41.22</v>
      </c>
      <c r="I499" s="32">
        <v>2</v>
      </c>
      <c r="J499" s="41">
        <f t="shared" si="14"/>
        <v>1</v>
      </c>
      <c r="K499" s="42" t="str">
        <f t="shared" si="15"/>
        <v>OK</v>
      </c>
      <c r="L499" s="31"/>
      <c r="M499" s="31"/>
      <c r="N499" s="31">
        <v>1</v>
      </c>
      <c r="O499" s="31"/>
      <c r="P499" s="31"/>
      <c r="Q499" s="31"/>
      <c r="R499" s="31"/>
      <c r="S499" s="31"/>
      <c r="T499" s="31"/>
      <c r="U499" s="60"/>
      <c r="V499" s="60"/>
      <c r="W499" s="60"/>
      <c r="X499" s="60"/>
    </row>
    <row r="500" spans="1:24" ht="30" customHeight="1" x14ac:dyDescent="0.25">
      <c r="A500" s="172"/>
      <c r="B500" s="76">
        <v>544</v>
      </c>
      <c r="C500" s="175"/>
      <c r="D500" s="80" t="s">
        <v>544</v>
      </c>
      <c r="E500" s="69" t="s">
        <v>823</v>
      </c>
      <c r="F500" s="69" t="s">
        <v>545</v>
      </c>
      <c r="G500" s="69" t="s">
        <v>39</v>
      </c>
      <c r="H500" s="54">
        <v>123.58</v>
      </c>
      <c r="I500" s="32">
        <v>5</v>
      </c>
      <c r="J500" s="41">
        <f t="shared" si="14"/>
        <v>0</v>
      </c>
      <c r="K500" s="42" t="str">
        <f t="shared" si="15"/>
        <v>OK</v>
      </c>
      <c r="L500" s="31"/>
      <c r="M500" s="31"/>
      <c r="N500" s="31">
        <v>5</v>
      </c>
      <c r="O500" s="31"/>
      <c r="P500" s="31"/>
      <c r="Q500" s="31"/>
      <c r="R500" s="31"/>
      <c r="S500" s="31"/>
      <c r="T500" s="31"/>
      <c r="U500" s="60"/>
      <c r="V500" s="60"/>
      <c r="W500" s="60"/>
      <c r="X500" s="60"/>
    </row>
    <row r="501" spans="1:24" ht="30" customHeight="1" x14ac:dyDescent="0.25">
      <c r="A501" s="172"/>
      <c r="B501" s="76">
        <v>545</v>
      </c>
      <c r="C501" s="175"/>
      <c r="D501" s="80" t="s">
        <v>546</v>
      </c>
      <c r="E501" s="69" t="s">
        <v>824</v>
      </c>
      <c r="F501" s="69" t="s">
        <v>547</v>
      </c>
      <c r="G501" s="69" t="s">
        <v>39</v>
      </c>
      <c r="H501" s="54">
        <v>7.7</v>
      </c>
      <c r="I501" s="32">
        <v>5</v>
      </c>
      <c r="J501" s="41">
        <f t="shared" si="14"/>
        <v>0</v>
      </c>
      <c r="K501" s="42" t="str">
        <f t="shared" si="15"/>
        <v>OK</v>
      </c>
      <c r="L501" s="31"/>
      <c r="M501" s="31"/>
      <c r="N501" s="31">
        <v>5</v>
      </c>
      <c r="O501" s="31"/>
      <c r="P501" s="31"/>
      <c r="Q501" s="31"/>
      <c r="R501" s="31"/>
      <c r="S501" s="31"/>
      <c r="T501" s="31"/>
      <c r="U501" s="60"/>
      <c r="V501" s="60"/>
      <c r="W501" s="60"/>
      <c r="X501" s="60"/>
    </row>
    <row r="502" spans="1:24" ht="30" customHeight="1" x14ac:dyDescent="0.25">
      <c r="A502" s="172"/>
      <c r="B502" s="69">
        <v>546</v>
      </c>
      <c r="C502" s="175"/>
      <c r="D502" s="80" t="s">
        <v>548</v>
      </c>
      <c r="E502" s="69" t="s">
        <v>825</v>
      </c>
      <c r="F502" s="69" t="s">
        <v>123</v>
      </c>
      <c r="G502" s="69" t="s">
        <v>39</v>
      </c>
      <c r="H502" s="54">
        <v>172.66</v>
      </c>
      <c r="I502" s="32">
        <v>1</v>
      </c>
      <c r="J502" s="41">
        <f t="shared" si="14"/>
        <v>0</v>
      </c>
      <c r="K502" s="42" t="str">
        <f t="shared" si="15"/>
        <v>OK</v>
      </c>
      <c r="L502" s="31"/>
      <c r="M502" s="31"/>
      <c r="N502" s="31">
        <v>1</v>
      </c>
      <c r="O502" s="31"/>
      <c r="P502" s="31"/>
      <c r="Q502" s="31"/>
      <c r="R502" s="31"/>
      <c r="S502" s="31"/>
      <c r="T502" s="31"/>
      <c r="U502" s="60"/>
      <c r="V502" s="60"/>
      <c r="W502" s="60"/>
      <c r="X502" s="60"/>
    </row>
    <row r="503" spans="1:24" ht="30" customHeight="1" x14ac:dyDescent="0.25">
      <c r="A503" s="172"/>
      <c r="B503" s="70">
        <v>547</v>
      </c>
      <c r="C503" s="175"/>
      <c r="D503" s="80" t="s">
        <v>635</v>
      </c>
      <c r="E503" s="69" t="s">
        <v>824</v>
      </c>
      <c r="F503" s="69" t="s">
        <v>636</v>
      </c>
      <c r="G503" s="69" t="s">
        <v>44</v>
      </c>
      <c r="H503" s="54">
        <v>9.3000000000000007</v>
      </c>
      <c r="I503" s="32">
        <v>10</v>
      </c>
      <c r="J503" s="41">
        <f t="shared" si="14"/>
        <v>10</v>
      </c>
      <c r="K503" s="42" t="str">
        <f t="shared" si="15"/>
        <v>OK</v>
      </c>
      <c r="L503" s="31"/>
      <c r="M503" s="31"/>
      <c r="N503" s="31"/>
      <c r="O503" s="31"/>
      <c r="P503" s="31"/>
      <c r="Q503" s="31"/>
      <c r="R503" s="31"/>
      <c r="S503" s="31"/>
      <c r="T503" s="31"/>
      <c r="U503" s="60"/>
      <c r="V503" s="60"/>
      <c r="W503" s="60"/>
      <c r="X503" s="60"/>
    </row>
    <row r="504" spans="1:24" ht="30" customHeight="1" x14ac:dyDescent="0.25">
      <c r="A504" s="172"/>
      <c r="B504" s="70">
        <v>548</v>
      </c>
      <c r="C504" s="175"/>
      <c r="D504" s="80" t="s">
        <v>620</v>
      </c>
      <c r="E504" s="69" t="s">
        <v>821</v>
      </c>
      <c r="F504" s="69" t="s">
        <v>38</v>
      </c>
      <c r="G504" s="69" t="s">
        <v>39</v>
      </c>
      <c r="H504" s="54">
        <v>13.5</v>
      </c>
      <c r="I504" s="32">
        <v>5</v>
      </c>
      <c r="J504" s="41">
        <f t="shared" si="14"/>
        <v>3</v>
      </c>
      <c r="K504" s="42" t="str">
        <f t="shared" si="15"/>
        <v>OK</v>
      </c>
      <c r="L504" s="31"/>
      <c r="M504" s="31"/>
      <c r="N504" s="31">
        <v>2</v>
      </c>
      <c r="O504" s="31"/>
      <c r="P504" s="31"/>
      <c r="Q504" s="31"/>
      <c r="R504" s="31"/>
      <c r="S504" s="31"/>
      <c r="T504" s="31"/>
      <c r="U504" s="60"/>
      <c r="V504" s="60"/>
      <c r="W504" s="60"/>
      <c r="X504" s="60"/>
    </row>
    <row r="505" spans="1:24" ht="30" customHeight="1" x14ac:dyDescent="0.25">
      <c r="A505" s="172"/>
      <c r="B505" s="76">
        <v>549</v>
      </c>
      <c r="C505" s="175"/>
      <c r="D505" s="80" t="s">
        <v>549</v>
      </c>
      <c r="E505" s="69" t="s">
        <v>826</v>
      </c>
      <c r="F505" s="69" t="s">
        <v>38</v>
      </c>
      <c r="G505" s="69" t="s">
        <v>39</v>
      </c>
      <c r="H505" s="54">
        <v>8</v>
      </c>
      <c r="I505" s="32">
        <v>5</v>
      </c>
      <c r="J505" s="41">
        <f t="shared" si="14"/>
        <v>0</v>
      </c>
      <c r="K505" s="42" t="str">
        <f t="shared" si="15"/>
        <v>OK</v>
      </c>
      <c r="L505" s="31"/>
      <c r="M505" s="31"/>
      <c r="N505" s="31">
        <v>5</v>
      </c>
      <c r="O505" s="31"/>
      <c r="P505" s="31"/>
      <c r="Q505" s="31"/>
      <c r="R505" s="31"/>
      <c r="S505" s="31"/>
      <c r="T505" s="31"/>
      <c r="U505" s="60"/>
      <c r="V505" s="60"/>
      <c r="W505" s="60"/>
      <c r="X505" s="60"/>
    </row>
    <row r="506" spans="1:24" ht="30" customHeight="1" x14ac:dyDescent="0.25">
      <c r="A506" s="172"/>
      <c r="B506" s="70">
        <v>550</v>
      </c>
      <c r="C506" s="175"/>
      <c r="D506" s="81" t="s">
        <v>550</v>
      </c>
      <c r="E506" s="66" t="s">
        <v>822</v>
      </c>
      <c r="F506" s="69" t="s">
        <v>123</v>
      </c>
      <c r="G506" s="69" t="s">
        <v>39</v>
      </c>
      <c r="H506" s="54">
        <v>10</v>
      </c>
      <c r="I506" s="32">
        <v>5</v>
      </c>
      <c r="J506" s="41">
        <f t="shared" si="14"/>
        <v>3</v>
      </c>
      <c r="K506" s="42" t="str">
        <f t="shared" si="15"/>
        <v>OK</v>
      </c>
      <c r="L506" s="31"/>
      <c r="M506" s="31"/>
      <c r="N506" s="31">
        <v>2</v>
      </c>
      <c r="O506" s="31"/>
      <c r="P506" s="31"/>
      <c r="Q506" s="31"/>
      <c r="R506" s="31"/>
      <c r="S506" s="31"/>
      <c r="T506" s="31"/>
      <c r="U506" s="60"/>
      <c r="V506" s="60"/>
      <c r="W506" s="60"/>
      <c r="X506" s="60"/>
    </row>
    <row r="507" spans="1:24" ht="30" customHeight="1" x14ac:dyDescent="0.25">
      <c r="A507" s="172"/>
      <c r="B507" s="70">
        <v>551</v>
      </c>
      <c r="C507" s="175"/>
      <c r="D507" s="80" t="s">
        <v>551</v>
      </c>
      <c r="E507" s="69" t="s">
        <v>827</v>
      </c>
      <c r="F507" s="69" t="s">
        <v>553</v>
      </c>
      <c r="G507" s="69" t="s">
        <v>39</v>
      </c>
      <c r="H507" s="54">
        <v>34.299999999999997</v>
      </c>
      <c r="I507" s="32">
        <v>2</v>
      </c>
      <c r="J507" s="41">
        <f t="shared" si="14"/>
        <v>2</v>
      </c>
      <c r="K507" s="42" t="str">
        <f t="shared" si="15"/>
        <v>OK</v>
      </c>
      <c r="L507" s="31"/>
      <c r="M507" s="31"/>
      <c r="N507" s="31"/>
      <c r="O507" s="31"/>
      <c r="P507" s="31"/>
      <c r="Q507" s="31"/>
      <c r="R507" s="31"/>
      <c r="S507" s="31"/>
      <c r="T507" s="31"/>
      <c r="U507" s="60"/>
      <c r="V507" s="60"/>
      <c r="W507" s="60"/>
      <c r="X507" s="60"/>
    </row>
    <row r="508" spans="1:24" ht="30" customHeight="1" x14ac:dyDescent="0.25">
      <c r="A508" s="172"/>
      <c r="B508" s="70">
        <v>552</v>
      </c>
      <c r="C508" s="175"/>
      <c r="D508" s="80" t="s">
        <v>554</v>
      </c>
      <c r="E508" s="69" t="s">
        <v>827</v>
      </c>
      <c r="F508" s="69" t="s">
        <v>553</v>
      </c>
      <c r="G508" s="69" t="s">
        <v>39</v>
      </c>
      <c r="H508" s="54">
        <v>34.299999999999997</v>
      </c>
      <c r="I508" s="32">
        <v>2</v>
      </c>
      <c r="J508" s="41">
        <f t="shared" si="14"/>
        <v>2</v>
      </c>
      <c r="K508" s="42" t="str">
        <f t="shared" si="15"/>
        <v>OK</v>
      </c>
      <c r="L508" s="31"/>
      <c r="M508" s="31"/>
      <c r="N508" s="31"/>
      <c r="O508" s="31"/>
      <c r="P508" s="31"/>
      <c r="Q508" s="31"/>
      <c r="R508" s="31"/>
      <c r="S508" s="31"/>
      <c r="T508" s="31"/>
      <c r="U508" s="60"/>
      <c r="V508" s="60"/>
      <c r="W508" s="60"/>
      <c r="X508" s="60"/>
    </row>
    <row r="509" spans="1:24" ht="30" customHeight="1" x14ac:dyDescent="0.25">
      <c r="A509" s="172"/>
      <c r="B509" s="70">
        <v>553</v>
      </c>
      <c r="C509" s="175"/>
      <c r="D509" s="80" t="s">
        <v>555</v>
      </c>
      <c r="E509" s="69" t="s">
        <v>827</v>
      </c>
      <c r="F509" s="69" t="s">
        <v>553</v>
      </c>
      <c r="G509" s="69" t="s">
        <v>39</v>
      </c>
      <c r="H509" s="54">
        <v>34.299999999999997</v>
      </c>
      <c r="I509" s="32">
        <v>2</v>
      </c>
      <c r="J509" s="41">
        <f t="shared" si="14"/>
        <v>2</v>
      </c>
      <c r="K509" s="42" t="str">
        <f t="shared" si="15"/>
        <v>OK</v>
      </c>
      <c r="L509" s="31"/>
      <c r="M509" s="31"/>
      <c r="N509" s="31"/>
      <c r="O509" s="31"/>
      <c r="P509" s="31"/>
      <c r="Q509" s="31"/>
      <c r="R509" s="31"/>
      <c r="S509" s="31"/>
      <c r="T509" s="31"/>
      <c r="U509" s="60"/>
      <c r="V509" s="60"/>
      <c r="W509" s="60"/>
      <c r="X509" s="60"/>
    </row>
    <row r="510" spans="1:24" ht="30" customHeight="1" x14ac:dyDescent="0.25">
      <c r="A510" s="172"/>
      <c r="B510" s="70">
        <v>554</v>
      </c>
      <c r="C510" s="175"/>
      <c r="D510" s="80" t="s">
        <v>556</v>
      </c>
      <c r="E510" s="69" t="s">
        <v>827</v>
      </c>
      <c r="F510" s="69" t="s">
        <v>553</v>
      </c>
      <c r="G510" s="69" t="s">
        <v>39</v>
      </c>
      <c r="H510" s="54">
        <v>33.36</v>
      </c>
      <c r="I510" s="32"/>
      <c r="J510" s="41">
        <f t="shared" si="14"/>
        <v>0</v>
      </c>
      <c r="K510" s="42" t="str">
        <f t="shared" si="15"/>
        <v>OK</v>
      </c>
      <c r="L510" s="31"/>
      <c r="M510" s="31"/>
      <c r="N510" s="31"/>
      <c r="O510" s="31"/>
      <c r="P510" s="31"/>
      <c r="Q510" s="31"/>
      <c r="R510" s="31"/>
      <c r="S510" s="31"/>
      <c r="T510" s="31"/>
      <c r="U510" s="60"/>
      <c r="V510" s="60"/>
      <c r="W510" s="60"/>
      <c r="X510" s="60"/>
    </row>
    <row r="511" spans="1:24" ht="30" customHeight="1" x14ac:dyDescent="0.25">
      <c r="A511" s="172"/>
      <c r="B511" s="70">
        <v>555</v>
      </c>
      <c r="C511" s="175"/>
      <c r="D511" s="80" t="s">
        <v>557</v>
      </c>
      <c r="E511" s="69" t="s">
        <v>827</v>
      </c>
      <c r="F511" s="69" t="s">
        <v>553</v>
      </c>
      <c r="G511" s="69" t="s">
        <v>39</v>
      </c>
      <c r="H511" s="54">
        <v>34.299999999999997</v>
      </c>
      <c r="I511" s="32"/>
      <c r="J511" s="41">
        <f t="shared" si="14"/>
        <v>0</v>
      </c>
      <c r="K511" s="42" t="str">
        <f t="shared" si="15"/>
        <v>OK</v>
      </c>
      <c r="L511" s="31"/>
      <c r="M511" s="31"/>
      <c r="N511" s="31"/>
      <c r="O511" s="31"/>
      <c r="P511" s="31"/>
      <c r="Q511" s="31"/>
      <c r="R511" s="31"/>
      <c r="S511" s="31"/>
      <c r="T511" s="31"/>
      <c r="U511" s="60"/>
      <c r="V511" s="60"/>
      <c r="W511" s="60"/>
      <c r="X511" s="60"/>
    </row>
    <row r="512" spans="1:24" ht="30" customHeight="1" x14ac:dyDescent="0.25">
      <c r="A512" s="172"/>
      <c r="B512" s="70">
        <v>556</v>
      </c>
      <c r="C512" s="175"/>
      <c r="D512" s="80" t="s">
        <v>558</v>
      </c>
      <c r="E512" s="69" t="s">
        <v>827</v>
      </c>
      <c r="F512" s="69" t="s">
        <v>553</v>
      </c>
      <c r="G512" s="69" t="s">
        <v>39</v>
      </c>
      <c r="H512" s="54">
        <v>34.299999999999997</v>
      </c>
      <c r="I512" s="32"/>
      <c r="J512" s="41">
        <f t="shared" si="14"/>
        <v>0</v>
      </c>
      <c r="K512" s="42" t="str">
        <f t="shared" si="15"/>
        <v>OK</v>
      </c>
      <c r="L512" s="31"/>
      <c r="M512" s="31"/>
      <c r="N512" s="31"/>
      <c r="O512" s="31"/>
      <c r="P512" s="31"/>
      <c r="Q512" s="31"/>
      <c r="R512" s="31"/>
      <c r="S512" s="31"/>
      <c r="T512" s="31"/>
      <c r="U512" s="60"/>
      <c r="V512" s="60"/>
      <c r="W512" s="60"/>
      <c r="X512" s="60"/>
    </row>
    <row r="513" spans="1:24" ht="30" customHeight="1" x14ac:dyDescent="0.25">
      <c r="A513" s="172"/>
      <c r="B513" s="70">
        <v>557</v>
      </c>
      <c r="C513" s="175"/>
      <c r="D513" s="80" t="s">
        <v>559</v>
      </c>
      <c r="E513" s="69" t="s">
        <v>828</v>
      </c>
      <c r="F513" s="69" t="s">
        <v>561</v>
      </c>
      <c r="G513" s="69" t="s">
        <v>39</v>
      </c>
      <c r="H513" s="54">
        <v>15</v>
      </c>
      <c r="I513" s="32"/>
      <c r="J513" s="41">
        <f t="shared" si="14"/>
        <v>0</v>
      </c>
      <c r="K513" s="42" t="str">
        <f t="shared" si="15"/>
        <v>OK</v>
      </c>
      <c r="L513" s="31"/>
      <c r="M513" s="31"/>
      <c r="N513" s="31"/>
      <c r="O513" s="31"/>
      <c r="P513" s="31"/>
      <c r="Q513" s="31"/>
      <c r="R513" s="31"/>
      <c r="S513" s="31"/>
      <c r="T513" s="31"/>
      <c r="U513" s="60"/>
      <c r="V513" s="60"/>
      <c r="W513" s="60"/>
      <c r="X513" s="60"/>
    </row>
    <row r="514" spans="1:24" ht="30" customHeight="1" x14ac:dyDescent="0.25">
      <c r="A514" s="172"/>
      <c r="B514" s="70">
        <v>558</v>
      </c>
      <c r="C514" s="175"/>
      <c r="D514" s="80" t="s">
        <v>562</v>
      </c>
      <c r="E514" s="69" t="s">
        <v>829</v>
      </c>
      <c r="F514" s="69" t="s">
        <v>123</v>
      </c>
      <c r="G514" s="69" t="s">
        <v>39</v>
      </c>
      <c r="H514" s="54">
        <v>54.24</v>
      </c>
      <c r="I514" s="32">
        <v>3</v>
      </c>
      <c r="J514" s="41">
        <f t="shared" si="14"/>
        <v>0</v>
      </c>
      <c r="K514" s="42" t="str">
        <f t="shared" si="15"/>
        <v>OK</v>
      </c>
      <c r="L514" s="31"/>
      <c r="M514" s="31"/>
      <c r="N514" s="31">
        <v>3</v>
      </c>
      <c r="O514" s="31"/>
      <c r="P514" s="31"/>
      <c r="Q514" s="31"/>
      <c r="R514" s="31"/>
      <c r="S514" s="31"/>
      <c r="T514" s="31"/>
      <c r="U514" s="60"/>
      <c r="V514" s="60"/>
      <c r="W514" s="60"/>
      <c r="X514" s="60"/>
    </row>
    <row r="515" spans="1:24" ht="30" customHeight="1" x14ac:dyDescent="0.25">
      <c r="A515" s="172"/>
      <c r="B515" s="70">
        <v>559</v>
      </c>
      <c r="C515" s="175"/>
      <c r="D515" s="80" t="s">
        <v>566</v>
      </c>
      <c r="E515" s="69" t="s">
        <v>824</v>
      </c>
      <c r="F515" s="69" t="s">
        <v>123</v>
      </c>
      <c r="G515" s="69" t="s">
        <v>39</v>
      </c>
      <c r="H515" s="54">
        <v>290</v>
      </c>
      <c r="I515" s="32">
        <v>2</v>
      </c>
      <c r="J515" s="41">
        <f t="shared" si="14"/>
        <v>1</v>
      </c>
      <c r="K515" s="42" t="str">
        <f t="shared" si="15"/>
        <v>OK</v>
      </c>
      <c r="L515" s="31"/>
      <c r="M515" s="31"/>
      <c r="N515" s="31">
        <v>1</v>
      </c>
      <c r="O515" s="31"/>
      <c r="P515" s="31"/>
      <c r="Q515" s="31"/>
      <c r="R515" s="31"/>
      <c r="S515" s="31"/>
      <c r="T515" s="31"/>
      <c r="U515" s="60"/>
      <c r="V515" s="60"/>
      <c r="W515" s="60"/>
      <c r="X515" s="60"/>
    </row>
    <row r="516" spans="1:24" ht="30" customHeight="1" x14ac:dyDescent="0.25">
      <c r="A516" s="172"/>
      <c r="B516" s="70">
        <v>560</v>
      </c>
      <c r="C516" s="175"/>
      <c r="D516" s="80" t="s">
        <v>568</v>
      </c>
      <c r="E516" s="69" t="s">
        <v>824</v>
      </c>
      <c r="F516" s="69" t="s">
        <v>553</v>
      </c>
      <c r="G516" s="69" t="s">
        <v>39</v>
      </c>
      <c r="H516" s="54">
        <v>7.5</v>
      </c>
      <c r="I516" s="32"/>
      <c r="J516" s="41">
        <f t="shared" ref="J516:J560" si="16">I516-(SUM(L516:X516))</f>
        <v>0</v>
      </c>
      <c r="K516" s="42" t="str">
        <f t="shared" si="15"/>
        <v>OK</v>
      </c>
      <c r="L516" s="31"/>
      <c r="M516" s="31"/>
      <c r="N516" s="31"/>
      <c r="O516" s="31"/>
      <c r="P516" s="31"/>
      <c r="Q516" s="31"/>
      <c r="R516" s="31"/>
      <c r="S516" s="31"/>
      <c r="T516" s="31"/>
      <c r="U516" s="60"/>
      <c r="V516" s="60"/>
      <c r="W516" s="60"/>
      <c r="X516" s="60"/>
    </row>
    <row r="517" spans="1:24" ht="30" customHeight="1" x14ac:dyDescent="0.25">
      <c r="A517" s="172"/>
      <c r="B517" s="70">
        <v>561</v>
      </c>
      <c r="C517" s="175"/>
      <c r="D517" s="80" t="s">
        <v>569</v>
      </c>
      <c r="E517" s="69" t="s">
        <v>824</v>
      </c>
      <c r="F517" s="69" t="s">
        <v>553</v>
      </c>
      <c r="G517" s="69" t="s">
        <v>39</v>
      </c>
      <c r="H517" s="54">
        <v>7.5</v>
      </c>
      <c r="I517" s="32"/>
      <c r="J517" s="41">
        <f t="shared" si="16"/>
        <v>0</v>
      </c>
      <c r="K517" s="42" t="str">
        <f t="shared" ref="K517:K560" si="17">IF(J517&lt;0,"ATENÇÃO","OK")</f>
        <v>OK</v>
      </c>
      <c r="L517" s="31"/>
      <c r="M517" s="31"/>
      <c r="N517" s="31"/>
      <c r="O517" s="31"/>
      <c r="P517" s="31"/>
      <c r="Q517" s="31"/>
      <c r="R517" s="31"/>
      <c r="S517" s="31"/>
      <c r="T517" s="31"/>
      <c r="U517" s="60"/>
      <c r="V517" s="60"/>
      <c r="W517" s="60"/>
      <c r="X517" s="60"/>
    </row>
    <row r="518" spans="1:24" ht="30" customHeight="1" x14ac:dyDescent="0.25">
      <c r="A518" s="172"/>
      <c r="B518" s="70">
        <v>562</v>
      </c>
      <c r="C518" s="175"/>
      <c r="D518" s="80" t="s">
        <v>570</v>
      </c>
      <c r="E518" s="69" t="s">
        <v>824</v>
      </c>
      <c r="F518" s="69" t="s">
        <v>553</v>
      </c>
      <c r="G518" s="69" t="s">
        <v>39</v>
      </c>
      <c r="H518" s="54">
        <v>3.68</v>
      </c>
      <c r="I518" s="32"/>
      <c r="J518" s="41">
        <f t="shared" si="16"/>
        <v>0</v>
      </c>
      <c r="K518" s="42" t="str">
        <f t="shared" si="17"/>
        <v>OK</v>
      </c>
      <c r="L518" s="31"/>
      <c r="M518" s="31"/>
      <c r="N518" s="31"/>
      <c r="O518" s="31"/>
      <c r="P518" s="31"/>
      <c r="Q518" s="31"/>
      <c r="R518" s="31"/>
      <c r="S518" s="31"/>
      <c r="T518" s="31"/>
      <c r="U518" s="60"/>
      <c r="V518" s="60"/>
      <c r="W518" s="60"/>
      <c r="X518" s="60"/>
    </row>
    <row r="519" spans="1:24" ht="30" customHeight="1" x14ac:dyDescent="0.25">
      <c r="A519" s="172"/>
      <c r="B519" s="70">
        <v>563</v>
      </c>
      <c r="C519" s="175"/>
      <c r="D519" s="80" t="s">
        <v>571</v>
      </c>
      <c r="E519" s="69" t="s">
        <v>572</v>
      </c>
      <c r="F519" s="69" t="s">
        <v>553</v>
      </c>
      <c r="G519" s="69" t="s">
        <v>39</v>
      </c>
      <c r="H519" s="54">
        <v>345.04</v>
      </c>
      <c r="I519" s="32"/>
      <c r="J519" s="41">
        <f t="shared" si="16"/>
        <v>0</v>
      </c>
      <c r="K519" s="42" t="str">
        <f t="shared" si="17"/>
        <v>OK</v>
      </c>
      <c r="L519" s="31"/>
      <c r="M519" s="31"/>
      <c r="N519" s="31"/>
      <c r="O519" s="31"/>
      <c r="P519" s="31"/>
      <c r="Q519" s="31"/>
      <c r="R519" s="31"/>
      <c r="S519" s="31"/>
      <c r="T519" s="31"/>
      <c r="U519" s="60"/>
      <c r="V519" s="60"/>
      <c r="W519" s="60"/>
      <c r="X519" s="60"/>
    </row>
    <row r="520" spans="1:24" ht="30" customHeight="1" x14ac:dyDescent="0.25">
      <c r="A520" s="172"/>
      <c r="B520" s="70">
        <v>564</v>
      </c>
      <c r="C520" s="175"/>
      <c r="D520" s="81" t="s">
        <v>573</v>
      </c>
      <c r="E520" s="66" t="s">
        <v>824</v>
      </c>
      <c r="F520" s="66" t="s">
        <v>574</v>
      </c>
      <c r="G520" s="69" t="s">
        <v>39</v>
      </c>
      <c r="H520" s="54">
        <v>24.17</v>
      </c>
      <c r="I520" s="32"/>
      <c r="J520" s="41">
        <f t="shared" si="16"/>
        <v>0</v>
      </c>
      <c r="K520" s="42" t="str">
        <f t="shared" si="17"/>
        <v>OK</v>
      </c>
      <c r="L520" s="31"/>
      <c r="M520" s="31"/>
      <c r="N520" s="31"/>
      <c r="O520" s="31"/>
      <c r="P520" s="31"/>
      <c r="Q520" s="31"/>
      <c r="R520" s="31"/>
      <c r="S520" s="31"/>
      <c r="T520" s="31"/>
      <c r="U520" s="60"/>
      <c r="V520" s="60"/>
      <c r="W520" s="60"/>
      <c r="X520" s="60"/>
    </row>
    <row r="521" spans="1:24" ht="30" customHeight="1" x14ac:dyDescent="0.25">
      <c r="A521" s="172"/>
      <c r="B521" s="70">
        <v>565</v>
      </c>
      <c r="C521" s="175"/>
      <c r="D521" s="80" t="s">
        <v>575</v>
      </c>
      <c r="E521" s="69" t="s">
        <v>824</v>
      </c>
      <c r="F521" s="69" t="s">
        <v>123</v>
      </c>
      <c r="G521" s="69" t="s">
        <v>39</v>
      </c>
      <c r="H521" s="54">
        <v>4.95</v>
      </c>
      <c r="I521" s="32"/>
      <c r="J521" s="41">
        <f t="shared" si="16"/>
        <v>0</v>
      </c>
      <c r="K521" s="42" t="str">
        <f t="shared" si="17"/>
        <v>OK</v>
      </c>
      <c r="L521" s="31"/>
      <c r="M521" s="31"/>
      <c r="N521" s="31"/>
      <c r="O521" s="31"/>
      <c r="P521" s="31"/>
      <c r="Q521" s="31"/>
      <c r="R521" s="31"/>
      <c r="S521" s="31"/>
      <c r="T521" s="31"/>
      <c r="U521" s="60"/>
      <c r="V521" s="60"/>
      <c r="W521" s="60"/>
      <c r="X521" s="60"/>
    </row>
    <row r="522" spans="1:24" ht="30" customHeight="1" x14ac:dyDescent="0.25">
      <c r="A522" s="172"/>
      <c r="B522" s="70">
        <v>566</v>
      </c>
      <c r="C522" s="175"/>
      <c r="D522" s="80" t="s">
        <v>576</v>
      </c>
      <c r="E522" s="69" t="s">
        <v>824</v>
      </c>
      <c r="F522" s="69" t="s">
        <v>123</v>
      </c>
      <c r="G522" s="69" t="s">
        <v>39</v>
      </c>
      <c r="H522" s="54">
        <v>4.95</v>
      </c>
      <c r="I522" s="32"/>
      <c r="J522" s="41">
        <f t="shared" si="16"/>
        <v>0</v>
      </c>
      <c r="K522" s="42" t="str">
        <f t="shared" si="17"/>
        <v>OK</v>
      </c>
      <c r="L522" s="31"/>
      <c r="M522" s="31"/>
      <c r="N522" s="31"/>
      <c r="O522" s="31"/>
      <c r="P522" s="31"/>
      <c r="Q522" s="31"/>
      <c r="R522" s="31"/>
      <c r="S522" s="31"/>
      <c r="T522" s="31"/>
      <c r="U522" s="60"/>
      <c r="V522" s="60"/>
      <c r="W522" s="60"/>
      <c r="X522" s="60"/>
    </row>
    <row r="523" spans="1:24" ht="30" customHeight="1" x14ac:dyDescent="0.25">
      <c r="A523" s="172"/>
      <c r="B523" s="70">
        <v>567</v>
      </c>
      <c r="C523" s="175"/>
      <c r="D523" s="80" t="s">
        <v>577</v>
      </c>
      <c r="E523" s="69" t="s">
        <v>824</v>
      </c>
      <c r="F523" s="69" t="s">
        <v>123</v>
      </c>
      <c r="G523" s="69" t="s">
        <v>39</v>
      </c>
      <c r="H523" s="54">
        <v>4.95</v>
      </c>
      <c r="I523" s="32"/>
      <c r="J523" s="41">
        <f t="shared" si="16"/>
        <v>0</v>
      </c>
      <c r="K523" s="42" t="str">
        <f t="shared" si="17"/>
        <v>OK</v>
      </c>
      <c r="L523" s="31"/>
      <c r="M523" s="31"/>
      <c r="N523" s="31"/>
      <c r="O523" s="31"/>
      <c r="P523" s="31"/>
      <c r="Q523" s="31"/>
      <c r="R523" s="31"/>
      <c r="S523" s="31"/>
      <c r="T523" s="31"/>
      <c r="U523" s="60"/>
      <c r="V523" s="60"/>
      <c r="W523" s="60"/>
      <c r="X523" s="60"/>
    </row>
    <row r="524" spans="1:24" ht="30" customHeight="1" x14ac:dyDescent="0.25">
      <c r="A524" s="172"/>
      <c r="B524" s="70">
        <v>568</v>
      </c>
      <c r="C524" s="175"/>
      <c r="D524" s="81" t="s">
        <v>578</v>
      </c>
      <c r="E524" s="66" t="s">
        <v>824</v>
      </c>
      <c r="F524" s="66" t="s">
        <v>574</v>
      </c>
      <c r="G524" s="69" t="s">
        <v>39</v>
      </c>
      <c r="H524" s="54">
        <v>22.5</v>
      </c>
      <c r="I524" s="32"/>
      <c r="J524" s="41">
        <f t="shared" si="16"/>
        <v>0</v>
      </c>
      <c r="K524" s="42" t="str">
        <f t="shared" si="17"/>
        <v>OK</v>
      </c>
      <c r="L524" s="31"/>
      <c r="M524" s="31"/>
      <c r="N524" s="31"/>
      <c r="O524" s="31"/>
      <c r="P524" s="31"/>
      <c r="Q524" s="31"/>
      <c r="R524" s="31"/>
      <c r="S524" s="31"/>
      <c r="T524" s="31"/>
      <c r="U524" s="60"/>
      <c r="V524" s="60"/>
      <c r="W524" s="60"/>
      <c r="X524" s="60"/>
    </row>
    <row r="525" spans="1:24" ht="30" customHeight="1" x14ac:dyDescent="0.25">
      <c r="A525" s="172"/>
      <c r="B525" s="70">
        <v>569</v>
      </c>
      <c r="C525" s="175"/>
      <c r="D525" s="81" t="s">
        <v>580</v>
      </c>
      <c r="E525" s="66" t="s">
        <v>824</v>
      </c>
      <c r="F525" s="66" t="s">
        <v>574</v>
      </c>
      <c r="G525" s="69" t="s">
        <v>39</v>
      </c>
      <c r="H525" s="54">
        <v>22.5</v>
      </c>
      <c r="I525" s="32"/>
      <c r="J525" s="41">
        <f t="shared" si="16"/>
        <v>0</v>
      </c>
      <c r="K525" s="42" t="str">
        <f t="shared" si="17"/>
        <v>OK</v>
      </c>
      <c r="L525" s="31"/>
      <c r="M525" s="31"/>
      <c r="N525" s="31"/>
      <c r="O525" s="31"/>
      <c r="P525" s="31"/>
      <c r="Q525" s="31"/>
      <c r="R525" s="31"/>
      <c r="S525" s="31"/>
      <c r="T525" s="31"/>
      <c r="U525" s="60"/>
      <c r="V525" s="60"/>
      <c r="W525" s="60"/>
      <c r="X525" s="60"/>
    </row>
    <row r="526" spans="1:24" ht="30" customHeight="1" x14ac:dyDescent="0.25">
      <c r="A526" s="172"/>
      <c r="B526" s="70">
        <v>570</v>
      </c>
      <c r="C526" s="175"/>
      <c r="D526" s="81" t="s">
        <v>581</v>
      </c>
      <c r="E526" s="66" t="s">
        <v>824</v>
      </c>
      <c r="F526" s="66" t="s">
        <v>574</v>
      </c>
      <c r="G526" s="69" t="s">
        <v>39</v>
      </c>
      <c r="H526" s="54">
        <v>22.5</v>
      </c>
      <c r="I526" s="32"/>
      <c r="J526" s="41">
        <f t="shared" si="16"/>
        <v>0</v>
      </c>
      <c r="K526" s="42" t="str">
        <f t="shared" si="17"/>
        <v>OK</v>
      </c>
      <c r="L526" s="31"/>
      <c r="M526" s="31"/>
      <c r="N526" s="31"/>
      <c r="O526" s="31"/>
      <c r="P526" s="31"/>
      <c r="Q526" s="31"/>
      <c r="R526" s="31"/>
      <c r="S526" s="31"/>
      <c r="T526" s="31"/>
      <c r="U526" s="60"/>
      <c r="V526" s="60"/>
      <c r="W526" s="60"/>
      <c r="X526" s="60"/>
    </row>
    <row r="527" spans="1:24" ht="30" customHeight="1" x14ac:dyDescent="0.25">
      <c r="A527" s="172"/>
      <c r="B527" s="70">
        <v>571</v>
      </c>
      <c r="C527" s="175"/>
      <c r="D527" s="81" t="s">
        <v>637</v>
      </c>
      <c r="E527" s="66" t="s">
        <v>824</v>
      </c>
      <c r="F527" s="69" t="s">
        <v>638</v>
      </c>
      <c r="G527" s="69" t="s">
        <v>44</v>
      </c>
      <c r="H527" s="54">
        <v>3.5</v>
      </c>
      <c r="I527" s="32">
        <v>30</v>
      </c>
      <c r="J527" s="41">
        <f t="shared" si="16"/>
        <v>25</v>
      </c>
      <c r="K527" s="42" t="str">
        <f t="shared" si="17"/>
        <v>OK</v>
      </c>
      <c r="L527" s="31"/>
      <c r="M527" s="31"/>
      <c r="N527" s="31">
        <v>5</v>
      </c>
      <c r="O527" s="31"/>
      <c r="P527" s="31"/>
      <c r="Q527" s="31"/>
      <c r="R527" s="31"/>
      <c r="S527" s="31"/>
      <c r="T527" s="31"/>
      <c r="U527" s="60"/>
      <c r="V527" s="60"/>
      <c r="W527" s="60"/>
      <c r="X527" s="60"/>
    </row>
    <row r="528" spans="1:24" ht="30" customHeight="1" x14ac:dyDescent="0.25">
      <c r="A528" s="172"/>
      <c r="B528" s="70">
        <v>572</v>
      </c>
      <c r="C528" s="175"/>
      <c r="D528" s="80" t="s">
        <v>582</v>
      </c>
      <c r="E528" s="69" t="s">
        <v>830</v>
      </c>
      <c r="F528" s="69" t="s">
        <v>123</v>
      </c>
      <c r="G528" s="69" t="s">
        <v>39</v>
      </c>
      <c r="H528" s="54">
        <v>561.89</v>
      </c>
      <c r="I528" s="32"/>
      <c r="J528" s="41">
        <f t="shared" si="16"/>
        <v>0</v>
      </c>
      <c r="K528" s="42" t="str">
        <f t="shared" si="17"/>
        <v>OK</v>
      </c>
      <c r="L528" s="31"/>
      <c r="M528" s="31"/>
      <c r="N528" s="31"/>
      <c r="O528" s="31"/>
      <c r="P528" s="31"/>
      <c r="Q528" s="31"/>
      <c r="R528" s="31"/>
      <c r="S528" s="31"/>
      <c r="T528" s="31"/>
      <c r="U528" s="60"/>
      <c r="V528" s="60"/>
      <c r="W528" s="60"/>
      <c r="X528" s="60"/>
    </row>
    <row r="529" spans="1:24" ht="30" customHeight="1" x14ac:dyDescent="0.25">
      <c r="A529" s="172"/>
      <c r="B529" s="70">
        <v>573</v>
      </c>
      <c r="C529" s="175"/>
      <c r="D529" s="81" t="s">
        <v>583</v>
      </c>
      <c r="E529" s="66" t="s">
        <v>824</v>
      </c>
      <c r="F529" s="66" t="s">
        <v>574</v>
      </c>
      <c r="G529" s="69" t="s">
        <v>39</v>
      </c>
      <c r="H529" s="54">
        <v>7.04</v>
      </c>
      <c r="I529" s="32"/>
      <c r="J529" s="41">
        <f t="shared" si="16"/>
        <v>0</v>
      </c>
      <c r="K529" s="42" t="str">
        <f t="shared" si="17"/>
        <v>OK</v>
      </c>
      <c r="L529" s="31"/>
      <c r="M529" s="31"/>
      <c r="N529" s="31"/>
      <c r="O529" s="31"/>
      <c r="P529" s="31"/>
      <c r="Q529" s="31"/>
      <c r="R529" s="31"/>
      <c r="S529" s="31"/>
      <c r="T529" s="31"/>
      <c r="U529" s="60"/>
      <c r="V529" s="60"/>
      <c r="W529" s="60"/>
      <c r="X529" s="60"/>
    </row>
    <row r="530" spans="1:24" ht="30" customHeight="1" x14ac:dyDescent="0.25">
      <c r="A530" s="172"/>
      <c r="B530" s="70">
        <v>574</v>
      </c>
      <c r="C530" s="175"/>
      <c r="D530" s="81" t="s">
        <v>585</v>
      </c>
      <c r="E530" s="66" t="s">
        <v>821</v>
      </c>
      <c r="F530" s="69" t="s">
        <v>123</v>
      </c>
      <c r="G530" s="69" t="s">
        <v>39</v>
      </c>
      <c r="H530" s="54">
        <v>3.52</v>
      </c>
      <c r="I530" s="32"/>
      <c r="J530" s="41">
        <f t="shared" si="16"/>
        <v>0</v>
      </c>
      <c r="K530" s="42" t="str">
        <f t="shared" si="17"/>
        <v>OK</v>
      </c>
      <c r="L530" s="31"/>
      <c r="M530" s="31"/>
      <c r="N530" s="31"/>
      <c r="O530" s="31"/>
      <c r="P530" s="31"/>
      <c r="Q530" s="31"/>
      <c r="R530" s="31"/>
      <c r="S530" s="31"/>
      <c r="T530" s="31"/>
      <c r="U530" s="60"/>
      <c r="V530" s="60"/>
      <c r="W530" s="60"/>
      <c r="X530" s="60"/>
    </row>
    <row r="531" spans="1:24" ht="30" customHeight="1" x14ac:dyDescent="0.25">
      <c r="A531" s="172"/>
      <c r="B531" s="70">
        <v>575</v>
      </c>
      <c r="C531" s="175"/>
      <c r="D531" s="80" t="s">
        <v>831</v>
      </c>
      <c r="E531" s="69" t="s">
        <v>832</v>
      </c>
      <c r="F531" s="69" t="s">
        <v>123</v>
      </c>
      <c r="G531" s="69" t="s">
        <v>39</v>
      </c>
      <c r="H531" s="54">
        <v>4.45</v>
      </c>
      <c r="I531" s="32"/>
      <c r="J531" s="41">
        <f t="shared" si="16"/>
        <v>0</v>
      </c>
      <c r="K531" s="42" t="str">
        <f t="shared" si="17"/>
        <v>OK</v>
      </c>
      <c r="L531" s="31"/>
      <c r="M531" s="31"/>
      <c r="N531" s="31"/>
      <c r="O531" s="31"/>
      <c r="P531" s="31"/>
      <c r="Q531" s="31"/>
      <c r="R531" s="31"/>
      <c r="S531" s="31"/>
      <c r="T531" s="31"/>
      <c r="U531" s="60"/>
      <c r="V531" s="60"/>
      <c r="W531" s="60"/>
      <c r="X531" s="60"/>
    </row>
    <row r="532" spans="1:24" ht="30" customHeight="1" x14ac:dyDescent="0.25">
      <c r="A532" s="172"/>
      <c r="B532" s="70">
        <v>576</v>
      </c>
      <c r="C532" s="175"/>
      <c r="D532" s="81" t="s">
        <v>586</v>
      </c>
      <c r="E532" s="66" t="s">
        <v>821</v>
      </c>
      <c r="F532" s="69" t="s">
        <v>123</v>
      </c>
      <c r="G532" s="69" t="s">
        <v>39</v>
      </c>
      <c r="H532" s="54">
        <v>73.84</v>
      </c>
      <c r="I532" s="32"/>
      <c r="J532" s="41">
        <f t="shared" si="16"/>
        <v>0</v>
      </c>
      <c r="K532" s="42" t="str">
        <f t="shared" si="17"/>
        <v>OK</v>
      </c>
      <c r="L532" s="31"/>
      <c r="M532" s="31"/>
      <c r="N532" s="31"/>
      <c r="O532" s="31"/>
      <c r="P532" s="31"/>
      <c r="Q532" s="31"/>
      <c r="R532" s="31"/>
      <c r="S532" s="31"/>
      <c r="T532" s="31"/>
      <c r="U532" s="60"/>
      <c r="V532" s="60"/>
      <c r="W532" s="60"/>
      <c r="X532" s="60"/>
    </row>
    <row r="533" spans="1:24" ht="30" customHeight="1" x14ac:dyDescent="0.25">
      <c r="A533" s="172"/>
      <c r="B533" s="70">
        <v>577</v>
      </c>
      <c r="C533" s="175"/>
      <c r="D533" s="80" t="s">
        <v>587</v>
      </c>
      <c r="E533" s="69" t="s">
        <v>833</v>
      </c>
      <c r="F533" s="69" t="s">
        <v>123</v>
      </c>
      <c r="G533" s="69" t="s">
        <v>39</v>
      </c>
      <c r="H533" s="54">
        <v>2.2599999999999998</v>
      </c>
      <c r="I533" s="32">
        <v>5</v>
      </c>
      <c r="J533" s="41">
        <f t="shared" si="16"/>
        <v>0</v>
      </c>
      <c r="K533" s="42" t="str">
        <f t="shared" si="17"/>
        <v>OK</v>
      </c>
      <c r="L533" s="31"/>
      <c r="M533" s="31"/>
      <c r="N533" s="31">
        <v>5</v>
      </c>
      <c r="O533" s="31"/>
      <c r="P533" s="31"/>
      <c r="Q533" s="31"/>
      <c r="R533" s="31"/>
      <c r="S533" s="31"/>
      <c r="T533" s="31"/>
      <c r="U533" s="60"/>
      <c r="V533" s="60"/>
      <c r="W533" s="60"/>
      <c r="X533" s="60"/>
    </row>
    <row r="534" spans="1:24" ht="30" customHeight="1" x14ac:dyDescent="0.25">
      <c r="A534" s="173"/>
      <c r="B534" s="70">
        <v>578</v>
      </c>
      <c r="C534" s="176"/>
      <c r="D534" s="80" t="s">
        <v>588</v>
      </c>
      <c r="E534" s="69" t="s">
        <v>824</v>
      </c>
      <c r="F534" s="66" t="s">
        <v>574</v>
      </c>
      <c r="G534" s="69" t="s">
        <v>39</v>
      </c>
      <c r="H534" s="54">
        <v>13.35</v>
      </c>
      <c r="I534" s="32"/>
      <c r="J534" s="41">
        <f t="shared" si="16"/>
        <v>0</v>
      </c>
      <c r="K534" s="42" t="str">
        <f t="shared" si="17"/>
        <v>OK</v>
      </c>
      <c r="L534" s="31"/>
      <c r="M534" s="31"/>
      <c r="N534" s="31"/>
      <c r="O534" s="31"/>
      <c r="P534" s="31"/>
      <c r="Q534" s="31"/>
      <c r="R534" s="31"/>
      <c r="S534" s="31"/>
      <c r="T534" s="31"/>
      <c r="U534" s="60"/>
      <c r="V534" s="60"/>
      <c r="W534" s="60"/>
      <c r="X534" s="60"/>
    </row>
    <row r="535" spans="1:24" ht="30" customHeight="1" x14ac:dyDescent="0.25">
      <c r="A535" s="165">
        <v>11</v>
      </c>
      <c r="B535" s="71">
        <v>579</v>
      </c>
      <c r="C535" s="168" t="s">
        <v>819</v>
      </c>
      <c r="D535" s="75" t="s">
        <v>589</v>
      </c>
      <c r="E535" s="72" t="s">
        <v>834</v>
      </c>
      <c r="F535" s="72" t="s">
        <v>38</v>
      </c>
      <c r="G535" s="72" t="s">
        <v>591</v>
      </c>
      <c r="H535" s="56">
        <v>800.54</v>
      </c>
      <c r="I535" s="32">
        <v>1</v>
      </c>
      <c r="J535" s="41">
        <f t="shared" si="16"/>
        <v>1</v>
      </c>
      <c r="K535" s="42" t="str">
        <f t="shared" si="17"/>
        <v>OK</v>
      </c>
      <c r="L535" s="31"/>
      <c r="M535" s="31"/>
      <c r="N535" s="31"/>
      <c r="O535" s="31"/>
      <c r="P535" s="31"/>
      <c r="Q535" s="31"/>
      <c r="R535" s="31"/>
      <c r="S535" s="31"/>
      <c r="T535" s="31"/>
      <c r="U535" s="60"/>
      <c r="V535" s="60"/>
      <c r="W535" s="60"/>
      <c r="X535" s="60"/>
    </row>
    <row r="536" spans="1:24" ht="30" customHeight="1" x14ac:dyDescent="0.25">
      <c r="A536" s="166"/>
      <c r="B536" s="73">
        <v>580</v>
      </c>
      <c r="C536" s="169"/>
      <c r="D536" s="75" t="s">
        <v>592</v>
      </c>
      <c r="E536" s="72" t="s">
        <v>835</v>
      </c>
      <c r="F536" s="72" t="s">
        <v>4</v>
      </c>
      <c r="G536" s="72" t="s">
        <v>591</v>
      </c>
      <c r="H536" s="56">
        <v>1227.56</v>
      </c>
      <c r="I536" s="32">
        <v>1</v>
      </c>
      <c r="J536" s="41">
        <f t="shared" si="16"/>
        <v>1</v>
      </c>
      <c r="K536" s="42" t="str">
        <f t="shared" si="17"/>
        <v>OK</v>
      </c>
      <c r="L536" s="31"/>
      <c r="M536" s="31"/>
      <c r="N536" s="31"/>
      <c r="O536" s="31"/>
      <c r="P536" s="31"/>
      <c r="Q536" s="31"/>
      <c r="R536" s="31"/>
      <c r="S536" s="31"/>
      <c r="T536" s="31"/>
      <c r="U536" s="60"/>
      <c r="V536" s="60"/>
      <c r="W536" s="60"/>
      <c r="X536" s="60"/>
    </row>
    <row r="537" spans="1:24" ht="30" customHeight="1" x14ac:dyDescent="0.25">
      <c r="A537" s="166"/>
      <c r="B537" s="73">
        <v>581</v>
      </c>
      <c r="C537" s="169"/>
      <c r="D537" s="75" t="s">
        <v>593</v>
      </c>
      <c r="E537" s="72" t="s">
        <v>834</v>
      </c>
      <c r="F537" s="72" t="s">
        <v>4</v>
      </c>
      <c r="G537" s="72" t="s">
        <v>591</v>
      </c>
      <c r="H537" s="56">
        <v>307.14</v>
      </c>
      <c r="I537" s="32"/>
      <c r="J537" s="41">
        <f t="shared" si="16"/>
        <v>0</v>
      </c>
      <c r="K537" s="42" t="str">
        <f t="shared" si="17"/>
        <v>OK</v>
      </c>
      <c r="L537" s="31"/>
      <c r="M537" s="31"/>
      <c r="N537" s="31"/>
      <c r="O537" s="31"/>
      <c r="P537" s="31"/>
      <c r="Q537" s="31"/>
      <c r="R537" s="31"/>
      <c r="S537" s="31"/>
      <c r="T537" s="31"/>
      <c r="U537" s="60"/>
      <c r="V537" s="60"/>
      <c r="W537" s="60"/>
      <c r="X537" s="60"/>
    </row>
    <row r="538" spans="1:24" ht="30" customHeight="1" x14ac:dyDescent="0.25">
      <c r="A538" s="166"/>
      <c r="B538" s="73">
        <v>582</v>
      </c>
      <c r="C538" s="169"/>
      <c r="D538" s="82" t="s">
        <v>594</v>
      </c>
      <c r="E538" s="34" t="s">
        <v>836</v>
      </c>
      <c r="F538" s="72" t="s">
        <v>4</v>
      </c>
      <c r="G538" s="72" t="s">
        <v>591</v>
      </c>
      <c r="H538" s="56">
        <v>187.03</v>
      </c>
      <c r="I538" s="32">
        <f>2-1</f>
        <v>1</v>
      </c>
      <c r="J538" s="41">
        <f t="shared" si="16"/>
        <v>1</v>
      </c>
      <c r="K538" s="42" t="str">
        <f t="shared" si="17"/>
        <v>OK</v>
      </c>
      <c r="L538" s="31"/>
      <c r="M538" s="31"/>
      <c r="N538" s="31"/>
      <c r="O538" s="31"/>
      <c r="P538" s="31"/>
      <c r="Q538" s="31"/>
      <c r="R538" s="31"/>
      <c r="S538" s="31"/>
      <c r="T538" s="31"/>
      <c r="U538" s="60"/>
      <c r="V538" s="60"/>
      <c r="W538" s="60"/>
      <c r="X538" s="60"/>
    </row>
    <row r="539" spans="1:24" ht="30" customHeight="1" x14ac:dyDescent="0.25">
      <c r="A539" s="166"/>
      <c r="B539" s="72">
        <v>583</v>
      </c>
      <c r="C539" s="169"/>
      <c r="D539" s="75" t="s">
        <v>596</v>
      </c>
      <c r="E539" s="72" t="s">
        <v>837</v>
      </c>
      <c r="F539" s="72" t="s">
        <v>38</v>
      </c>
      <c r="G539" s="72" t="s">
        <v>598</v>
      </c>
      <c r="H539" s="56">
        <v>327</v>
      </c>
      <c r="I539" s="32">
        <v>1</v>
      </c>
      <c r="J539" s="41">
        <f t="shared" si="16"/>
        <v>1</v>
      </c>
      <c r="K539" s="42" t="str">
        <f t="shared" si="17"/>
        <v>OK</v>
      </c>
      <c r="L539" s="31"/>
      <c r="M539" s="31"/>
      <c r="N539" s="31"/>
      <c r="O539" s="31"/>
      <c r="P539" s="31"/>
      <c r="Q539" s="31"/>
      <c r="R539" s="31"/>
      <c r="S539" s="31"/>
      <c r="T539" s="31"/>
      <c r="U539" s="60"/>
      <c r="V539" s="60"/>
      <c r="W539" s="60"/>
      <c r="X539" s="60"/>
    </row>
    <row r="540" spans="1:24" ht="30" customHeight="1" x14ac:dyDescent="0.25">
      <c r="A540" s="166"/>
      <c r="B540" s="72">
        <v>584</v>
      </c>
      <c r="C540" s="169"/>
      <c r="D540" s="75" t="s">
        <v>599</v>
      </c>
      <c r="E540" s="72" t="s">
        <v>837</v>
      </c>
      <c r="F540" s="72" t="s">
        <v>38</v>
      </c>
      <c r="G540" s="72" t="s">
        <v>598</v>
      </c>
      <c r="H540" s="56">
        <v>327</v>
      </c>
      <c r="I540" s="32">
        <v>1</v>
      </c>
      <c r="J540" s="41">
        <f t="shared" si="16"/>
        <v>1</v>
      </c>
      <c r="K540" s="42" t="str">
        <f t="shared" si="17"/>
        <v>OK</v>
      </c>
      <c r="L540" s="31"/>
      <c r="M540" s="31"/>
      <c r="N540" s="31"/>
      <c r="O540" s="31"/>
      <c r="P540" s="31"/>
      <c r="Q540" s="31"/>
      <c r="R540" s="31"/>
      <c r="S540" s="31"/>
      <c r="T540" s="31"/>
      <c r="U540" s="60"/>
      <c r="V540" s="60"/>
      <c r="W540" s="60"/>
      <c r="X540" s="60"/>
    </row>
    <row r="541" spans="1:24" ht="30" customHeight="1" x14ac:dyDescent="0.25">
      <c r="A541" s="166"/>
      <c r="B541" s="71">
        <v>585</v>
      </c>
      <c r="C541" s="169"/>
      <c r="D541" s="74" t="s">
        <v>838</v>
      </c>
      <c r="E541" s="51" t="s">
        <v>288</v>
      </c>
      <c r="F541" s="72" t="s">
        <v>336</v>
      </c>
      <c r="G541" s="73"/>
      <c r="H541" s="56">
        <v>832.76</v>
      </c>
      <c r="I541" s="32"/>
      <c r="J541" s="41">
        <f t="shared" si="16"/>
        <v>0</v>
      </c>
      <c r="K541" s="42" t="str">
        <f t="shared" si="17"/>
        <v>OK</v>
      </c>
      <c r="L541" s="31"/>
      <c r="M541" s="31"/>
      <c r="N541" s="31"/>
      <c r="O541" s="31"/>
      <c r="P541" s="31"/>
      <c r="Q541" s="31"/>
      <c r="R541" s="31"/>
      <c r="S541" s="31"/>
      <c r="T541" s="31"/>
      <c r="U541" s="60"/>
      <c r="V541" s="60"/>
      <c r="W541" s="60"/>
      <c r="X541" s="60"/>
    </row>
    <row r="542" spans="1:24" ht="30" customHeight="1" x14ac:dyDescent="0.25">
      <c r="A542" s="166"/>
      <c r="B542" s="73">
        <v>586</v>
      </c>
      <c r="C542" s="169"/>
      <c r="D542" s="75" t="s">
        <v>663</v>
      </c>
      <c r="E542" s="72" t="s">
        <v>839</v>
      </c>
      <c r="F542" s="72" t="s">
        <v>336</v>
      </c>
      <c r="G542" s="72" t="s">
        <v>664</v>
      </c>
      <c r="H542" s="56">
        <v>358.59</v>
      </c>
      <c r="I542" s="32">
        <v>1</v>
      </c>
      <c r="J542" s="41">
        <f t="shared" si="16"/>
        <v>1</v>
      </c>
      <c r="K542" s="42" t="str">
        <f t="shared" si="17"/>
        <v>OK</v>
      </c>
      <c r="L542" s="31"/>
      <c r="M542" s="31"/>
      <c r="N542" s="31"/>
      <c r="O542" s="31"/>
      <c r="P542" s="31"/>
      <c r="Q542" s="31"/>
      <c r="R542" s="31"/>
      <c r="S542" s="31"/>
      <c r="T542" s="31"/>
      <c r="U542" s="60"/>
      <c r="V542" s="60"/>
      <c r="W542" s="60"/>
      <c r="X542" s="60"/>
    </row>
    <row r="543" spans="1:24" ht="30" customHeight="1" x14ac:dyDescent="0.25">
      <c r="A543" s="166"/>
      <c r="B543" s="71">
        <v>587</v>
      </c>
      <c r="C543" s="169"/>
      <c r="D543" s="74" t="s">
        <v>672</v>
      </c>
      <c r="E543" s="51" t="s">
        <v>288</v>
      </c>
      <c r="F543" s="72" t="s">
        <v>336</v>
      </c>
      <c r="G543" s="72" t="s">
        <v>512</v>
      </c>
      <c r="H543" s="56">
        <v>3554.82</v>
      </c>
      <c r="I543" s="32">
        <v>1</v>
      </c>
      <c r="J543" s="41">
        <f t="shared" si="16"/>
        <v>0</v>
      </c>
      <c r="K543" s="42" t="str">
        <f t="shared" si="17"/>
        <v>OK</v>
      </c>
      <c r="L543" s="31"/>
      <c r="M543" s="31"/>
      <c r="N543" s="31">
        <v>1</v>
      </c>
      <c r="O543" s="31"/>
      <c r="P543" s="31"/>
      <c r="Q543" s="31"/>
      <c r="R543" s="31"/>
      <c r="S543" s="31"/>
      <c r="T543" s="31"/>
      <c r="U543" s="60"/>
      <c r="V543" s="60"/>
      <c r="W543" s="60"/>
      <c r="X543" s="60"/>
    </row>
    <row r="544" spans="1:24" ht="30" customHeight="1" x14ac:dyDescent="0.25">
      <c r="A544" s="166"/>
      <c r="B544" s="71">
        <v>588</v>
      </c>
      <c r="C544" s="169"/>
      <c r="D544" s="74" t="s">
        <v>673</v>
      </c>
      <c r="E544" s="51" t="s">
        <v>840</v>
      </c>
      <c r="F544" s="72" t="s">
        <v>336</v>
      </c>
      <c r="G544" s="72" t="s">
        <v>512</v>
      </c>
      <c r="H544" s="56">
        <v>777</v>
      </c>
      <c r="I544" s="32">
        <v>1</v>
      </c>
      <c r="J544" s="41">
        <f t="shared" si="16"/>
        <v>0</v>
      </c>
      <c r="K544" s="42" t="str">
        <f t="shared" si="17"/>
        <v>OK</v>
      </c>
      <c r="L544" s="31"/>
      <c r="M544" s="31"/>
      <c r="N544" s="31">
        <v>1</v>
      </c>
      <c r="O544" s="31"/>
      <c r="P544" s="31"/>
      <c r="Q544" s="31"/>
      <c r="R544" s="31"/>
      <c r="S544" s="31"/>
      <c r="T544" s="31"/>
      <c r="U544" s="60"/>
      <c r="V544" s="60"/>
      <c r="W544" s="60"/>
      <c r="X544" s="60"/>
    </row>
    <row r="545" spans="1:24" ht="30" customHeight="1" x14ac:dyDescent="0.25">
      <c r="A545" s="166"/>
      <c r="B545" s="73">
        <v>589</v>
      </c>
      <c r="C545" s="169"/>
      <c r="D545" s="75" t="s">
        <v>841</v>
      </c>
      <c r="E545" s="72" t="s">
        <v>842</v>
      </c>
      <c r="F545" s="72" t="s">
        <v>38</v>
      </c>
      <c r="G545" s="72" t="s">
        <v>601</v>
      </c>
      <c r="H545" s="56">
        <v>147.63</v>
      </c>
      <c r="I545" s="32">
        <v>2</v>
      </c>
      <c r="J545" s="41">
        <f t="shared" si="16"/>
        <v>0</v>
      </c>
      <c r="K545" s="42" t="str">
        <f t="shared" si="17"/>
        <v>OK</v>
      </c>
      <c r="L545" s="31"/>
      <c r="M545" s="31"/>
      <c r="N545" s="31">
        <v>2</v>
      </c>
      <c r="O545" s="31"/>
      <c r="P545" s="31"/>
      <c r="Q545" s="31"/>
      <c r="R545" s="31"/>
      <c r="S545" s="31"/>
      <c r="T545" s="31"/>
      <c r="U545" s="60"/>
      <c r="V545" s="60"/>
      <c r="W545" s="60"/>
      <c r="X545" s="60"/>
    </row>
    <row r="546" spans="1:24" ht="30" customHeight="1" x14ac:dyDescent="0.25">
      <c r="A546" s="166"/>
      <c r="B546" s="73">
        <v>590</v>
      </c>
      <c r="C546" s="169"/>
      <c r="D546" s="75" t="s">
        <v>843</v>
      </c>
      <c r="E546" s="72" t="s">
        <v>288</v>
      </c>
      <c r="F546" s="72" t="s">
        <v>38</v>
      </c>
      <c r="G546" s="72" t="s">
        <v>601</v>
      </c>
      <c r="H546" s="56">
        <v>426.21</v>
      </c>
      <c r="I546" s="32"/>
      <c r="J546" s="41">
        <f t="shared" si="16"/>
        <v>0</v>
      </c>
      <c r="K546" s="42" t="str">
        <f t="shared" si="17"/>
        <v>OK</v>
      </c>
      <c r="L546" s="31"/>
      <c r="M546" s="31"/>
      <c r="N546" s="31"/>
      <c r="O546" s="31"/>
      <c r="P546" s="31"/>
      <c r="Q546" s="31"/>
      <c r="R546" s="31"/>
      <c r="S546" s="31"/>
      <c r="T546" s="31"/>
      <c r="U546" s="60"/>
      <c r="V546" s="60"/>
      <c r="W546" s="60"/>
      <c r="X546" s="60"/>
    </row>
    <row r="547" spans="1:24" ht="30" customHeight="1" x14ac:dyDescent="0.25">
      <c r="A547" s="166"/>
      <c r="B547" s="73">
        <v>591</v>
      </c>
      <c r="C547" s="169"/>
      <c r="D547" s="74" t="s">
        <v>844</v>
      </c>
      <c r="E547" s="51" t="s">
        <v>845</v>
      </c>
      <c r="F547" s="72" t="s">
        <v>38</v>
      </c>
      <c r="G547" s="72" t="s">
        <v>601</v>
      </c>
      <c r="H547" s="56">
        <v>27.25</v>
      </c>
      <c r="I547" s="32">
        <v>2</v>
      </c>
      <c r="J547" s="41">
        <f t="shared" si="16"/>
        <v>2</v>
      </c>
      <c r="K547" s="42" t="str">
        <f t="shared" si="17"/>
        <v>OK</v>
      </c>
      <c r="L547" s="31"/>
      <c r="M547" s="31"/>
      <c r="N547" s="31"/>
      <c r="O547" s="31"/>
      <c r="P547" s="31"/>
      <c r="Q547" s="31"/>
      <c r="R547" s="31"/>
      <c r="S547" s="31"/>
      <c r="T547" s="31"/>
      <c r="U547" s="60"/>
      <c r="V547" s="60"/>
      <c r="W547" s="60"/>
      <c r="X547" s="60"/>
    </row>
    <row r="548" spans="1:24" ht="30" customHeight="1" x14ac:dyDescent="0.25">
      <c r="A548" s="166"/>
      <c r="B548" s="73">
        <v>592</v>
      </c>
      <c r="C548" s="169"/>
      <c r="D548" s="75" t="s">
        <v>603</v>
      </c>
      <c r="E548" s="72" t="s">
        <v>231</v>
      </c>
      <c r="F548" s="72" t="s">
        <v>38</v>
      </c>
      <c r="G548" s="72" t="s">
        <v>601</v>
      </c>
      <c r="H548" s="56">
        <v>143.83000000000001</v>
      </c>
      <c r="I548" s="32">
        <v>2</v>
      </c>
      <c r="J548" s="41">
        <f t="shared" si="16"/>
        <v>0</v>
      </c>
      <c r="K548" s="42" t="str">
        <f t="shared" si="17"/>
        <v>OK</v>
      </c>
      <c r="L548" s="31"/>
      <c r="M548" s="31"/>
      <c r="N548" s="31">
        <v>2</v>
      </c>
      <c r="O548" s="31"/>
      <c r="P548" s="31"/>
      <c r="Q548" s="31"/>
      <c r="R548" s="31"/>
      <c r="S548" s="31"/>
      <c r="T548" s="31"/>
      <c r="U548" s="60"/>
      <c r="V548" s="60"/>
      <c r="W548" s="60"/>
      <c r="X548" s="60"/>
    </row>
    <row r="549" spans="1:24" ht="30" customHeight="1" x14ac:dyDescent="0.25">
      <c r="A549" s="166"/>
      <c r="B549" s="73">
        <v>593</v>
      </c>
      <c r="C549" s="169"/>
      <c r="D549" s="74" t="s">
        <v>604</v>
      </c>
      <c r="E549" s="51" t="s">
        <v>231</v>
      </c>
      <c r="F549" s="72" t="s">
        <v>38</v>
      </c>
      <c r="G549" s="72" t="s">
        <v>601</v>
      </c>
      <c r="H549" s="56">
        <v>228.43</v>
      </c>
      <c r="I549" s="32"/>
      <c r="J549" s="41">
        <f t="shared" si="16"/>
        <v>0</v>
      </c>
      <c r="K549" s="42" t="str">
        <f t="shared" si="17"/>
        <v>OK</v>
      </c>
      <c r="L549" s="31"/>
      <c r="M549" s="31"/>
      <c r="N549" s="31"/>
      <c r="O549" s="31"/>
      <c r="P549" s="31"/>
      <c r="Q549" s="31"/>
      <c r="R549" s="31"/>
      <c r="S549" s="31"/>
      <c r="T549" s="31"/>
      <c r="U549" s="60"/>
      <c r="V549" s="60"/>
      <c r="W549" s="60"/>
      <c r="X549" s="60"/>
    </row>
    <row r="550" spans="1:24" ht="30" customHeight="1" x14ac:dyDescent="0.25">
      <c r="A550" s="166"/>
      <c r="B550" s="73">
        <v>594</v>
      </c>
      <c r="C550" s="169"/>
      <c r="D550" s="74" t="s">
        <v>846</v>
      </c>
      <c r="E550" s="51" t="s">
        <v>847</v>
      </c>
      <c r="F550" s="72" t="s">
        <v>38</v>
      </c>
      <c r="G550" s="72" t="s">
        <v>531</v>
      </c>
      <c r="H550" s="56">
        <v>79</v>
      </c>
      <c r="I550" s="32"/>
      <c r="J550" s="41">
        <f t="shared" si="16"/>
        <v>0</v>
      </c>
      <c r="K550" s="42" t="str">
        <f t="shared" si="17"/>
        <v>OK</v>
      </c>
      <c r="L550" s="31"/>
      <c r="M550" s="31"/>
      <c r="N550" s="31"/>
      <c r="O550" s="31"/>
      <c r="P550" s="31"/>
      <c r="Q550" s="31"/>
      <c r="R550" s="31"/>
      <c r="S550" s="31"/>
      <c r="T550" s="31"/>
      <c r="U550" s="60"/>
      <c r="V550" s="60"/>
      <c r="W550" s="60"/>
      <c r="X550" s="60"/>
    </row>
    <row r="551" spans="1:24" ht="30" customHeight="1" x14ac:dyDescent="0.25">
      <c r="A551" s="166"/>
      <c r="B551" s="73">
        <v>595</v>
      </c>
      <c r="C551" s="169"/>
      <c r="D551" s="74" t="s">
        <v>848</v>
      </c>
      <c r="E551" s="51" t="s">
        <v>847</v>
      </c>
      <c r="F551" s="72" t="s">
        <v>38</v>
      </c>
      <c r="G551" s="72" t="s">
        <v>531</v>
      </c>
      <c r="H551" s="56">
        <v>83</v>
      </c>
      <c r="I551" s="32"/>
      <c r="J551" s="41">
        <f t="shared" si="16"/>
        <v>0</v>
      </c>
      <c r="K551" s="42" t="str">
        <f t="shared" si="17"/>
        <v>OK</v>
      </c>
      <c r="L551" s="31"/>
      <c r="M551" s="31"/>
      <c r="N551" s="31"/>
      <c r="O551" s="31"/>
      <c r="P551" s="31"/>
      <c r="Q551" s="31"/>
      <c r="R551" s="31"/>
      <c r="S551" s="31"/>
      <c r="T551" s="31"/>
      <c r="U551" s="60"/>
      <c r="V551" s="60"/>
      <c r="W551" s="60"/>
      <c r="X551" s="60"/>
    </row>
    <row r="552" spans="1:24" ht="30" customHeight="1" x14ac:dyDescent="0.25">
      <c r="A552" s="167"/>
      <c r="B552" s="73">
        <v>596</v>
      </c>
      <c r="C552" s="170"/>
      <c r="D552" s="74" t="s">
        <v>849</v>
      </c>
      <c r="E552" s="51" t="s">
        <v>847</v>
      </c>
      <c r="F552" s="72" t="s">
        <v>38</v>
      </c>
      <c r="G552" s="72" t="s">
        <v>531</v>
      </c>
      <c r="H552" s="56">
        <v>25</v>
      </c>
      <c r="I552" s="32"/>
      <c r="J552" s="41">
        <f t="shared" si="16"/>
        <v>0</v>
      </c>
      <c r="K552" s="42" t="str">
        <f t="shared" si="17"/>
        <v>OK</v>
      </c>
      <c r="L552" s="31"/>
      <c r="M552" s="31"/>
      <c r="N552" s="31"/>
      <c r="O552" s="31"/>
      <c r="P552" s="31"/>
      <c r="Q552" s="31"/>
      <c r="R552" s="31"/>
      <c r="S552" s="31"/>
      <c r="T552" s="31"/>
      <c r="U552" s="60"/>
      <c r="V552" s="60"/>
      <c r="W552" s="60"/>
      <c r="X552" s="60"/>
    </row>
    <row r="553" spans="1:24" ht="30" customHeight="1" x14ac:dyDescent="0.25">
      <c r="A553" s="178">
        <v>13</v>
      </c>
      <c r="B553" s="70">
        <v>609</v>
      </c>
      <c r="C553" s="174" t="s">
        <v>819</v>
      </c>
      <c r="D553" s="80" t="s">
        <v>607</v>
      </c>
      <c r="E553" s="69" t="s">
        <v>850</v>
      </c>
      <c r="F553" s="69" t="s">
        <v>123</v>
      </c>
      <c r="G553" s="69" t="s">
        <v>609</v>
      </c>
      <c r="H553" s="54">
        <v>79.5</v>
      </c>
      <c r="I553" s="32">
        <v>5</v>
      </c>
      <c r="J553" s="41">
        <f t="shared" si="16"/>
        <v>0</v>
      </c>
      <c r="K553" s="42" t="str">
        <f t="shared" si="17"/>
        <v>OK</v>
      </c>
      <c r="L553" s="31"/>
      <c r="M553" s="31"/>
      <c r="N553" s="31"/>
      <c r="O553" s="31"/>
      <c r="P553" s="31"/>
      <c r="Q553" s="31"/>
      <c r="R553" s="31"/>
      <c r="S553" s="31"/>
      <c r="T553" s="31">
        <v>5</v>
      </c>
      <c r="U553" s="60"/>
      <c r="V553" s="60"/>
      <c r="W553" s="60"/>
      <c r="X553" s="60"/>
    </row>
    <row r="554" spans="1:24" ht="30" customHeight="1" x14ac:dyDescent="0.25">
      <c r="A554" s="178"/>
      <c r="B554" s="70">
        <v>610</v>
      </c>
      <c r="C554" s="175"/>
      <c r="D554" s="80" t="s">
        <v>610</v>
      </c>
      <c r="E554" s="69" t="s">
        <v>850</v>
      </c>
      <c r="F554" s="69" t="s">
        <v>123</v>
      </c>
      <c r="G554" s="69" t="s">
        <v>609</v>
      </c>
      <c r="H554" s="54">
        <v>112.81</v>
      </c>
      <c r="I554" s="32">
        <v>5</v>
      </c>
      <c r="J554" s="41">
        <f t="shared" si="16"/>
        <v>0</v>
      </c>
      <c r="K554" s="42" t="str">
        <f t="shared" si="17"/>
        <v>OK</v>
      </c>
      <c r="L554" s="31"/>
      <c r="M554" s="31"/>
      <c r="N554" s="31"/>
      <c r="O554" s="31"/>
      <c r="P554" s="31"/>
      <c r="Q554" s="31"/>
      <c r="R554" s="31"/>
      <c r="S554" s="31"/>
      <c r="T554" s="31">
        <v>5</v>
      </c>
      <c r="U554" s="60"/>
      <c r="V554" s="60"/>
      <c r="W554" s="60"/>
      <c r="X554" s="60"/>
    </row>
    <row r="555" spans="1:24" ht="30" customHeight="1" x14ac:dyDescent="0.25">
      <c r="A555" s="178"/>
      <c r="B555" s="70">
        <v>611</v>
      </c>
      <c r="C555" s="175"/>
      <c r="D555" s="80" t="s">
        <v>611</v>
      </c>
      <c r="E555" s="69" t="s">
        <v>850</v>
      </c>
      <c r="F555" s="69" t="s">
        <v>123</v>
      </c>
      <c r="G555" s="69" t="s">
        <v>609</v>
      </c>
      <c r="H555" s="54">
        <v>78.8</v>
      </c>
      <c r="I555" s="32">
        <v>3</v>
      </c>
      <c r="J555" s="41">
        <f t="shared" si="16"/>
        <v>0</v>
      </c>
      <c r="K555" s="42" t="str">
        <f t="shared" si="17"/>
        <v>OK</v>
      </c>
      <c r="L555" s="31"/>
      <c r="M555" s="31"/>
      <c r="N555" s="31"/>
      <c r="O555" s="31"/>
      <c r="P555" s="31"/>
      <c r="Q555" s="31"/>
      <c r="R555" s="31"/>
      <c r="S555" s="31"/>
      <c r="T555" s="31">
        <v>3</v>
      </c>
      <c r="U555" s="60"/>
      <c r="V555" s="60"/>
      <c r="W555" s="60"/>
      <c r="X555" s="60"/>
    </row>
    <row r="556" spans="1:24" ht="30" customHeight="1" x14ac:dyDescent="0.25">
      <c r="A556" s="178"/>
      <c r="B556" s="70">
        <v>612</v>
      </c>
      <c r="C556" s="175"/>
      <c r="D556" s="80" t="s">
        <v>612</v>
      </c>
      <c r="E556" s="69" t="s">
        <v>616</v>
      </c>
      <c r="F556" s="69" t="s">
        <v>123</v>
      </c>
      <c r="G556" s="69" t="s">
        <v>614</v>
      </c>
      <c r="H556" s="54">
        <v>47.5</v>
      </c>
      <c r="I556" s="32">
        <v>50</v>
      </c>
      <c r="J556" s="41">
        <f t="shared" si="16"/>
        <v>50</v>
      </c>
      <c r="K556" s="42" t="str">
        <f t="shared" si="17"/>
        <v>OK</v>
      </c>
      <c r="L556" s="31"/>
      <c r="M556" s="31"/>
      <c r="N556" s="31"/>
      <c r="O556" s="31"/>
      <c r="P556" s="31"/>
      <c r="Q556" s="31"/>
      <c r="R556" s="31"/>
      <c r="S556" s="31"/>
      <c r="T556" s="31"/>
      <c r="U556" s="60"/>
      <c r="V556" s="60"/>
      <c r="W556" s="60"/>
      <c r="X556" s="60"/>
    </row>
    <row r="557" spans="1:24" ht="30" customHeight="1" x14ac:dyDescent="0.25">
      <c r="A557" s="178"/>
      <c r="B557" s="70">
        <v>613</v>
      </c>
      <c r="C557" s="175"/>
      <c r="D557" s="80" t="s">
        <v>615</v>
      </c>
      <c r="E557" s="69" t="s">
        <v>616</v>
      </c>
      <c r="F557" s="69" t="s">
        <v>123</v>
      </c>
      <c r="G557" s="69" t="s">
        <v>614</v>
      </c>
      <c r="H557" s="54">
        <v>48</v>
      </c>
      <c r="I557" s="32">
        <v>30</v>
      </c>
      <c r="J557" s="41">
        <f t="shared" si="16"/>
        <v>30</v>
      </c>
      <c r="K557" s="42" t="str">
        <f t="shared" si="17"/>
        <v>OK</v>
      </c>
      <c r="L557" s="31"/>
      <c r="M557" s="31"/>
      <c r="N557" s="31"/>
      <c r="O557" s="31"/>
      <c r="P557" s="31"/>
      <c r="Q557" s="31"/>
      <c r="R557" s="31"/>
      <c r="S557" s="31"/>
      <c r="T557" s="31"/>
      <c r="U557" s="60"/>
      <c r="V557" s="60"/>
      <c r="W557" s="60"/>
      <c r="X557" s="60"/>
    </row>
    <row r="558" spans="1:24" ht="30" customHeight="1" x14ac:dyDescent="0.25">
      <c r="A558" s="178"/>
      <c r="B558" s="70">
        <v>614</v>
      </c>
      <c r="C558" s="176"/>
      <c r="D558" s="80" t="s">
        <v>617</v>
      </c>
      <c r="E558" s="69" t="s">
        <v>851</v>
      </c>
      <c r="F558" s="69" t="s">
        <v>123</v>
      </c>
      <c r="G558" s="69" t="s">
        <v>609</v>
      </c>
      <c r="H558" s="54">
        <v>425.99</v>
      </c>
      <c r="I558" s="32">
        <v>2</v>
      </c>
      <c r="J558" s="41">
        <f t="shared" si="16"/>
        <v>0</v>
      </c>
      <c r="K558" s="42" t="str">
        <f t="shared" si="17"/>
        <v>OK</v>
      </c>
      <c r="L558" s="31"/>
      <c r="M558" s="31"/>
      <c r="N558" s="31">
        <v>2</v>
      </c>
      <c r="O558" s="31"/>
      <c r="P558" s="31"/>
      <c r="Q558" s="31"/>
      <c r="R558" s="31"/>
      <c r="S558" s="31"/>
      <c r="T558" s="31"/>
      <c r="U558" s="60"/>
      <c r="V558" s="60"/>
      <c r="W558" s="60"/>
      <c r="X558" s="60"/>
    </row>
    <row r="559" spans="1:24" ht="30" customHeight="1" x14ac:dyDescent="0.25">
      <c r="A559" s="177">
        <v>15</v>
      </c>
      <c r="B559" s="71">
        <v>618</v>
      </c>
      <c r="C559" s="168" t="s">
        <v>852</v>
      </c>
      <c r="D559" s="75" t="s">
        <v>853</v>
      </c>
      <c r="E559" s="72" t="s">
        <v>854</v>
      </c>
      <c r="F559" s="73" t="s">
        <v>38</v>
      </c>
      <c r="G559" s="73" t="s">
        <v>44</v>
      </c>
      <c r="H559" s="56">
        <v>10589</v>
      </c>
      <c r="I559" s="32"/>
      <c r="J559" s="41">
        <f t="shared" si="16"/>
        <v>0</v>
      </c>
      <c r="K559" s="42" t="str">
        <f t="shared" si="17"/>
        <v>OK</v>
      </c>
      <c r="L559" s="31"/>
      <c r="M559" s="31"/>
      <c r="N559" s="31"/>
      <c r="O559" s="31"/>
      <c r="P559" s="31"/>
      <c r="Q559" s="31"/>
      <c r="R559" s="31"/>
      <c r="S559" s="31"/>
      <c r="T559" s="31"/>
      <c r="U559" s="60"/>
      <c r="V559" s="60"/>
      <c r="W559" s="60"/>
      <c r="X559" s="60"/>
    </row>
    <row r="560" spans="1:24" ht="30" customHeight="1" x14ac:dyDescent="0.25">
      <c r="A560" s="177"/>
      <c r="B560" s="71">
        <v>619</v>
      </c>
      <c r="C560" s="170"/>
      <c r="D560" s="101" t="s">
        <v>855</v>
      </c>
      <c r="E560" s="102" t="s">
        <v>856</v>
      </c>
      <c r="F560" s="73" t="s">
        <v>38</v>
      </c>
      <c r="G560" s="73" t="s">
        <v>44</v>
      </c>
      <c r="H560" s="56">
        <v>49.9</v>
      </c>
      <c r="I560" s="32"/>
      <c r="J560" s="41">
        <f t="shared" si="16"/>
        <v>0</v>
      </c>
      <c r="K560" s="42" t="str">
        <f t="shared" si="17"/>
        <v>OK</v>
      </c>
      <c r="L560" s="31"/>
      <c r="M560" s="31"/>
      <c r="N560" s="31"/>
      <c r="O560" s="31"/>
      <c r="P560" s="31"/>
      <c r="Q560" s="31"/>
      <c r="R560" s="31"/>
      <c r="S560" s="31"/>
      <c r="T560" s="31"/>
      <c r="U560" s="60"/>
      <c r="V560" s="60"/>
      <c r="W560" s="60"/>
      <c r="X560" s="60"/>
    </row>
  </sheetData>
  <mergeCells count="41">
    <mergeCell ref="X1:X2"/>
    <mergeCell ref="A4:A87"/>
    <mergeCell ref="C4:C87"/>
    <mergeCell ref="N1:N2"/>
    <mergeCell ref="D1:H1"/>
    <mergeCell ref="I1:K1"/>
    <mergeCell ref="O1:O2"/>
    <mergeCell ref="P1:P2"/>
    <mergeCell ref="A88:A155"/>
    <mergeCell ref="C88:C155"/>
    <mergeCell ref="U1:U2"/>
    <mergeCell ref="V1:V2"/>
    <mergeCell ref="W1:W2"/>
    <mergeCell ref="T1:T2"/>
    <mergeCell ref="S1:S2"/>
    <mergeCell ref="A1:C1"/>
    <mergeCell ref="L1:L2"/>
    <mergeCell ref="M1:M2"/>
    <mergeCell ref="R1:R2"/>
    <mergeCell ref="A2:K2"/>
    <mergeCell ref="Q1:Q2"/>
    <mergeCell ref="C156:C188"/>
    <mergeCell ref="A189:A257"/>
    <mergeCell ref="C189:C257"/>
    <mergeCell ref="A258:A300"/>
    <mergeCell ref="C258:C300"/>
    <mergeCell ref="A156:A188"/>
    <mergeCell ref="C301:C434"/>
    <mergeCell ref="A435:A484"/>
    <mergeCell ref="C435:C484"/>
    <mergeCell ref="A485:A492"/>
    <mergeCell ref="C485:C492"/>
    <mergeCell ref="A301:A434"/>
    <mergeCell ref="A559:A560"/>
    <mergeCell ref="C559:C560"/>
    <mergeCell ref="C493:C534"/>
    <mergeCell ref="A535:A552"/>
    <mergeCell ref="C535:C552"/>
    <mergeCell ref="A553:A558"/>
    <mergeCell ref="C553:C558"/>
    <mergeCell ref="A493:A534"/>
  </mergeCells>
  <conditionalFormatting sqref="L4:T560">
    <cfRule type="cellIs" dxfId="6" priority="4" stopIfTrue="1" operator="greaterThan">
      <formula>0</formula>
    </cfRule>
    <cfRule type="cellIs" dxfId="5" priority="5" stopIfTrue="1" operator="greaterThan">
      <formula>0</formula>
    </cfRule>
    <cfRule type="cellIs" dxfId="4" priority="6"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61"/>
  <sheetViews>
    <sheetView zoomScale="70" zoomScaleNormal="70" workbookViewId="0">
      <selection activeCell="L4" sqref="L4:AE560"/>
    </sheetView>
  </sheetViews>
  <sheetFormatPr defaultColWidth="9.7109375" defaultRowHeight="26.25" x14ac:dyDescent="0.25"/>
  <cols>
    <col min="1" max="1" width="9.85546875" style="98" customWidth="1"/>
    <col min="2" max="2" width="6.5703125" style="1" customWidth="1"/>
    <col min="3" max="3" width="30.42578125" style="78" customWidth="1"/>
    <col min="4" max="4" width="55.28515625" style="83" customWidth="1"/>
    <col min="5" max="6" width="12.42578125" style="1" customWidth="1"/>
    <col min="7" max="7" width="16.7109375" style="1" customWidth="1"/>
    <col min="8" max="8" width="12.7109375" style="57" bestFit="1" customWidth="1"/>
    <col min="9" max="9" width="13.85546875" style="17" customWidth="1"/>
    <col min="10" max="10" width="13.28515625" style="44" customWidth="1"/>
    <col min="11" max="11" width="12.5703125" style="18" customWidth="1"/>
    <col min="12" max="13" width="13.7109375" style="19" customWidth="1"/>
    <col min="14" max="14" width="12.7109375" style="19" customWidth="1"/>
    <col min="15" max="19" width="13.7109375" style="19" customWidth="1"/>
    <col min="20" max="20" width="13.28515625" style="19" customWidth="1"/>
    <col min="21" max="23" width="13.7109375" style="19" customWidth="1"/>
    <col min="24" max="24" width="12.5703125" style="138" customWidth="1"/>
    <col min="25" max="28" width="13.7109375" style="15" customWidth="1"/>
    <col min="29" max="29" width="12.42578125" style="143" customWidth="1"/>
    <col min="30" max="30" width="12.7109375" style="15" customWidth="1"/>
    <col min="31" max="31" width="13.7109375" style="15" customWidth="1"/>
    <col min="32" max="16384" width="9.7109375" style="15"/>
  </cols>
  <sheetData>
    <row r="1" spans="1:31" ht="30" customHeight="1" x14ac:dyDescent="0.25">
      <c r="A1" s="158" t="s">
        <v>677</v>
      </c>
      <c r="B1" s="158"/>
      <c r="C1" s="158"/>
      <c r="D1" s="158" t="s">
        <v>674</v>
      </c>
      <c r="E1" s="158"/>
      <c r="F1" s="158"/>
      <c r="G1" s="158"/>
      <c r="H1" s="158"/>
      <c r="I1" s="158" t="s">
        <v>679</v>
      </c>
      <c r="J1" s="158"/>
      <c r="K1" s="158"/>
      <c r="L1" s="157" t="s">
        <v>928</v>
      </c>
      <c r="M1" s="157" t="s">
        <v>929</v>
      </c>
      <c r="N1" s="157" t="s">
        <v>930</v>
      </c>
      <c r="O1" s="157" t="s">
        <v>931</v>
      </c>
      <c r="P1" s="157" t="s">
        <v>932</v>
      </c>
      <c r="Q1" s="157" t="s">
        <v>933</v>
      </c>
      <c r="R1" s="157" t="s">
        <v>934</v>
      </c>
      <c r="S1" s="157" t="s">
        <v>935</v>
      </c>
      <c r="T1" s="157" t="s">
        <v>936</v>
      </c>
      <c r="U1" s="157" t="s">
        <v>937</v>
      </c>
      <c r="V1" s="157" t="s">
        <v>938</v>
      </c>
      <c r="W1" s="157" t="s">
        <v>970</v>
      </c>
      <c r="X1" s="157" t="s">
        <v>971</v>
      </c>
      <c r="Y1" s="157" t="s">
        <v>972</v>
      </c>
      <c r="Z1" s="157" t="s">
        <v>973</v>
      </c>
      <c r="AA1" s="157" t="s">
        <v>974</v>
      </c>
      <c r="AB1" s="157" t="s">
        <v>975</v>
      </c>
      <c r="AC1" s="157" t="s">
        <v>976</v>
      </c>
      <c r="AD1" s="157" t="s">
        <v>977</v>
      </c>
      <c r="AE1" s="157" t="s">
        <v>978</v>
      </c>
    </row>
    <row r="2" spans="1:31" ht="30" customHeight="1" x14ac:dyDescent="0.25">
      <c r="A2" s="158" t="s">
        <v>678</v>
      </c>
      <c r="B2" s="158"/>
      <c r="C2" s="158"/>
      <c r="D2" s="158"/>
      <c r="E2" s="158"/>
      <c r="F2" s="158"/>
      <c r="G2" s="158"/>
      <c r="H2" s="158"/>
      <c r="I2" s="158"/>
      <c r="J2" s="158"/>
      <c r="K2" s="158"/>
      <c r="L2" s="157"/>
      <c r="M2" s="157"/>
      <c r="N2" s="157"/>
      <c r="O2" s="157"/>
      <c r="P2" s="157"/>
      <c r="Q2" s="157"/>
      <c r="R2" s="157"/>
      <c r="S2" s="157"/>
      <c r="T2" s="157"/>
      <c r="U2" s="157"/>
      <c r="V2" s="157"/>
      <c r="W2" s="157"/>
      <c r="X2" s="157"/>
      <c r="Y2" s="157"/>
      <c r="Z2" s="157"/>
      <c r="AA2" s="157"/>
      <c r="AB2" s="157"/>
      <c r="AC2" s="157"/>
      <c r="AD2" s="157"/>
      <c r="AE2" s="157"/>
    </row>
    <row r="3" spans="1:31" s="16" customFormat="1" ht="30" x14ac:dyDescent="0.2">
      <c r="A3" s="97" t="s">
        <v>5</v>
      </c>
      <c r="B3" s="90" t="s">
        <v>3</v>
      </c>
      <c r="C3" s="91" t="s">
        <v>680</v>
      </c>
      <c r="D3" s="90" t="s">
        <v>681</v>
      </c>
      <c r="E3" s="90" t="s">
        <v>682</v>
      </c>
      <c r="F3" s="92" t="s">
        <v>4</v>
      </c>
      <c r="G3" s="92" t="s">
        <v>683</v>
      </c>
      <c r="H3" s="93" t="s">
        <v>857</v>
      </c>
      <c r="I3" s="94" t="s">
        <v>24</v>
      </c>
      <c r="J3" s="95" t="s">
        <v>0</v>
      </c>
      <c r="K3" s="96" t="s">
        <v>2</v>
      </c>
      <c r="L3" s="103" t="s">
        <v>939</v>
      </c>
      <c r="M3" s="103" t="s">
        <v>940</v>
      </c>
      <c r="N3" s="103" t="s">
        <v>941</v>
      </c>
      <c r="O3" s="103" t="s">
        <v>942</v>
      </c>
      <c r="P3" s="103" t="s">
        <v>943</v>
      </c>
      <c r="Q3" s="103" t="s">
        <v>944</v>
      </c>
      <c r="R3" s="103" t="s">
        <v>945</v>
      </c>
      <c r="S3" s="103" t="s">
        <v>946</v>
      </c>
      <c r="T3" s="103" t="s">
        <v>979</v>
      </c>
      <c r="U3" s="103" t="s">
        <v>979</v>
      </c>
      <c r="V3" s="40" t="s">
        <v>947</v>
      </c>
      <c r="W3" s="103" t="s">
        <v>980</v>
      </c>
      <c r="X3" s="103" t="s">
        <v>981</v>
      </c>
      <c r="Y3" s="103" t="s">
        <v>982</v>
      </c>
      <c r="Z3" s="103" t="s">
        <v>983</v>
      </c>
      <c r="AA3" s="40" t="s">
        <v>984</v>
      </c>
      <c r="AB3" s="40" t="s">
        <v>985</v>
      </c>
      <c r="AC3" s="40" t="s">
        <v>986</v>
      </c>
      <c r="AD3" s="40" t="s">
        <v>987</v>
      </c>
      <c r="AE3" s="40" t="s">
        <v>988</v>
      </c>
    </row>
    <row r="4" spans="1:31" ht="30" customHeight="1" x14ac:dyDescent="0.25">
      <c r="A4" s="159">
        <v>1</v>
      </c>
      <c r="B4" s="67">
        <v>1</v>
      </c>
      <c r="C4" s="162" t="s">
        <v>684</v>
      </c>
      <c r="D4" s="79" t="s">
        <v>36</v>
      </c>
      <c r="E4" s="84" t="s">
        <v>231</v>
      </c>
      <c r="F4" s="68" t="s">
        <v>38</v>
      </c>
      <c r="G4" s="68" t="s">
        <v>39</v>
      </c>
      <c r="H4" s="53">
        <v>14.3</v>
      </c>
      <c r="I4" s="32">
        <v>10</v>
      </c>
      <c r="J4" s="41">
        <f>I4-(SUM(L4:AE4))</f>
        <v>5</v>
      </c>
      <c r="K4" s="42" t="str">
        <f>IF(J4&lt;0,"ATENÇÃO","OK")</f>
        <v>OK</v>
      </c>
      <c r="L4" s="31"/>
      <c r="M4" s="31"/>
      <c r="N4" s="31"/>
      <c r="O4" s="31"/>
      <c r="P4" s="31">
        <v>5</v>
      </c>
      <c r="Q4" s="31"/>
      <c r="R4" s="31"/>
      <c r="S4" s="31"/>
      <c r="T4" s="31"/>
      <c r="U4" s="31"/>
      <c r="V4" s="31"/>
      <c r="W4" s="31"/>
      <c r="X4" s="135"/>
      <c r="Y4" s="60"/>
      <c r="Z4" s="60"/>
      <c r="AA4" s="60"/>
      <c r="AB4" s="60"/>
      <c r="AC4" s="136"/>
      <c r="AD4" s="60"/>
      <c r="AE4" s="60"/>
    </row>
    <row r="5" spans="1:31" ht="30" customHeight="1" x14ac:dyDescent="0.25">
      <c r="A5" s="160"/>
      <c r="B5" s="67">
        <v>2</v>
      </c>
      <c r="C5" s="163"/>
      <c r="D5" s="79" t="s">
        <v>40</v>
      </c>
      <c r="E5" s="84" t="s">
        <v>231</v>
      </c>
      <c r="F5" s="68" t="s">
        <v>38</v>
      </c>
      <c r="G5" s="68" t="s">
        <v>39</v>
      </c>
      <c r="H5" s="53">
        <v>7.79</v>
      </c>
      <c r="I5" s="32">
        <v>10</v>
      </c>
      <c r="J5" s="41">
        <f t="shared" ref="J5:J68" si="0">I5-(SUM(L5:AE5))</f>
        <v>10</v>
      </c>
      <c r="K5" s="42" t="str">
        <f t="shared" ref="K5:K68" si="1">IF(J5&lt;0,"ATENÇÃO","OK")</f>
        <v>OK</v>
      </c>
      <c r="L5" s="31"/>
      <c r="M5" s="31"/>
      <c r="N5" s="31"/>
      <c r="O5" s="31"/>
      <c r="P5" s="31"/>
      <c r="Q5" s="31"/>
      <c r="R5" s="31"/>
      <c r="S5" s="31"/>
      <c r="T5" s="31"/>
      <c r="U5" s="31"/>
      <c r="V5" s="31"/>
      <c r="W5" s="31"/>
      <c r="X5" s="135"/>
      <c r="Y5" s="60"/>
      <c r="Z5" s="60"/>
      <c r="AA5" s="60"/>
      <c r="AB5" s="60"/>
      <c r="AC5" s="136"/>
      <c r="AD5" s="60"/>
      <c r="AE5" s="60"/>
    </row>
    <row r="6" spans="1:31" ht="30" customHeight="1" x14ac:dyDescent="0.25">
      <c r="A6" s="160"/>
      <c r="B6" s="67">
        <v>3</v>
      </c>
      <c r="C6" s="163"/>
      <c r="D6" s="79" t="s">
        <v>41</v>
      </c>
      <c r="E6" s="84" t="s">
        <v>231</v>
      </c>
      <c r="F6" s="68" t="s">
        <v>38</v>
      </c>
      <c r="G6" s="68" t="s">
        <v>39</v>
      </c>
      <c r="H6" s="53">
        <v>20.99</v>
      </c>
      <c r="I6" s="32">
        <v>5</v>
      </c>
      <c r="J6" s="41">
        <f t="shared" si="0"/>
        <v>5</v>
      </c>
      <c r="K6" s="42" t="str">
        <f t="shared" si="1"/>
        <v>OK</v>
      </c>
      <c r="L6" s="31"/>
      <c r="M6" s="31"/>
      <c r="N6" s="31"/>
      <c r="O6" s="31"/>
      <c r="P6" s="31"/>
      <c r="Q6" s="31"/>
      <c r="R6" s="31"/>
      <c r="S6" s="31"/>
      <c r="T6" s="31"/>
      <c r="U6" s="31"/>
      <c r="V6" s="31"/>
      <c r="W6" s="31"/>
      <c r="X6" s="135"/>
      <c r="Y6" s="60"/>
      <c r="Z6" s="60"/>
      <c r="AA6" s="60"/>
      <c r="AB6" s="60"/>
      <c r="AC6" s="136"/>
      <c r="AD6" s="60"/>
      <c r="AE6" s="60"/>
    </row>
    <row r="7" spans="1:31" ht="30" customHeight="1" x14ac:dyDescent="0.25">
      <c r="A7" s="160"/>
      <c r="B7" s="67">
        <v>4</v>
      </c>
      <c r="C7" s="163"/>
      <c r="D7" s="79" t="s">
        <v>42</v>
      </c>
      <c r="E7" s="84" t="s">
        <v>685</v>
      </c>
      <c r="F7" s="68" t="s">
        <v>38</v>
      </c>
      <c r="G7" s="68" t="s">
        <v>44</v>
      </c>
      <c r="H7" s="53">
        <v>0.62</v>
      </c>
      <c r="I7" s="32"/>
      <c r="J7" s="41">
        <f t="shared" si="0"/>
        <v>0</v>
      </c>
      <c r="K7" s="42" t="str">
        <f t="shared" si="1"/>
        <v>OK</v>
      </c>
      <c r="L7" s="31"/>
      <c r="M7" s="31"/>
      <c r="N7" s="31"/>
      <c r="O7" s="31"/>
      <c r="P7" s="31"/>
      <c r="Q7" s="31"/>
      <c r="R7" s="31"/>
      <c r="S7" s="31"/>
      <c r="T7" s="31"/>
      <c r="U7" s="31"/>
      <c r="V7" s="31"/>
      <c r="W7" s="31"/>
      <c r="X7" s="135"/>
      <c r="Y7" s="60"/>
      <c r="Z7" s="60"/>
      <c r="AA7" s="60"/>
      <c r="AB7" s="60"/>
      <c r="AC7" s="136"/>
      <c r="AD7" s="60"/>
      <c r="AE7" s="60"/>
    </row>
    <row r="8" spans="1:31" ht="30" customHeight="1" x14ac:dyDescent="0.25">
      <c r="A8" s="160"/>
      <c r="B8" s="67">
        <v>5</v>
      </c>
      <c r="C8" s="163"/>
      <c r="D8" s="79" t="s">
        <v>45</v>
      </c>
      <c r="E8" s="84" t="s">
        <v>685</v>
      </c>
      <c r="F8" s="68" t="s">
        <v>38</v>
      </c>
      <c r="G8" s="68" t="s">
        <v>44</v>
      </c>
      <c r="H8" s="53">
        <v>0.43</v>
      </c>
      <c r="I8" s="32"/>
      <c r="J8" s="41">
        <f t="shared" si="0"/>
        <v>0</v>
      </c>
      <c r="K8" s="42" t="str">
        <f t="shared" si="1"/>
        <v>OK</v>
      </c>
      <c r="L8" s="31"/>
      <c r="M8" s="31"/>
      <c r="N8" s="31"/>
      <c r="O8" s="31"/>
      <c r="P8" s="31"/>
      <c r="Q8" s="31"/>
      <c r="R8" s="31"/>
      <c r="S8" s="31"/>
      <c r="T8" s="31"/>
      <c r="U8" s="31"/>
      <c r="V8" s="31"/>
      <c r="W8" s="31"/>
      <c r="X8" s="135"/>
      <c r="Y8" s="60"/>
      <c r="Z8" s="60"/>
      <c r="AA8" s="60"/>
      <c r="AB8" s="60"/>
      <c r="AC8" s="136"/>
      <c r="AD8" s="60"/>
      <c r="AE8" s="60"/>
    </row>
    <row r="9" spans="1:31" ht="30" customHeight="1" x14ac:dyDescent="0.25">
      <c r="A9" s="160"/>
      <c r="B9" s="67">
        <v>6</v>
      </c>
      <c r="C9" s="163"/>
      <c r="D9" s="79" t="s">
        <v>46</v>
      </c>
      <c r="E9" s="84" t="s">
        <v>47</v>
      </c>
      <c r="F9" s="68" t="s">
        <v>38</v>
      </c>
      <c r="G9" s="68" t="s">
        <v>44</v>
      </c>
      <c r="H9" s="53">
        <v>43.44</v>
      </c>
      <c r="I9" s="32">
        <v>2</v>
      </c>
      <c r="J9" s="41">
        <f t="shared" si="0"/>
        <v>2</v>
      </c>
      <c r="K9" s="42" t="str">
        <f t="shared" si="1"/>
        <v>OK</v>
      </c>
      <c r="L9" s="31"/>
      <c r="M9" s="31"/>
      <c r="N9" s="31"/>
      <c r="O9" s="31"/>
      <c r="P9" s="31"/>
      <c r="Q9" s="31"/>
      <c r="R9" s="31"/>
      <c r="S9" s="31"/>
      <c r="T9" s="31"/>
      <c r="U9" s="31"/>
      <c r="V9" s="31"/>
      <c r="W9" s="31"/>
      <c r="X9" s="135"/>
      <c r="Y9" s="60"/>
      <c r="Z9" s="60"/>
      <c r="AA9" s="60"/>
      <c r="AB9" s="60"/>
      <c r="AC9" s="136"/>
      <c r="AD9" s="60"/>
      <c r="AE9" s="60"/>
    </row>
    <row r="10" spans="1:31" ht="30" customHeight="1" x14ac:dyDescent="0.25">
      <c r="A10" s="160"/>
      <c r="B10" s="67">
        <v>7</v>
      </c>
      <c r="C10" s="163"/>
      <c r="D10" s="79" t="s">
        <v>48</v>
      </c>
      <c r="E10" s="84" t="s">
        <v>686</v>
      </c>
      <c r="F10" s="68" t="s">
        <v>33</v>
      </c>
      <c r="G10" s="68" t="s">
        <v>44</v>
      </c>
      <c r="H10" s="53">
        <v>266.16000000000003</v>
      </c>
      <c r="I10" s="32"/>
      <c r="J10" s="41">
        <f t="shared" si="0"/>
        <v>0</v>
      </c>
      <c r="K10" s="42" t="str">
        <f t="shared" si="1"/>
        <v>OK</v>
      </c>
      <c r="L10" s="31"/>
      <c r="M10" s="31"/>
      <c r="N10" s="31"/>
      <c r="O10" s="31"/>
      <c r="P10" s="31"/>
      <c r="Q10" s="31"/>
      <c r="R10" s="31"/>
      <c r="S10" s="31"/>
      <c r="T10" s="31"/>
      <c r="U10" s="31"/>
      <c r="V10" s="31"/>
      <c r="W10" s="31"/>
      <c r="X10" s="135"/>
      <c r="Y10" s="60"/>
      <c r="Z10" s="60"/>
      <c r="AA10" s="60"/>
      <c r="AB10" s="60"/>
      <c r="AC10" s="136"/>
      <c r="AD10" s="60"/>
      <c r="AE10" s="60"/>
    </row>
    <row r="11" spans="1:31" ht="30" customHeight="1" x14ac:dyDescent="0.25">
      <c r="A11" s="160"/>
      <c r="B11" s="67">
        <v>8</v>
      </c>
      <c r="C11" s="163"/>
      <c r="D11" s="79" t="s">
        <v>49</v>
      </c>
      <c r="E11" s="84" t="s">
        <v>47</v>
      </c>
      <c r="F11" s="68" t="s">
        <v>50</v>
      </c>
      <c r="G11" s="68" t="s">
        <v>44</v>
      </c>
      <c r="H11" s="53">
        <v>12.5</v>
      </c>
      <c r="I11" s="32">
        <v>10</v>
      </c>
      <c r="J11" s="41">
        <f t="shared" si="0"/>
        <v>10</v>
      </c>
      <c r="K11" s="42" t="str">
        <f t="shared" si="1"/>
        <v>OK</v>
      </c>
      <c r="L11" s="31"/>
      <c r="M11" s="31"/>
      <c r="N11" s="31"/>
      <c r="O11" s="31"/>
      <c r="P11" s="31"/>
      <c r="Q11" s="31"/>
      <c r="R11" s="31"/>
      <c r="S11" s="31"/>
      <c r="T11" s="31"/>
      <c r="U11" s="31"/>
      <c r="V11" s="31"/>
      <c r="W11" s="31"/>
      <c r="X11" s="135"/>
      <c r="Y11" s="60"/>
      <c r="Z11" s="60"/>
      <c r="AA11" s="60"/>
      <c r="AB11" s="60"/>
      <c r="AC11" s="136"/>
      <c r="AD11" s="60"/>
      <c r="AE11" s="60"/>
    </row>
    <row r="12" spans="1:31" ht="30" customHeight="1" x14ac:dyDescent="0.25">
      <c r="A12" s="160"/>
      <c r="B12" s="69">
        <v>9</v>
      </c>
      <c r="C12" s="163"/>
      <c r="D12" s="80" t="s">
        <v>51</v>
      </c>
      <c r="E12" s="85" t="s">
        <v>47</v>
      </c>
      <c r="F12" s="69" t="s">
        <v>50</v>
      </c>
      <c r="G12" s="69" t="s">
        <v>44</v>
      </c>
      <c r="H12" s="54">
        <v>14.7</v>
      </c>
      <c r="I12" s="32">
        <v>1</v>
      </c>
      <c r="J12" s="41">
        <f t="shared" si="0"/>
        <v>1</v>
      </c>
      <c r="K12" s="42" t="str">
        <f t="shared" si="1"/>
        <v>OK</v>
      </c>
      <c r="L12" s="31"/>
      <c r="M12" s="31"/>
      <c r="N12" s="31"/>
      <c r="O12" s="31"/>
      <c r="P12" s="31"/>
      <c r="Q12" s="31"/>
      <c r="R12" s="31"/>
      <c r="S12" s="31"/>
      <c r="T12" s="31"/>
      <c r="U12" s="31"/>
      <c r="V12" s="31"/>
      <c r="W12" s="31"/>
      <c r="X12" s="135"/>
      <c r="Y12" s="60"/>
      <c r="Z12" s="60"/>
      <c r="AA12" s="60"/>
      <c r="AB12" s="60"/>
      <c r="AC12" s="136"/>
      <c r="AD12" s="60"/>
      <c r="AE12" s="60"/>
    </row>
    <row r="13" spans="1:31" ht="30" customHeight="1" x14ac:dyDescent="0.25">
      <c r="A13" s="160"/>
      <c r="B13" s="69">
        <v>10</v>
      </c>
      <c r="C13" s="163"/>
      <c r="D13" s="80" t="s">
        <v>52</v>
      </c>
      <c r="E13" s="85" t="s">
        <v>47</v>
      </c>
      <c r="F13" s="69" t="s">
        <v>50</v>
      </c>
      <c r="G13" s="69" t="s">
        <v>44</v>
      </c>
      <c r="H13" s="54">
        <v>12.41</v>
      </c>
      <c r="I13" s="32">
        <v>1</v>
      </c>
      <c r="J13" s="41">
        <f t="shared" si="0"/>
        <v>1</v>
      </c>
      <c r="K13" s="42" t="str">
        <f t="shared" si="1"/>
        <v>OK</v>
      </c>
      <c r="L13" s="31"/>
      <c r="M13" s="31"/>
      <c r="N13" s="31"/>
      <c r="O13" s="31"/>
      <c r="P13" s="31"/>
      <c r="Q13" s="31"/>
      <c r="R13" s="31"/>
      <c r="S13" s="31"/>
      <c r="T13" s="31"/>
      <c r="U13" s="31"/>
      <c r="V13" s="31"/>
      <c r="W13" s="31"/>
      <c r="X13" s="135"/>
      <c r="Y13" s="60"/>
      <c r="Z13" s="60"/>
      <c r="AA13" s="60"/>
      <c r="AB13" s="60"/>
      <c r="AC13" s="136"/>
      <c r="AD13" s="60"/>
      <c r="AE13" s="60"/>
    </row>
    <row r="14" spans="1:31" ht="30" customHeight="1" x14ac:dyDescent="0.25">
      <c r="A14" s="160"/>
      <c r="B14" s="67">
        <v>11</v>
      </c>
      <c r="C14" s="163"/>
      <c r="D14" s="79" t="s">
        <v>53</v>
      </c>
      <c r="E14" s="84" t="s">
        <v>54</v>
      </c>
      <c r="F14" s="68" t="s">
        <v>38</v>
      </c>
      <c r="G14" s="68" t="s">
        <v>44</v>
      </c>
      <c r="H14" s="53">
        <v>0.02</v>
      </c>
      <c r="I14" s="32">
        <f>400+300</f>
        <v>700</v>
      </c>
      <c r="J14" s="41">
        <f t="shared" si="0"/>
        <v>0</v>
      </c>
      <c r="K14" s="42" t="str">
        <f t="shared" si="1"/>
        <v>OK</v>
      </c>
      <c r="L14" s="31"/>
      <c r="M14" s="31"/>
      <c r="N14" s="31"/>
      <c r="O14" s="31"/>
      <c r="P14" s="31">
        <v>400</v>
      </c>
      <c r="Q14" s="31"/>
      <c r="R14" s="31"/>
      <c r="S14" s="31"/>
      <c r="T14" s="31"/>
      <c r="U14" s="31"/>
      <c r="V14" s="31"/>
      <c r="W14" s="31"/>
      <c r="X14" s="135"/>
      <c r="Y14" s="60"/>
      <c r="Z14" s="60"/>
      <c r="AA14" s="60"/>
      <c r="AB14" s="60"/>
      <c r="AC14" s="137">
        <v>300</v>
      </c>
      <c r="AD14" s="60"/>
      <c r="AE14" s="60"/>
    </row>
    <row r="15" spans="1:31" ht="30" customHeight="1" x14ac:dyDescent="0.25">
      <c r="A15" s="160"/>
      <c r="B15" s="67">
        <v>12</v>
      </c>
      <c r="C15" s="163"/>
      <c r="D15" s="79" t="s">
        <v>55</v>
      </c>
      <c r="E15" s="84" t="s">
        <v>54</v>
      </c>
      <c r="F15" s="68" t="s">
        <v>38</v>
      </c>
      <c r="G15" s="68" t="s">
        <v>44</v>
      </c>
      <c r="H15" s="53">
        <v>0.02</v>
      </c>
      <c r="I15" s="32">
        <f>400+250</f>
        <v>650</v>
      </c>
      <c r="J15" s="41">
        <f t="shared" si="0"/>
        <v>0</v>
      </c>
      <c r="K15" s="42" t="str">
        <f t="shared" si="1"/>
        <v>OK</v>
      </c>
      <c r="L15" s="31"/>
      <c r="M15" s="31"/>
      <c r="N15" s="31"/>
      <c r="O15" s="31"/>
      <c r="P15" s="31">
        <v>400</v>
      </c>
      <c r="Q15" s="31"/>
      <c r="R15" s="31"/>
      <c r="S15" s="31"/>
      <c r="T15" s="31"/>
      <c r="U15" s="31"/>
      <c r="V15" s="31"/>
      <c r="W15" s="31"/>
      <c r="X15" s="135"/>
      <c r="Y15" s="60"/>
      <c r="Z15" s="60"/>
      <c r="AA15" s="60"/>
      <c r="AB15" s="60"/>
      <c r="AC15" s="137">
        <v>250</v>
      </c>
      <c r="AD15" s="60"/>
      <c r="AE15" s="60"/>
    </row>
    <row r="16" spans="1:31" ht="30" customHeight="1" x14ac:dyDescent="0.25">
      <c r="A16" s="160"/>
      <c r="B16" s="67">
        <v>13</v>
      </c>
      <c r="C16" s="163"/>
      <c r="D16" s="79" t="s">
        <v>56</v>
      </c>
      <c r="E16" s="84" t="s">
        <v>54</v>
      </c>
      <c r="F16" s="68" t="s">
        <v>38</v>
      </c>
      <c r="G16" s="68" t="s">
        <v>44</v>
      </c>
      <c r="H16" s="53">
        <v>0.06</v>
      </c>
      <c r="I16" s="32"/>
      <c r="J16" s="41">
        <f t="shared" si="0"/>
        <v>0</v>
      </c>
      <c r="K16" s="42" t="str">
        <f t="shared" si="1"/>
        <v>OK</v>
      </c>
      <c r="L16" s="31"/>
      <c r="M16" s="31"/>
      <c r="N16" s="31"/>
      <c r="O16" s="31"/>
      <c r="P16" s="31"/>
      <c r="Q16" s="31"/>
      <c r="R16" s="31"/>
      <c r="S16" s="31"/>
      <c r="T16" s="31"/>
      <c r="U16" s="31"/>
      <c r="V16" s="31"/>
      <c r="W16" s="31"/>
      <c r="X16" s="135"/>
      <c r="Y16" s="60"/>
      <c r="Z16" s="60"/>
      <c r="AA16" s="60"/>
      <c r="AB16" s="60"/>
      <c r="AC16" s="136"/>
      <c r="AD16" s="60"/>
      <c r="AE16" s="60"/>
    </row>
    <row r="17" spans="1:31" ht="30" customHeight="1" x14ac:dyDescent="0.25">
      <c r="A17" s="160"/>
      <c r="B17" s="67">
        <v>14</v>
      </c>
      <c r="C17" s="163"/>
      <c r="D17" s="79" t="s">
        <v>58</v>
      </c>
      <c r="E17" s="84" t="s">
        <v>54</v>
      </c>
      <c r="F17" s="68" t="s">
        <v>38</v>
      </c>
      <c r="G17" s="68" t="s">
        <v>44</v>
      </c>
      <c r="H17" s="53">
        <v>0.02</v>
      </c>
      <c r="I17" s="32">
        <v>100</v>
      </c>
      <c r="J17" s="41">
        <f t="shared" si="0"/>
        <v>0</v>
      </c>
      <c r="K17" s="42" t="str">
        <f t="shared" si="1"/>
        <v>OK</v>
      </c>
      <c r="L17" s="31"/>
      <c r="M17" s="31"/>
      <c r="N17" s="31"/>
      <c r="O17" s="31"/>
      <c r="P17" s="31"/>
      <c r="Q17" s="31"/>
      <c r="R17" s="31"/>
      <c r="S17" s="31"/>
      <c r="T17" s="31"/>
      <c r="U17" s="31"/>
      <c r="V17" s="31"/>
      <c r="W17" s="31"/>
      <c r="X17" s="135"/>
      <c r="Y17" s="60"/>
      <c r="Z17" s="60"/>
      <c r="AA17" s="60"/>
      <c r="AB17" s="60"/>
      <c r="AC17" s="137">
        <v>100</v>
      </c>
      <c r="AD17" s="60"/>
      <c r="AE17" s="60"/>
    </row>
    <row r="18" spans="1:31" ht="30" customHeight="1" x14ac:dyDescent="0.25">
      <c r="A18" s="160"/>
      <c r="B18" s="67">
        <v>15</v>
      </c>
      <c r="C18" s="163"/>
      <c r="D18" s="79" t="s">
        <v>687</v>
      </c>
      <c r="E18" s="84" t="s">
        <v>54</v>
      </c>
      <c r="F18" s="68" t="s">
        <v>38</v>
      </c>
      <c r="G18" s="68" t="s">
        <v>44</v>
      </c>
      <c r="H18" s="53">
        <v>0.1</v>
      </c>
      <c r="I18" s="32">
        <v>100</v>
      </c>
      <c r="J18" s="41">
        <f t="shared" si="0"/>
        <v>0</v>
      </c>
      <c r="K18" s="42" t="str">
        <f t="shared" si="1"/>
        <v>OK</v>
      </c>
      <c r="L18" s="31"/>
      <c r="M18" s="31"/>
      <c r="N18" s="31"/>
      <c r="O18" s="31"/>
      <c r="P18" s="31"/>
      <c r="Q18" s="31"/>
      <c r="R18" s="31"/>
      <c r="S18" s="31"/>
      <c r="T18" s="31"/>
      <c r="U18" s="31"/>
      <c r="V18" s="31"/>
      <c r="W18" s="31"/>
      <c r="X18" s="135"/>
      <c r="Y18" s="60"/>
      <c r="Z18" s="60"/>
      <c r="AA18" s="60"/>
      <c r="AB18" s="60"/>
      <c r="AC18" s="137">
        <v>100</v>
      </c>
      <c r="AD18" s="60"/>
      <c r="AE18" s="60"/>
    </row>
    <row r="19" spans="1:31" ht="30" customHeight="1" x14ac:dyDescent="0.25">
      <c r="A19" s="160"/>
      <c r="B19" s="67">
        <v>16</v>
      </c>
      <c r="C19" s="163"/>
      <c r="D19" s="79" t="s">
        <v>59</v>
      </c>
      <c r="E19" s="84" t="s">
        <v>54</v>
      </c>
      <c r="F19" s="68" t="s">
        <v>38</v>
      </c>
      <c r="G19" s="68" t="s">
        <v>44</v>
      </c>
      <c r="H19" s="53">
        <v>0.13</v>
      </c>
      <c r="I19" s="32"/>
      <c r="J19" s="41">
        <f t="shared" si="0"/>
        <v>0</v>
      </c>
      <c r="K19" s="42" t="str">
        <f t="shared" si="1"/>
        <v>OK</v>
      </c>
      <c r="L19" s="31"/>
      <c r="M19" s="31"/>
      <c r="N19" s="31"/>
      <c r="O19" s="31"/>
      <c r="P19" s="31"/>
      <c r="Q19" s="31"/>
      <c r="R19" s="31"/>
      <c r="S19" s="31"/>
      <c r="T19" s="31"/>
      <c r="U19" s="31"/>
      <c r="V19" s="31"/>
      <c r="W19" s="31"/>
      <c r="X19" s="135"/>
      <c r="Y19" s="60"/>
      <c r="Z19" s="60"/>
      <c r="AA19" s="60"/>
      <c r="AB19" s="60"/>
      <c r="AC19" s="136"/>
      <c r="AD19" s="60"/>
      <c r="AE19" s="60"/>
    </row>
    <row r="20" spans="1:31" ht="30" customHeight="1" x14ac:dyDescent="0.25">
      <c r="A20" s="160"/>
      <c r="B20" s="67">
        <v>17</v>
      </c>
      <c r="C20" s="163"/>
      <c r="D20" s="79" t="s">
        <v>60</v>
      </c>
      <c r="E20" s="84" t="s">
        <v>54</v>
      </c>
      <c r="F20" s="68" t="s">
        <v>38</v>
      </c>
      <c r="G20" s="68" t="s">
        <v>44</v>
      </c>
      <c r="H20" s="53">
        <v>0.04</v>
      </c>
      <c r="I20" s="32">
        <f>200+200</f>
        <v>400</v>
      </c>
      <c r="J20" s="41">
        <f t="shared" si="0"/>
        <v>0</v>
      </c>
      <c r="K20" s="42" t="str">
        <f t="shared" si="1"/>
        <v>OK</v>
      </c>
      <c r="L20" s="31"/>
      <c r="M20" s="31"/>
      <c r="N20" s="31"/>
      <c r="O20" s="31"/>
      <c r="P20" s="31"/>
      <c r="Q20" s="31"/>
      <c r="R20" s="31"/>
      <c r="S20" s="31"/>
      <c r="T20" s="31"/>
      <c r="U20" s="31"/>
      <c r="V20" s="31"/>
      <c r="W20" s="31"/>
      <c r="X20" s="135"/>
      <c r="Y20" s="60"/>
      <c r="Z20" s="60"/>
      <c r="AA20" s="60"/>
      <c r="AB20" s="60"/>
      <c r="AC20" s="137">
        <v>400</v>
      </c>
      <c r="AD20" s="60"/>
      <c r="AE20" s="60"/>
    </row>
    <row r="21" spans="1:31" ht="30" customHeight="1" x14ac:dyDescent="0.25">
      <c r="A21" s="160"/>
      <c r="B21" s="67">
        <v>18</v>
      </c>
      <c r="C21" s="163"/>
      <c r="D21" s="79" t="s">
        <v>61</v>
      </c>
      <c r="E21" s="84" t="s">
        <v>54</v>
      </c>
      <c r="F21" s="68" t="s">
        <v>38</v>
      </c>
      <c r="G21" s="68" t="s">
        <v>44</v>
      </c>
      <c r="H21" s="53">
        <v>7.0000000000000007E-2</v>
      </c>
      <c r="I21" s="32"/>
      <c r="J21" s="41">
        <f t="shared" si="0"/>
        <v>0</v>
      </c>
      <c r="K21" s="42" t="str">
        <f t="shared" si="1"/>
        <v>OK</v>
      </c>
      <c r="L21" s="31"/>
      <c r="M21" s="31"/>
      <c r="N21" s="31"/>
      <c r="O21" s="31"/>
      <c r="P21" s="31"/>
      <c r="Q21" s="31"/>
      <c r="R21" s="31"/>
      <c r="S21" s="31"/>
      <c r="T21" s="31"/>
      <c r="U21" s="31"/>
      <c r="V21" s="31"/>
      <c r="W21" s="31"/>
      <c r="X21" s="135"/>
      <c r="Y21" s="60"/>
      <c r="Z21" s="60"/>
      <c r="AA21" s="60"/>
      <c r="AB21" s="60"/>
      <c r="AC21" s="136"/>
      <c r="AD21" s="60"/>
      <c r="AE21" s="60"/>
    </row>
    <row r="22" spans="1:31" ht="30" customHeight="1" x14ac:dyDescent="0.25">
      <c r="A22" s="160"/>
      <c r="B22" s="67">
        <v>19</v>
      </c>
      <c r="C22" s="163"/>
      <c r="D22" s="79" t="s">
        <v>62</v>
      </c>
      <c r="E22" s="84" t="s">
        <v>54</v>
      </c>
      <c r="F22" s="68" t="s">
        <v>38</v>
      </c>
      <c r="G22" s="68" t="s">
        <v>44</v>
      </c>
      <c r="H22" s="53">
        <v>0.15</v>
      </c>
      <c r="I22" s="32"/>
      <c r="J22" s="41">
        <f t="shared" si="0"/>
        <v>0</v>
      </c>
      <c r="K22" s="42" t="str">
        <f t="shared" si="1"/>
        <v>OK</v>
      </c>
      <c r="L22" s="31"/>
      <c r="M22" s="31"/>
      <c r="N22" s="31"/>
      <c r="O22" s="31"/>
      <c r="P22" s="31"/>
      <c r="Q22" s="31"/>
      <c r="R22" s="31"/>
      <c r="S22" s="31"/>
      <c r="T22" s="31"/>
      <c r="U22" s="31"/>
      <c r="V22" s="31"/>
      <c r="W22" s="31"/>
      <c r="X22" s="135"/>
      <c r="Y22" s="60"/>
      <c r="Z22" s="60"/>
      <c r="AA22" s="60"/>
      <c r="AB22" s="60"/>
      <c r="AC22" s="136"/>
      <c r="AD22" s="60"/>
      <c r="AE22" s="60"/>
    </row>
    <row r="23" spans="1:31" ht="30" customHeight="1" x14ac:dyDescent="0.25">
      <c r="A23" s="160"/>
      <c r="B23" s="67">
        <v>20</v>
      </c>
      <c r="C23" s="163"/>
      <c r="D23" s="80" t="s">
        <v>63</v>
      </c>
      <c r="E23" s="85" t="s">
        <v>688</v>
      </c>
      <c r="F23" s="68" t="s">
        <v>38</v>
      </c>
      <c r="G23" s="68" t="s">
        <v>44</v>
      </c>
      <c r="H23" s="53">
        <v>0.5</v>
      </c>
      <c r="I23" s="32"/>
      <c r="J23" s="41">
        <f t="shared" si="0"/>
        <v>0</v>
      </c>
      <c r="K23" s="42" t="str">
        <f t="shared" si="1"/>
        <v>OK</v>
      </c>
      <c r="L23" s="31"/>
      <c r="M23" s="31"/>
      <c r="N23" s="31"/>
      <c r="O23" s="31"/>
      <c r="P23" s="31"/>
      <c r="Q23" s="31"/>
      <c r="R23" s="31"/>
      <c r="S23" s="31"/>
      <c r="T23" s="31"/>
      <c r="U23" s="31"/>
      <c r="V23" s="31"/>
      <c r="W23" s="31"/>
      <c r="X23" s="135"/>
      <c r="Y23" s="60"/>
      <c r="Z23" s="60"/>
      <c r="AA23" s="60"/>
      <c r="AB23" s="60"/>
      <c r="AC23" s="136"/>
      <c r="AD23" s="60"/>
      <c r="AE23" s="60"/>
    </row>
    <row r="24" spans="1:31" ht="30" customHeight="1" x14ac:dyDescent="0.25">
      <c r="A24" s="160"/>
      <c r="B24" s="67">
        <v>21</v>
      </c>
      <c r="C24" s="163"/>
      <c r="D24" s="80" t="s">
        <v>65</v>
      </c>
      <c r="E24" s="85" t="s">
        <v>688</v>
      </c>
      <c r="F24" s="68" t="s">
        <v>38</v>
      </c>
      <c r="G24" s="68" t="s">
        <v>44</v>
      </c>
      <c r="H24" s="53">
        <v>0.25</v>
      </c>
      <c r="I24" s="32"/>
      <c r="J24" s="41">
        <f t="shared" si="0"/>
        <v>0</v>
      </c>
      <c r="K24" s="42" t="str">
        <f t="shared" si="1"/>
        <v>OK</v>
      </c>
      <c r="L24" s="31"/>
      <c r="M24" s="31"/>
      <c r="N24" s="31"/>
      <c r="O24" s="31"/>
      <c r="P24" s="31"/>
      <c r="Q24" s="31"/>
      <c r="R24" s="31"/>
      <c r="S24" s="31"/>
      <c r="T24" s="31"/>
      <c r="U24" s="31"/>
      <c r="V24" s="31"/>
      <c r="W24" s="31"/>
      <c r="X24" s="135"/>
      <c r="Y24" s="60"/>
      <c r="Z24" s="60"/>
      <c r="AA24" s="60"/>
      <c r="AB24" s="60"/>
      <c r="AC24" s="136"/>
      <c r="AD24" s="60"/>
      <c r="AE24" s="60"/>
    </row>
    <row r="25" spans="1:31" ht="30" customHeight="1" x14ac:dyDescent="0.25">
      <c r="A25" s="160"/>
      <c r="B25" s="67">
        <v>22</v>
      </c>
      <c r="C25" s="163"/>
      <c r="D25" s="80" t="s">
        <v>66</v>
      </c>
      <c r="E25" s="85" t="s">
        <v>688</v>
      </c>
      <c r="F25" s="68" t="s">
        <v>38</v>
      </c>
      <c r="G25" s="68" t="s">
        <v>44</v>
      </c>
      <c r="H25" s="53">
        <v>0.3</v>
      </c>
      <c r="I25" s="32"/>
      <c r="J25" s="41">
        <f t="shared" si="0"/>
        <v>0</v>
      </c>
      <c r="K25" s="42" t="str">
        <f t="shared" si="1"/>
        <v>OK</v>
      </c>
      <c r="L25" s="31"/>
      <c r="M25" s="31"/>
      <c r="N25" s="31"/>
      <c r="O25" s="31"/>
      <c r="P25" s="31"/>
      <c r="Q25" s="31"/>
      <c r="R25" s="31"/>
      <c r="S25" s="31"/>
      <c r="T25" s="31"/>
      <c r="U25" s="31"/>
      <c r="V25" s="31"/>
      <c r="W25" s="31"/>
      <c r="X25" s="135"/>
      <c r="Y25" s="60"/>
      <c r="Z25" s="60"/>
      <c r="AA25" s="60"/>
      <c r="AB25" s="60"/>
      <c r="AC25" s="136"/>
      <c r="AD25" s="60"/>
      <c r="AE25" s="60"/>
    </row>
    <row r="26" spans="1:31" ht="30" customHeight="1" x14ac:dyDescent="0.25">
      <c r="A26" s="160"/>
      <c r="B26" s="67">
        <v>23</v>
      </c>
      <c r="C26" s="163"/>
      <c r="D26" s="80" t="s">
        <v>67</v>
      </c>
      <c r="E26" s="85" t="s">
        <v>688</v>
      </c>
      <c r="F26" s="68" t="s">
        <v>38</v>
      </c>
      <c r="G26" s="68" t="s">
        <v>44</v>
      </c>
      <c r="H26" s="53">
        <v>0.45</v>
      </c>
      <c r="I26" s="32"/>
      <c r="J26" s="41">
        <f t="shared" si="0"/>
        <v>0</v>
      </c>
      <c r="K26" s="42" t="str">
        <f t="shared" si="1"/>
        <v>OK</v>
      </c>
      <c r="L26" s="31"/>
      <c r="M26" s="31"/>
      <c r="N26" s="31"/>
      <c r="O26" s="31"/>
      <c r="P26" s="31"/>
      <c r="Q26" s="31"/>
      <c r="R26" s="31"/>
      <c r="S26" s="31"/>
      <c r="T26" s="31"/>
      <c r="U26" s="31"/>
      <c r="V26" s="31"/>
      <c r="W26" s="31"/>
      <c r="X26" s="135"/>
      <c r="Y26" s="60"/>
      <c r="Z26" s="60"/>
      <c r="AA26" s="60"/>
      <c r="AB26" s="60"/>
      <c r="AC26" s="136"/>
      <c r="AD26" s="60"/>
      <c r="AE26" s="60"/>
    </row>
    <row r="27" spans="1:31" ht="30" customHeight="1" x14ac:dyDescent="0.25">
      <c r="A27" s="160"/>
      <c r="B27" s="67">
        <v>24</v>
      </c>
      <c r="C27" s="163"/>
      <c r="D27" s="80" t="s">
        <v>68</v>
      </c>
      <c r="E27" s="85" t="s">
        <v>688</v>
      </c>
      <c r="F27" s="68" t="s">
        <v>38</v>
      </c>
      <c r="G27" s="68" t="s">
        <v>44</v>
      </c>
      <c r="H27" s="53">
        <v>0.8</v>
      </c>
      <c r="I27" s="32"/>
      <c r="J27" s="41">
        <f t="shared" si="0"/>
        <v>0</v>
      </c>
      <c r="K27" s="42" t="str">
        <f t="shared" si="1"/>
        <v>OK</v>
      </c>
      <c r="L27" s="31"/>
      <c r="M27" s="31"/>
      <c r="N27" s="31"/>
      <c r="O27" s="31"/>
      <c r="P27" s="31"/>
      <c r="Q27" s="31"/>
      <c r="R27" s="31"/>
      <c r="S27" s="31"/>
      <c r="T27" s="31"/>
      <c r="U27" s="31"/>
      <c r="V27" s="31"/>
      <c r="W27" s="31"/>
      <c r="X27" s="135"/>
      <c r="Y27" s="60"/>
      <c r="Z27" s="60"/>
      <c r="AA27" s="60"/>
      <c r="AB27" s="60"/>
      <c r="AC27" s="136"/>
      <c r="AD27" s="60"/>
      <c r="AE27" s="60"/>
    </row>
    <row r="28" spans="1:31" ht="30" customHeight="1" x14ac:dyDescent="0.25">
      <c r="A28" s="160"/>
      <c r="B28" s="67">
        <v>25</v>
      </c>
      <c r="C28" s="163"/>
      <c r="D28" s="80" t="s">
        <v>69</v>
      </c>
      <c r="E28" s="85" t="s">
        <v>688</v>
      </c>
      <c r="F28" s="68" t="s">
        <v>38</v>
      </c>
      <c r="G28" s="68" t="s">
        <v>44</v>
      </c>
      <c r="H28" s="53">
        <v>0.35</v>
      </c>
      <c r="I28" s="32"/>
      <c r="J28" s="41">
        <f t="shared" si="0"/>
        <v>0</v>
      </c>
      <c r="K28" s="42" t="str">
        <f t="shared" si="1"/>
        <v>OK</v>
      </c>
      <c r="L28" s="31"/>
      <c r="M28" s="31"/>
      <c r="N28" s="31"/>
      <c r="O28" s="31"/>
      <c r="P28" s="31"/>
      <c r="Q28" s="31"/>
      <c r="R28" s="31"/>
      <c r="S28" s="31"/>
      <c r="T28" s="31"/>
      <c r="U28" s="31"/>
      <c r="V28" s="31"/>
      <c r="W28" s="31"/>
      <c r="X28" s="135"/>
      <c r="Y28" s="60"/>
      <c r="Z28" s="60"/>
      <c r="AA28" s="60"/>
      <c r="AB28" s="60"/>
      <c r="AC28" s="136"/>
      <c r="AD28" s="60"/>
      <c r="AE28" s="60"/>
    </row>
    <row r="29" spans="1:31" ht="30" customHeight="1" x14ac:dyDescent="0.25">
      <c r="A29" s="160"/>
      <c r="B29" s="67">
        <v>26</v>
      </c>
      <c r="C29" s="163"/>
      <c r="D29" s="80" t="s">
        <v>70</v>
      </c>
      <c r="E29" s="85" t="s">
        <v>688</v>
      </c>
      <c r="F29" s="68" t="s">
        <v>38</v>
      </c>
      <c r="G29" s="68" t="s">
        <v>44</v>
      </c>
      <c r="H29" s="53">
        <v>0.2</v>
      </c>
      <c r="I29" s="32"/>
      <c r="J29" s="41">
        <f t="shared" si="0"/>
        <v>0</v>
      </c>
      <c r="K29" s="42" t="str">
        <f t="shared" si="1"/>
        <v>OK</v>
      </c>
      <c r="L29" s="31"/>
      <c r="M29" s="31"/>
      <c r="N29" s="31"/>
      <c r="O29" s="31"/>
      <c r="P29" s="31"/>
      <c r="Q29" s="31"/>
      <c r="R29" s="31"/>
      <c r="S29" s="31"/>
      <c r="T29" s="31"/>
      <c r="U29" s="31"/>
      <c r="V29" s="31"/>
      <c r="W29" s="31"/>
      <c r="X29" s="135"/>
      <c r="Y29" s="60"/>
      <c r="Z29" s="60"/>
      <c r="AA29" s="60"/>
      <c r="AB29" s="60"/>
      <c r="AC29" s="136"/>
      <c r="AD29" s="60"/>
      <c r="AE29" s="60"/>
    </row>
    <row r="30" spans="1:31" ht="30" customHeight="1" x14ac:dyDescent="0.25">
      <c r="A30" s="160"/>
      <c r="B30" s="67">
        <v>27</v>
      </c>
      <c r="C30" s="163"/>
      <c r="D30" s="80" t="s">
        <v>71</v>
      </c>
      <c r="E30" s="85" t="s">
        <v>688</v>
      </c>
      <c r="F30" s="68" t="s">
        <v>38</v>
      </c>
      <c r="G30" s="68" t="s">
        <v>44</v>
      </c>
      <c r="H30" s="53">
        <v>0.5</v>
      </c>
      <c r="I30" s="32"/>
      <c r="J30" s="41">
        <f t="shared" si="0"/>
        <v>0</v>
      </c>
      <c r="K30" s="42" t="str">
        <f t="shared" si="1"/>
        <v>OK</v>
      </c>
      <c r="L30" s="31"/>
      <c r="M30" s="31"/>
      <c r="N30" s="31"/>
      <c r="O30" s="31"/>
      <c r="P30" s="31"/>
      <c r="Q30" s="31"/>
      <c r="R30" s="31"/>
      <c r="S30" s="31"/>
      <c r="T30" s="31"/>
      <c r="U30" s="31"/>
      <c r="V30" s="31"/>
      <c r="W30" s="31"/>
      <c r="X30" s="135"/>
      <c r="Y30" s="60"/>
      <c r="Z30" s="60"/>
      <c r="AA30" s="60"/>
      <c r="AB30" s="60"/>
      <c r="AC30" s="136"/>
      <c r="AD30" s="60"/>
      <c r="AE30" s="60"/>
    </row>
    <row r="31" spans="1:31" ht="30" customHeight="1" x14ac:dyDescent="0.25">
      <c r="A31" s="160"/>
      <c r="B31" s="67">
        <v>28</v>
      </c>
      <c r="C31" s="163"/>
      <c r="D31" s="80" t="s">
        <v>72</v>
      </c>
      <c r="E31" s="85" t="s">
        <v>688</v>
      </c>
      <c r="F31" s="68" t="s">
        <v>38</v>
      </c>
      <c r="G31" s="68" t="s">
        <v>44</v>
      </c>
      <c r="H31" s="53">
        <v>0.7</v>
      </c>
      <c r="I31" s="32"/>
      <c r="J31" s="41">
        <f t="shared" si="0"/>
        <v>0</v>
      </c>
      <c r="K31" s="42" t="str">
        <f t="shared" si="1"/>
        <v>OK</v>
      </c>
      <c r="L31" s="31"/>
      <c r="M31" s="31"/>
      <c r="N31" s="31"/>
      <c r="O31" s="31"/>
      <c r="P31" s="31"/>
      <c r="Q31" s="31"/>
      <c r="R31" s="31"/>
      <c r="S31" s="31"/>
      <c r="T31" s="31"/>
      <c r="U31" s="31"/>
      <c r="V31" s="31"/>
      <c r="W31" s="31"/>
      <c r="X31" s="135"/>
      <c r="Y31" s="60"/>
      <c r="Z31" s="60"/>
      <c r="AA31" s="60"/>
      <c r="AB31" s="60"/>
      <c r="AC31" s="136"/>
      <c r="AD31" s="60"/>
      <c r="AE31" s="60"/>
    </row>
    <row r="32" spans="1:31" ht="30" customHeight="1" x14ac:dyDescent="0.25">
      <c r="A32" s="160"/>
      <c r="B32" s="67">
        <v>29</v>
      </c>
      <c r="C32" s="163"/>
      <c r="D32" s="80" t="s">
        <v>73</v>
      </c>
      <c r="E32" s="85" t="s">
        <v>688</v>
      </c>
      <c r="F32" s="68" t="s">
        <v>38</v>
      </c>
      <c r="G32" s="68" t="s">
        <v>44</v>
      </c>
      <c r="H32" s="53">
        <v>0.5</v>
      </c>
      <c r="I32" s="32"/>
      <c r="J32" s="41">
        <f t="shared" si="0"/>
        <v>0</v>
      </c>
      <c r="K32" s="42" t="str">
        <f t="shared" si="1"/>
        <v>OK</v>
      </c>
      <c r="L32" s="31"/>
      <c r="M32" s="31"/>
      <c r="N32" s="31"/>
      <c r="O32" s="31"/>
      <c r="P32" s="31"/>
      <c r="Q32" s="31"/>
      <c r="R32" s="31"/>
      <c r="S32" s="31"/>
      <c r="T32" s="31"/>
      <c r="U32" s="31"/>
      <c r="V32" s="31"/>
      <c r="W32" s="31"/>
      <c r="X32" s="135"/>
      <c r="Y32" s="60"/>
      <c r="Z32" s="60"/>
      <c r="AA32" s="60"/>
      <c r="AB32" s="60"/>
      <c r="AC32" s="136"/>
      <c r="AD32" s="60"/>
      <c r="AE32" s="60"/>
    </row>
    <row r="33" spans="1:31" ht="30" customHeight="1" x14ac:dyDescent="0.25">
      <c r="A33" s="160"/>
      <c r="B33" s="67">
        <v>30</v>
      </c>
      <c r="C33" s="163"/>
      <c r="D33" s="80" t="s">
        <v>74</v>
      </c>
      <c r="E33" s="85" t="s">
        <v>688</v>
      </c>
      <c r="F33" s="68" t="s">
        <v>38</v>
      </c>
      <c r="G33" s="68" t="s">
        <v>44</v>
      </c>
      <c r="H33" s="53">
        <v>0.7</v>
      </c>
      <c r="I33" s="32"/>
      <c r="J33" s="41">
        <f t="shared" si="0"/>
        <v>0</v>
      </c>
      <c r="K33" s="42" t="str">
        <f t="shared" si="1"/>
        <v>OK</v>
      </c>
      <c r="L33" s="31"/>
      <c r="M33" s="31"/>
      <c r="N33" s="31"/>
      <c r="O33" s="31"/>
      <c r="P33" s="31"/>
      <c r="Q33" s="31"/>
      <c r="R33" s="31"/>
      <c r="S33" s="31"/>
      <c r="T33" s="31"/>
      <c r="U33" s="31"/>
      <c r="V33" s="31"/>
      <c r="W33" s="31"/>
      <c r="X33" s="135"/>
      <c r="Y33" s="60"/>
      <c r="Z33" s="60"/>
      <c r="AA33" s="60"/>
      <c r="AB33" s="60"/>
      <c r="AC33" s="136"/>
      <c r="AD33" s="60"/>
      <c r="AE33" s="60"/>
    </row>
    <row r="34" spans="1:31" ht="30" customHeight="1" x14ac:dyDescent="0.25">
      <c r="A34" s="160"/>
      <c r="B34" s="67">
        <v>31</v>
      </c>
      <c r="C34" s="163"/>
      <c r="D34" s="80" t="s">
        <v>75</v>
      </c>
      <c r="E34" s="85" t="s">
        <v>688</v>
      </c>
      <c r="F34" s="68" t="s">
        <v>38</v>
      </c>
      <c r="G34" s="68" t="s">
        <v>44</v>
      </c>
      <c r="H34" s="53">
        <v>1.1000000000000001</v>
      </c>
      <c r="I34" s="32"/>
      <c r="J34" s="41">
        <f t="shared" si="0"/>
        <v>0</v>
      </c>
      <c r="K34" s="42" t="str">
        <f t="shared" si="1"/>
        <v>OK</v>
      </c>
      <c r="L34" s="31"/>
      <c r="M34" s="31"/>
      <c r="N34" s="31"/>
      <c r="O34" s="31"/>
      <c r="P34" s="31"/>
      <c r="Q34" s="31"/>
      <c r="R34" s="31"/>
      <c r="S34" s="31"/>
      <c r="T34" s="31"/>
      <c r="U34" s="31"/>
      <c r="V34" s="31"/>
      <c r="W34" s="31"/>
      <c r="X34" s="135"/>
      <c r="Y34" s="60"/>
      <c r="Z34" s="60"/>
      <c r="AA34" s="60"/>
      <c r="AB34" s="60"/>
      <c r="AC34" s="136"/>
      <c r="AD34" s="60"/>
      <c r="AE34" s="60"/>
    </row>
    <row r="35" spans="1:31" ht="30" customHeight="1" x14ac:dyDescent="0.25">
      <c r="A35" s="160"/>
      <c r="B35" s="67">
        <v>32</v>
      </c>
      <c r="C35" s="163"/>
      <c r="D35" s="80" t="s">
        <v>76</v>
      </c>
      <c r="E35" s="85" t="s">
        <v>688</v>
      </c>
      <c r="F35" s="68" t="s">
        <v>38</v>
      </c>
      <c r="G35" s="68" t="s">
        <v>44</v>
      </c>
      <c r="H35" s="53">
        <v>0.25</v>
      </c>
      <c r="I35" s="32"/>
      <c r="J35" s="41">
        <f t="shared" si="0"/>
        <v>0</v>
      </c>
      <c r="K35" s="42" t="str">
        <f t="shared" si="1"/>
        <v>OK</v>
      </c>
      <c r="L35" s="31"/>
      <c r="M35" s="31"/>
      <c r="N35" s="31"/>
      <c r="O35" s="31"/>
      <c r="P35" s="31"/>
      <c r="Q35" s="31"/>
      <c r="R35" s="31"/>
      <c r="S35" s="31"/>
      <c r="T35" s="31"/>
      <c r="U35" s="31"/>
      <c r="V35" s="31"/>
      <c r="W35" s="31"/>
      <c r="X35" s="135"/>
      <c r="Y35" s="60"/>
      <c r="Z35" s="60"/>
      <c r="AA35" s="60"/>
      <c r="AB35" s="60"/>
      <c r="AC35" s="136"/>
      <c r="AD35" s="60"/>
      <c r="AE35" s="60"/>
    </row>
    <row r="36" spans="1:31" ht="30" customHeight="1" x14ac:dyDescent="0.25">
      <c r="A36" s="160"/>
      <c r="B36" s="67">
        <v>33</v>
      </c>
      <c r="C36" s="163"/>
      <c r="D36" s="80" t="s">
        <v>77</v>
      </c>
      <c r="E36" s="85" t="s">
        <v>688</v>
      </c>
      <c r="F36" s="68" t="s">
        <v>38</v>
      </c>
      <c r="G36" s="68" t="s">
        <v>44</v>
      </c>
      <c r="H36" s="53">
        <v>0.45</v>
      </c>
      <c r="I36" s="32"/>
      <c r="J36" s="41">
        <f t="shared" si="0"/>
        <v>0</v>
      </c>
      <c r="K36" s="42" t="str">
        <f t="shared" si="1"/>
        <v>OK</v>
      </c>
      <c r="L36" s="31"/>
      <c r="M36" s="31"/>
      <c r="N36" s="31"/>
      <c r="O36" s="31"/>
      <c r="P36" s="31"/>
      <c r="Q36" s="31"/>
      <c r="R36" s="31"/>
      <c r="S36" s="31"/>
      <c r="T36" s="31"/>
      <c r="U36" s="31"/>
      <c r="V36" s="31"/>
      <c r="W36" s="31"/>
      <c r="X36" s="135"/>
      <c r="Y36" s="60"/>
      <c r="Z36" s="60"/>
      <c r="AA36" s="60"/>
      <c r="AB36" s="60"/>
      <c r="AC36" s="136"/>
      <c r="AD36" s="60"/>
      <c r="AE36" s="60"/>
    </row>
    <row r="37" spans="1:31" ht="30" customHeight="1" x14ac:dyDescent="0.25">
      <c r="A37" s="160"/>
      <c r="B37" s="67">
        <v>34</v>
      </c>
      <c r="C37" s="163"/>
      <c r="D37" s="80" t="s">
        <v>78</v>
      </c>
      <c r="E37" s="85" t="s">
        <v>688</v>
      </c>
      <c r="F37" s="68" t="s">
        <v>38</v>
      </c>
      <c r="G37" s="68" t="s">
        <v>44</v>
      </c>
      <c r="H37" s="53">
        <v>0.4</v>
      </c>
      <c r="I37" s="32"/>
      <c r="J37" s="41">
        <f t="shared" si="0"/>
        <v>0</v>
      </c>
      <c r="K37" s="42" t="str">
        <f t="shared" si="1"/>
        <v>OK</v>
      </c>
      <c r="L37" s="31"/>
      <c r="M37" s="31"/>
      <c r="N37" s="31"/>
      <c r="O37" s="31"/>
      <c r="P37" s="31"/>
      <c r="Q37" s="31"/>
      <c r="R37" s="31"/>
      <c r="S37" s="31"/>
      <c r="T37" s="31"/>
      <c r="U37" s="31"/>
      <c r="V37" s="31"/>
      <c r="W37" s="31"/>
      <c r="X37" s="135"/>
      <c r="Y37" s="60"/>
      <c r="Z37" s="60"/>
      <c r="AA37" s="60"/>
      <c r="AB37" s="60"/>
      <c r="AC37" s="136"/>
      <c r="AD37" s="60"/>
      <c r="AE37" s="60"/>
    </row>
    <row r="38" spans="1:31" ht="30" customHeight="1" x14ac:dyDescent="0.25">
      <c r="A38" s="160"/>
      <c r="B38" s="67">
        <v>35</v>
      </c>
      <c r="C38" s="163"/>
      <c r="D38" s="80" t="s">
        <v>79</v>
      </c>
      <c r="E38" s="85" t="s">
        <v>688</v>
      </c>
      <c r="F38" s="68" t="s">
        <v>38</v>
      </c>
      <c r="G38" s="68" t="s">
        <v>44</v>
      </c>
      <c r="H38" s="53">
        <v>0.05</v>
      </c>
      <c r="I38" s="32"/>
      <c r="J38" s="41">
        <f t="shared" si="0"/>
        <v>0</v>
      </c>
      <c r="K38" s="42" t="str">
        <f t="shared" si="1"/>
        <v>OK</v>
      </c>
      <c r="L38" s="31"/>
      <c r="M38" s="31"/>
      <c r="N38" s="31"/>
      <c r="O38" s="31"/>
      <c r="P38" s="31"/>
      <c r="Q38" s="31"/>
      <c r="R38" s="31"/>
      <c r="S38" s="31"/>
      <c r="T38" s="31"/>
      <c r="U38" s="31"/>
      <c r="V38" s="31"/>
      <c r="W38" s="31"/>
      <c r="X38" s="135"/>
      <c r="Y38" s="60"/>
      <c r="Z38" s="60"/>
      <c r="AA38" s="60"/>
      <c r="AB38" s="60"/>
      <c r="AC38" s="136"/>
      <c r="AD38" s="60"/>
      <c r="AE38" s="60"/>
    </row>
    <row r="39" spans="1:31" ht="30" customHeight="1" x14ac:dyDescent="0.25">
      <c r="A39" s="160"/>
      <c r="B39" s="67">
        <v>36</v>
      </c>
      <c r="C39" s="163"/>
      <c r="D39" s="80" t="s">
        <v>80</v>
      </c>
      <c r="E39" s="85" t="s">
        <v>688</v>
      </c>
      <c r="F39" s="68" t="s">
        <v>38</v>
      </c>
      <c r="G39" s="68" t="s">
        <v>44</v>
      </c>
      <c r="H39" s="53">
        <v>0.6</v>
      </c>
      <c r="I39" s="32"/>
      <c r="J39" s="41">
        <f t="shared" si="0"/>
        <v>0</v>
      </c>
      <c r="K39" s="42" t="str">
        <f t="shared" si="1"/>
        <v>OK</v>
      </c>
      <c r="L39" s="31"/>
      <c r="M39" s="31"/>
      <c r="N39" s="31"/>
      <c r="O39" s="31"/>
      <c r="P39" s="31"/>
      <c r="Q39" s="31"/>
      <c r="R39" s="31"/>
      <c r="S39" s="31"/>
      <c r="T39" s="31"/>
      <c r="U39" s="31"/>
      <c r="V39" s="31"/>
      <c r="W39" s="31"/>
      <c r="X39" s="135"/>
      <c r="Y39" s="60"/>
      <c r="Z39" s="60"/>
      <c r="AA39" s="60"/>
      <c r="AB39" s="60"/>
      <c r="AC39" s="136"/>
      <c r="AD39" s="60"/>
      <c r="AE39" s="60"/>
    </row>
    <row r="40" spans="1:31" ht="30" customHeight="1" x14ac:dyDescent="0.25">
      <c r="A40" s="160"/>
      <c r="B40" s="67">
        <v>37</v>
      </c>
      <c r="C40" s="163"/>
      <c r="D40" s="80" t="s">
        <v>82</v>
      </c>
      <c r="E40" s="85" t="s">
        <v>688</v>
      </c>
      <c r="F40" s="68" t="s">
        <v>38</v>
      </c>
      <c r="G40" s="68" t="s">
        <v>44</v>
      </c>
      <c r="H40" s="53">
        <v>0.7</v>
      </c>
      <c r="I40" s="32"/>
      <c r="J40" s="41">
        <f t="shared" si="0"/>
        <v>0</v>
      </c>
      <c r="K40" s="42" t="str">
        <f t="shared" si="1"/>
        <v>OK</v>
      </c>
      <c r="L40" s="31"/>
      <c r="M40" s="31"/>
      <c r="N40" s="31"/>
      <c r="O40" s="31"/>
      <c r="P40" s="31"/>
      <c r="Q40" s="31"/>
      <c r="R40" s="31"/>
      <c r="S40" s="31"/>
      <c r="T40" s="31"/>
      <c r="U40" s="31"/>
      <c r="V40" s="31"/>
      <c r="W40" s="31"/>
      <c r="X40" s="135"/>
      <c r="Y40" s="60"/>
      <c r="Z40" s="60"/>
      <c r="AA40" s="60"/>
      <c r="AB40" s="60"/>
      <c r="AC40" s="136"/>
      <c r="AD40" s="60"/>
      <c r="AE40" s="60"/>
    </row>
    <row r="41" spans="1:31" ht="30" customHeight="1" x14ac:dyDescent="0.25">
      <c r="A41" s="160"/>
      <c r="B41" s="67">
        <v>38</v>
      </c>
      <c r="C41" s="163"/>
      <c r="D41" s="80" t="s">
        <v>83</v>
      </c>
      <c r="E41" s="85" t="s">
        <v>688</v>
      </c>
      <c r="F41" s="68" t="s">
        <v>38</v>
      </c>
      <c r="G41" s="68" t="s">
        <v>44</v>
      </c>
      <c r="H41" s="53">
        <v>0.7</v>
      </c>
      <c r="I41" s="32"/>
      <c r="J41" s="41">
        <f t="shared" si="0"/>
        <v>0</v>
      </c>
      <c r="K41" s="42" t="str">
        <f t="shared" si="1"/>
        <v>OK</v>
      </c>
      <c r="L41" s="31"/>
      <c r="M41" s="31"/>
      <c r="N41" s="31"/>
      <c r="O41" s="31"/>
      <c r="P41" s="31"/>
      <c r="Q41" s="31"/>
      <c r="R41" s="31"/>
      <c r="S41" s="31"/>
      <c r="T41" s="31"/>
      <c r="U41" s="31"/>
      <c r="V41" s="31"/>
      <c r="W41" s="31"/>
      <c r="X41" s="135"/>
      <c r="Y41" s="60"/>
      <c r="Z41" s="60"/>
      <c r="AA41" s="60"/>
      <c r="AB41" s="60"/>
      <c r="AC41" s="136"/>
      <c r="AD41" s="60"/>
      <c r="AE41" s="60"/>
    </row>
    <row r="42" spans="1:31" ht="30" customHeight="1" x14ac:dyDescent="0.25">
      <c r="A42" s="160"/>
      <c r="B42" s="67">
        <v>39</v>
      </c>
      <c r="C42" s="163"/>
      <c r="D42" s="80" t="s">
        <v>84</v>
      </c>
      <c r="E42" s="85" t="s">
        <v>688</v>
      </c>
      <c r="F42" s="68" t="s">
        <v>38</v>
      </c>
      <c r="G42" s="68" t="s">
        <v>44</v>
      </c>
      <c r="H42" s="53">
        <v>0.74</v>
      </c>
      <c r="I42" s="32"/>
      <c r="J42" s="41">
        <f t="shared" si="0"/>
        <v>0</v>
      </c>
      <c r="K42" s="42" t="str">
        <f t="shared" si="1"/>
        <v>OK</v>
      </c>
      <c r="L42" s="31"/>
      <c r="M42" s="31"/>
      <c r="N42" s="31"/>
      <c r="O42" s="31"/>
      <c r="P42" s="31"/>
      <c r="Q42" s="31"/>
      <c r="R42" s="31"/>
      <c r="S42" s="31"/>
      <c r="T42" s="31"/>
      <c r="U42" s="31"/>
      <c r="V42" s="31"/>
      <c r="W42" s="31"/>
      <c r="X42" s="135"/>
      <c r="Y42" s="60"/>
      <c r="Z42" s="60"/>
      <c r="AA42" s="60"/>
      <c r="AB42" s="60"/>
      <c r="AC42" s="136"/>
      <c r="AD42" s="60"/>
      <c r="AE42" s="60"/>
    </row>
    <row r="43" spans="1:31" ht="30" customHeight="1" x14ac:dyDescent="0.25">
      <c r="A43" s="160"/>
      <c r="B43" s="67">
        <v>40</v>
      </c>
      <c r="C43" s="163"/>
      <c r="D43" s="80" t="s">
        <v>85</v>
      </c>
      <c r="E43" s="85" t="s">
        <v>688</v>
      </c>
      <c r="F43" s="68" t="s">
        <v>38</v>
      </c>
      <c r="G43" s="68" t="s">
        <v>44</v>
      </c>
      <c r="H43" s="53">
        <v>0.05</v>
      </c>
      <c r="I43" s="32">
        <v>1000</v>
      </c>
      <c r="J43" s="41">
        <f t="shared" si="0"/>
        <v>0</v>
      </c>
      <c r="K43" s="42" t="str">
        <f t="shared" si="1"/>
        <v>OK</v>
      </c>
      <c r="L43" s="31"/>
      <c r="M43" s="31"/>
      <c r="N43" s="31"/>
      <c r="O43" s="31"/>
      <c r="P43" s="31"/>
      <c r="Q43" s="31"/>
      <c r="R43" s="31"/>
      <c r="S43" s="31"/>
      <c r="T43" s="31"/>
      <c r="U43" s="31"/>
      <c r="V43" s="31"/>
      <c r="W43" s="31"/>
      <c r="X43" s="135"/>
      <c r="Y43" s="60"/>
      <c r="Z43" s="60"/>
      <c r="AA43" s="60"/>
      <c r="AB43" s="60"/>
      <c r="AC43" s="137">
        <v>1000</v>
      </c>
      <c r="AD43" s="60"/>
      <c r="AE43" s="60"/>
    </row>
    <row r="44" spans="1:31" ht="30" customHeight="1" x14ac:dyDescent="0.25">
      <c r="A44" s="160"/>
      <c r="B44" s="67">
        <v>41</v>
      </c>
      <c r="C44" s="163"/>
      <c r="D44" s="80" t="s">
        <v>86</v>
      </c>
      <c r="E44" s="85" t="s">
        <v>688</v>
      </c>
      <c r="F44" s="68" t="s">
        <v>38</v>
      </c>
      <c r="G44" s="68" t="s">
        <v>44</v>
      </c>
      <c r="H44" s="53">
        <v>0.06</v>
      </c>
      <c r="I44" s="32">
        <v>2000</v>
      </c>
      <c r="J44" s="41">
        <f t="shared" si="0"/>
        <v>1000</v>
      </c>
      <c r="K44" s="42" t="str">
        <f t="shared" si="1"/>
        <v>OK</v>
      </c>
      <c r="L44" s="31"/>
      <c r="M44" s="31"/>
      <c r="N44" s="31"/>
      <c r="O44" s="31"/>
      <c r="P44" s="31"/>
      <c r="Q44" s="31"/>
      <c r="R44" s="31"/>
      <c r="S44" s="31"/>
      <c r="T44" s="31"/>
      <c r="U44" s="31"/>
      <c r="V44" s="31"/>
      <c r="W44" s="31"/>
      <c r="X44" s="135"/>
      <c r="Y44" s="60"/>
      <c r="Z44" s="60"/>
      <c r="AA44" s="60"/>
      <c r="AB44" s="60"/>
      <c r="AC44" s="137">
        <v>1000</v>
      </c>
      <c r="AD44" s="60"/>
      <c r="AE44" s="60"/>
    </row>
    <row r="45" spans="1:31" ht="30" customHeight="1" x14ac:dyDescent="0.25">
      <c r="A45" s="160"/>
      <c r="B45" s="67">
        <v>42</v>
      </c>
      <c r="C45" s="163"/>
      <c r="D45" s="80" t="s">
        <v>87</v>
      </c>
      <c r="E45" s="85" t="s">
        <v>688</v>
      </c>
      <c r="F45" s="68" t="s">
        <v>38</v>
      </c>
      <c r="G45" s="68" t="s">
        <v>44</v>
      </c>
      <c r="H45" s="53">
        <v>0.06</v>
      </c>
      <c r="I45" s="32">
        <v>1000</v>
      </c>
      <c r="J45" s="41">
        <f t="shared" si="0"/>
        <v>0</v>
      </c>
      <c r="K45" s="42" t="str">
        <f t="shared" si="1"/>
        <v>OK</v>
      </c>
      <c r="L45" s="31"/>
      <c r="M45" s="31"/>
      <c r="N45" s="31"/>
      <c r="O45" s="31"/>
      <c r="P45" s="31"/>
      <c r="Q45" s="31"/>
      <c r="R45" s="31"/>
      <c r="S45" s="31"/>
      <c r="T45" s="31"/>
      <c r="U45" s="31"/>
      <c r="V45" s="31"/>
      <c r="W45" s="31"/>
      <c r="X45" s="135"/>
      <c r="Y45" s="60"/>
      <c r="Z45" s="60"/>
      <c r="AA45" s="60"/>
      <c r="AB45" s="60"/>
      <c r="AC45" s="137">
        <v>1000</v>
      </c>
      <c r="AD45" s="60"/>
      <c r="AE45" s="60"/>
    </row>
    <row r="46" spans="1:31" ht="30" customHeight="1" x14ac:dyDescent="0.25">
      <c r="A46" s="160"/>
      <c r="B46" s="67">
        <v>43</v>
      </c>
      <c r="C46" s="163"/>
      <c r="D46" s="80" t="s">
        <v>88</v>
      </c>
      <c r="E46" s="85" t="s">
        <v>688</v>
      </c>
      <c r="F46" s="68" t="s">
        <v>38</v>
      </c>
      <c r="G46" s="68" t="s">
        <v>44</v>
      </c>
      <c r="H46" s="53">
        <v>0.65</v>
      </c>
      <c r="I46" s="32"/>
      <c r="J46" s="41">
        <f t="shared" si="0"/>
        <v>0</v>
      </c>
      <c r="K46" s="42" t="str">
        <f t="shared" si="1"/>
        <v>OK</v>
      </c>
      <c r="L46" s="31"/>
      <c r="M46" s="31"/>
      <c r="N46" s="31"/>
      <c r="O46" s="31"/>
      <c r="P46" s="31"/>
      <c r="Q46" s="31"/>
      <c r="R46" s="31"/>
      <c r="S46" s="31"/>
      <c r="T46" s="31"/>
      <c r="U46" s="31"/>
      <c r="V46" s="31"/>
      <c r="W46" s="31"/>
      <c r="X46" s="135"/>
      <c r="Y46" s="60"/>
      <c r="Z46" s="60"/>
      <c r="AA46" s="60"/>
      <c r="AB46" s="60"/>
      <c r="AC46" s="136"/>
      <c r="AD46" s="60"/>
      <c r="AE46" s="60"/>
    </row>
    <row r="47" spans="1:31" ht="30" customHeight="1" x14ac:dyDescent="0.25">
      <c r="A47" s="160"/>
      <c r="B47" s="67">
        <v>44</v>
      </c>
      <c r="C47" s="163"/>
      <c r="D47" s="80" t="s">
        <v>89</v>
      </c>
      <c r="E47" s="85" t="s">
        <v>688</v>
      </c>
      <c r="F47" s="68" t="s">
        <v>38</v>
      </c>
      <c r="G47" s="68" t="s">
        <v>44</v>
      </c>
      <c r="H47" s="53">
        <v>0.3</v>
      </c>
      <c r="I47" s="32"/>
      <c r="J47" s="41">
        <f t="shared" si="0"/>
        <v>0</v>
      </c>
      <c r="K47" s="42" t="str">
        <f t="shared" si="1"/>
        <v>OK</v>
      </c>
      <c r="L47" s="31"/>
      <c r="M47" s="31"/>
      <c r="N47" s="31"/>
      <c r="O47" s="31"/>
      <c r="P47" s="31"/>
      <c r="Q47" s="31"/>
      <c r="R47" s="31"/>
      <c r="S47" s="31"/>
      <c r="T47" s="31"/>
      <c r="U47" s="31"/>
      <c r="V47" s="31"/>
      <c r="W47" s="31"/>
      <c r="X47" s="135"/>
      <c r="Y47" s="60"/>
      <c r="Z47" s="60"/>
      <c r="AA47" s="60"/>
      <c r="AB47" s="60"/>
      <c r="AC47" s="136"/>
      <c r="AD47" s="60"/>
      <c r="AE47" s="60"/>
    </row>
    <row r="48" spans="1:31" ht="30" customHeight="1" x14ac:dyDescent="0.25">
      <c r="A48" s="160"/>
      <c r="B48" s="67">
        <v>45</v>
      </c>
      <c r="C48" s="163"/>
      <c r="D48" s="80" t="s">
        <v>90</v>
      </c>
      <c r="E48" s="85" t="s">
        <v>688</v>
      </c>
      <c r="F48" s="68" t="s">
        <v>38</v>
      </c>
      <c r="G48" s="68" t="s">
        <v>44</v>
      </c>
      <c r="H48" s="53">
        <v>0.7</v>
      </c>
      <c r="I48" s="32"/>
      <c r="J48" s="41">
        <f t="shared" si="0"/>
        <v>0</v>
      </c>
      <c r="K48" s="42" t="str">
        <f t="shared" si="1"/>
        <v>OK</v>
      </c>
      <c r="L48" s="31"/>
      <c r="M48" s="31"/>
      <c r="N48" s="31"/>
      <c r="O48" s="31"/>
      <c r="P48" s="31"/>
      <c r="Q48" s="31"/>
      <c r="R48" s="31"/>
      <c r="S48" s="31"/>
      <c r="T48" s="31"/>
      <c r="U48" s="31"/>
      <c r="V48" s="31"/>
      <c r="W48" s="31"/>
      <c r="X48" s="135"/>
      <c r="Y48" s="60"/>
      <c r="Z48" s="60"/>
      <c r="AA48" s="60"/>
      <c r="AB48" s="60"/>
      <c r="AC48" s="136"/>
      <c r="AD48" s="60"/>
      <c r="AE48" s="60"/>
    </row>
    <row r="49" spans="1:31" ht="30" customHeight="1" x14ac:dyDescent="0.25">
      <c r="A49" s="160"/>
      <c r="B49" s="67">
        <v>46</v>
      </c>
      <c r="C49" s="163"/>
      <c r="D49" s="80" t="s">
        <v>91</v>
      </c>
      <c r="E49" s="85" t="s">
        <v>688</v>
      </c>
      <c r="F49" s="68" t="s">
        <v>38</v>
      </c>
      <c r="G49" s="68" t="s">
        <v>44</v>
      </c>
      <c r="H49" s="53">
        <v>0.05</v>
      </c>
      <c r="I49" s="32">
        <v>1000</v>
      </c>
      <c r="J49" s="41">
        <f t="shared" si="0"/>
        <v>500</v>
      </c>
      <c r="K49" s="42" t="str">
        <f t="shared" si="1"/>
        <v>OK</v>
      </c>
      <c r="L49" s="31"/>
      <c r="M49" s="31"/>
      <c r="N49" s="31"/>
      <c r="O49" s="31"/>
      <c r="P49" s="31"/>
      <c r="Q49" s="31"/>
      <c r="R49" s="31"/>
      <c r="S49" s="31"/>
      <c r="T49" s="31"/>
      <c r="U49" s="31"/>
      <c r="V49" s="31"/>
      <c r="W49" s="31"/>
      <c r="X49" s="135"/>
      <c r="Y49" s="60"/>
      <c r="Z49" s="60"/>
      <c r="AA49" s="60"/>
      <c r="AB49" s="60"/>
      <c r="AC49" s="137">
        <v>500</v>
      </c>
      <c r="AD49" s="60"/>
      <c r="AE49" s="60"/>
    </row>
    <row r="50" spans="1:31" ht="30" customHeight="1" x14ac:dyDescent="0.25">
      <c r="A50" s="160"/>
      <c r="B50" s="67">
        <v>47</v>
      </c>
      <c r="C50" s="163"/>
      <c r="D50" s="80" t="s">
        <v>92</v>
      </c>
      <c r="E50" s="85" t="s">
        <v>688</v>
      </c>
      <c r="F50" s="68" t="s">
        <v>38</v>
      </c>
      <c r="G50" s="68" t="s">
        <v>44</v>
      </c>
      <c r="H50" s="53">
        <v>0.05</v>
      </c>
      <c r="I50" s="32">
        <v>200</v>
      </c>
      <c r="J50" s="41">
        <f t="shared" si="0"/>
        <v>0</v>
      </c>
      <c r="K50" s="42" t="str">
        <f t="shared" si="1"/>
        <v>OK</v>
      </c>
      <c r="L50" s="31"/>
      <c r="M50" s="31"/>
      <c r="N50" s="31"/>
      <c r="O50" s="31"/>
      <c r="P50" s="31"/>
      <c r="Q50" s="31"/>
      <c r="R50" s="31"/>
      <c r="S50" s="31"/>
      <c r="T50" s="31"/>
      <c r="U50" s="31"/>
      <c r="V50" s="31"/>
      <c r="W50" s="31"/>
      <c r="X50" s="135"/>
      <c r="Y50" s="60"/>
      <c r="Z50" s="60"/>
      <c r="AA50" s="60"/>
      <c r="AB50" s="60"/>
      <c r="AC50" s="137">
        <v>200</v>
      </c>
      <c r="AD50" s="60"/>
      <c r="AE50" s="60"/>
    </row>
    <row r="51" spans="1:31" ht="30" customHeight="1" x14ac:dyDescent="0.25">
      <c r="A51" s="160"/>
      <c r="B51" s="67">
        <v>48</v>
      </c>
      <c r="C51" s="163"/>
      <c r="D51" s="80" t="s">
        <v>93</v>
      </c>
      <c r="E51" s="85" t="s">
        <v>688</v>
      </c>
      <c r="F51" s="68" t="s">
        <v>38</v>
      </c>
      <c r="G51" s="68" t="s">
        <v>44</v>
      </c>
      <c r="H51" s="53">
        <v>0.05</v>
      </c>
      <c r="I51" s="32">
        <v>400</v>
      </c>
      <c r="J51" s="41">
        <f t="shared" si="0"/>
        <v>0</v>
      </c>
      <c r="K51" s="42" t="str">
        <f t="shared" si="1"/>
        <v>OK</v>
      </c>
      <c r="L51" s="31"/>
      <c r="M51" s="31"/>
      <c r="N51" s="31"/>
      <c r="O51" s="31"/>
      <c r="P51" s="31"/>
      <c r="Q51" s="31"/>
      <c r="R51" s="31"/>
      <c r="S51" s="31"/>
      <c r="T51" s="31"/>
      <c r="U51" s="31"/>
      <c r="V51" s="31"/>
      <c r="W51" s="31"/>
      <c r="X51" s="135"/>
      <c r="Y51" s="60"/>
      <c r="Z51" s="60"/>
      <c r="AA51" s="60"/>
      <c r="AB51" s="60"/>
      <c r="AC51" s="137">
        <v>400</v>
      </c>
      <c r="AD51" s="60"/>
      <c r="AE51" s="60"/>
    </row>
    <row r="52" spans="1:31" ht="30" customHeight="1" x14ac:dyDescent="0.25">
      <c r="A52" s="160"/>
      <c r="B52" s="67">
        <v>49</v>
      </c>
      <c r="C52" s="163"/>
      <c r="D52" s="80" t="s">
        <v>94</v>
      </c>
      <c r="E52" s="85" t="s">
        <v>688</v>
      </c>
      <c r="F52" s="68" t="s">
        <v>38</v>
      </c>
      <c r="G52" s="68" t="s">
        <v>44</v>
      </c>
      <c r="H52" s="53">
        <v>0.05</v>
      </c>
      <c r="I52" s="32">
        <v>800</v>
      </c>
      <c r="J52" s="41">
        <f t="shared" si="0"/>
        <v>300</v>
      </c>
      <c r="K52" s="42" t="str">
        <f t="shared" si="1"/>
        <v>OK</v>
      </c>
      <c r="L52" s="31"/>
      <c r="M52" s="31"/>
      <c r="N52" s="31"/>
      <c r="O52" s="31"/>
      <c r="P52" s="31"/>
      <c r="Q52" s="31"/>
      <c r="R52" s="31"/>
      <c r="S52" s="31"/>
      <c r="T52" s="31"/>
      <c r="U52" s="31"/>
      <c r="V52" s="31"/>
      <c r="W52" s="31"/>
      <c r="X52" s="135"/>
      <c r="Y52" s="60"/>
      <c r="Z52" s="60"/>
      <c r="AA52" s="60"/>
      <c r="AB52" s="60"/>
      <c r="AC52" s="137">
        <v>500</v>
      </c>
      <c r="AD52" s="60"/>
      <c r="AE52" s="60"/>
    </row>
    <row r="53" spans="1:31" ht="30" customHeight="1" x14ac:dyDescent="0.25">
      <c r="A53" s="160"/>
      <c r="B53" s="67">
        <v>50</v>
      </c>
      <c r="C53" s="163"/>
      <c r="D53" s="80" t="s">
        <v>95</v>
      </c>
      <c r="E53" s="85" t="s">
        <v>688</v>
      </c>
      <c r="F53" s="68" t="s">
        <v>38</v>
      </c>
      <c r="G53" s="68" t="s">
        <v>44</v>
      </c>
      <c r="H53" s="53">
        <v>0.05</v>
      </c>
      <c r="I53" s="32">
        <v>1000</v>
      </c>
      <c r="J53" s="41">
        <f t="shared" si="0"/>
        <v>500</v>
      </c>
      <c r="K53" s="42" t="str">
        <f t="shared" si="1"/>
        <v>OK</v>
      </c>
      <c r="L53" s="31"/>
      <c r="M53" s="31"/>
      <c r="N53" s="31"/>
      <c r="O53" s="31"/>
      <c r="P53" s="31"/>
      <c r="Q53" s="31"/>
      <c r="R53" s="31"/>
      <c r="S53" s="31"/>
      <c r="T53" s="31"/>
      <c r="U53" s="31"/>
      <c r="V53" s="31"/>
      <c r="W53" s="31"/>
      <c r="X53" s="135"/>
      <c r="Y53" s="60"/>
      <c r="Z53" s="60"/>
      <c r="AA53" s="60"/>
      <c r="AB53" s="60"/>
      <c r="AC53" s="137">
        <v>500</v>
      </c>
      <c r="AD53" s="60"/>
      <c r="AE53" s="60"/>
    </row>
    <row r="54" spans="1:31" ht="30" customHeight="1" x14ac:dyDescent="0.25">
      <c r="A54" s="160"/>
      <c r="B54" s="67">
        <v>51</v>
      </c>
      <c r="C54" s="163"/>
      <c r="D54" s="80" t="s">
        <v>96</v>
      </c>
      <c r="E54" s="85" t="s">
        <v>688</v>
      </c>
      <c r="F54" s="68" t="s">
        <v>38</v>
      </c>
      <c r="G54" s="68" t="s">
        <v>44</v>
      </c>
      <c r="H54" s="53">
        <v>0.05</v>
      </c>
      <c r="I54" s="32">
        <v>1000</v>
      </c>
      <c r="J54" s="41">
        <f t="shared" si="0"/>
        <v>500</v>
      </c>
      <c r="K54" s="42" t="str">
        <f t="shared" si="1"/>
        <v>OK</v>
      </c>
      <c r="L54" s="31"/>
      <c r="M54" s="31"/>
      <c r="N54" s="31"/>
      <c r="O54" s="31"/>
      <c r="P54" s="31"/>
      <c r="Q54" s="31"/>
      <c r="R54" s="31"/>
      <c r="S54" s="31"/>
      <c r="T54" s="31"/>
      <c r="U54" s="31"/>
      <c r="V54" s="31"/>
      <c r="W54" s="31"/>
      <c r="X54" s="135"/>
      <c r="Y54" s="60"/>
      <c r="Z54" s="60"/>
      <c r="AA54" s="60"/>
      <c r="AB54" s="60"/>
      <c r="AC54" s="137">
        <v>500</v>
      </c>
      <c r="AD54" s="60"/>
      <c r="AE54" s="60"/>
    </row>
    <row r="55" spans="1:31" ht="30" customHeight="1" x14ac:dyDescent="0.25">
      <c r="A55" s="160"/>
      <c r="B55" s="67">
        <v>52</v>
      </c>
      <c r="C55" s="163"/>
      <c r="D55" s="80" t="s">
        <v>97</v>
      </c>
      <c r="E55" s="85" t="s">
        <v>688</v>
      </c>
      <c r="F55" s="68" t="s">
        <v>38</v>
      </c>
      <c r="G55" s="68" t="s">
        <v>44</v>
      </c>
      <c r="H55" s="53">
        <v>0.1</v>
      </c>
      <c r="I55" s="32">
        <v>200</v>
      </c>
      <c r="J55" s="41">
        <f t="shared" si="0"/>
        <v>0</v>
      </c>
      <c r="K55" s="42" t="str">
        <f t="shared" si="1"/>
        <v>OK</v>
      </c>
      <c r="L55" s="31"/>
      <c r="M55" s="31"/>
      <c r="N55" s="31"/>
      <c r="O55" s="31"/>
      <c r="P55" s="31"/>
      <c r="Q55" s="31"/>
      <c r="R55" s="31"/>
      <c r="S55" s="31"/>
      <c r="T55" s="31"/>
      <c r="U55" s="31"/>
      <c r="V55" s="31"/>
      <c r="W55" s="31"/>
      <c r="X55" s="135"/>
      <c r="Y55" s="60"/>
      <c r="Z55" s="60"/>
      <c r="AA55" s="60"/>
      <c r="AB55" s="60"/>
      <c r="AC55" s="137">
        <v>200</v>
      </c>
      <c r="AD55" s="60"/>
      <c r="AE55" s="60"/>
    </row>
    <row r="56" spans="1:31" ht="30" customHeight="1" x14ac:dyDescent="0.25">
      <c r="A56" s="160"/>
      <c r="B56" s="67">
        <v>53</v>
      </c>
      <c r="C56" s="163"/>
      <c r="D56" s="80" t="s">
        <v>98</v>
      </c>
      <c r="E56" s="85" t="s">
        <v>688</v>
      </c>
      <c r="F56" s="68" t="s">
        <v>38</v>
      </c>
      <c r="G56" s="68" t="s">
        <v>44</v>
      </c>
      <c r="H56" s="53">
        <v>0.1</v>
      </c>
      <c r="I56" s="32">
        <v>100</v>
      </c>
      <c r="J56" s="41">
        <f t="shared" si="0"/>
        <v>0</v>
      </c>
      <c r="K56" s="42" t="str">
        <f t="shared" si="1"/>
        <v>OK</v>
      </c>
      <c r="L56" s="31"/>
      <c r="M56" s="31"/>
      <c r="N56" s="31"/>
      <c r="O56" s="31"/>
      <c r="P56" s="31"/>
      <c r="Q56" s="31"/>
      <c r="R56" s="31"/>
      <c r="S56" s="31"/>
      <c r="T56" s="31"/>
      <c r="U56" s="31"/>
      <c r="V56" s="31"/>
      <c r="W56" s="31"/>
      <c r="X56" s="135"/>
      <c r="Y56" s="60"/>
      <c r="Z56" s="60"/>
      <c r="AA56" s="60"/>
      <c r="AB56" s="60"/>
      <c r="AC56" s="137">
        <v>100</v>
      </c>
      <c r="AD56" s="60"/>
      <c r="AE56" s="60"/>
    </row>
    <row r="57" spans="1:31" ht="30" customHeight="1" x14ac:dyDescent="0.25">
      <c r="A57" s="160"/>
      <c r="B57" s="67">
        <v>54</v>
      </c>
      <c r="C57" s="163"/>
      <c r="D57" s="80" t="s">
        <v>99</v>
      </c>
      <c r="E57" s="85" t="s">
        <v>688</v>
      </c>
      <c r="F57" s="68" t="s">
        <v>38</v>
      </c>
      <c r="G57" s="68" t="s">
        <v>44</v>
      </c>
      <c r="H57" s="53">
        <v>0.15</v>
      </c>
      <c r="I57" s="32">
        <v>150</v>
      </c>
      <c r="J57" s="41">
        <f t="shared" si="0"/>
        <v>150</v>
      </c>
      <c r="K57" s="42" t="str">
        <f t="shared" si="1"/>
        <v>OK</v>
      </c>
      <c r="L57" s="31"/>
      <c r="M57" s="31"/>
      <c r="N57" s="31"/>
      <c r="O57" s="31"/>
      <c r="P57" s="31"/>
      <c r="Q57" s="31"/>
      <c r="R57" s="31"/>
      <c r="S57" s="31"/>
      <c r="T57" s="31"/>
      <c r="U57" s="31"/>
      <c r="V57" s="31"/>
      <c r="W57" s="31"/>
      <c r="X57" s="135"/>
      <c r="Y57" s="60"/>
      <c r="Z57" s="60"/>
      <c r="AA57" s="60"/>
      <c r="AB57" s="60"/>
      <c r="AC57" s="136"/>
      <c r="AD57" s="60"/>
      <c r="AE57" s="60"/>
    </row>
    <row r="58" spans="1:31" ht="30" customHeight="1" x14ac:dyDescent="0.25">
      <c r="A58" s="160"/>
      <c r="B58" s="67">
        <v>55</v>
      </c>
      <c r="C58" s="163"/>
      <c r="D58" s="80" t="s">
        <v>100</v>
      </c>
      <c r="E58" s="85" t="s">
        <v>688</v>
      </c>
      <c r="F58" s="68" t="s">
        <v>38</v>
      </c>
      <c r="G58" s="68" t="s">
        <v>44</v>
      </c>
      <c r="H58" s="53">
        <v>0.05</v>
      </c>
      <c r="I58" s="32"/>
      <c r="J58" s="41">
        <f t="shared" si="0"/>
        <v>0</v>
      </c>
      <c r="K58" s="42" t="str">
        <f t="shared" si="1"/>
        <v>OK</v>
      </c>
      <c r="L58" s="31"/>
      <c r="M58" s="31"/>
      <c r="N58" s="31"/>
      <c r="O58" s="31"/>
      <c r="P58" s="31"/>
      <c r="Q58" s="31"/>
      <c r="R58" s="31"/>
      <c r="S58" s="31"/>
      <c r="T58" s="31"/>
      <c r="U58" s="31"/>
      <c r="V58" s="31"/>
      <c r="W58" s="31"/>
      <c r="X58" s="135"/>
      <c r="Y58" s="60"/>
      <c r="Z58" s="60"/>
      <c r="AA58" s="60"/>
      <c r="AB58" s="60"/>
      <c r="AC58" s="136"/>
      <c r="AD58" s="60"/>
      <c r="AE58" s="60"/>
    </row>
    <row r="59" spans="1:31" ht="30" customHeight="1" x14ac:dyDescent="0.25">
      <c r="A59" s="160"/>
      <c r="B59" s="67">
        <v>56</v>
      </c>
      <c r="C59" s="163"/>
      <c r="D59" s="80" t="s">
        <v>101</v>
      </c>
      <c r="E59" s="85" t="s">
        <v>688</v>
      </c>
      <c r="F59" s="68" t="s">
        <v>38</v>
      </c>
      <c r="G59" s="68" t="s">
        <v>44</v>
      </c>
      <c r="H59" s="53">
        <v>0.05</v>
      </c>
      <c r="I59" s="32"/>
      <c r="J59" s="41">
        <f t="shared" si="0"/>
        <v>0</v>
      </c>
      <c r="K59" s="42" t="str">
        <f t="shared" si="1"/>
        <v>OK</v>
      </c>
      <c r="L59" s="31"/>
      <c r="M59" s="31"/>
      <c r="N59" s="31"/>
      <c r="O59" s="31"/>
      <c r="P59" s="31"/>
      <c r="Q59" s="31"/>
      <c r="R59" s="31"/>
      <c r="S59" s="31"/>
      <c r="T59" s="31"/>
      <c r="U59" s="31"/>
      <c r="V59" s="31"/>
      <c r="W59" s="31"/>
      <c r="X59" s="135"/>
      <c r="Y59" s="60"/>
      <c r="Z59" s="60"/>
      <c r="AA59" s="60"/>
      <c r="AB59" s="60"/>
      <c r="AC59" s="136"/>
      <c r="AD59" s="60"/>
      <c r="AE59" s="60"/>
    </row>
    <row r="60" spans="1:31" ht="30" customHeight="1" x14ac:dyDescent="0.25">
      <c r="A60" s="160"/>
      <c r="B60" s="67">
        <v>57</v>
      </c>
      <c r="C60" s="163"/>
      <c r="D60" s="80" t="s">
        <v>102</v>
      </c>
      <c r="E60" s="85" t="s">
        <v>688</v>
      </c>
      <c r="F60" s="68" t="s">
        <v>38</v>
      </c>
      <c r="G60" s="68" t="s">
        <v>44</v>
      </c>
      <c r="H60" s="53">
        <v>0.05</v>
      </c>
      <c r="I60" s="32">
        <v>400</v>
      </c>
      <c r="J60" s="41">
        <f t="shared" si="0"/>
        <v>400</v>
      </c>
      <c r="K60" s="42" t="str">
        <f t="shared" si="1"/>
        <v>OK</v>
      </c>
      <c r="L60" s="31"/>
      <c r="M60" s="31"/>
      <c r="N60" s="31"/>
      <c r="O60" s="31"/>
      <c r="P60" s="31"/>
      <c r="Q60" s="31"/>
      <c r="R60" s="31"/>
      <c r="S60" s="31"/>
      <c r="T60" s="31"/>
      <c r="U60" s="31"/>
      <c r="V60" s="31"/>
      <c r="W60" s="31"/>
      <c r="X60" s="135"/>
      <c r="Y60" s="60"/>
      <c r="Z60" s="60"/>
      <c r="AA60" s="60"/>
      <c r="AB60" s="60"/>
      <c r="AC60" s="136"/>
      <c r="AD60" s="60"/>
      <c r="AE60" s="60"/>
    </row>
    <row r="61" spans="1:31" ht="30" customHeight="1" x14ac:dyDescent="0.25">
      <c r="A61" s="160"/>
      <c r="B61" s="67">
        <v>58</v>
      </c>
      <c r="C61" s="163"/>
      <c r="D61" s="81" t="s">
        <v>689</v>
      </c>
      <c r="E61" s="85" t="s">
        <v>37</v>
      </c>
      <c r="F61" s="68" t="s">
        <v>38</v>
      </c>
      <c r="G61" s="68" t="s">
        <v>44</v>
      </c>
      <c r="H61" s="55">
        <v>0.8</v>
      </c>
      <c r="I61" s="32">
        <v>80</v>
      </c>
      <c r="J61" s="41">
        <f t="shared" si="0"/>
        <v>0</v>
      </c>
      <c r="K61" s="42" t="str">
        <f t="shared" si="1"/>
        <v>OK</v>
      </c>
      <c r="L61" s="31"/>
      <c r="M61" s="31"/>
      <c r="N61" s="31"/>
      <c r="O61" s="31"/>
      <c r="P61" s="31"/>
      <c r="Q61" s="31"/>
      <c r="R61" s="31"/>
      <c r="S61" s="31"/>
      <c r="T61" s="31"/>
      <c r="U61" s="31"/>
      <c r="V61" s="31">
        <v>80</v>
      </c>
      <c r="W61" s="31"/>
      <c r="X61" s="135"/>
      <c r="Y61" s="60"/>
      <c r="Z61" s="60"/>
      <c r="AA61" s="60"/>
      <c r="AB61" s="60"/>
      <c r="AC61" s="136"/>
      <c r="AD61" s="60"/>
      <c r="AE61" s="60"/>
    </row>
    <row r="62" spans="1:31" ht="30" customHeight="1" x14ac:dyDescent="0.25">
      <c r="A62" s="160"/>
      <c r="B62" s="67">
        <v>59</v>
      </c>
      <c r="C62" s="163"/>
      <c r="D62" s="80" t="s">
        <v>103</v>
      </c>
      <c r="E62" s="85" t="s">
        <v>47</v>
      </c>
      <c r="F62" s="68" t="s">
        <v>50</v>
      </c>
      <c r="G62" s="68" t="s">
        <v>44</v>
      </c>
      <c r="H62" s="53">
        <v>16.64</v>
      </c>
      <c r="I62" s="32">
        <v>8</v>
      </c>
      <c r="J62" s="41">
        <f t="shared" si="0"/>
        <v>6</v>
      </c>
      <c r="K62" s="42" t="str">
        <f t="shared" si="1"/>
        <v>OK</v>
      </c>
      <c r="L62" s="31"/>
      <c r="M62" s="31"/>
      <c r="N62" s="31"/>
      <c r="O62" s="31"/>
      <c r="P62" s="31"/>
      <c r="Q62" s="31"/>
      <c r="R62" s="31"/>
      <c r="S62" s="31"/>
      <c r="T62" s="31"/>
      <c r="U62" s="31"/>
      <c r="V62" s="31"/>
      <c r="W62" s="31"/>
      <c r="X62" s="135"/>
      <c r="Y62" s="60"/>
      <c r="Z62" s="60"/>
      <c r="AA62" s="60"/>
      <c r="AB62" s="60"/>
      <c r="AC62" s="137">
        <v>2</v>
      </c>
      <c r="AD62" s="60"/>
      <c r="AE62" s="60"/>
    </row>
    <row r="63" spans="1:31" ht="30" customHeight="1" x14ac:dyDescent="0.25">
      <c r="A63" s="160"/>
      <c r="B63" s="67">
        <v>60</v>
      </c>
      <c r="C63" s="163"/>
      <c r="D63" s="80" t="s">
        <v>104</v>
      </c>
      <c r="E63" s="85" t="s">
        <v>47</v>
      </c>
      <c r="F63" s="68" t="s">
        <v>50</v>
      </c>
      <c r="G63" s="68" t="s">
        <v>44</v>
      </c>
      <c r="H63" s="53">
        <v>17.41</v>
      </c>
      <c r="I63" s="32">
        <v>4</v>
      </c>
      <c r="J63" s="41">
        <f t="shared" si="0"/>
        <v>0</v>
      </c>
      <c r="K63" s="42" t="str">
        <f t="shared" si="1"/>
        <v>OK</v>
      </c>
      <c r="L63" s="31"/>
      <c r="M63" s="31"/>
      <c r="N63" s="31"/>
      <c r="O63" s="31"/>
      <c r="P63" s="31">
        <v>4</v>
      </c>
      <c r="Q63" s="31"/>
      <c r="R63" s="31"/>
      <c r="S63" s="31"/>
      <c r="T63" s="31"/>
      <c r="U63" s="31"/>
      <c r="V63" s="31"/>
      <c r="W63" s="31"/>
      <c r="X63" s="135"/>
      <c r="Y63" s="60"/>
      <c r="Z63" s="60"/>
      <c r="AA63" s="60"/>
      <c r="AB63" s="60"/>
      <c r="AC63" s="136"/>
      <c r="AD63" s="60"/>
      <c r="AE63" s="60"/>
    </row>
    <row r="64" spans="1:31" ht="30" customHeight="1" x14ac:dyDescent="0.25">
      <c r="A64" s="160"/>
      <c r="B64" s="67">
        <v>61</v>
      </c>
      <c r="C64" s="163"/>
      <c r="D64" s="80" t="s">
        <v>105</v>
      </c>
      <c r="E64" s="85" t="s">
        <v>47</v>
      </c>
      <c r="F64" s="68" t="s">
        <v>50</v>
      </c>
      <c r="G64" s="68" t="s">
        <v>44</v>
      </c>
      <c r="H64" s="53">
        <v>15.05</v>
      </c>
      <c r="I64" s="32">
        <v>8</v>
      </c>
      <c r="J64" s="41">
        <f t="shared" si="0"/>
        <v>3</v>
      </c>
      <c r="K64" s="42" t="str">
        <f t="shared" si="1"/>
        <v>OK</v>
      </c>
      <c r="L64" s="31"/>
      <c r="M64" s="31"/>
      <c r="N64" s="31"/>
      <c r="O64" s="31"/>
      <c r="P64" s="31"/>
      <c r="Q64" s="31"/>
      <c r="R64" s="31"/>
      <c r="S64" s="31"/>
      <c r="T64" s="31"/>
      <c r="U64" s="31"/>
      <c r="V64" s="31"/>
      <c r="W64" s="31"/>
      <c r="X64" s="135"/>
      <c r="Y64" s="60"/>
      <c r="Z64" s="60"/>
      <c r="AA64" s="60"/>
      <c r="AB64" s="60"/>
      <c r="AC64" s="137">
        <v>5</v>
      </c>
      <c r="AD64" s="60"/>
      <c r="AE64" s="60"/>
    </row>
    <row r="65" spans="1:31" ht="30" customHeight="1" x14ac:dyDescent="0.25">
      <c r="A65" s="160"/>
      <c r="B65" s="67">
        <v>62</v>
      </c>
      <c r="C65" s="163"/>
      <c r="D65" s="80" t="s">
        <v>106</v>
      </c>
      <c r="E65" s="85" t="s">
        <v>47</v>
      </c>
      <c r="F65" s="68" t="s">
        <v>50</v>
      </c>
      <c r="G65" s="68" t="s">
        <v>44</v>
      </c>
      <c r="H65" s="53">
        <v>11.58</v>
      </c>
      <c r="I65" s="32">
        <v>8</v>
      </c>
      <c r="J65" s="41">
        <f t="shared" si="0"/>
        <v>3</v>
      </c>
      <c r="K65" s="42" t="str">
        <f t="shared" si="1"/>
        <v>OK</v>
      </c>
      <c r="L65" s="31"/>
      <c r="M65" s="31"/>
      <c r="N65" s="31"/>
      <c r="O65" s="31"/>
      <c r="P65" s="31"/>
      <c r="Q65" s="31"/>
      <c r="R65" s="31"/>
      <c r="S65" s="31"/>
      <c r="T65" s="31"/>
      <c r="U65" s="31"/>
      <c r="V65" s="31"/>
      <c r="W65" s="31"/>
      <c r="X65" s="135"/>
      <c r="Y65" s="60"/>
      <c r="Z65" s="60"/>
      <c r="AA65" s="60"/>
      <c r="AB65" s="60"/>
      <c r="AC65" s="137">
        <v>5</v>
      </c>
      <c r="AD65" s="60"/>
      <c r="AE65" s="60"/>
    </row>
    <row r="66" spans="1:31" ht="30" customHeight="1" x14ac:dyDescent="0.25">
      <c r="A66" s="160"/>
      <c r="B66" s="67">
        <v>63</v>
      </c>
      <c r="C66" s="163"/>
      <c r="D66" s="80" t="s">
        <v>107</v>
      </c>
      <c r="E66" s="85" t="s">
        <v>47</v>
      </c>
      <c r="F66" s="68" t="s">
        <v>50</v>
      </c>
      <c r="G66" s="68" t="s">
        <v>44</v>
      </c>
      <c r="H66" s="53">
        <v>12.28</v>
      </c>
      <c r="I66" s="32">
        <v>8</v>
      </c>
      <c r="J66" s="41">
        <f t="shared" si="0"/>
        <v>3</v>
      </c>
      <c r="K66" s="42" t="str">
        <f t="shared" si="1"/>
        <v>OK</v>
      </c>
      <c r="L66" s="31"/>
      <c r="M66" s="31"/>
      <c r="N66" s="31"/>
      <c r="O66" s="31"/>
      <c r="P66" s="31"/>
      <c r="Q66" s="31"/>
      <c r="R66" s="31"/>
      <c r="S66" s="31"/>
      <c r="T66" s="31"/>
      <c r="U66" s="31"/>
      <c r="V66" s="31"/>
      <c r="W66" s="31"/>
      <c r="X66" s="135"/>
      <c r="Y66" s="60"/>
      <c r="Z66" s="60"/>
      <c r="AA66" s="60"/>
      <c r="AB66" s="60"/>
      <c r="AC66" s="137">
        <v>5</v>
      </c>
      <c r="AD66" s="60"/>
      <c r="AE66" s="60"/>
    </row>
    <row r="67" spans="1:31" ht="30" customHeight="1" x14ac:dyDescent="0.25">
      <c r="A67" s="160"/>
      <c r="B67" s="67">
        <v>64</v>
      </c>
      <c r="C67" s="163"/>
      <c r="D67" s="80" t="s">
        <v>108</v>
      </c>
      <c r="E67" s="85" t="s">
        <v>47</v>
      </c>
      <c r="F67" s="68" t="s">
        <v>50</v>
      </c>
      <c r="G67" s="68" t="s">
        <v>44</v>
      </c>
      <c r="H67" s="53">
        <v>14.86</v>
      </c>
      <c r="I67" s="32">
        <v>4</v>
      </c>
      <c r="J67" s="41">
        <f t="shared" si="0"/>
        <v>4</v>
      </c>
      <c r="K67" s="42" t="str">
        <f t="shared" si="1"/>
        <v>OK</v>
      </c>
      <c r="L67" s="31"/>
      <c r="M67" s="31"/>
      <c r="N67" s="31"/>
      <c r="O67" s="31"/>
      <c r="P67" s="31"/>
      <c r="Q67" s="31"/>
      <c r="R67" s="31"/>
      <c r="S67" s="31"/>
      <c r="T67" s="31"/>
      <c r="U67" s="31"/>
      <c r="V67" s="31"/>
      <c r="W67" s="31"/>
      <c r="X67" s="135"/>
      <c r="Y67" s="60"/>
      <c r="Z67" s="60"/>
      <c r="AA67" s="60"/>
      <c r="AB67" s="60"/>
      <c r="AC67" s="136"/>
      <c r="AD67" s="60"/>
      <c r="AE67" s="60"/>
    </row>
    <row r="68" spans="1:31" ht="30" customHeight="1" x14ac:dyDescent="0.25">
      <c r="A68" s="160"/>
      <c r="B68" s="67">
        <v>65</v>
      </c>
      <c r="C68" s="163"/>
      <c r="D68" s="80" t="s">
        <v>109</v>
      </c>
      <c r="E68" s="85" t="s">
        <v>47</v>
      </c>
      <c r="F68" s="68" t="s">
        <v>50</v>
      </c>
      <c r="G68" s="68" t="s">
        <v>44</v>
      </c>
      <c r="H68" s="53">
        <v>11.93</v>
      </c>
      <c r="I68" s="32">
        <v>8</v>
      </c>
      <c r="J68" s="41">
        <f t="shared" si="0"/>
        <v>0</v>
      </c>
      <c r="K68" s="42" t="str">
        <f t="shared" si="1"/>
        <v>OK</v>
      </c>
      <c r="L68" s="31"/>
      <c r="M68" s="31"/>
      <c r="N68" s="31"/>
      <c r="O68" s="31"/>
      <c r="P68" s="31">
        <v>4</v>
      </c>
      <c r="Q68" s="31"/>
      <c r="R68" s="31"/>
      <c r="S68" s="31"/>
      <c r="T68" s="31"/>
      <c r="U68" s="31"/>
      <c r="V68" s="31"/>
      <c r="W68" s="31"/>
      <c r="X68" s="135"/>
      <c r="Y68" s="60"/>
      <c r="Z68" s="60"/>
      <c r="AA68" s="60"/>
      <c r="AB68" s="60"/>
      <c r="AC68" s="137">
        <v>4</v>
      </c>
      <c r="AD68" s="60"/>
      <c r="AE68" s="60"/>
    </row>
    <row r="69" spans="1:31" ht="30" customHeight="1" x14ac:dyDescent="0.25">
      <c r="A69" s="160"/>
      <c r="B69" s="67">
        <v>66</v>
      </c>
      <c r="C69" s="163"/>
      <c r="D69" s="81" t="s">
        <v>110</v>
      </c>
      <c r="E69" s="85" t="s">
        <v>47</v>
      </c>
      <c r="F69" s="68" t="s">
        <v>50</v>
      </c>
      <c r="G69" s="68" t="s">
        <v>44</v>
      </c>
      <c r="H69" s="53">
        <v>12.52</v>
      </c>
      <c r="I69" s="32">
        <v>4</v>
      </c>
      <c r="J69" s="41">
        <f t="shared" ref="J69:J132" si="2">I69-(SUM(L69:AE69))</f>
        <v>4</v>
      </c>
      <c r="K69" s="42" t="str">
        <f t="shared" ref="K69:K132" si="3">IF(J69&lt;0,"ATENÇÃO","OK")</f>
        <v>OK</v>
      </c>
      <c r="L69" s="31"/>
      <c r="M69" s="31"/>
      <c r="N69" s="31"/>
      <c r="O69" s="31"/>
      <c r="P69" s="31"/>
      <c r="Q69" s="31"/>
      <c r="R69" s="31"/>
      <c r="S69" s="31"/>
      <c r="T69" s="31"/>
      <c r="U69" s="31"/>
      <c r="V69" s="31"/>
      <c r="W69" s="31"/>
      <c r="X69" s="135"/>
      <c r="Y69" s="60"/>
      <c r="Z69" s="60"/>
      <c r="AA69" s="60"/>
      <c r="AB69" s="60"/>
      <c r="AC69" s="136"/>
      <c r="AD69" s="60"/>
      <c r="AE69" s="60"/>
    </row>
    <row r="70" spans="1:31" ht="30" customHeight="1" x14ac:dyDescent="0.25">
      <c r="A70" s="160"/>
      <c r="B70" s="67">
        <v>67</v>
      </c>
      <c r="C70" s="163"/>
      <c r="D70" s="80" t="s">
        <v>111</v>
      </c>
      <c r="E70" s="85" t="s">
        <v>47</v>
      </c>
      <c r="F70" s="68" t="s">
        <v>50</v>
      </c>
      <c r="G70" s="68" t="s">
        <v>44</v>
      </c>
      <c r="H70" s="53">
        <v>11.51</v>
      </c>
      <c r="I70" s="32">
        <v>4</v>
      </c>
      <c r="J70" s="41">
        <f t="shared" si="2"/>
        <v>0</v>
      </c>
      <c r="K70" s="42" t="str">
        <f t="shared" si="3"/>
        <v>OK</v>
      </c>
      <c r="L70" s="31"/>
      <c r="M70" s="31"/>
      <c r="N70" s="31"/>
      <c r="O70" s="31"/>
      <c r="P70" s="31">
        <v>4</v>
      </c>
      <c r="Q70" s="31"/>
      <c r="R70" s="31"/>
      <c r="S70" s="31"/>
      <c r="T70" s="31"/>
      <c r="U70" s="31"/>
      <c r="V70" s="31"/>
      <c r="W70" s="31"/>
      <c r="X70" s="135"/>
      <c r="Y70" s="60"/>
      <c r="Z70" s="60"/>
      <c r="AA70" s="60"/>
      <c r="AB70" s="60"/>
      <c r="AC70" s="136"/>
      <c r="AD70" s="60"/>
      <c r="AE70" s="60"/>
    </row>
    <row r="71" spans="1:31" ht="30" customHeight="1" x14ac:dyDescent="0.25">
      <c r="A71" s="160"/>
      <c r="B71" s="67">
        <v>68</v>
      </c>
      <c r="C71" s="163"/>
      <c r="D71" s="80" t="s">
        <v>112</v>
      </c>
      <c r="E71" s="85" t="s">
        <v>47</v>
      </c>
      <c r="F71" s="68" t="s">
        <v>50</v>
      </c>
      <c r="G71" s="68" t="s">
        <v>44</v>
      </c>
      <c r="H71" s="53">
        <v>12.97</v>
      </c>
      <c r="I71" s="32">
        <v>8</v>
      </c>
      <c r="J71" s="41">
        <f t="shared" si="2"/>
        <v>0</v>
      </c>
      <c r="K71" s="42" t="str">
        <f t="shared" si="3"/>
        <v>OK</v>
      </c>
      <c r="L71" s="31"/>
      <c r="M71" s="31"/>
      <c r="N71" s="31"/>
      <c r="O71" s="31"/>
      <c r="P71" s="31">
        <v>8</v>
      </c>
      <c r="Q71" s="31"/>
      <c r="R71" s="31"/>
      <c r="S71" s="31"/>
      <c r="T71" s="31"/>
      <c r="U71" s="31"/>
      <c r="V71" s="31"/>
      <c r="W71" s="31"/>
      <c r="X71" s="135"/>
      <c r="Y71" s="60"/>
      <c r="Z71" s="60"/>
      <c r="AA71" s="60"/>
      <c r="AB71" s="60"/>
      <c r="AC71" s="136"/>
      <c r="AD71" s="60"/>
      <c r="AE71" s="60"/>
    </row>
    <row r="72" spans="1:31" ht="30" customHeight="1" x14ac:dyDescent="0.25">
      <c r="A72" s="160"/>
      <c r="B72" s="67">
        <v>69</v>
      </c>
      <c r="C72" s="163"/>
      <c r="D72" s="79" t="s">
        <v>113</v>
      </c>
      <c r="E72" s="85" t="s">
        <v>47</v>
      </c>
      <c r="F72" s="68" t="s">
        <v>50</v>
      </c>
      <c r="G72" s="68" t="s">
        <v>44</v>
      </c>
      <c r="H72" s="53">
        <v>16.37</v>
      </c>
      <c r="I72" s="32">
        <v>6</v>
      </c>
      <c r="J72" s="41">
        <f t="shared" si="2"/>
        <v>0</v>
      </c>
      <c r="K72" s="42" t="str">
        <f t="shared" si="3"/>
        <v>OK</v>
      </c>
      <c r="L72" s="31"/>
      <c r="M72" s="31"/>
      <c r="N72" s="31"/>
      <c r="O72" s="31"/>
      <c r="P72" s="31"/>
      <c r="Q72" s="31"/>
      <c r="R72" s="31"/>
      <c r="S72" s="31"/>
      <c r="T72" s="31"/>
      <c r="U72" s="31"/>
      <c r="V72" s="31"/>
      <c r="W72" s="31"/>
      <c r="X72" s="135"/>
      <c r="Y72" s="60"/>
      <c r="Z72" s="60"/>
      <c r="AA72" s="60"/>
      <c r="AB72" s="60"/>
      <c r="AC72" s="137">
        <v>6</v>
      </c>
      <c r="AD72" s="60"/>
      <c r="AE72" s="60"/>
    </row>
    <row r="73" spans="1:31" ht="30" customHeight="1" x14ac:dyDescent="0.25">
      <c r="A73" s="160"/>
      <c r="B73" s="67">
        <v>70</v>
      </c>
      <c r="C73" s="163"/>
      <c r="D73" s="79" t="s">
        <v>690</v>
      </c>
      <c r="E73" s="85" t="s">
        <v>47</v>
      </c>
      <c r="F73" s="68" t="s">
        <v>50</v>
      </c>
      <c r="G73" s="68" t="s">
        <v>44</v>
      </c>
      <c r="H73" s="54">
        <v>19.2</v>
      </c>
      <c r="I73" s="32"/>
      <c r="J73" s="41">
        <f t="shared" si="2"/>
        <v>0</v>
      </c>
      <c r="K73" s="42" t="str">
        <f t="shared" si="3"/>
        <v>OK</v>
      </c>
      <c r="L73" s="31"/>
      <c r="M73" s="31"/>
      <c r="N73" s="31"/>
      <c r="O73" s="31"/>
      <c r="P73" s="31"/>
      <c r="Q73" s="31"/>
      <c r="R73" s="31"/>
      <c r="S73" s="31"/>
      <c r="T73" s="31"/>
      <c r="U73" s="31"/>
      <c r="V73" s="31"/>
      <c r="W73" s="31"/>
      <c r="X73" s="135"/>
      <c r="Y73" s="60"/>
      <c r="Z73" s="60"/>
      <c r="AA73" s="60"/>
      <c r="AB73" s="60"/>
      <c r="AC73" s="136"/>
      <c r="AD73" s="60"/>
      <c r="AE73" s="60"/>
    </row>
    <row r="74" spans="1:31" ht="30" customHeight="1" x14ac:dyDescent="0.25">
      <c r="A74" s="160"/>
      <c r="B74" s="67">
        <v>71</v>
      </c>
      <c r="C74" s="163"/>
      <c r="D74" s="79" t="s">
        <v>691</v>
      </c>
      <c r="E74" s="85" t="s">
        <v>47</v>
      </c>
      <c r="F74" s="68" t="s">
        <v>50</v>
      </c>
      <c r="G74" s="68" t="s">
        <v>44</v>
      </c>
      <c r="H74" s="54">
        <v>19.170000000000002</v>
      </c>
      <c r="I74" s="32"/>
      <c r="J74" s="41">
        <f t="shared" si="2"/>
        <v>0</v>
      </c>
      <c r="K74" s="42" t="str">
        <f t="shared" si="3"/>
        <v>OK</v>
      </c>
      <c r="L74" s="31"/>
      <c r="M74" s="31"/>
      <c r="N74" s="31"/>
      <c r="O74" s="31"/>
      <c r="P74" s="31"/>
      <c r="Q74" s="31"/>
      <c r="R74" s="31"/>
      <c r="S74" s="31"/>
      <c r="T74" s="31"/>
      <c r="U74" s="31"/>
      <c r="V74" s="31"/>
      <c r="W74" s="31"/>
      <c r="X74" s="135"/>
      <c r="Y74" s="60"/>
      <c r="Z74" s="60"/>
      <c r="AA74" s="60"/>
      <c r="AB74" s="60"/>
      <c r="AC74" s="136"/>
      <c r="AD74" s="60"/>
      <c r="AE74" s="60"/>
    </row>
    <row r="75" spans="1:31" ht="30" customHeight="1" x14ac:dyDescent="0.25">
      <c r="A75" s="160"/>
      <c r="B75" s="70">
        <v>72</v>
      </c>
      <c r="C75" s="163"/>
      <c r="D75" s="80" t="s">
        <v>626</v>
      </c>
      <c r="E75" s="85" t="s">
        <v>47</v>
      </c>
      <c r="F75" s="69" t="s">
        <v>627</v>
      </c>
      <c r="G75" s="69" t="s">
        <v>44</v>
      </c>
      <c r="H75" s="54">
        <v>10.27</v>
      </c>
      <c r="I75" s="32"/>
      <c r="J75" s="41">
        <f t="shared" si="2"/>
        <v>0</v>
      </c>
      <c r="K75" s="42" t="str">
        <f t="shared" si="3"/>
        <v>OK</v>
      </c>
      <c r="L75" s="31"/>
      <c r="M75" s="31"/>
      <c r="N75" s="31"/>
      <c r="O75" s="31"/>
      <c r="P75" s="31"/>
      <c r="Q75" s="31"/>
      <c r="R75" s="31"/>
      <c r="S75" s="31"/>
      <c r="T75" s="31"/>
      <c r="U75" s="31"/>
      <c r="V75" s="31"/>
      <c r="W75" s="31"/>
      <c r="X75" s="135"/>
      <c r="Y75" s="60"/>
      <c r="Z75" s="60"/>
      <c r="AA75" s="60"/>
      <c r="AB75" s="60"/>
      <c r="AC75" s="136"/>
      <c r="AD75" s="60"/>
      <c r="AE75" s="60"/>
    </row>
    <row r="76" spans="1:31" ht="30" customHeight="1" x14ac:dyDescent="0.25">
      <c r="A76" s="160"/>
      <c r="B76" s="70">
        <v>73</v>
      </c>
      <c r="C76" s="163"/>
      <c r="D76" s="80" t="s">
        <v>657</v>
      </c>
      <c r="E76" s="85" t="s">
        <v>47</v>
      </c>
      <c r="F76" s="69" t="s">
        <v>627</v>
      </c>
      <c r="G76" s="69" t="s">
        <v>44</v>
      </c>
      <c r="H76" s="54">
        <v>19.5</v>
      </c>
      <c r="I76" s="32">
        <v>4</v>
      </c>
      <c r="J76" s="41">
        <f t="shared" si="2"/>
        <v>0</v>
      </c>
      <c r="K76" s="42" t="str">
        <f t="shared" si="3"/>
        <v>OK</v>
      </c>
      <c r="L76" s="31"/>
      <c r="M76" s="31"/>
      <c r="N76" s="31"/>
      <c r="O76" s="31"/>
      <c r="P76" s="31">
        <v>4</v>
      </c>
      <c r="Q76" s="31"/>
      <c r="R76" s="31"/>
      <c r="S76" s="31"/>
      <c r="T76" s="31"/>
      <c r="U76" s="31"/>
      <c r="V76" s="31"/>
      <c r="W76" s="31"/>
      <c r="X76" s="135"/>
      <c r="Y76" s="60"/>
      <c r="Z76" s="60"/>
      <c r="AA76" s="60"/>
      <c r="AB76" s="60"/>
      <c r="AC76" s="136"/>
      <c r="AD76" s="60"/>
      <c r="AE76" s="60"/>
    </row>
    <row r="77" spans="1:31" ht="30" customHeight="1" x14ac:dyDescent="0.25">
      <c r="A77" s="160"/>
      <c r="B77" s="70">
        <v>74</v>
      </c>
      <c r="C77" s="163"/>
      <c r="D77" s="80" t="s">
        <v>665</v>
      </c>
      <c r="E77" s="85" t="s">
        <v>692</v>
      </c>
      <c r="F77" s="69" t="s">
        <v>636</v>
      </c>
      <c r="G77" s="69" t="s">
        <v>44</v>
      </c>
      <c r="H77" s="53">
        <v>7.44</v>
      </c>
      <c r="I77" s="32"/>
      <c r="J77" s="41">
        <f t="shared" si="2"/>
        <v>0</v>
      </c>
      <c r="K77" s="42" t="str">
        <f t="shared" si="3"/>
        <v>OK</v>
      </c>
      <c r="L77" s="31"/>
      <c r="M77" s="31"/>
      <c r="N77" s="31"/>
      <c r="O77" s="31"/>
      <c r="P77" s="31"/>
      <c r="Q77" s="31"/>
      <c r="R77" s="31"/>
      <c r="S77" s="31"/>
      <c r="T77" s="31"/>
      <c r="U77" s="31"/>
      <c r="V77" s="31"/>
      <c r="W77" s="31"/>
      <c r="X77" s="135"/>
      <c r="Y77" s="60"/>
      <c r="Z77" s="60"/>
      <c r="AA77" s="60"/>
      <c r="AB77" s="60"/>
      <c r="AC77" s="136"/>
      <c r="AD77" s="60"/>
      <c r="AE77" s="60"/>
    </row>
    <row r="78" spans="1:31" ht="30" customHeight="1" x14ac:dyDescent="0.25">
      <c r="A78" s="160"/>
      <c r="B78" s="67">
        <v>75</v>
      </c>
      <c r="C78" s="163"/>
      <c r="D78" s="79" t="s">
        <v>115</v>
      </c>
      <c r="E78" s="84" t="s">
        <v>693</v>
      </c>
      <c r="F78" s="68" t="s">
        <v>116</v>
      </c>
      <c r="G78" s="68" t="s">
        <v>44</v>
      </c>
      <c r="H78" s="53">
        <v>34.200000000000003</v>
      </c>
      <c r="I78" s="32"/>
      <c r="J78" s="41">
        <f t="shared" si="2"/>
        <v>0</v>
      </c>
      <c r="K78" s="42" t="str">
        <f t="shared" si="3"/>
        <v>OK</v>
      </c>
      <c r="L78" s="31"/>
      <c r="M78" s="31"/>
      <c r="N78" s="31"/>
      <c r="O78" s="31"/>
      <c r="P78" s="31"/>
      <c r="Q78" s="31"/>
      <c r="R78" s="31"/>
      <c r="S78" s="31"/>
      <c r="T78" s="31"/>
      <c r="U78" s="31"/>
      <c r="V78" s="31"/>
      <c r="W78" s="31"/>
      <c r="X78" s="135"/>
      <c r="Y78" s="60"/>
      <c r="Z78" s="60"/>
      <c r="AA78" s="60"/>
      <c r="AB78" s="60"/>
      <c r="AC78" s="136"/>
      <c r="AD78" s="60"/>
      <c r="AE78" s="60"/>
    </row>
    <row r="79" spans="1:31" ht="30" customHeight="1" x14ac:dyDescent="0.25">
      <c r="A79" s="160"/>
      <c r="B79" s="67">
        <v>76</v>
      </c>
      <c r="C79" s="163"/>
      <c r="D79" s="79" t="s">
        <v>694</v>
      </c>
      <c r="E79" s="84" t="s">
        <v>693</v>
      </c>
      <c r="F79" s="68" t="s">
        <v>116</v>
      </c>
      <c r="G79" s="68" t="s">
        <v>44</v>
      </c>
      <c r="H79" s="53">
        <v>99.06</v>
      </c>
      <c r="I79" s="32"/>
      <c r="J79" s="41">
        <f t="shared" si="2"/>
        <v>0</v>
      </c>
      <c r="K79" s="42" t="str">
        <f t="shared" si="3"/>
        <v>OK</v>
      </c>
      <c r="L79" s="31"/>
      <c r="M79" s="31"/>
      <c r="N79" s="31"/>
      <c r="O79" s="31"/>
      <c r="P79" s="31"/>
      <c r="Q79" s="31"/>
      <c r="R79" s="31"/>
      <c r="S79" s="31"/>
      <c r="T79" s="31"/>
      <c r="U79" s="31"/>
      <c r="V79" s="31"/>
      <c r="W79" s="31"/>
      <c r="X79" s="135"/>
      <c r="Y79" s="60"/>
      <c r="Z79" s="60"/>
      <c r="AA79" s="60"/>
      <c r="AB79" s="60"/>
      <c r="AC79" s="136"/>
      <c r="AD79" s="60"/>
      <c r="AE79" s="60"/>
    </row>
    <row r="80" spans="1:31" ht="30" customHeight="1" x14ac:dyDescent="0.25">
      <c r="A80" s="160"/>
      <c r="B80" s="67">
        <v>77</v>
      </c>
      <c r="C80" s="163"/>
      <c r="D80" s="79" t="s">
        <v>117</v>
      </c>
      <c r="E80" s="84" t="s">
        <v>693</v>
      </c>
      <c r="F80" s="68" t="s">
        <v>116</v>
      </c>
      <c r="G80" s="68" t="s">
        <v>44</v>
      </c>
      <c r="H80" s="53">
        <v>33</v>
      </c>
      <c r="I80" s="32"/>
      <c r="J80" s="41">
        <f t="shared" si="2"/>
        <v>0</v>
      </c>
      <c r="K80" s="42" t="str">
        <f t="shared" si="3"/>
        <v>OK</v>
      </c>
      <c r="L80" s="31"/>
      <c r="M80" s="31"/>
      <c r="N80" s="31"/>
      <c r="O80" s="31"/>
      <c r="P80" s="31"/>
      <c r="Q80" s="31"/>
      <c r="R80" s="31"/>
      <c r="S80" s="31"/>
      <c r="T80" s="31"/>
      <c r="U80" s="31"/>
      <c r="V80" s="31"/>
      <c r="W80" s="31"/>
      <c r="X80" s="135"/>
      <c r="Y80" s="60"/>
      <c r="Z80" s="60"/>
      <c r="AA80" s="60"/>
      <c r="AB80" s="60"/>
      <c r="AC80" s="136"/>
      <c r="AD80" s="60"/>
      <c r="AE80" s="60"/>
    </row>
    <row r="81" spans="1:31" ht="30" customHeight="1" x14ac:dyDescent="0.25">
      <c r="A81" s="160"/>
      <c r="B81" s="67">
        <v>78</v>
      </c>
      <c r="C81" s="163"/>
      <c r="D81" s="79" t="s">
        <v>118</v>
      </c>
      <c r="E81" s="84" t="s">
        <v>693</v>
      </c>
      <c r="F81" s="68" t="s">
        <v>116</v>
      </c>
      <c r="G81" s="68" t="s">
        <v>44</v>
      </c>
      <c r="H81" s="53">
        <v>24</v>
      </c>
      <c r="I81" s="32"/>
      <c r="J81" s="41">
        <f t="shared" si="2"/>
        <v>0</v>
      </c>
      <c r="K81" s="42" t="str">
        <f t="shared" si="3"/>
        <v>OK</v>
      </c>
      <c r="L81" s="31"/>
      <c r="M81" s="31"/>
      <c r="N81" s="31"/>
      <c r="O81" s="31"/>
      <c r="P81" s="31"/>
      <c r="Q81" s="31"/>
      <c r="R81" s="31"/>
      <c r="S81" s="31"/>
      <c r="T81" s="31"/>
      <c r="U81" s="31"/>
      <c r="V81" s="31"/>
      <c r="W81" s="31"/>
      <c r="X81" s="135"/>
      <c r="Y81" s="60"/>
      <c r="Z81" s="60"/>
      <c r="AA81" s="60"/>
      <c r="AB81" s="60"/>
      <c r="AC81" s="136"/>
      <c r="AD81" s="60"/>
      <c r="AE81" s="60"/>
    </row>
    <row r="82" spans="1:31" ht="30" customHeight="1" x14ac:dyDescent="0.25">
      <c r="A82" s="160"/>
      <c r="B82" s="67">
        <v>79</v>
      </c>
      <c r="C82" s="163"/>
      <c r="D82" s="79" t="s">
        <v>119</v>
      </c>
      <c r="E82" s="84" t="s">
        <v>693</v>
      </c>
      <c r="F82" s="68" t="s">
        <v>116</v>
      </c>
      <c r="G82" s="68" t="s">
        <v>44</v>
      </c>
      <c r="H82" s="54">
        <v>25</v>
      </c>
      <c r="I82" s="32"/>
      <c r="J82" s="41">
        <f t="shared" si="2"/>
        <v>0</v>
      </c>
      <c r="K82" s="42" t="str">
        <f t="shared" si="3"/>
        <v>OK</v>
      </c>
      <c r="L82" s="31"/>
      <c r="M82" s="31"/>
      <c r="N82" s="31"/>
      <c r="O82" s="31"/>
      <c r="P82" s="31"/>
      <c r="Q82" s="31"/>
      <c r="R82" s="31"/>
      <c r="S82" s="31"/>
      <c r="T82" s="31"/>
      <c r="U82" s="31"/>
      <c r="V82" s="31"/>
      <c r="W82" s="31"/>
      <c r="X82" s="135"/>
      <c r="Y82" s="60"/>
      <c r="Z82" s="60"/>
      <c r="AA82" s="60"/>
      <c r="AB82" s="60"/>
      <c r="AC82" s="136"/>
      <c r="AD82" s="60"/>
      <c r="AE82" s="60"/>
    </row>
    <row r="83" spans="1:31" ht="30" customHeight="1" x14ac:dyDescent="0.25">
      <c r="A83" s="160"/>
      <c r="B83" s="67">
        <v>80</v>
      </c>
      <c r="C83" s="163"/>
      <c r="D83" s="79" t="s">
        <v>120</v>
      </c>
      <c r="E83" s="84" t="s">
        <v>693</v>
      </c>
      <c r="F83" s="68" t="s">
        <v>116</v>
      </c>
      <c r="G83" s="68" t="s">
        <v>44</v>
      </c>
      <c r="H83" s="54">
        <v>39</v>
      </c>
      <c r="I83" s="32"/>
      <c r="J83" s="41">
        <f t="shared" si="2"/>
        <v>0</v>
      </c>
      <c r="K83" s="42" t="str">
        <f t="shared" si="3"/>
        <v>OK</v>
      </c>
      <c r="L83" s="31"/>
      <c r="M83" s="31"/>
      <c r="N83" s="31"/>
      <c r="O83" s="31"/>
      <c r="P83" s="31"/>
      <c r="Q83" s="31"/>
      <c r="R83" s="31"/>
      <c r="S83" s="31"/>
      <c r="T83" s="31"/>
      <c r="U83" s="31"/>
      <c r="V83" s="31"/>
      <c r="W83" s="31"/>
      <c r="X83" s="135"/>
      <c r="Y83" s="60"/>
      <c r="Z83" s="60"/>
      <c r="AA83" s="60"/>
      <c r="AB83" s="60"/>
      <c r="AC83" s="136"/>
      <c r="AD83" s="60"/>
      <c r="AE83" s="60"/>
    </row>
    <row r="84" spans="1:31" ht="30" customHeight="1" x14ac:dyDescent="0.25">
      <c r="A84" s="160"/>
      <c r="B84" s="67">
        <v>81</v>
      </c>
      <c r="C84" s="163"/>
      <c r="D84" s="79" t="s">
        <v>121</v>
      </c>
      <c r="E84" s="84" t="s">
        <v>693</v>
      </c>
      <c r="F84" s="68" t="s">
        <v>116</v>
      </c>
      <c r="G84" s="68" t="s">
        <v>44</v>
      </c>
      <c r="H84" s="54">
        <v>57</v>
      </c>
      <c r="I84" s="32"/>
      <c r="J84" s="41">
        <f t="shared" si="2"/>
        <v>0</v>
      </c>
      <c r="K84" s="42" t="str">
        <f t="shared" si="3"/>
        <v>OK</v>
      </c>
      <c r="L84" s="31"/>
      <c r="M84" s="31"/>
      <c r="N84" s="31"/>
      <c r="O84" s="31"/>
      <c r="P84" s="31"/>
      <c r="Q84" s="31"/>
      <c r="R84" s="31"/>
      <c r="S84" s="31"/>
      <c r="T84" s="31"/>
      <c r="U84" s="31"/>
      <c r="V84" s="31"/>
      <c r="W84" s="31"/>
      <c r="X84" s="135"/>
      <c r="Y84" s="60"/>
      <c r="Z84" s="60"/>
      <c r="AA84" s="60"/>
      <c r="AB84" s="60"/>
      <c r="AC84" s="136"/>
      <c r="AD84" s="60"/>
      <c r="AE84" s="60"/>
    </row>
    <row r="85" spans="1:31" ht="30" customHeight="1" x14ac:dyDescent="0.25">
      <c r="A85" s="160"/>
      <c r="B85" s="69">
        <v>82</v>
      </c>
      <c r="C85" s="163"/>
      <c r="D85" s="80" t="s">
        <v>122</v>
      </c>
      <c r="E85" s="84" t="s">
        <v>688</v>
      </c>
      <c r="F85" s="69" t="s">
        <v>123</v>
      </c>
      <c r="G85" s="69" t="s">
        <v>44</v>
      </c>
      <c r="H85" s="54">
        <v>4.12</v>
      </c>
      <c r="I85" s="32"/>
      <c r="J85" s="41">
        <f t="shared" si="2"/>
        <v>0</v>
      </c>
      <c r="K85" s="42" t="str">
        <f t="shared" si="3"/>
        <v>OK</v>
      </c>
      <c r="L85" s="31"/>
      <c r="M85" s="31"/>
      <c r="N85" s="31"/>
      <c r="O85" s="31"/>
      <c r="P85" s="31"/>
      <c r="Q85" s="31"/>
      <c r="R85" s="31"/>
      <c r="S85" s="31"/>
      <c r="T85" s="31"/>
      <c r="U85" s="31"/>
      <c r="V85" s="31"/>
      <c r="W85" s="31"/>
      <c r="X85" s="135"/>
      <c r="Y85" s="60"/>
      <c r="Z85" s="60"/>
      <c r="AA85" s="60"/>
      <c r="AB85" s="60"/>
      <c r="AC85" s="136"/>
      <c r="AD85" s="60"/>
      <c r="AE85" s="60"/>
    </row>
    <row r="86" spans="1:31" ht="30" customHeight="1" x14ac:dyDescent="0.25">
      <c r="A86" s="160"/>
      <c r="B86" s="69">
        <v>83</v>
      </c>
      <c r="C86" s="163"/>
      <c r="D86" s="80" t="s">
        <v>124</v>
      </c>
      <c r="E86" s="85" t="s">
        <v>688</v>
      </c>
      <c r="F86" s="69" t="s">
        <v>123</v>
      </c>
      <c r="G86" s="69" t="s">
        <v>44</v>
      </c>
      <c r="H86" s="54">
        <v>0.09</v>
      </c>
      <c r="I86" s="32"/>
      <c r="J86" s="41">
        <f t="shared" si="2"/>
        <v>0</v>
      </c>
      <c r="K86" s="42" t="str">
        <f t="shared" si="3"/>
        <v>OK</v>
      </c>
      <c r="L86" s="31"/>
      <c r="M86" s="31"/>
      <c r="N86" s="31"/>
      <c r="O86" s="31"/>
      <c r="P86" s="31"/>
      <c r="Q86" s="31"/>
      <c r="R86" s="31"/>
      <c r="S86" s="31"/>
      <c r="T86" s="31"/>
      <c r="U86" s="31"/>
      <c r="V86" s="31"/>
      <c r="W86" s="31"/>
      <c r="X86" s="135"/>
      <c r="Y86" s="60"/>
      <c r="Z86" s="60"/>
      <c r="AA86" s="60"/>
      <c r="AB86" s="60"/>
      <c r="AC86" s="136"/>
      <c r="AD86" s="60"/>
      <c r="AE86" s="60"/>
    </row>
    <row r="87" spans="1:31" ht="30" customHeight="1" x14ac:dyDescent="0.25">
      <c r="A87" s="161"/>
      <c r="B87" s="69">
        <v>84</v>
      </c>
      <c r="C87" s="164"/>
      <c r="D87" s="80" t="s">
        <v>125</v>
      </c>
      <c r="E87" s="85" t="s">
        <v>688</v>
      </c>
      <c r="F87" s="69" t="s">
        <v>123</v>
      </c>
      <c r="G87" s="69" t="s">
        <v>44</v>
      </c>
      <c r="H87" s="54">
        <v>0.05</v>
      </c>
      <c r="I87" s="32"/>
      <c r="J87" s="41">
        <f t="shared" si="2"/>
        <v>0</v>
      </c>
      <c r="K87" s="42" t="str">
        <f t="shared" si="3"/>
        <v>OK</v>
      </c>
      <c r="L87" s="31"/>
      <c r="M87" s="31"/>
      <c r="N87" s="31"/>
      <c r="O87" s="31"/>
      <c r="P87" s="31"/>
      <c r="Q87" s="31"/>
      <c r="R87" s="31"/>
      <c r="S87" s="31"/>
      <c r="T87" s="31"/>
      <c r="U87" s="31"/>
      <c r="V87" s="31"/>
      <c r="W87" s="31"/>
      <c r="X87" s="135"/>
      <c r="Y87" s="60"/>
      <c r="Z87" s="60"/>
      <c r="AA87" s="60"/>
      <c r="AB87" s="60"/>
      <c r="AC87" s="136"/>
      <c r="AD87" s="60"/>
      <c r="AE87" s="60"/>
    </row>
    <row r="88" spans="1:31" ht="30" customHeight="1" x14ac:dyDescent="0.25">
      <c r="A88" s="165">
        <v>2</v>
      </c>
      <c r="B88" s="71">
        <v>85</v>
      </c>
      <c r="C88" s="168" t="s">
        <v>695</v>
      </c>
      <c r="D88" s="75" t="s">
        <v>126</v>
      </c>
      <c r="E88" s="72" t="s">
        <v>37</v>
      </c>
      <c r="F88" s="72" t="s">
        <v>38</v>
      </c>
      <c r="G88" s="72" t="s">
        <v>44</v>
      </c>
      <c r="H88" s="56">
        <v>0.85</v>
      </c>
      <c r="I88" s="32"/>
      <c r="J88" s="41">
        <f t="shared" si="2"/>
        <v>0</v>
      </c>
      <c r="K88" s="42" t="str">
        <f t="shared" si="3"/>
        <v>OK</v>
      </c>
      <c r="L88" s="31"/>
      <c r="M88" s="31"/>
      <c r="N88" s="31"/>
      <c r="O88" s="31"/>
      <c r="P88" s="31"/>
      <c r="Q88" s="31"/>
      <c r="R88" s="31"/>
      <c r="S88" s="31"/>
      <c r="T88" s="31"/>
      <c r="U88" s="31"/>
      <c r="V88" s="31"/>
      <c r="W88" s="31"/>
      <c r="X88" s="135"/>
      <c r="Y88" s="60"/>
      <c r="Z88" s="60"/>
      <c r="AA88" s="60"/>
      <c r="AB88" s="60"/>
      <c r="AC88" s="136"/>
      <c r="AD88" s="60"/>
      <c r="AE88" s="60"/>
    </row>
    <row r="89" spans="1:31" ht="30" customHeight="1" x14ac:dyDescent="0.25">
      <c r="A89" s="166"/>
      <c r="B89" s="71">
        <v>86</v>
      </c>
      <c r="C89" s="169"/>
      <c r="D89" s="75" t="s">
        <v>127</v>
      </c>
      <c r="E89" s="72" t="s">
        <v>37</v>
      </c>
      <c r="F89" s="72" t="s">
        <v>38</v>
      </c>
      <c r="G89" s="72" t="s">
        <v>44</v>
      </c>
      <c r="H89" s="56">
        <v>1.4</v>
      </c>
      <c r="I89" s="32"/>
      <c r="J89" s="41">
        <f t="shared" si="2"/>
        <v>0</v>
      </c>
      <c r="K89" s="42" t="str">
        <f t="shared" si="3"/>
        <v>OK</v>
      </c>
      <c r="L89" s="31"/>
      <c r="M89" s="31"/>
      <c r="N89" s="31"/>
      <c r="O89" s="31"/>
      <c r="P89" s="31"/>
      <c r="Q89" s="31"/>
      <c r="R89" s="31"/>
      <c r="S89" s="31"/>
      <c r="T89" s="31"/>
      <c r="U89" s="31"/>
      <c r="V89" s="31"/>
      <c r="W89" s="31"/>
      <c r="X89" s="135"/>
      <c r="Y89" s="60"/>
      <c r="Z89" s="60"/>
      <c r="AA89" s="60"/>
      <c r="AB89" s="60"/>
      <c r="AC89" s="136"/>
      <c r="AD89" s="60"/>
      <c r="AE89" s="60"/>
    </row>
    <row r="90" spans="1:31" ht="30" customHeight="1" x14ac:dyDescent="0.25">
      <c r="A90" s="166"/>
      <c r="B90" s="71">
        <v>87</v>
      </c>
      <c r="C90" s="169"/>
      <c r="D90" s="75" t="s">
        <v>128</v>
      </c>
      <c r="E90" s="72" t="s">
        <v>37</v>
      </c>
      <c r="F90" s="72" t="s">
        <v>38</v>
      </c>
      <c r="G90" s="72" t="s">
        <v>44</v>
      </c>
      <c r="H90" s="56">
        <v>1.4</v>
      </c>
      <c r="I90" s="32"/>
      <c r="J90" s="41">
        <f t="shared" si="2"/>
        <v>0</v>
      </c>
      <c r="K90" s="42" t="str">
        <f t="shared" si="3"/>
        <v>OK</v>
      </c>
      <c r="L90" s="31"/>
      <c r="M90" s="31"/>
      <c r="N90" s="31"/>
      <c r="O90" s="31"/>
      <c r="P90" s="31"/>
      <c r="Q90" s="31"/>
      <c r="R90" s="31"/>
      <c r="S90" s="31"/>
      <c r="T90" s="31"/>
      <c r="U90" s="31"/>
      <c r="V90" s="31"/>
      <c r="W90" s="31"/>
      <c r="X90" s="135"/>
      <c r="Y90" s="60"/>
      <c r="Z90" s="60"/>
      <c r="AA90" s="60"/>
      <c r="AB90" s="60"/>
      <c r="AC90" s="136"/>
      <c r="AD90" s="60"/>
      <c r="AE90" s="60"/>
    </row>
    <row r="91" spans="1:31" ht="30" customHeight="1" x14ac:dyDescent="0.25">
      <c r="A91" s="166"/>
      <c r="B91" s="71">
        <v>88</v>
      </c>
      <c r="C91" s="169"/>
      <c r="D91" s="75" t="s">
        <v>129</v>
      </c>
      <c r="E91" s="72" t="s">
        <v>37</v>
      </c>
      <c r="F91" s="72" t="s">
        <v>38</v>
      </c>
      <c r="G91" s="72" t="s">
        <v>44</v>
      </c>
      <c r="H91" s="56">
        <v>1.4</v>
      </c>
      <c r="I91" s="32"/>
      <c r="J91" s="41">
        <f t="shared" si="2"/>
        <v>0</v>
      </c>
      <c r="K91" s="42" t="str">
        <f t="shared" si="3"/>
        <v>OK</v>
      </c>
      <c r="L91" s="31"/>
      <c r="M91" s="31"/>
      <c r="N91" s="31"/>
      <c r="O91" s="31"/>
      <c r="P91" s="31"/>
      <c r="Q91" s="31"/>
      <c r="R91" s="31"/>
      <c r="S91" s="31"/>
      <c r="T91" s="31"/>
      <c r="U91" s="31"/>
      <c r="V91" s="31"/>
      <c r="W91" s="31"/>
      <c r="X91" s="135"/>
      <c r="Y91" s="60"/>
      <c r="Z91" s="60"/>
      <c r="AA91" s="60"/>
      <c r="AB91" s="60"/>
      <c r="AC91" s="136"/>
      <c r="AD91" s="60"/>
      <c r="AE91" s="60"/>
    </row>
    <row r="92" spans="1:31" ht="30" customHeight="1" x14ac:dyDescent="0.25">
      <c r="A92" s="166"/>
      <c r="B92" s="71">
        <v>89</v>
      </c>
      <c r="C92" s="169"/>
      <c r="D92" s="75" t="s">
        <v>130</v>
      </c>
      <c r="E92" s="72" t="s">
        <v>37</v>
      </c>
      <c r="F92" s="72" t="s">
        <v>38</v>
      </c>
      <c r="G92" s="72" t="s">
        <v>44</v>
      </c>
      <c r="H92" s="56">
        <v>1.4</v>
      </c>
      <c r="I92" s="32"/>
      <c r="J92" s="41">
        <f t="shared" si="2"/>
        <v>0</v>
      </c>
      <c r="K92" s="42" t="str">
        <f t="shared" si="3"/>
        <v>OK</v>
      </c>
      <c r="L92" s="31"/>
      <c r="M92" s="31"/>
      <c r="N92" s="31"/>
      <c r="O92" s="31"/>
      <c r="P92" s="31"/>
      <c r="Q92" s="31"/>
      <c r="R92" s="31"/>
      <c r="S92" s="31"/>
      <c r="T92" s="31"/>
      <c r="U92" s="31"/>
      <c r="V92" s="31"/>
      <c r="W92" s="31"/>
      <c r="X92" s="135"/>
      <c r="Y92" s="60"/>
      <c r="Z92" s="60"/>
      <c r="AA92" s="60"/>
      <c r="AB92" s="60"/>
      <c r="AC92" s="136"/>
      <c r="AD92" s="60"/>
      <c r="AE92" s="60"/>
    </row>
    <row r="93" spans="1:31" ht="30" customHeight="1" x14ac:dyDescent="0.25">
      <c r="A93" s="166"/>
      <c r="B93" s="71">
        <v>90</v>
      </c>
      <c r="C93" s="169"/>
      <c r="D93" s="75" t="s">
        <v>131</v>
      </c>
      <c r="E93" s="72" t="s">
        <v>37</v>
      </c>
      <c r="F93" s="72" t="s">
        <v>38</v>
      </c>
      <c r="G93" s="72" t="s">
        <v>44</v>
      </c>
      <c r="H93" s="56">
        <v>0.85</v>
      </c>
      <c r="I93" s="32"/>
      <c r="J93" s="41">
        <f t="shared" si="2"/>
        <v>0</v>
      </c>
      <c r="K93" s="42" t="str">
        <f t="shared" si="3"/>
        <v>OK</v>
      </c>
      <c r="L93" s="31"/>
      <c r="M93" s="31"/>
      <c r="N93" s="31"/>
      <c r="O93" s="31"/>
      <c r="P93" s="31"/>
      <c r="Q93" s="31"/>
      <c r="R93" s="31"/>
      <c r="S93" s="31"/>
      <c r="T93" s="31"/>
      <c r="U93" s="31"/>
      <c r="V93" s="31"/>
      <c r="W93" s="31"/>
      <c r="X93" s="135"/>
      <c r="Y93" s="60"/>
      <c r="Z93" s="60"/>
      <c r="AA93" s="60"/>
      <c r="AB93" s="60"/>
      <c r="AC93" s="136"/>
      <c r="AD93" s="60"/>
      <c r="AE93" s="60"/>
    </row>
    <row r="94" spans="1:31" ht="30" customHeight="1" x14ac:dyDescent="0.25">
      <c r="A94" s="166"/>
      <c r="B94" s="71">
        <v>91</v>
      </c>
      <c r="C94" s="169"/>
      <c r="D94" s="75" t="s">
        <v>132</v>
      </c>
      <c r="E94" s="72" t="s">
        <v>37</v>
      </c>
      <c r="F94" s="72" t="s">
        <v>38</v>
      </c>
      <c r="G94" s="72" t="s">
        <v>44</v>
      </c>
      <c r="H94" s="56">
        <v>0.85</v>
      </c>
      <c r="I94" s="32">
        <v>20</v>
      </c>
      <c r="J94" s="41">
        <f t="shared" si="2"/>
        <v>20</v>
      </c>
      <c r="K94" s="42" t="str">
        <f t="shared" si="3"/>
        <v>OK</v>
      </c>
      <c r="L94" s="31"/>
      <c r="M94" s="31"/>
      <c r="N94" s="31"/>
      <c r="O94" s="31"/>
      <c r="P94" s="31"/>
      <c r="Q94" s="31"/>
      <c r="R94" s="31"/>
      <c r="S94" s="31"/>
      <c r="T94" s="31"/>
      <c r="U94" s="31"/>
      <c r="V94" s="31"/>
      <c r="W94" s="31"/>
      <c r="X94" s="135"/>
      <c r="Y94" s="60"/>
      <c r="Z94" s="60"/>
      <c r="AA94" s="60"/>
      <c r="AB94" s="60"/>
      <c r="AC94" s="136"/>
      <c r="AD94" s="60"/>
      <c r="AE94" s="60"/>
    </row>
    <row r="95" spans="1:31" ht="30" customHeight="1" x14ac:dyDescent="0.25">
      <c r="A95" s="166"/>
      <c r="B95" s="71">
        <v>92</v>
      </c>
      <c r="C95" s="169"/>
      <c r="D95" s="75" t="s">
        <v>133</v>
      </c>
      <c r="E95" s="72" t="s">
        <v>37</v>
      </c>
      <c r="F95" s="72" t="s">
        <v>38</v>
      </c>
      <c r="G95" s="72" t="s">
        <v>44</v>
      </c>
      <c r="H95" s="56">
        <v>0.74</v>
      </c>
      <c r="I95" s="32"/>
      <c r="J95" s="41">
        <f t="shared" si="2"/>
        <v>0</v>
      </c>
      <c r="K95" s="42" t="str">
        <f t="shared" si="3"/>
        <v>OK</v>
      </c>
      <c r="L95" s="31"/>
      <c r="M95" s="31"/>
      <c r="N95" s="31"/>
      <c r="O95" s="31"/>
      <c r="P95" s="31"/>
      <c r="Q95" s="31"/>
      <c r="R95" s="31"/>
      <c r="S95" s="31"/>
      <c r="T95" s="31"/>
      <c r="U95" s="31"/>
      <c r="V95" s="31"/>
      <c r="W95" s="31"/>
      <c r="X95" s="135"/>
      <c r="Y95" s="60"/>
      <c r="Z95" s="60"/>
      <c r="AA95" s="60"/>
      <c r="AB95" s="60"/>
      <c r="AC95" s="136"/>
      <c r="AD95" s="60"/>
      <c r="AE95" s="60"/>
    </row>
    <row r="96" spans="1:31" ht="30" customHeight="1" x14ac:dyDescent="0.25">
      <c r="A96" s="166"/>
      <c r="B96" s="71">
        <v>93</v>
      </c>
      <c r="C96" s="169"/>
      <c r="D96" s="75" t="s">
        <v>134</v>
      </c>
      <c r="E96" s="72" t="s">
        <v>37</v>
      </c>
      <c r="F96" s="72" t="s">
        <v>38</v>
      </c>
      <c r="G96" s="72" t="s">
        <v>44</v>
      </c>
      <c r="H96" s="56">
        <v>0.85</v>
      </c>
      <c r="I96" s="32"/>
      <c r="J96" s="41">
        <f t="shared" si="2"/>
        <v>0</v>
      </c>
      <c r="K96" s="42" t="str">
        <f t="shared" si="3"/>
        <v>OK</v>
      </c>
      <c r="L96" s="31"/>
      <c r="M96" s="31"/>
      <c r="N96" s="31"/>
      <c r="O96" s="31"/>
      <c r="P96" s="31"/>
      <c r="Q96" s="31"/>
      <c r="R96" s="31"/>
      <c r="S96" s="31"/>
      <c r="T96" s="31"/>
      <c r="U96" s="31"/>
      <c r="V96" s="31"/>
      <c r="W96" s="31"/>
      <c r="X96" s="135"/>
      <c r="Y96" s="60"/>
      <c r="Z96" s="60"/>
      <c r="AA96" s="60"/>
      <c r="AB96" s="60"/>
      <c r="AC96" s="136"/>
      <c r="AD96" s="60"/>
      <c r="AE96" s="60"/>
    </row>
    <row r="97" spans="1:31" ht="30" customHeight="1" x14ac:dyDescent="0.25">
      <c r="A97" s="166"/>
      <c r="B97" s="71">
        <v>94</v>
      </c>
      <c r="C97" s="169"/>
      <c r="D97" s="75" t="s">
        <v>135</v>
      </c>
      <c r="E97" s="72" t="s">
        <v>37</v>
      </c>
      <c r="F97" s="72" t="s">
        <v>38</v>
      </c>
      <c r="G97" s="72" t="s">
        <v>44</v>
      </c>
      <c r="H97" s="56">
        <v>0.85</v>
      </c>
      <c r="I97" s="32">
        <v>20</v>
      </c>
      <c r="J97" s="41">
        <f t="shared" si="2"/>
        <v>20</v>
      </c>
      <c r="K97" s="42" t="str">
        <f t="shared" si="3"/>
        <v>OK</v>
      </c>
      <c r="L97" s="31"/>
      <c r="M97" s="31"/>
      <c r="N97" s="31"/>
      <c r="O97" s="31"/>
      <c r="P97" s="31"/>
      <c r="Q97" s="31"/>
      <c r="R97" s="31"/>
      <c r="S97" s="31"/>
      <c r="T97" s="31"/>
      <c r="U97" s="31"/>
      <c r="V97" s="31"/>
      <c r="W97" s="31"/>
      <c r="X97" s="135"/>
      <c r="Y97" s="60"/>
      <c r="Z97" s="60"/>
      <c r="AA97" s="60"/>
      <c r="AB97" s="60"/>
      <c r="AC97" s="136"/>
      <c r="AD97" s="60"/>
      <c r="AE97" s="60"/>
    </row>
    <row r="98" spans="1:31" ht="30" customHeight="1" x14ac:dyDescent="0.25">
      <c r="A98" s="166"/>
      <c r="B98" s="71">
        <v>95</v>
      </c>
      <c r="C98" s="169"/>
      <c r="D98" s="75" t="s">
        <v>136</v>
      </c>
      <c r="E98" s="72" t="s">
        <v>37</v>
      </c>
      <c r="F98" s="72" t="s">
        <v>38</v>
      </c>
      <c r="G98" s="72" t="s">
        <v>44</v>
      </c>
      <c r="H98" s="56">
        <v>1.4</v>
      </c>
      <c r="I98" s="32">
        <v>20</v>
      </c>
      <c r="J98" s="41">
        <f t="shared" si="2"/>
        <v>0</v>
      </c>
      <c r="K98" s="42" t="str">
        <f t="shared" si="3"/>
        <v>OK</v>
      </c>
      <c r="L98" s="31"/>
      <c r="M98" s="31"/>
      <c r="N98" s="31"/>
      <c r="O98" s="31"/>
      <c r="P98" s="31"/>
      <c r="Q98" s="31"/>
      <c r="R98" s="31"/>
      <c r="S98" s="31"/>
      <c r="T98" s="31"/>
      <c r="U98" s="31"/>
      <c r="V98" s="31"/>
      <c r="W98" s="31"/>
      <c r="X98" s="135"/>
      <c r="Y98" s="60"/>
      <c r="Z98" s="60"/>
      <c r="AA98" s="60"/>
      <c r="AB98" s="60"/>
      <c r="AC98" s="136"/>
      <c r="AD98" s="60"/>
      <c r="AE98" s="137">
        <v>20</v>
      </c>
    </row>
    <row r="99" spans="1:31" ht="30" customHeight="1" x14ac:dyDescent="0.25">
      <c r="A99" s="166"/>
      <c r="B99" s="71">
        <v>96</v>
      </c>
      <c r="C99" s="169"/>
      <c r="D99" s="75" t="s">
        <v>137</v>
      </c>
      <c r="E99" s="72" t="s">
        <v>37</v>
      </c>
      <c r="F99" s="72" t="s">
        <v>38</v>
      </c>
      <c r="G99" s="72" t="s">
        <v>44</v>
      </c>
      <c r="H99" s="56">
        <v>0.65</v>
      </c>
      <c r="I99" s="32">
        <v>70</v>
      </c>
      <c r="J99" s="41">
        <f t="shared" si="2"/>
        <v>0</v>
      </c>
      <c r="K99" s="42" t="str">
        <f t="shared" si="3"/>
        <v>OK</v>
      </c>
      <c r="L99" s="31"/>
      <c r="M99" s="31"/>
      <c r="N99" s="31"/>
      <c r="O99" s="31">
        <v>20</v>
      </c>
      <c r="P99" s="31"/>
      <c r="Q99" s="31">
        <v>50</v>
      </c>
      <c r="R99" s="31"/>
      <c r="S99" s="31"/>
      <c r="T99" s="31"/>
      <c r="U99" s="31"/>
      <c r="V99" s="31"/>
      <c r="W99" s="31"/>
      <c r="X99" s="135"/>
      <c r="Y99" s="60"/>
      <c r="Z99" s="60"/>
      <c r="AA99" s="60"/>
      <c r="AB99" s="60"/>
      <c r="AC99" s="136"/>
      <c r="AD99" s="60"/>
      <c r="AE99" s="60"/>
    </row>
    <row r="100" spans="1:31" ht="30" customHeight="1" x14ac:dyDescent="0.25">
      <c r="A100" s="166"/>
      <c r="B100" s="71">
        <v>97</v>
      </c>
      <c r="C100" s="169"/>
      <c r="D100" s="75" t="s">
        <v>138</v>
      </c>
      <c r="E100" s="72" t="s">
        <v>37</v>
      </c>
      <c r="F100" s="72" t="s">
        <v>38</v>
      </c>
      <c r="G100" s="72" t="s">
        <v>44</v>
      </c>
      <c r="H100" s="56">
        <v>0.65</v>
      </c>
      <c r="I100" s="32">
        <v>70</v>
      </c>
      <c r="J100" s="41">
        <f t="shared" si="2"/>
        <v>0</v>
      </c>
      <c r="K100" s="42" t="str">
        <f t="shared" si="3"/>
        <v>OK</v>
      </c>
      <c r="L100" s="31"/>
      <c r="M100" s="31"/>
      <c r="N100" s="31"/>
      <c r="O100" s="31">
        <v>20</v>
      </c>
      <c r="P100" s="31"/>
      <c r="Q100" s="31">
        <v>50</v>
      </c>
      <c r="R100" s="31"/>
      <c r="S100" s="31"/>
      <c r="T100" s="31"/>
      <c r="U100" s="31"/>
      <c r="V100" s="31"/>
      <c r="W100" s="31"/>
      <c r="X100" s="135"/>
      <c r="Y100" s="60"/>
      <c r="Z100" s="60"/>
      <c r="AA100" s="60"/>
      <c r="AB100" s="60"/>
      <c r="AC100" s="136"/>
      <c r="AD100" s="60"/>
      <c r="AE100" s="60"/>
    </row>
    <row r="101" spans="1:31" ht="30" customHeight="1" x14ac:dyDescent="0.25">
      <c r="A101" s="166"/>
      <c r="B101" s="71">
        <v>98</v>
      </c>
      <c r="C101" s="169"/>
      <c r="D101" s="75" t="s">
        <v>139</v>
      </c>
      <c r="E101" s="72" t="s">
        <v>194</v>
      </c>
      <c r="F101" s="72" t="s">
        <v>38</v>
      </c>
      <c r="G101" s="72" t="s">
        <v>44</v>
      </c>
      <c r="H101" s="56">
        <v>3.14</v>
      </c>
      <c r="I101" s="32">
        <v>4</v>
      </c>
      <c r="J101" s="41">
        <f t="shared" si="2"/>
        <v>4</v>
      </c>
      <c r="K101" s="42" t="str">
        <f t="shared" si="3"/>
        <v>OK</v>
      </c>
      <c r="L101" s="31"/>
      <c r="M101" s="31"/>
      <c r="N101" s="31"/>
      <c r="O101" s="31"/>
      <c r="P101" s="31"/>
      <c r="Q101" s="31"/>
      <c r="R101" s="31"/>
      <c r="S101" s="31"/>
      <c r="T101" s="31"/>
      <c r="U101" s="31"/>
      <c r="V101" s="31"/>
      <c r="W101" s="31"/>
      <c r="X101" s="135"/>
      <c r="Y101" s="60"/>
      <c r="Z101" s="60"/>
      <c r="AA101" s="60"/>
      <c r="AB101" s="60"/>
      <c r="AC101" s="136"/>
      <c r="AD101" s="60"/>
      <c r="AE101" s="60"/>
    </row>
    <row r="102" spans="1:31" ht="30" customHeight="1" x14ac:dyDescent="0.25">
      <c r="A102" s="166"/>
      <c r="B102" s="71">
        <v>99</v>
      </c>
      <c r="C102" s="169"/>
      <c r="D102" s="75" t="s">
        <v>141</v>
      </c>
      <c r="E102" s="72" t="s">
        <v>194</v>
      </c>
      <c r="F102" s="72" t="s">
        <v>38</v>
      </c>
      <c r="G102" s="72" t="s">
        <v>44</v>
      </c>
      <c r="H102" s="56">
        <v>5</v>
      </c>
      <c r="I102" s="32"/>
      <c r="J102" s="41">
        <f t="shared" si="2"/>
        <v>0</v>
      </c>
      <c r="K102" s="42" t="str">
        <f t="shared" si="3"/>
        <v>OK</v>
      </c>
      <c r="L102" s="31"/>
      <c r="M102" s="31"/>
      <c r="N102" s="31"/>
      <c r="O102" s="31"/>
      <c r="P102" s="31"/>
      <c r="Q102" s="31"/>
      <c r="R102" s="31"/>
      <c r="S102" s="31"/>
      <c r="T102" s="31"/>
      <c r="U102" s="31"/>
      <c r="V102" s="31"/>
      <c r="W102" s="31"/>
      <c r="X102" s="135"/>
      <c r="Y102" s="60"/>
      <c r="Z102" s="60"/>
      <c r="AA102" s="60"/>
      <c r="AB102" s="60"/>
      <c r="AC102" s="136"/>
      <c r="AD102" s="60"/>
      <c r="AE102" s="60"/>
    </row>
    <row r="103" spans="1:31" ht="30" customHeight="1" x14ac:dyDescent="0.25">
      <c r="A103" s="166"/>
      <c r="B103" s="71">
        <v>100</v>
      </c>
      <c r="C103" s="169"/>
      <c r="D103" s="75" t="s">
        <v>142</v>
      </c>
      <c r="E103" s="72" t="s">
        <v>143</v>
      </c>
      <c r="F103" s="72" t="s">
        <v>144</v>
      </c>
      <c r="G103" s="72" t="s">
        <v>44</v>
      </c>
      <c r="H103" s="56">
        <v>20</v>
      </c>
      <c r="I103" s="32"/>
      <c r="J103" s="41">
        <f t="shared" si="2"/>
        <v>0</v>
      </c>
      <c r="K103" s="42" t="str">
        <f t="shared" si="3"/>
        <v>OK</v>
      </c>
      <c r="L103" s="31"/>
      <c r="M103" s="31"/>
      <c r="N103" s="31"/>
      <c r="O103" s="31"/>
      <c r="P103" s="31"/>
      <c r="Q103" s="31"/>
      <c r="R103" s="31"/>
      <c r="S103" s="31"/>
      <c r="T103" s="31"/>
      <c r="U103" s="31"/>
      <c r="V103" s="31"/>
      <c r="W103" s="31"/>
      <c r="X103" s="135"/>
      <c r="Y103" s="60"/>
      <c r="Z103" s="60"/>
      <c r="AA103" s="60"/>
      <c r="AB103" s="60"/>
      <c r="AC103" s="136"/>
      <c r="AD103" s="60"/>
      <c r="AE103" s="60"/>
    </row>
    <row r="104" spans="1:31" ht="30" customHeight="1" x14ac:dyDescent="0.25">
      <c r="A104" s="166"/>
      <c r="B104" s="71">
        <v>101</v>
      </c>
      <c r="C104" s="169"/>
      <c r="D104" s="75" t="s">
        <v>145</v>
      </c>
      <c r="E104" s="72" t="s">
        <v>143</v>
      </c>
      <c r="F104" s="72" t="s">
        <v>38</v>
      </c>
      <c r="G104" s="72" t="s">
        <v>44</v>
      </c>
      <c r="H104" s="56">
        <v>60</v>
      </c>
      <c r="I104" s="32">
        <v>2</v>
      </c>
      <c r="J104" s="41">
        <f t="shared" si="2"/>
        <v>0</v>
      </c>
      <c r="K104" s="42" t="str">
        <f t="shared" si="3"/>
        <v>OK</v>
      </c>
      <c r="L104" s="31"/>
      <c r="M104" s="31"/>
      <c r="N104" s="31"/>
      <c r="O104" s="31"/>
      <c r="P104" s="31"/>
      <c r="Q104" s="31">
        <v>1</v>
      </c>
      <c r="R104" s="31"/>
      <c r="S104" s="31"/>
      <c r="T104" s="31"/>
      <c r="U104" s="31"/>
      <c r="V104" s="31"/>
      <c r="W104" s="31"/>
      <c r="X104" s="135"/>
      <c r="Y104" s="60"/>
      <c r="Z104" s="60"/>
      <c r="AA104" s="60"/>
      <c r="AB104" s="60"/>
      <c r="AC104" s="136"/>
      <c r="AD104" s="60"/>
      <c r="AE104" s="137">
        <v>1</v>
      </c>
    </row>
    <row r="105" spans="1:31" ht="30" customHeight="1" x14ac:dyDescent="0.25">
      <c r="A105" s="166"/>
      <c r="B105" s="71">
        <v>102</v>
      </c>
      <c r="C105" s="169"/>
      <c r="D105" s="75" t="s">
        <v>146</v>
      </c>
      <c r="E105" s="72" t="s">
        <v>237</v>
      </c>
      <c r="F105" s="72" t="s">
        <v>38</v>
      </c>
      <c r="G105" s="72" t="s">
        <v>44</v>
      </c>
      <c r="H105" s="56">
        <v>6</v>
      </c>
      <c r="I105" s="32"/>
      <c r="J105" s="41">
        <f t="shared" si="2"/>
        <v>0</v>
      </c>
      <c r="K105" s="42" t="str">
        <f t="shared" si="3"/>
        <v>OK</v>
      </c>
      <c r="L105" s="31"/>
      <c r="M105" s="31"/>
      <c r="N105" s="31"/>
      <c r="O105" s="31"/>
      <c r="P105" s="31"/>
      <c r="Q105" s="31"/>
      <c r="R105" s="31"/>
      <c r="S105" s="31"/>
      <c r="T105" s="31"/>
      <c r="U105" s="31"/>
      <c r="V105" s="31"/>
      <c r="W105" s="31"/>
      <c r="X105" s="135"/>
      <c r="Y105" s="60"/>
      <c r="Z105" s="60"/>
      <c r="AA105" s="60"/>
      <c r="AB105" s="60"/>
      <c r="AC105" s="136"/>
      <c r="AD105" s="60"/>
      <c r="AE105" s="60"/>
    </row>
    <row r="106" spans="1:31" ht="30" customHeight="1" x14ac:dyDescent="0.25">
      <c r="A106" s="166"/>
      <c r="B106" s="71">
        <v>103</v>
      </c>
      <c r="C106" s="169"/>
      <c r="D106" s="75" t="s">
        <v>147</v>
      </c>
      <c r="E106" s="72" t="s">
        <v>194</v>
      </c>
      <c r="F106" s="72" t="s">
        <v>38</v>
      </c>
      <c r="G106" s="72" t="s">
        <v>44</v>
      </c>
      <c r="H106" s="56">
        <v>1.7</v>
      </c>
      <c r="I106" s="32">
        <v>20</v>
      </c>
      <c r="J106" s="41">
        <f t="shared" si="2"/>
        <v>10</v>
      </c>
      <c r="K106" s="42" t="str">
        <f t="shared" si="3"/>
        <v>OK</v>
      </c>
      <c r="L106" s="31"/>
      <c r="M106" s="31"/>
      <c r="N106" s="31"/>
      <c r="O106" s="31"/>
      <c r="P106" s="31"/>
      <c r="Q106" s="31"/>
      <c r="R106" s="31"/>
      <c r="S106" s="31"/>
      <c r="T106" s="31"/>
      <c r="U106" s="31"/>
      <c r="V106" s="31"/>
      <c r="W106" s="31"/>
      <c r="X106" s="135"/>
      <c r="Y106" s="60"/>
      <c r="Z106" s="60"/>
      <c r="AA106" s="60"/>
      <c r="AB106" s="60"/>
      <c r="AC106" s="136"/>
      <c r="AD106" s="60"/>
      <c r="AE106" s="137">
        <v>10</v>
      </c>
    </row>
    <row r="107" spans="1:31" ht="30" customHeight="1" x14ac:dyDescent="0.25">
      <c r="A107" s="166"/>
      <c r="B107" s="71">
        <v>104</v>
      </c>
      <c r="C107" s="169"/>
      <c r="D107" s="75" t="s">
        <v>148</v>
      </c>
      <c r="E107" s="72" t="s">
        <v>194</v>
      </c>
      <c r="F107" s="72" t="s">
        <v>38</v>
      </c>
      <c r="G107" s="72" t="s">
        <v>44</v>
      </c>
      <c r="H107" s="56">
        <v>3.5</v>
      </c>
      <c r="I107" s="32">
        <v>20</v>
      </c>
      <c r="J107" s="41">
        <f t="shared" si="2"/>
        <v>10</v>
      </c>
      <c r="K107" s="42" t="str">
        <f t="shared" si="3"/>
        <v>OK</v>
      </c>
      <c r="L107" s="31"/>
      <c r="M107" s="31"/>
      <c r="N107" s="31"/>
      <c r="O107" s="31"/>
      <c r="P107" s="31"/>
      <c r="Q107" s="31"/>
      <c r="R107" s="31"/>
      <c r="S107" s="31"/>
      <c r="T107" s="31"/>
      <c r="U107" s="31"/>
      <c r="V107" s="31"/>
      <c r="W107" s="31"/>
      <c r="X107" s="135"/>
      <c r="Y107" s="60"/>
      <c r="Z107" s="60"/>
      <c r="AA107" s="60"/>
      <c r="AB107" s="60"/>
      <c r="AC107" s="136"/>
      <c r="AD107" s="60"/>
      <c r="AE107" s="137">
        <v>10</v>
      </c>
    </row>
    <row r="108" spans="1:31" ht="30" customHeight="1" x14ac:dyDescent="0.25">
      <c r="A108" s="166"/>
      <c r="B108" s="71">
        <v>105</v>
      </c>
      <c r="C108" s="169"/>
      <c r="D108" s="75" t="s">
        <v>149</v>
      </c>
      <c r="E108" s="72" t="s">
        <v>194</v>
      </c>
      <c r="F108" s="72" t="s">
        <v>38</v>
      </c>
      <c r="G108" s="72" t="s">
        <v>44</v>
      </c>
      <c r="H108" s="56">
        <v>5.8</v>
      </c>
      <c r="I108" s="32">
        <v>20</v>
      </c>
      <c r="J108" s="41">
        <f t="shared" si="2"/>
        <v>10</v>
      </c>
      <c r="K108" s="42" t="str">
        <f t="shared" si="3"/>
        <v>OK</v>
      </c>
      <c r="L108" s="31"/>
      <c r="M108" s="31"/>
      <c r="N108" s="31"/>
      <c r="O108" s="31"/>
      <c r="P108" s="31"/>
      <c r="Q108" s="31"/>
      <c r="R108" s="31"/>
      <c r="S108" s="31"/>
      <c r="T108" s="31"/>
      <c r="U108" s="31"/>
      <c r="V108" s="31"/>
      <c r="W108" s="31"/>
      <c r="X108" s="135"/>
      <c r="Y108" s="60"/>
      <c r="Z108" s="60"/>
      <c r="AA108" s="60"/>
      <c r="AB108" s="60"/>
      <c r="AC108" s="136"/>
      <c r="AD108" s="60"/>
      <c r="AE108" s="137">
        <v>10</v>
      </c>
    </row>
    <row r="109" spans="1:31" ht="30" customHeight="1" x14ac:dyDescent="0.25">
      <c r="A109" s="166"/>
      <c r="B109" s="71">
        <v>106</v>
      </c>
      <c r="C109" s="169"/>
      <c r="D109" s="75" t="s">
        <v>150</v>
      </c>
      <c r="E109" s="72" t="s">
        <v>194</v>
      </c>
      <c r="F109" s="72" t="s">
        <v>38</v>
      </c>
      <c r="G109" s="72" t="s">
        <v>44</v>
      </c>
      <c r="H109" s="56">
        <v>2.5</v>
      </c>
      <c r="I109" s="32">
        <v>20</v>
      </c>
      <c r="J109" s="41">
        <f t="shared" si="2"/>
        <v>10</v>
      </c>
      <c r="K109" s="42" t="str">
        <f t="shared" si="3"/>
        <v>OK</v>
      </c>
      <c r="L109" s="31"/>
      <c r="M109" s="31"/>
      <c r="N109" s="31"/>
      <c r="O109" s="31"/>
      <c r="P109" s="31"/>
      <c r="Q109" s="31"/>
      <c r="R109" s="31"/>
      <c r="S109" s="31"/>
      <c r="T109" s="31"/>
      <c r="U109" s="31"/>
      <c r="V109" s="31"/>
      <c r="W109" s="31"/>
      <c r="X109" s="135"/>
      <c r="Y109" s="60"/>
      <c r="Z109" s="60"/>
      <c r="AA109" s="60"/>
      <c r="AB109" s="60"/>
      <c r="AC109" s="136"/>
      <c r="AD109" s="60"/>
      <c r="AE109" s="137">
        <v>10</v>
      </c>
    </row>
    <row r="110" spans="1:31" ht="30" customHeight="1" x14ac:dyDescent="0.25">
      <c r="A110" s="166"/>
      <c r="B110" s="71">
        <v>107</v>
      </c>
      <c r="C110" s="169"/>
      <c r="D110" s="75" t="s">
        <v>151</v>
      </c>
      <c r="E110" s="72" t="s">
        <v>194</v>
      </c>
      <c r="F110" s="72" t="s">
        <v>38</v>
      </c>
      <c r="G110" s="72" t="s">
        <v>44</v>
      </c>
      <c r="H110" s="56">
        <v>2.34</v>
      </c>
      <c r="I110" s="32">
        <v>20</v>
      </c>
      <c r="J110" s="41">
        <f t="shared" si="2"/>
        <v>10</v>
      </c>
      <c r="K110" s="42" t="str">
        <f t="shared" si="3"/>
        <v>OK</v>
      </c>
      <c r="L110" s="31"/>
      <c r="M110" s="31"/>
      <c r="N110" s="31"/>
      <c r="O110" s="31"/>
      <c r="P110" s="31"/>
      <c r="Q110" s="31"/>
      <c r="R110" s="31"/>
      <c r="S110" s="31"/>
      <c r="T110" s="31"/>
      <c r="U110" s="31"/>
      <c r="V110" s="31"/>
      <c r="W110" s="31"/>
      <c r="X110" s="135"/>
      <c r="Y110" s="60"/>
      <c r="Z110" s="60"/>
      <c r="AA110" s="60"/>
      <c r="AB110" s="60"/>
      <c r="AC110" s="136"/>
      <c r="AD110" s="60"/>
      <c r="AE110" s="137">
        <v>10</v>
      </c>
    </row>
    <row r="111" spans="1:31" ht="30" customHeight="1" x14ac:dyDescent="0.25">
      <c r="A111" s="166"/>
      <c r="B111" s="71">
        <v>108</v>
      </c>
      <c r="C111" s="169"/>
      <c r="D111" s="75" t="s">
        <v>152</v>
      </c>
      <c r="E111" s="72" t="s">
        <v>194</v>
      </c>
      <c r="F111" s="72" t="s">
        <v>38</v>
      </c>
      <c r="G111" s="72" t="s">
        <v>44</v>
      </c>
      <c r="H111" s="56">
        <v>6.98</v>
      </c>
      <c r="I111" s="32"/>
      <c r="J111" s="41">
        <f t="shared" si="2"/>
        <v>0</v>
      </c>
      <c r="K111" s="42" t="str">
        <f t="shared" si="3"/>
        <v>OK</v>
      </c>
      <c r="L111" s="31"/>
      <c r="M111" s="31"/>
      <c r="N111" s="31"/>
      <c r="O111" s="31"/>
      <c r="P111" s="31"/>
      <c r="Q111" s="31"/>
      <c r="R111" s="31"/>
      <c r="S111" s="31"/>
      <c r="T111" s="31"/>
      <c r="U111" s="31"/>
      <c r="V111" s="31"/>
      <c r="W111" s="31"/>
      <c r="X111" s="135"/>
      <c r="Y111" s="60"/>
      <c r="Z111" s="60"/>
      <c r="AA111" s="60"/>
      <c r="AB111" s="60"/>
      <c r="AC111" s="136"/>
      <c r="AD111" s="60"/>
      <c r="AE111" s="60"/>
    </row>
    <row r="112" spans="1:31" ht="30" customHeight="1" x14ac:dyDescent="0.25">
      <c r="A112" s="166"/>
      <c r="B112" s="71">
        <v>109</v>
      </c>
      <c r="C112" s="169"/>
      <c r="D112" s="75" t="s">
        <v>153</v>
      </c>
      <c r="E112" s="72" t="s">
        <v>194</v>
      </c>
      <c r="F112" s="72" t="s">
        <v>38</v>
      </c>
      <c r="G112" s="72" t="s">
        <v>44</v>
      </c>
      <c r="H112" s="56">
        <v>7.74</v>
      </c>
      <c r="I112" s="32">
        <v>20</v>
      </c>
      <c r="J112" s="41">
        <f t="shared" si="2"/>
        <v>15</v>
      </c>
      <c r="K112" s="42" t="str">
        <f t="shared" si="3"/>
        <v>OK</v>
      </c>
      <c r="L112" s="31"/>
      <c r="M112" s="31"/>
      <c r="N112" s="31"/>
      <c r="O112" s="31"/>
      <c r="P112" s="31"/>
      <c r="Q112" s="31"/>
      <c r="R112" s="31"/>
      <c r="S112" s="31"/>
      <c r="T112" s="31"/>
      <c r="U112" s="31"/>
      <c r="V112" s="31"/>
      <c r="W112" s="31"/>
      <c r="X112" s="135"/>
      <c r="Y112" s="60"/>
      <c r="Z112" s="60"/>
      <c r="AA112" s="60"/>
      <c r="AB112" s="60"/>
      <c r="AC112" s="136"/>
      <c r="AD112" s="60"/>
      <c r="AE112" s="137">
        <v>5</v>
      </c>
    </row>
    <row r="113" spans="1:31" ht="30" customHeight="1" x14ac:dyDescent="0.25">
      <c r="A113" s="166"/>
      <c r="B113" s="71">
        <v>110</v>
      </c>
      <c r="C113" s="169"/>
      <c r="D113" s="75" t="s">
        <v>696</v>
      </c>
      <c r="E113" s="72" t="s">
        <v>194</v>
      </c>
      <c r="F113" s="72" t="s">
        <v>38</v>
      </c>
      <c r="G113" s="72" t="s">
        <v>44</v>
      </c>
      <c r="H113" s="56">
        <v>2.65</v>
      </c>
      <c r="I113" s="32">
        <v>15</v>
      </c>
      <c r="J113" s="41">
        <f t="shared" si="2"/>
        <v>15</v>
      </c>
      <c r="K113" s="42" t="str">
        <f t="shared" si="3"/>
        <v>OK</v>
      </c>
      <c r="L113" s="31"/>
      <c r="M113" s="31"/>
      <c r="N113" s="31"/>
      <c r="O113" s="31"/>
      <c r="P113" s="31"/>
      <c r="Q113" s="31"/>
      <c r="R113" s="31"/>
      <c r="S113" s="31"/>
      <c r="T113" s="31"/>
      <c r="U113" s="31"/>
      <c r="V113" s="31"/>
      <c r="W113" s="31"/>
      <c r="X113" s="135"/>
      <c r="Y113" s="60"/>
      <c r="Z113" s="60"/>
      <c r="AA113" s="60"/>
      <c r="AB113" s="60"/>
      <c r="AC113" s="136"/>
      <c r="AD113" s="60"/>
      <c r="AE113" s="60"/>
    </row>
    <row r="114" spans="1:31" ht="30" customHeight="1" x14ac:dyDescent="0.25">
      <c r="A114" s="166"/>
      <c r="B114" s="71">
        <v>111</v>
      </c>
      <c r="C114" s="169"/>
      <c r="D114" s="75" t="s">
        <v>154</v>
      </c>
      <c r="E114" s="72" t="s">
        <v>143</v>
      </c>
      <c r="F114" s="72" t="s">
        <v>155</v>
      </c>
      <c r="G114" s="72" t="s">
        <v>44</v>
      </c>
      <c r="H114" s="56">
        <v>9.5</v>
      </c>
      <c r="I114" s="32">
        <v>10</v>
      </c>
      <c r="J114" s="41">
        <f t="shared" si="2"/>
        <v>5</v>
      </c>
      <c r="K114" s="42" t="str">
        <f t="shared" si="3"/>
        <v>OK</v>
      </c>
      <c r="L114" s="31"/>
      <c r="M114" s="31"/>
      <c r="N114" s="31"/>
      <c r="O114" s="31"/>
      <c r="P114" s="31"/>
      <c r="Q114" s="31"/>
      <c r="R114" s="31"/>
      <c r="S114" s="31"/>
      <c r="T114" s="31"/>
      <c r="U114" s="31"/>
      <c r="V114" s="31"/>
      <c r="W114" s="31"/>
      <c r="X114" s="135"/>
      <c r="Y114" s="60"/>
      <c r="Z114" s="60"/>
      <c r="AA114" s="60"/>
      <c r="AB114" s="60"/>
      <c r="AC114" s="136"/>
      <c r="AD114" s="60"/>
      <c r="AE114" s="137">
        <v>5</v>
      </c>
    </row>
    <row r="115" spans="1:31" ht="30" customHeight="1" x14ac:dyDescent="0.25">
      <c r="A115" s="166"/>
      <c r="B115" s="71">
        <v>112</v>
      </c>
      <c r="C115" s="169"/>
      <c r="D115" s="75" t="s">
        <v>156</v>
      </c>
      <c r="E115" s="72" t="s">
        <v>143</v>
      </c>
      <c r="F115" s="72" t="s">
        <v>38</v>
      </c>
      <c r="G115" s="72" t="s">
        <v>44</v>
      </c>
      <c r="H115" s="56">
        <v>9.5</v>
      </c>
      <c r="I115" s="32">
        <v>10</v>
      </c>
      <c r="J115" s="41">
        <f t="shared" si="2"/>
        <v>10</v>
      </c>
      <c r="K115" s="42" t="str">
        <f t="shared" si="3"/>
        <v>OK</v>
      </c>
      <c r="L115" s="31"/>
      <c r="M115" s="31"/>
      <c r="N115" s="31"/>
      <c r="O115" s="31"/>
      <c r="P115" s="31"/>
      <c r="Q115" s="31"/>
      <c r="R115" s="31"/>
      <c r="S115" s="31"/>
      <c r="T115" s="31"/>
      <c r="U115" s="31"/>
      <c r="V115" s="31"/>
      <c r="W115" s="31"/>
      <c r="X115" s="135"/>
      <c r="Y115" s="60"/>
      <c r="Z115" s="60"/>
      <c r="AA115" s="60"/>
      <c r="AB115" s="60"/>
      <c r="AC115" s="136"/>
      <c r="AD115" s="60"/>
      <c r="AE115" s="60"/>
    </row>
    <row r="116" spans="1:31" ht="30" customHeight="1" x14ac:dyDescent="0.25">
      <c r="A116" s="166"/>
      <c r="B116" s="71">
        <v>113</v>
      </c>
      <c r="C116" s="169"/>
      <c r="D116" s="75" t="s">
        <v>157</v>
      </c>
      <c r="E116" s="72" t="s">
        <v>188</v>
      </c>
      <c r="F116" s="72" t="s">
        <v>38</v>
      </c>
      <c r="G116" s="72" t="s">
        <v>44</v>
      </c>
      <c r="H116" s="56">
        <v>49</v>
      </c>
      <c r="I116" s="32">
        <v>2</v>
      </c>
      <c r="J116" s="41">
        <f t="shared" si="2"/>
        <v>2</v>
      </c>
      <c r="K116" s="42" t="str">
        <f t="shared" si="3"/>
        <v>OK</v>
      </c>
      <c r="L116" s="31"/>
      <c r="M116" s="31"/>
      <c r="N116" s="31"/>
      <c r="O116" s="31"/>
      <c r="P116" s="31"/>
      <c r="Q116" s="31"/>
      <c r="R116" s="31"/>
      <c r="S116" s="31"/>
      <c r="T116" s="31"/>
      <c r="U116" s="31"/>
      <c r="V116" s="31"/>
      <c r="W116" s="31"/>
      <c r="X116" s="135"/>
      <c r="Y116" s="60"/>
      <c r="Z116" s="60"/>
      <c r="AA116" s="60"/>
      <c r="AB116" s="60"/>
      <c r="AC116" s="136"/>
      <c r="AD116" s="60"/>
      <c r="AE116" s="60"/>
    </row>
    <row r="117" spans="1:31" ht="30" customHeight="1" x14ac:dyDescent="0.25">
      <c r="A117" s="166"/>
      <c r="B117" s="71">
        <v>114</v>
      </c>
      <c r="C117" s="169"/>
      <c r="D117" s="75" t="s">
        <v>159</v>
      </c>
      <c r="E117" s="72" t="s">
        <v>188</v>
      </c>
      <c r="F117" s="72" t="s">
        <v>38</v>
      </c>
      <c r="G117" s="72" t="s">
        <v>44</v>
      </c>
      <c r="H117" s="56">
        <v>10</v>
      </c>
      <c r="I117" s="32"/>
      <c r="J117" s="41">
        <f t="shared" si="2"/>
        <v>0</v>
      </c>
      <c r="K117" s="42" t="str">
        <f t="shared" si="3"/>
        <v>OK</v>
      </c>
      <c r="L117" s="31"/>
      <c r="M117" s="31"/>
      <c r="N117" s="31"/>
      <c r="O117" s="31"/>
      <c r="P117" s="31"/>
      <c r="Q117" s="31"/>
      <c r="R117" s="31"/>
      <c r="S117" s="31"/>
      <c r="T117" s="31"/>
      <c r="U117" s="31"/>
      <c r="V117" s="31"/>
      <c r="W117" s="31"/>
      <c r="X117" s="135"/>
      <c r="Y117" s="60"/>
      <c r="Z117" s="60"/>
      <c r="AA117" s="60"/>
      <c r="AB117" s="60"/>
      <c r="AC117" s="136"/>
      <c r="AD117" s="60"/>
      <c r="AE117" s="60"/>
    </row>
    <row r="118" spans="1:31" ht="30" customHeight="1" x14ac:dyDescent="0.25">
      <c r="A118" s="166"/>
      <c r="B118" s="73">
        <v>115</v>
      </c>
      <c r="C118" s="169"/>
      <c r="D118" s="75" t="s">
        <v>622</v>
      </c>
      <c r="E118" s="72" t="s">
        <v>697</v>
      </c>
      <c r="F118" s="72" t="s">
        <v>623</v>
      </c>
      <c r="G118" s="72" t="s">
        <v>44</v>
      </c>
      <c r="H118" s="56">
        <v>4</v>
      </c>
      <c r="I118" s="32"/>
      <c r="J118" s="41">
        <f t="shared" si="2"/>
        <v>0</v>
      </c>
      <c r="K118" s="42" t="str">
        <f t="shared" si="3"/>
        <v>OK</v>
      </c>
      <c r="L118" s="31"/>
      <c r="M118" s="31"/>
      <c r="N118" s="31"/>
      <c r="O118" s="31"/>
      <c r="P118" s="31"/>
      <c r="Q118" s="31"/>
      <c r="R118" s="31"/>
      <c r="S118" s="31"/>
      <c r="T118" s="31"/>
      <c r="U118" s="31"/>
      <c r="V118" s="31"/>
      <c r="W118" s="31"/>
      <c r="X118" s="135"/>
      <c r="Y118" s="60"/>
      <c r="Z118" s="60"/>
      <c r="AA118" s="60"/>
      <c r="AB118" s="60"/>
      <c r="AC118" s="136"/>
      <c r="AD118" s="60"/>
      <c r="AE118" s="60"/>
    </row>
    <row r="119" spans="1:31" ht="30" customHeight="1" x14ac:dyDescent="0.25">
      <c r="A119" s="166"/>
      <c r="B119" s="71">
        <v>116</v>
      </c>
      <c r="C119" s="169"/>
      <c r="D119" s="75" t="s">
        <v>160</v>
      </c>
      <c r="E119" s="72" t="s">
        <v>143</v>
      </c>
      <c r="F119" s="72" t="s">
        <v>144</v>
      </c>
      <c r="G119" s="72" t="s">
        <v>44</v>
      </c>
      <c r="H119" s="56">
        <v>39.9</v>
      </c>
      <c r="I119" s="32"/>
      <c r="J119" s="41">
        <f t="shared" si="2"/>
        <v>0</v>
      </c>
      <c r="K119" s="42" t="str">
        <f t="shared" si="3"/>
        <v>OK</v>
      </c>
      <c r="L119" s="31"/>
      <c r="M119" s="31"/>
      <c r="N119" s="31"/>
      <c r="O119" s="31"/>
      <c r="P119" s="31"/>
      <c r="Q119" s="31"/>
      <c r="R119" s="31"/>
      <c r="S119" s="31"/>
      <c r="T119" s="31"/>
      <c r="U119" s="31"/>
      <c r="V119" s="31"/>
      <c r="W119" s="31"/>
      <c r="X119" s="135"/>
      <c r="Y119" s="60"/>
      <c r="Z119" s="60"/>
      <c r="AA119" s="60"/>
      <c r="AB119" s="60"/>
      <c r="AC119" s="136"/>
      <c r="AD119" s="60"/>
      <c r="AE119" s="60"/>
    </row>
    <row r="120" spans="1:31" ht="30" customHeight="1" x14ac:dyDescent="0.25">
      <c r="A120" s="166"/>
      <c r="B120" s="71">
        <v>117</v>
      </c>
      <c r="C120" s="169"/>
      <c r="D120" s="75" t="s">
        <v>162</v>
      </c>
      <c r="E120" s="72" t="s">
        <v>166</v>
      </c>
      <c r="F120" s="72" t="s">
        <v>164</v>
      </c>
      <c r="G120" s="72" t="s">
        <v>44</v>
      </c>
      <c r="H120" s="56">
        <v>260</v>
      </c>
      <c r="I120" s="32">
        <v>2</v>
      </c>
      <c r="J120" s="41">
        <f t="shared" si="2"/>
        <v>0</v>
      </c>
      <c r="K120" s="42" t="str">
        <f t="shared" si="3"/>
        <v>OK</v>
      </c>
      <c r="L120" s="31"/>
      <c r="M120" s="31"/>
      <c r="N120" s="31"/>
      <c r="O120" s="31"/>
      <c r="P120" s="31"/>
      <c r="Q120" s="31">
        <v>1</v>
      </c>
      <c r="R120" s="31"/>
      <c r="S120" s="31"/>
      <c r="T120" s="31"/>
      <c r="U120" s="31"/>
      <c r="V120" s="31"/>
      <c r="W120" s="31"/>
      <c r="X120" s="135"/>
      <c r="Y120" s="60"/>
      <c r="Z120" s="60"/>
      <c r="AA120" s="60"/>
      <c r="AB120" s="60"/>
      <c r="AC120" s="136"/>
      <c r="AD120" s="60"/>
      <c r="AE120" s="137">
        <v>1</v>
      </c>
    </row>
    <row r="121" spans="1:31" ht="30" customHeight="1" x14ac:dyDescent="0.25">
      <c r="A121" s="166"/>
      <c r="B121" s="71">
        <v>118</v>
      </c>
      <c r="C121" s="169"/>
      <c r="D121" s="75" t="s">
        <v>165</v>
      </c>
      <c r="E121" s="72" t="s">
        <v>166</v>
      </c>
      <c r="F121" s="72" t="s">
        <v>164</v>
      </c>
      <c r="G121" s="72" t="s">
        <v>44</v>
      </c>
      <c r="H121" s="56">
        <v>236</v>
      </c>
      <c r="I121" s="32"/>
      <c r="J121" s="41">
        <f t="shared" si="2"/>
        <v>0</v>
      </c>
      <c r="K121" s="42" t="str">
        <f t="shared" si="3"/>
        <v>OK</v>
      </c>
      <c r="L121" s="31"/>
      <c r="M121" s="31"/>
      <c r="N121" s="31"/>
      <c r="O121" s="31"/>
      <c r="P121" s="31"/>
      <c r="Q121" s="31"/>
      <c r="R121" s="31"/>
      <c r="S121" s="31"/>
      <c r="T121" s="31"/>
      <c r="U121" s="31"/>
      <c r="V121" s="31"/>
      <c r="W121" s="31"/>
      <c r="X121" s="135"/>
      <c r="Y121" s="60"/>
      <c r="Z121" s="60"/>
      <c r="AA121" s="60"/>
      <c r="AB121" s="60"/>
      <c r="AC121" s="136"/>
      <c r="AD121" s="60"/>
      <c r="AE121" s="60"/>
    </row>
    <row r="122" spans="1:31" ht="30" customHeight="1" x14ac:dyDescent="0.25">
      <c r="A122" s="166"/>
      <c r="B122" s="71">
        <v>119</v>
      </c>
      <c r="C122" s="169"/>
      <c r="D122" s="75" t="s">
        <v>167</v>
      </c>
      <c r="E122" s="72" t="s">
        <v>166</v>
      </c>
      <c r="F122" s="72" t="s">
        <v>164</v>
      </c>
      <c r="G122" s="72" t="s">
        <v>44</v>
      </c>
      <c r="H122" s="56">
        <v>253</v>
      </c>
      <c r="I122" s="32"/>
      <c r="J122" s="41">
        <f t="shared" si="2"/>
        <v>0</v>
      </c>
      <c r="K122" s="42" t="str">
        <f t="shared" si="3"/>
        <v>OK</v>
      </c>
      <c r="L122" s="31"/>
      <c r="M122" s="31"/>
      <c r="N122" s="31"/>
      <c r="O122" s="31"/>
      <c r="P122" s="31"/>
      <c r="Q122" s="31"/>
      <c r="R122" s="31"/>
      <c r="S122" s="31"/>
      <c r="T122" s="31"/>
      <c r="U122" s="31"/>
      <c r="V122" s="31"/>
      <c r="W122" s="31"/>
      <c r="X122" s="135"/>
      <c r="Y122" s="60"/>
      <c r="Z122" s="60"/>
      <c r="AA122" s="60"/>
      <c r="AB122" s="60"/>
      <c r="AC122" s="136"/>
      <c r="AD122" s="60"/>
      <c r="AE122" s="60"/>
    </row>
    <row r="123" spans="1:31" ht="30" customHeight="1" x14ac:dyDescent="0.25">
      <c r="A123" s="166"/>
      <c r="B123" s="71">
        <v>120</v>
      </c>
      <c r="C123" s="169"/>
      <c r="D123" s="75" t="s">
        <v>168</v>
      </c>
      <c r="E123" s="72" t="s">
        <v>698</v>
      </c>
      <c r="F123" s="72" t="s">
        <v>164</v>
      </c>
      <c r="G123" s="72" t="s">
        <v>44</v>
      </c>
      <c r="H123" s="56">
        <v>265</v>
      </c>
      <c r="I123" s="32"/>
      <c r="J123" s="41">
        <f t="shared" si="2"/>
        <v>0</v>
      </c>
      <c r="K123" s="42" t="str">
        <f t="shared" si="3"/>
        <v>OK</v>
      </c>
      <c r="L123" s="31"/>
      <c r="M123" s="31"/>
      <c r="N123" s="31"/>
      <c r="O123" s="31"/>
      <c r="P123" s="31"/>
      <c r="Q123" s="31"/>
      <c r="R123" s="31"/>
      <c r="S123" s="31"/>
      <c r="T123" s="31"/>
      <c r="U123" s="31"/>
      <c r="V123" s="31"/>
      <c r="W123" s="31"/>
      <c r="X123" s="135"/>
      <c r="Y123" s="60"/>
      <c r="Z123" s="60"/>
      <c r="AA123" s="60"/>
      <c r="AB123" s="60"/>
      <c r="AC123" s="136"/>
      <c r="AD123" s="60"/>
      <c r="AE123" s="60"/>
    </row>
    <row r="124" spans="1:31" ht="30" customHeight="1" x14ac:dyDescent="0.25">
      <c r="A124" s="166"/>
      <c r="B124" s="71">
        <v>121</v>
      </c>
      <c r="C124" s="169"/>
      <c r="D124" s="75" t="s">
        <v>170</v>
      </c>
      <c r="E124" s="72" t="s">
        <v>143</v>
      </c>
      <c r="F124" s="72" t="s">
        <v>164</v>
      </c>
      <c r="G124" s="72" t="s">
        <v>44</v>
      </c>
      <c r="H124" s="56">
        <v>49</v>
      </c>
      <c r="I124" s="32">
        <v>3</v>
      </c>
      <c r="J124" s="41">
        <f t="shared" si="2"/>
        <v>0</v>
      </c>
      <c r="K124" s="42" t="str">
        <f t="shared" si="3"/>
        <v>OK</v>
      </c>
      <c r="L124" s="31"/>
      <c r="M124" s="31"/>
      <c r="N124" s="31"/>
      <c r="O124" s="31"/>
      <c r="P124" s="31"/>
      <c r="Q124" s="31"/>
      <c r="R124" s="31"/>
      <c r="S124" s="31"/>
      <c r="T124" s="31"/>
      <c r="U124" s="31"/>
      <c r="V124" s="31"/>
      <c r="W124" s="31"/>
      <c r="X124" s="135"/>
      <c r="Y124" s="60"/>
      <c r="Z124" s="60"/>
      <c r="AA124" s="60"/>
      <c r="AB124" s="60"/>
      <c r="AC124" s="136"/>
      <c r="AD124" s="60"/>
      <c r="AE124" s="137">
        <v>3</v>
      </c>
    </row>
    <row r="125" spans="1:31" ht="30" customHeight="1" x14ac:dyDescent="0.25">
      <c r="A125" s="166"/>
      <c r="B125" s="71">
        <v>122</v>
      </c>
      <c r="C125" s="169"/>
      <c r="D125" s="75" t="s">
        <v>171</v>
      </c>
      <c r="E125" s="72" t="s">
        <v>699</v>
      </c>
      <c r="F125" s="72" t="s">
        <v>164</v>
      </c>
      <c r="G125" s="72" t="s">
        <v>44</v>
      </c>
      <c r="H125" s="56">
        <v>195</v>
      </c>
      <c r="I125" s="32">
        <v>30</v>
      </c>
      <c r="J125" s="41">
        <f t="shared" si="2"/>
        <v>28</v>
      </c>
      <c r="K125" s="42" t="str">
        <f t="shared" si="3"/>
        <v>OK</v>
      </c>
      <c r="M125" s="31"/>
      <c r="N125" s="31"/>
      <c r="O125" s="31">
        <v>1</v>
      </c>
      <c r="P125" s="31"/>
      <c r="Q125" s="31"/>
      <c r="R125" s="31"/>
      <c r="S125" s="31"/>
      <c r="T125" s="31"/>
      <c r="U125" s="31"/>
      <c r="V125" s="31"/>
      <c r="W125" s="31"/>
      <c r="Y125" s="137">
        <v>1</v>
      </c>
      <c r="Z125" s="60"/>
      <c r="AA125" s="60"/>
      <c r="AB125" s="60"/>
      <c r="AC125" s="136"/>
      <c r="AD125" s="60"/>
      <c r="AE125" s="60"/>
    </row>
    <row r="126" spans="1:31" ht="30" customHeight="1" x14ac:dyDescent="0.25">
      <c r="A126" s="166"/>
      <c r="B126" s="71">
        <v>123</v>
      </c>
      <c r="C126" s="169"/>
      <c r="D126" s="75" t="s">
        <v>173</v>
      </c>
      <c r="E126" s="72" t="s">
        <v>699</v>
      </c>
      <c r="F126" s="72" t="s">
        <v>164</v>
      </c>
      <c r="G126" s="72" t="s">
        <v>44</v>
      </c>
      <c r="H126" s="56">
        <v>250</v>
      </c>
      <c r="I126" s="32"/>
      <c r="J126" s="41">
        <f t="shared" si="2"/>
        <v>0</v>
      </c>
      <c r="K126" s="42" t="str">
        <f t="shared" si="3"/>
        <v>OK</v>
      </c>
      <c r="L126" s="31"/>
      <c r="M126" s="31"/>
      <c r="N126" s="31"/>
      <c r="O126" s="31"/>
      <c r="P126" s="31"/>
      <c r="Q126" s="31"/>
      <c r="R126" s="31"/>
      <c r="S126" s="31"/>
      <c r="T126" s="31"/>
      <c r="U126" s="31"/>
      <c r="V126" s="31"/>
      <c r="W126" s="31"/>
      <c r="X126" s="135"/>
      <c r="Y126" s="60"/>
      <c r="Z126" s="60"/>
      <c r="AA126" s="60"/>
      <c r="AB126" s="60"/>
      <c r="AC126" s="136"/>
      <c r="AD126" s="60"/>
      <c r="AE126" s="60"/>
    </row>
    <row r="127" spans="1:31" ht="30" customHeight="1" x14ac:dyDescent="0.25">
      <c r="A127" s="166"/>
      <c r="B127" s="71">
        <v>124</v>
      </c>
      <c r="C127" s="169"/>
      <c r="D127" s="75" t="s">
        <v>174</v>
      </c>
      <c r="E127" s="72" t="s">
        <v>143</v>
      </c>
      <c r="F127" s="72" t="s">
        <v>176</v>
      </c>
      <c r="G127" s="72" t="s">
        <v>44</v>
      </c>
      <c r="H127" s="56">
        <v>15</v>
      </c>
      <c r="I127" s="32"/>
      <c r="J127" s="41">
        <f t="shared" si="2"/>
        <v>0</v>
      </c>
      <c r="K127" s="42" t="str">
        <f t="shared" si="3"/>
        <v>OK</v>
      </c>
      <c r="L127" s="31"/>
      <c r="M127" s="31"/>
      <c r="N127" s="31"/>
      <c r="O127" s="31"/>
      <c r="P127" s="31"/>
      <c r="Q127" s="31"/>
      <c r="R127" s="31"/>
      <c r="S127" s="31"/>
      <c r="T127" s="31"/>
      <c r="U127" s="31"/>
      <c r="V127" s="31"/>
      <c r="W127" s="31"/>
      <c r="X127" s="135"/>
      <c r="Y127" s="60"/>
      <c r="Z127" s="60"/>
      <c r="AA127" s="60"/>
      <c r="AB127" s="60"/>
      <c r="AC127" s="136"/>
      <c r="AD127" s="60"/>
      <c r="AE127" s="60"/>
    </row>
    <row r="128" spans="1:31" ht="30" customHeight="1" x14ac:dyDescent="0.25">
      <c r="A128" s="166"/>
      <c r="B128" s="71">
        <v>125</v>
      </c>
      <c r="C128" s="169"/>
      <c r="D128" s="75" t="s">
        <v>177</v>
      </c>
      <c r="E128" s="72" t="s">
        <v>699</v>
      </c>
      <c r="F128" s="72" t="s">
        <v>164</v>
      </c>
      <c r="G128" s="72" t="s">
        <v>44</v>
      </c>
      <c r="H128" s="56">
        <v>220</v>
      </c>
      <c r="I128" s="32"/>
      <c r="J128" s="41">
        <f t="shared" si="2"/>
        <v>0</v>
      </c>
      <c r="K128" s="42" t="str">
        <f t="shared" si="3"/>
        <v>OK</v>
      </c>
      <c r="L128" s="31"/>
      <c r="M128" s="31"/>
      <c r="N128" s="31"/>
      <c r="O128" s="31"/>
      <c r="P128" s="31"/>
      <c r="Q128" s="31"/>
      <c r="R128" s="31"/>
      <c r="S128" s="31"/>
      <c r="T128" s="31"/>
      <c r="U128" s="31"/>
      <c r="V128" s="31"/>
      <c r="W128" s="31"/>
      <c r="X128" s="135"/>
      <c r="Y128" s="60"/>
      <c r="Z128" s="60"/>
      <c r="AA128" s="60"/>
      <c r="AB128" s="60"/>
      <c r="AC128" s="136"/>
      <c r="AD128" s="60"/>
      <c r="AE128" s="60"/>
    </row>
    <row r="129" spans="1:31" ht="30" customHeight="1" x14ac:dyDescent="0.25">
      <c r="A129" s="166"/>
      <c r="B129" s="71">
        <v>126</v>
      </c>
      <c r="C129" s="169"/>
      <c r="D129" s="75" t="s">
        <v>178</v>
      </c>
      <c r="E129" s="72" t="s">
        <v>699</v>
      </c>
      <c r="F129" s="72" t="s">
        <v>164</v>
      </c>
      <c r="G129" s="72" t="s">
        <v>44</v>
      </c>
      <c r="H129" s="56">
        <v>195</v>
      </c>
      <c r="I129" s="32">
        <v>30</v>
      </c>
      <c r="J129" s="41">
        <f t="shared" si="2"/>
        <v>27</v>
      </c>
      <c r="K129" s="42" t="str">
        <f t="shared" si="3"/>
        <v>OK</v>
      </c>
      <c r="L129" s="31"/>
      <c r="M129" s="31"/>
      <c r="N129" s="31"/>
      <c r="O129" s="31"/>
      <c r="P129" s="31"/>
      <c r="Q129" s="31"/>
      <c r="R129" s="31"/>
      <c r="S129" s="31"/>
      <c r="T129" s="31"/>
      <c r="U129" s="31"/>
      <c r="V129" s="31"/>
      <c r="W129" s="31"/>
      <c r="X129" s="135"/>
      <c r="Y129" s="60"/>
      <c r="Z129" s="60"/>
      <c r="AA129" s="60"/>
      <c r="AB129" s="60"/>
      <c r="AC129" s="136"/>
      <c r="AD129" s="60"/>
      <c r="AE129" s="137">
        <v>3</v>
      </c>
    </row>
    <row r="130" spans="1:31" ht="30" customHeight="1" x14ac:dyDescent="0.25">
      <c r="A130" s="166"/>
      <c r="B130" s="71">
        <v>127</v>
      </c>
      <c r="C130" s="169"/>
      <c r="D130" s="75" t="s">
        <v>179</v>
      </c>
      <c r="E130" s="72" t="s">
        <v>143</v>
      </c>
      <c r="F130" s="72" t="s">
        <v>164</v>
      </c>
      <c r="G130" s="72" t="s">
        <v>44</v>
      </c>
      <c r="H130" s="56">
        <v>170</v>
      </c>
      <c r="I130" s="32">
        <v>5</v>
      </c>
      <c r="J130" s="41">
        <f t="shared" si="2"/>
        <v>3</v>
      </c>
      <c r="K130" s="42" t="str">
        <f t="shared" si="3"/>
        <v>OK</v>
      </c>
      <c r="L130" s="31"/>
      <c r="M130" s="31"/>
      <c r="N130" s="31"/>
      <c r="O130" s="31"/>
      <c r="P130" s="31"/>
      <c r="Q130" s="31"/>
      <c r="R130" s="31"/>
      <c r="S130" s="31"/>
      <c r="T130" s="31"/>
      <c r="U130" s="31"/>
      <c r="V130" s="31"/>
      <c r="W130" s="31"/>
      <c r="X130" s="135"/>
      <c r="Y130" s="60"/>
      <c r="Z130" s="60"/>
      <c r="AA130" s="60"/>
      <c r="AB130" s="60"/>
      <c r="AC130" s="136"/>
      <c r="AD130" s="60"/>
      <c r="AE130" s="137">
        <v>2</v>
      </c>
    </row>
    <row r="131" spans="1:31" ht="30" customHeight="1" x14ac:dyDescent="0.25">
      <c r="A131" s="166"/>
      <c r="B131" s="71">
        <v>128</v>
      </c>
      <c r="C131" s="169"/>
      <c r="D131" s="75" t="s">
        <v>180</v>
      </c>
      <c r="E131" s="72" t="s">
        <v>143</v>
      </c>
      <c r="F131" s="72" t="s">
        <v>144</v>
      </c>
      <c r="G131" s="72" t="s">
        <v>44</v>
      </c>
      <c r="H131" s="56">
        <v>35</v>
      </c>
      <c r="I131" s="32"/>
      <c r="J131" s="41">
        <f t="shared" si="2"/>
        <v>0</v>
      </c>
      <c r="K131" s="42" t="str">
        <f t="shared" si="3"/>
        <v>OK</v>
      </c>
      <c r="L131" s="31"/>
      <c r="M131" s="31"/>
      <c r="N131" s="31"/>
      <c r="O131" s="31"/>
      <c r="P131" s="31"/>
      <c r="Q131" s="31"/>
      <c r="R131" s="31"/>
      <c r="S131" s="31"/>
      <c r="T131" s="31"/>
      <c r="U131" s="31"/>
      <c r="V131" s="31"/>
      <c r="W131" s="31"/>
      <c r="X131" s="135"/>
      <c r="Y131" s="60"/>
      <c r="Z131" s="60"/>
      <c r="AA131" s="60"/>
      <c r="AB131" s="60"/>
      <c r="AC131" s="136"/>
      <c r="AD131" s="60"/>
      <c r="AE131" s="60"/>
    </row>
    <row r="132" spans="1:31" ht="30" customHeight="1" x14ac:dyDescent="0.25">
      <c r="A132" s="166"/>
      <c r="B132" s="71">
        <v>129</v>
      </c>
      <c r="C132" s="169"/>
      <c r="D132" s="75" t="s">
        <v>181</v>
      </c>
      <c r="E132" s="72" t="s">
        <v>699</v>
      </c>
      <c r="F132" s="72" t="s">
        <v>144</v>
      </c>
      <c r="G132" s="72" t="s">
        <v>44</v>
      </c>
      <c r="H132" s="56">
        <v>58</v>
      </c>
      <c r="I132" s="32"/>
      <c r="J132" s="41">
        <f t="shared" si="2"/>
        <v>0</v>
      </c>
      <c r="K132" s="42" t="str">
        <f t="shared" si="3"/>
        <v>OK</v>
      </c>
      <c r="L132" s="31"/>
      <c r="M132" s="31"/>
      <c r="N132" s="31"/>
      <c r="O132" s="31"/>
      <c r="P132" s="31"/>
      <c r="Q132" s="31"/>
      <c r="R132" s="31"/>
      <c r="S132" s="31"/>
      <c r="T132" s="31"/>
      <c r="U132" s="31"/>
      <c r="V132" s="31"/>
      <c r="W132" s="31"/>
      <c r="X132" s="135"/>
      <c r="Y132" s="60"/>
      <c r="Z132" s="60"/>
      <c r="AA132" s="60"/>
      <c r="AB132" s="60"/>
      <c r="AC132" s="136"/>
      <c r="AD132" s="60"/>
      <c r="AE132" s="60"/>
    </row>
    <row r="133" spans="1:31" ht="30" customHeight="1" x14ac:dyDescent="0.25">
      <c r="A133" s="166"/>
      <c r="B133" s="71">
        <v>130</v>
      </c>
      <c r="C133" s="169"/>
      <c r="D133" s="75" t="s">
        <v>182</v>
      </c>
      <c r="E133" s="72" t="s">
        <v>172</v>
      </c>
      <c r="F133" s="72" t="s">
        <v>144</v>
      </c>
      <c r="G133" s="72" t="s">
        <v>44</v>
      </c>
      <c r="H133" s="56">
        <v>49.9</v>
      </c>
      <c r="I133" s="32"/>
      <c r="J133" s="41">
        <f t="shared" ref="J133:J196" si="4">I133-(SUM(L133:AE133))</f>
        <v>0</v>
      </c>
      <c r="K133" s="42" t="str">
        <f t="shared" ref="K133:K196" si="5">IF(J133&lt;0,"ATENÇÃO","OK")</f>
        <v>OK</v>
      </c>
      <c r="L133" s="31"/>
      <c r="M133" s="31"/>
      <c r="N133" s="31"/>
      <c r="O133" s="31"/>
      <c r="P133" s="31"/>
      <c r="Q133" s="31"/>
      <c r="R133" s="31"/>
      <c r="S133" s="31"/>
      <c r="T133" s="31"/>
      <c r="U133" s="31"/>
      <c r="V133" s="31"/>
      <c r="W133" s="31"/>
      <c r="X133" s="135"/>
      <c r="Y133" s="60"/>
      <c r="Z133" s="60"/>
      <c r="AA133" s="60"/>
      <c r="AB133" s="60"/>
      <c r="AC133" s="136"/>
      <c r="AD133" s="60"/>
      <c r="AE133" s="60"/>
    </row>
    <row r="134" spans="1:31" ht="30" customHeight="1" x14ac:dyDescent="0.25">
      <c r="A134" s="166"/>
      <c r="B134" s="71">
        <v>131</v>
      </c>
      <c r="C134" s="169"/>
      <c r="D134" s="75" t="s">
        <v>183</v>
      </c>
      <c r="E134" s="72" t="s">
        <v>143</v>
      </c>
      <c r="F134" s="72" t="s">
        <v>144</v>
      </c>
      <c r="G134" s="72" t="s">
        <v>44</v>
      </c>
      <c r="H134" s="56">
        <v>59</v>
      </c>
      <c r="I134" s="32"/>
      <c r="J134" s="41">
        <f t="shared" si="4"/>
        <v>0</v>
      </c>
      <c r="K134" s="42" t="str">
        <f t="shared" si="5"/>
        <v>OK</v>
      </c>
      <c r="L134" s="31"/>
      <c r="M134" s="31"/>
      <c r="N134" s="31"/>
      <c r="O134" s="31"/>
      <c r="P134" s="31"/>
      <c r="Q134" s="31"/>
      <c r="R134" s="31"/>
      <c r="S134" s="31"/>
      <c r="T134" s="31"/>
      <c r="U134" s="31"/>
      <c r="V134" s="31"/>
      <c r="W134" s="31"/>
      <c r="X134" s="135"/>
      <c r="Y134" s="60"/>
      <c r="Z134" s="60"/>
      <c r="AA134" s="60"/>
      <c r="AB134" s="60"/>
      <c r="AC134" s="136"/>
      <c r="AD134" s="60"/>
      <c r="AE134" s="60"/>
    </row>
    <row r="135" spans="1:31" ht="30" customHeight="1" x14ac:dyDescent="0.25">
      <c r="A135" s="166"/>
      <c r="B135" s="71">
        <v>132</v>
      </c>
      <c r="C135" s="169"/>
      <c r="D135" s="75" t="s">
        <v>184</v>
      </c>
      <c r="E135" s="72" t="s">
        <v>172</v>
      </c>
      <c r="F135" s="72" t="s">
        <v>144</v>
      </c>
      <c r="G135" s="72" t="s">
        <v>44</v>
      </c>
      <c r="H135" s="56">
        <v>49.9</v>
      </c>
      <c r="I135" s="32"/>
      <c r="J135" s="41">
        <f t="shared" si="4"/>
        <v>0</v>
      </c>
      <c r="K135" s="42" t="str">
        <f t="shared" si="5"/>
        <v>OK</v>
      </c>
      <c r="L135" s="31"/>
      <c r="M135" s="31"/>
      <c r="N135" s="31"/>
      <c r="O135" s="31"/>
      <c r="P135" s="31"/>
      <c r="Q135" s="31"/>
      <c r="R135" s="31"/>
      <c r="S135" s="31"/>
      <c r="T135" s="31"/>
      <c r="U135" s="31"/>
      <c r="V135" s="31"/>
      <c r="W135" s="31"/>
      <c r="X135" s="135"/>
      <c r="Y135" s="60"/>
      <c r="Z135" s="60"/>
      <c r="AA135" s="60"/>
      <c r="AB135" s="60"/>
      <c r="AC135" s="136"/>
      <c r="AD135" s="60"/>
      <c r="AE135" s="60"/>
    </row>
    <row r="136" spans="1:31" ht="30" customHeight="1" x14ac:dyDescent="0.25">
      <c r="A136" s="166"/>
      <c r="B136" s="71">
        <v>133</v>
      </c>
      <c r="C136" s="169"/>
      <c r="D136" s="75" t="s">
        <v>185</v>
      </c>
      <c r="E136" s="72" t="s">
        <v>172</v>
      </c>
      <c r="F136" s="72" t="s">
        <v>176</v>
      </c>
      <c r="G136" s="72" t="s">
        <v>44</v>
      </c>
      <c r="H136" s="56">
        <v>199</v>
      </c>
      <c r="I136" s="32">
        <v>6</v>
      </c>
      <c r="J136" s="41">
        <f t="shared" si="4"/>
        <v>2</v>
      </c>
      <c r="K136" s="42" t="str">
        <f t="shared" si="5"/>
        <v>OK</v>
      </c>
      <c r="L136" s="31"/>
      <c r="M136" s="31"/>
      <c r="N136" s="31"/>
      <c r="O136" s="31"/>
      <c r="P136" s="31"/>
      <c r="Q136" s="31">
        <v>2</v>
      </c>
      <c r="R136" s="31"/>
      <c r="S136" s="31"/>
      <c r="T136" s="31"/>
      <c r="U136" s="31"/>
      <c r="V136" s="31"/>
      <c r="W136" s="31"/>
      <c r="X136" s="135"/>
      <c r="Y136" s="60"/>
      <c r="Z136" s="60"/>
      <c r="AA136" s="60"/>
      <c r="AB136" s="60"/>
      <c r="AC136" s="136"/>
      <c r="AD136" s="60"/>
      <c r="AE136" s="137">
        <v>2</v>
      </c>
    </row>
    <row r="137" spans="1:31" ht="30" customHeight="1" x14ac:dyDescent="0.25">
      <c r="A137" s="166"/>
      <c r="B137" s="71">
        <v>134</v>
      </c>
      <c r="C137" s="169"/>
      <c r="D137" s="75" t="s">
        <v>186</v>
      </c>
      <c r="E137" s="72" t="s">
        <v>143</v>
      </c>
      <c r="F137" s="72" t="s">
        <v>38</v>
      </c>
      <c r="G137" s="72" t="s">
        <v>44</v>
      </c>
      <c r="H137" s="56">
        <v>12</v>
      </c>
      <c r="I137" s="32">
        <v>70</v>
      </c>
      <c r="J137" s="41">
        <f t="shared" si="4"/>
        <v>70</v>
      </c>
      <c r="K137" s="42" t="str">
        <f t="shared" si="5"/>
        <v>OK</v>
      </c>
      <c r="L137" s="31"/>
      <c r="M137" s="31"/>
      <c r="N137" s="31"/>
      <c r="O137" s="31"/>
      <c r="P137" s="31"/>
      <c r="Q137" s="31"/>
      <c r="R137" s="31"/>
      <c r="S137" s="31"/>
      <c r="T137" s="31"/>
      <c r="U137" s="31"/>
      <c r="V137" s="31"/>
      <c r="W137" s="31"/>
      <c r="X137" s="135"/>
      <c r="Y137" s="60"/>
      <c r="Z137" s="60"/>
      <c r="AA137" s="60"/>
      <c r="AB137" s="60"/>
      <c r="AC137" s="136"/>
      <c r="AD137" s="60"/>
      <c r="AE137" s="60"/>
    </row>
    <row r="138" spans="1:31" ht="30" customHeight="1" x14ac:dyDescent="0.25">
      <c r="A138" s="166"/>
      <c r="B138" s="73">
        <v>135</v>
      </c>
      <c r="C138" s="169"/>
      <c r="D138" s="75" t="s">
        <v>187</v>
      </c>
      <c r="E138" s="72" t="s">
        <v>239</v>
      </c>
      <c r="F138" s="72" t="s">
        <v>38</v>
      </c>
      <c r="G138" s="72" t="s">
        <v>44</v>
      </c>
      <c r="H138" s="56">
        <v>15</v>
      </c>
      <c r="I138" s="32"/>
      <c r="J138" s="41">
        <f t="shared" si="4"/>
        <v>0</v>
      </c>
      <c r="K138" s="42" t="str">
        <f t="shared" si="5"/>
        <v>OK</v>
      </c>
      <c r="L138" s="31"/>
      <c r="M138" s="31"/>
      <c r="N138" s="31"/>
      <c r="O138" s="31"/>
      <c r="P138" s="31"/>
      <c r="Q138" s="31"/>
      <c r="R138" s="31"/>
      <c r="S138" s="31"/>
      <c r="T138" s="31"/>
      <c r="U138" s="31"/>
      <c r="V138" s="31"/>
      <c r="W138" s="31"/>
      <c r="X138" s="135"/>
      <c r="Y138" s="60"/>
      <c r="Z138" s="60"/>
      <c r="AA138" s="60"/>
      <c r="AB138" s="60"/>
      <c r="AC138" s="136"/>
      <c r="AD138" s="60"/>
      <c r="AE138" s="60"/>
    </row>
    <row r="139" spans="1:31" ht="30" customHeight="1" x14ac:dyDescent="0.25">
      <c r="A139" s="166"/>
      <c r="B139" s="71">
        <v>136</v>
      </c>
      <c r="C139" s="169"/>
      <c r="D139" s="74" t="s">
        <v>700</v>
      </c>
      <c r="E139" s="86" t="s">
        <v>188</v>
      </c>
      <c r="F139" s="72" t="s">
        <v>123</v>
      </c>
      <c r="G139" s="73"/>
      <c r="H139" s="56">
        <v>220</v>
      </c>
      <c r="I139" s="32"/>
      <c r="J139" s="41">
        <f t="shared" si="4"/>
        <v>0</v>
      </c>
      <c r="K139" s="42" t="str">
        <f t="shared" si="5"/>
        <v>OK</v>
      </c>
      <c r="L139" s="31"/>
      <c r="M139" s="31"/>
      <c r="N139" s="31"/>
      <c r="O139" s="31"/>
      <c r="P139" s="31"/>
      <c r="Q139" s="31"/>
      <c r="R139" s="31"/>
      <c r="S139" s="31"/>
      <c r="T139" s="31"/>
      <c r="U139" s="31"/>
      <c r="V139" s="31"/>
      <c r="W139" s="31"/>
      <c r="X139" s="135"/>
      <c r="Y139" s="60"/>
      <c r="Z139" s="60"/>
      <c r="AA139" s="60"/>
      <c r="AB139" s="60"/>
      <c r="AC139" s="136"/>
      <c r="AD139" s="60"/>
      <c r="AE139" s="60"/>
    </row>
    <row r="140" spans="1:31" ht="30" customHeight="1" x14ac:dyDescent="0.25">
      <c r="A140" s="166"/>
      <c r="B140" s="71">
        <v>137</v>
      </c>
      <c r="C140" s="169"/>
      <c r="D140" s="75" t="s">
        <v>701</v>
      </c>
      <c r="E140" s="86" t="s">
        <v>188</v>
      </c>
      <c r="F140" s="72" t="s">
        <v>123</v>
      </c>
      <c r="G140" s="73"/>
      <c r="H140" s="56">
        <v>220</v>
      </c>
      <c r="I140" s="32"/>
      <c r="J140" s="41">
        <f t="shared" si="4"/>
        <v>0</v>
      </c>
      <c r="K140" s="42" t="str">
        <f t="shared" si="5"/>
        <v>OK</v>
      </c>
      <c r="L140" s="31"/>
      <c r="M140" s="31"/>
      <c r="N140" s="31"/>
      <c r="O140" s="31"/>
      <c r="P140" s="31"/>
      <c r="Q140" s="31"/>
      <c r="R140" s="31"/>
      <c r="S140" s="31"/>
      <c r="T140" s="31"/>
      <c r="U140" s="31"/>
      <c r="V140" s="31"/>
      <c r="W140" s="31"/>
      <c r="X140" s="135"/>
      <c r="Y140" s="60"/>
      <c r="Z140" s="60"/>
      <c r="AA140" s="60"/>
      <c r="AB140" s="60"/>
      <c r="AC140" s="136"/>
      <c r="AD140" s="60"/>
      <c r="AE140" s="60"/>
    </row>
    <row r="141" spans="1:31" ht="30" customHeight="1" x14ac:dyDescent="0.25">
      <c r="A141" s="166"/>
      <c r="B141" s="71">
        <v>138</v>
      </c>
      <c r="C141" s="169"/>
      <c r="D141" s="75" t="s">
        <v>702</v>
      </c>
      <c r="E141" s="86" t="s">
        <v>188</v>
      </c>
      <c r="F141" s="72" t="s">
        <v>123</v>
      </c>
      <c r="G141" s="73"/>
      <c r="H141" s="56">
        <v>220</v>
      </c>
      <c r="I141" s="32"/>
      <c r="J141" s="41">
        <f t="shared" si="4"/>
        <v>0</v>
      </c>
      <c r="K141" s="42" t="str">
        <f t="shared" si="5"/>
        <v>OK</v>
      </c>
      <c r="L141" s="31"/>
      <c r="M141" s="31"/>
      <c r="N141" s="31"/>
      <c r="O141" s="31"/>
      <c r="P141" s="31"/>
      <c r="Q141" s="31"/>
      <c r="R141" s="31"/>
      <c r="S141" s="31"/>
      <c r="T141" s="31"/>
      <c r="U141" s="31"/>
      <c r="V141" s="31"/>
      <c r="W141" s="31"/>
      <c r="X141" s="135"/>
      <c r="Y141" s="60"/>
      <c r="Z141" s="60"/>
      <c r="AA141" s="60"/>
      <c r="AB141" s="60"/>
      <c r="AC141" s="136"/>
      <c r="AD141" s="60"/>
      <c r="AE141" s="60"/>
    </row>
    <row r="142" spans="1:31" ht="30" customHeight="1" x14ac:dyDescent="0.25">
      <c r="A142" s="166"/>
      <c r="B142" s="71">
        <v>139</v>
      </c>
      <c r="C142" s="169"/>
      <c r="D142" s="75" t="s">
        <v>703</v>
      </c>
      <c r="E142" s="86" t="s">
        <v>188</v>
      </c>
      <c r="F142" s="72" t="s">
        <v>123</v>
      </c>
      <c r="G142" s="73"/>
      <c r="H142" s="56">
        <v>210</v>
      </c>
      <c r="I142" s="32"/>
      <c r="J142" s="41">
        <f t="shared" si="4"/>
        <v>0</v>
      </c>
      <c r="K142" s="42" t="str">
        <f t="shared" si="5"/>
        <v>OK</v>
      </c>
      <c r="L142" s="31"/>
      <c r="M142" s="31"/>
      <c r="N142" s="31"/>
      <c r="O142" s="31"/>
      <c r="P142" s="31"/>
      <c r="Q142" s="31"/>
      <c r="R142" s="31"/>
      <c r="S142" s="31"/>
      <c r="T142" s="31"/>
      <c r="U142" s="31"/>
      <c r="V142" s="31"/>
      <c r="W142" s="31"/>
      <c r="X142" s="135"/>
      <c r="Y142" s="60"/>
      <c r="Z142" s="60"/>
      <c r="AA142" s="60"/>
      <c r="AB142" s="60"/>
      <c r="AC142" s="136"/>
      <c r="AD142" s="60"/>
      <c r="AE142" s="60"/>
    </row>
    <row r="143" spans="1:31" ht="30" customHeight="1" x14ac:dyDescent="0.25">
      <c r="A143" s="166"/>
      <c r="B143" s="71">
        <v>140</v>
      </c>
      <c r="C143" s="169"/>
      <c r="D143" s="75" t="s">
        <v>704</v>
      </c>
      <c r="E143" s="86" t="s">
        <v>188</v>
      </c>
      <c r="F143" s="72" t="s">
        <v>123</v>
      </c>
      <c r="G143" s="73"/>
      <c r="H143" s="56">
        <v>180</v>
      </c>
      <c r="I143" s="32"/>
      <c r="J143" s="41">
        <f t="shared" si="4"/>
        <v>0</v>
      </c>
      <c r="K143" s="42" t="str">
        <f t="shared" si="5"/>
        <v>OK</v>
      </c>
      <c r="L143" s="31"/>
      <c r="M143" s="31"/>
      <c r="N143" s="31"/>
      <c r="O143" s="31"/>
      <c r="P143" s="31"/>
      <c r="Q143" s="31"/>
      <c r="R143" s="31"/>
      <c r="S143" s="31"/>
      <c r="T143" s="31"/>
      <c r="U143" s="31"/>
      <c r="V143" s="31"/>
      <c r="W143" s="31"/>
      <c r="X143" s="135"/>
      <c r="Y143" s="60"/>
      <c r="Z143" s="60"/>
      <c r="AA143" s="60"/>
      <c r="AB143" s="60"/>
      <c r="AC143" s="136"/>
      <c r="AD143" s="60"/>
      <c r="AE143" s="60"/>
    </row>
    <row r="144" spans="1:31" ht="30" customHeight="1" x14ac:dyDescent="0.25">
      <c r="A144" s="166"/>
      <c r="B144" s="71">
        <v>141</v>
      </c>
      <c r="C144" s="169"/>
      <c r="D144" s="75" t="s">
        <v>705</v>
      </c>
      <c r="E144" s="86" t="s">
        <v>188</v>
      </c>
      <c r="F144" s="72" t="s">
        <v>123</v>
      </c>
      <c r="G144" s="73"/>
      <c r="H144" s="56">
        <v>250</v>
      </c>
      <c r="I144" s="32"/>
      <c r="J144" s="41">
        <f t="shared" si="4"/>
        <v>0</v>
      </c>
      <c r="K144" s="42" t="str">
        <f t="shared" si="5"/>
        <v>OK</v>
      </c>
      <c r="L144" s="31"/>
      <c r="M144" s="31"/>
      <c r="N144" s="31"/>
      <c r="O144" s="31"/>
      <c r="P144" s="31"/>
      <c r="Q144" s="31"/>
      <c r="R144" s="31"/>
      <c r="S144" s="31"/>
      <c r="T144" s="31"/>
      <c r="U144" s="31"/>
      <c r="V144" s="31"/>
      <c r="W144" s="31"/>
      <c r="X144" s="135"/>
      <c r="Y144" s="60"/>
      <c r="Z144" s="60"/>
      <c r="AA144" s="60"/>
      <c r="AB144" s="60"/>
      <c r="AC144" s="136"/>
      <c r="AD144" s="60"/>
      <c r="AE144" s="60"/>
    </row>
    <row r="145" spans="1:31" ht="30" customHeight="1" x14ac:dyDescent="0.25">
      <c r="A145" s="166"/>
      <c r="B145" s="73">
        <v>142</v>
      </c>
      <c r="C145" s="169"/>
      <c r="D145" s="75" t="s">
        <v>628</v>
      </c>
      <c r="E145" s="72" t="s">
        <v>172</v>
      </c>
      <c r="F145" s="72" t="s">
        <v>629</v>
      </c>
      <c r="G145" s="72" t="s">
        <v>44</v>
      </c>
      <c r="H145" s="56">
        <v>120</v>
      </c>
      <c r="I145" s="32"/>
      <c r="J145" s="41">
        <f t="shared" si="4"/>
        <v>0</v>
      </c>
      <c r="K145" s="42" t="str">
        <f t="shared" si="5"/>
        <v>OK</v>
      </c>
      <c r="L145" s="31"/>
      <c r="M145" s="31"/>
      <c r="N145" s="31"/>
      <c r="O145" s="31"/>
      <c r="P145" s="31"/>
      <c r="Q145" s="31"/>
      <c r="R145" s="31"/>
      <c r="S145" s="31"/>
      <c r="T145" s="31"/>
      <c r="U145" s="31"/>
      <c r="V145" s="31"/>
      <c r="W145" s="31"/>
      <c r="X145" s="135"/>
      <c r="Y145" s="60"/>
      <c r="Z145" s="60"/>
      <c r="AA145" s="60"/>
      <c r="AB145" s="60"/>
      <c r="AC145" s="136"/>
      <c r="AD145" s="60"/>
      <c r="AE145" s="60"/>
    </row>
    <row r="146" spans="1:31" ht="30" customHeight="1" x14ac:dyDescent="0.25">
      <c r="A146" s="166"/>
      <c r="B146" s="73">
        <v>143</v>
      </c>
      <c r="C146" s="169"/>
      <c r="D146" s="75" t="s">
        <v>630</v>
      </c>
      <c r="E146" s="72" t="s">
        <v>143</v>
      </c>
      <c r="F146" s="72" t="s">
        <v>631</v>
      </c>
      <c r="G146" s="72" t="s">
        <v>44</v>
      </c>
      <c r="H146" s="56">
        <v>12</v>
      </c>
      <c r="I146" s="32"/>
      <c r="J146" s="41">
        <f t="shared" si="4"/>
        <v>0</v>
      </c>
      <c r="K146" s="42" t="str">
        <f t="shared" si="5"/>
        <v>OK</v>
      </c>
      <c r="L146" s="31"/>
      <c r="M146" s="31"/>
      <c r="N146" s="31"/>
      <c r="O146" s="31"/>
      <c r="P146" s="31"/>
      <c r="Q146" s="31"/>
      <c r="R146" s="31"/>
      <c r="S146" s="31"/>
      <c r="T146" s="31"/>
      <c r="U146" s="31"/>
      <c r="V146" s="31"/>
      <c r="W146" s="31"/>
      <c r="X146" s="135"/>
      <c r="Y146" s="60"/>
      <c r="Z146" s="60"/>
      <c r="AA146" s="60"/>
      <c r="AB146" s="60"/>
      <c r="AC146" s="136"/>
      <c r="AD146" s="60"/>
      <c r="AE146" s="60"/>
    </row>
    <row r="147" spans="1:31" ht="30" customHeight="1" x14ac:dyDescent="0.25">
      <c r="A147" s="166"/>
      <c r="B147" s="73">
        <v>144</v>
      </c>
      <c r="C147" s="169"/>
      <c r="D147" s="75" t="s">
        <v>632</v>
      </c>
      <c r="E147" s="72" t="s">
        <v>143</v>
      </c>
      <c r="F147" s="72" t="s">
        <v>629</v>
      </c>
      <c r="G147" s="72" t="s">
        <v>44</v>
      </c>
      <c r="H147" s="56">
        <v>49</v>
      </c>
      <c r="I147" s="32"/>
      <c r="J147" s="41">
        <f t="shared" si="4"/>
        <v>0</v>
      </c>
      <c r="K147" s="42" t="str">
        <f t="shared" si="5"/>
        <v>OK</v>
      </c>
      <c r="L147" s="31"/>
      <c r="M147" s="31"/>
      <c r="N147" s="31"/>
      <c r="O147" s="31"/>
      <c r="P147" s="31"/>
      <c r="Q147" s="31"/>
      <c r="R147" s="31"/>
      <c r="S147" s="31"/>
      <c r="T147" s="31"/>
      <c r="U147" s="31"/>
      <c r="V147" s="31"/>
      <c r="W147" s="31"/>
      <c r="X147" s="135"/>
      <c r="Y147" s="60"/>
      <c r="Z147" s="60"/>
      <c r="AA147" s="60"/>
      <c r="AB147" s="60"/>
      <c r="AC147" s="136"/>
      <c r="AD147" s="60"/>
      <c r="AE147" s="60"/>
    </row>
    <row r="148" spans="1:31" ht="30" customHeight="1" x14ac:dyDescent="0.25">
      <c r="A148" s="166"/>
      <c r="B148" s="73">
        <v>145</v>
      </c>
      <c r="C148" s="169"/>
      <c r="D148" s="75" t="s">
        <v>633</v>
      </c>
      <c r="E148" s="72" t="s">
        <v>194</v>
      </c>
      <c r="F148" s="72" t="s">
        <v>336</v>
      </c>
      <c r="G148" s="72" t="s">
        <v>44</v>
      </c>
      <c r="H148" s="56">
        <v>4.1900000000000004</v>
      </c>
      <c r="I148" s="32"/>
      <c r="J148" s="41">
        <f t="shared" si="4"/>
        <v>0</v>
      </c>
      <c r="K148" s="42" t="str">
        <f t="shared" si="5"/>
        <v>OK</v>
      </c>
      <c r="L148" s="31"/>
      <c r="M148" s="31"/>
      <c r="N148" s="31"/>
      <c r="O148" s="31"/>
      <c r="P148" s="31"/>
      <c r="Q148" s="31"/>
      <c r="R148" s="31"/>
      <c r="S148" s="31"/>
      <c r="T148" s="31"/>
      <c r="U148" s="31"/>
      <c r="V148" s="31"/>
      <c r="W148" s="31"/>
      <c r="X148" s="135"/>
      <c r="Y148" s="60"/>
      <c r="Z148" s="60"/>
      <c r="AA148" s="60"/>
      <c r="AB148" s="60"/>
      <c r="AC148" s="136"/>
      <c r="AD148" s="60"/>
      <c r="AE148" s="60"/>
    </row>
    <row r="149" spans="1:31" ht="30" customHeight="1" x14ac:dyDescent="0.25">
      <c r="A149" s="166"/>
      <c r="B149" s="73">
        <v>146</v>
      </c>
      <c r="C149" s="169"/>
      <c r="D149" s="75" t="s">
        <v>189</v>
      </c>
      <c r="E149" s="72" t="s">
        <v>706</v>
      </c>
      <c r="F149" s="72" t="s">
        <v>38</v>
      </c>
      <c r="G149" s="72" t="s">
        <v>44</v>
      </c>
      <c r="H149" s="56">
        <v>11</v>
      </c>
      <c r="I149" s="32"/>
      <c r="J149" s="41">
        <f t="shared" si="4"/>
        <v>0</v>
      </c>
      <c r="K149" s="42" t="str">
        <f t="shared" si="5"/>
        <v>OK</v>
      </c>
      <c r="L149" s="31"/>
      <c r="M149" s="31"/>
      <c r="N149" s="31"/>
      <c r="O149" s="31"/>
      <c r="P149" s="31"/>
      <c r="Q149" s="31"/>
      <c r="R149" s="31"/>
      <c r="S149" s="31"/>
      <c r="T149" s="31"/>
      <c r="U149" s="31"/>
      <c r="V149" s="31"/>
      <c r="W149" s="31"/>
      <c r="X149" s="135"/>
      <c r="Y149" s="60"/>
      <c r="Z149" s="60"/>
      <c r="AA149" s="60"/>
      <c r="AB149" s="60"/>
      <c r="AC149" s="136"/>
      <c r="AD149" s="60"/>
      <c r="AE149" s="60"/>
    </row>
    <row r="150" spans="1:31" ht="30" customHeight="1" x14ac:dyDescent="0.25">
      <c r="A150" s="166"/>
      <c r="B150" s="73">
        <v>147</v>
      </c>
      <c r="C150" s="169"/>
      <c r="D150" s="75" t="s">
        <v>191</v>
      </c>
      <c r="E150" s="72" t="s">
        <v>707</v>
      </c>
      <c r="F150" s="72" t="s">
        <v>38</v>
      </c>
      <c r="G150" s="72" t="s">
        <v>44</v>
      </c>
      <c r="H150" s="56">
        <v>430.92</v>
      </c>
      <c r="I150" s="32"/>
      <c r="J150" s="41">
        <f t="shared" si="4"/>
        <v>0</v>
      </c>
      <c r="K150" s="42" t="str">
        <f t="shared" si="5"/>
        <v>OK</v>
      </c>
      <c r="L150" s="31"/>
      <c r="M150" s="31"/>
      <c r="N150" s="31"/>
      <c r="O150" s="31"/>
      <c r="P150" s="31"/>
      <c r="Q150" s="31"/>
      <c r="R150" s="31"/>
      <c r="S150" s="31"/>
      <c r="T150" s="31"/>
      <c r="U150" s="31"/>
      <c r="V150" s="31"/>
      <c r="W150" s="31"/>
      <c r="X150" s="135"/>
      <c r="Y150" s="60"/>
      <c r="Z150" s="60"/>
      <c r="AA150" s="60"/>
      <c r="AB150" s="60"/>
      <c r="AC150" s="136"/>
      <c r="AD150" s="60"/>
      <c r="AE150" s="60"/>
    </row>
    <row r="151" spans="1:31" ht="30" customHeight="1" x14ac:dyDescent="0.25">
      <c r="A151" s="166"/>
      <c r="B151" s="71">
        <v>148</v>
      </c>
      <c r="C151" s="169"/>
      <c r="D151" s="75" t="s">
        <v>193</v>
      </c>
      <c r="E151" s="72" t="s">
        <v>194</v>
      </c>
      <c r="F151" s="72" t="s">
        <v>38</v>
      </c>
      <c r="G151" s="72" t="s">
        <v>44</v>
      </c>
      <c r="H151" s="56">
        <v>0.84</v>
      </c>
      <c r="I151" s="32">
        <v>10</v>
      </c>
      <c r="J151" s="41">
        <f t="shared" si="4"/>
        <v>5</v>
      </c>
      <c r="K151" s="42" t="str">
        <f t="shared" si="5"/>
        <v>OK</v>
      </c>
      <c r="L151" s="31"/>
      <c r="M151" s="31"/>
      <c r="N151" s="31"/>
      <c r="O151" s="31"/>
      <c r="P151" s="31"/>
      <c r="Q151" s="31"/>
      <c r="R151" s="31"/>
      <c r="S151" s="31"/>
      <c r="T151" s="31"/>
      <c r="U151" s="31"/>
      <c r="V151" s="31"/>
      <c r="W151" s="31"/>
      <c r="X151" s="135"/>
      <c r="Y151" s="60"/>
      <c r="Z151" s="60"/>
      <c r="AA151" s="60"/>
      <c r="AB151" s="60"/>
      <c r="AC151" s="136"/>
      <c r="AD151" s="60"/>
      <c r="AE151" s="137">
        <v>5</v>
      </c>
    </row>
    <row r="152" spans="1:31" ht="30" customHeight="1" x14ac:dyDescent="0.25">
      <c r="A152" s="166"/>
      <c r="B152" s="71">
        <v>149</v>
      </c>
      <c r="C152" s="169"/>
      <c r="D152" s="75" t="s">
        <v>195</v>
      </c>
      <c r="E152" s="72" t="s">
        <v>194</v>
      </c>
      <c r="F152" s="72" t="s">
        <v>38</v>
      </c>
      <c r="G152" s="72" t="s">
        <v>44</v>
      </c>
      <c r="H152" s="56">
        <v>1.8</v>
      </c>
      <c r="I152" s="32">
        <f>10-5</f>
        <v>5</v>
      </c>
      <c r="J152" s="41">
        <f t="shared" si="4"/>
        <v>0</v>
      </c>
      <c r="K152" s="42" t="str">
        <f t="shared" si="5"/>
        <v>OK</v>
      </c>
      <c r="L152" s="31"/>
      <c r="M152" s="31"/>
      <c r="N152" s="31"/>
      <c r="O152" s="31"/>
      <c r="P152" s="31"/>
      <c r="Q152" s="31"/>
      <c r="R152" s="31"/>
      <c r="S152" s="31"/>
      <c r="T152" s="31"/>
      <c r="U152" s="31"/>
      <c r="V152" s="31"/>
      <c r="W152" s="31"/>
      <c r="X152" s="135"/>
      <c r="Y152" s="60"/>
      <c r="Z152" s="60"/>
      <c r="AA152" s="60"/>
      <c r="AB152" s="60"/>
      <c r="AC152" s="136"/>
      <c r="AD152" s="60"/>
      <c r="AE152" s="137">
        <v>5</v>
      </c>
    </row>
    <row r="153" spans="1:31" ht="30" customHeight="1" x14ac:dyDescent="0.25">
      <c r="A153" s="166"/>
      <c r="B153" s="71">
        <v>150</v>
      </c>
      <c r="C153" s="169"/>
      <c r="D153" s="75" t="s">
        <v>196</v>
      </c>
      <c r="E153" s="72" t="s">
        <v>194</v>
      </c>
      <c r="F153" s="72" t="s">
        <v>38</v>
      </c>
      <c r="G153" s="72" t="s">
        <v>44</v>
      </c>
      <c r="H153" s="56">
        <v>3.38</v>
      </c>
      <c r="I153" s="32">
        <f>10-5</f>
        <v>5</v>
      </c>
      <c r="J153" s="41">
        <f t="shared" si="4"/>
        <v>0</v>
      </c>
      <c r="K153" s="42" t="str">
        <f t="shared" si="5"/>
        <v>OK</v>
      </c>
      <c r="L153" s="31"/>
      <c r="M153" s="31"/>
      <c r="N153" s="31"/>
      <c r="O153" s="31"/>
      <c r="P153" s="31"/>
      <c r="Q153" s="31"/>
      <c r="R153" s="31"/>
      <c r="S153" s="31"/>
      <c r="T153" s="31"/>
      <c r="U153" s="31"/>
      <c r="V153" s="31"/>
      <c r="W153" s="31"/>
      <c r="X153" s="135"/>
      <c r="Y153" s="60"/>
      <c r="Z153" s="60"/>
      <c r="AA153" s="60"/>
      <c r="AB153" s="60"/>
      <c r="AC153" s="136"/>
      <c r="AD153" s="60"/>
      <c r="AE153" s="137">
        <v>5</v>
      </c>
    </row>
    <row r="154" spans="1:31" ht="30" customHeight="1" x14ac:dyDescent="0.25">
      <c r="A154" s="166"/>
      <c r="B154" s="71">
        <v>151</v>
      </c>
      <c r="C154" s="169"/>
      <c r="D154" s="75" t="s">
        <v>197</v>
      </c>
      <c r="E154" s="72" t="s">
        <v>143</v>
      </c>
      <c r="F154" s="72" t="s">
        <v>176</v>
      </c>
      <c r="G154" s="72" t="s">
        <v>44</v>
      </c>
      <c r="H154" s="56">
        <v>11</v>
      </c>
      <c r="I154" s="32">
        <v>21</v>
      </c>
      <c r="J154" s="41">
        <f t="shared" si="4"/>
        <v>21</v>
      </c>
      <c r="K154" s="42" t="str">
        <f t="shared" si="5"/>
        <v>OK</v>
      </c>
      <c r="L154" s="31"/>
      <c r="M154" s="31"/>
      <c r="N154" s="31"/>
      <c r="O154" s="31"/>
      <c r="P154" s="31"/>
      <c r="Q154" s="31"/>
      <c r="R154" s="31"/>
      <c r="S154" s="31"/>
      <c r="T154" s="31"/>
      <c r="U154" s="31"/>
      <c r="V154" s="31"/>
      <c r="W154" s="31"/>
      <c r="X154" s="135"/>
      <c r="Y154" s="60"/>
      <c r="Z154" s="60"/>
      <c r="AA154" s="60"/>
      <c r="AB154" s="60"/>
      <c r="AC154" s="136"/>
      <c r="AD154" s="60"/>
      <c r="AE154" s="60"/>
    </row>
    <row r="155" spans="1:31" ht="30" customHeight="1" x14ac:dyDescent="0.25">
      <c r="A155" s="167"/>
      <c r="B155" s="71">
        <v>152</v>
      </c>
      <c r="C155" s="170"/>
      <c r="D155" s="82" t="s">
        <v>199</v>
      </c>
      <c r="E155" s="34" t="s">
        <v>143</v>
      </c>
      <c r="F155" s="72" t="s">
        <v>155</v>
      </c>
      <c r="G155" s="72" t="s">
        <v>44</v>
      </c>
      <c r="H155" s="56">
        <v>15.99</v>
      </c>
      <c r="I155" s="32">
        <v>20</v>
      </c>
      <c r="J155" s="41">
        <f t="shared" si="4"/>
        <v>10</v>
      </c>
      <c r="K155" s="42" t="str">
        <f t="shared" si="5"/>
        <v>OK</v>
      </c>
      <c r="L155" s="31"/>
      <c r="M155" s="31"/>
      <c r="N155" s="31"/>
      <c r="O155" s="31">
        <v>6</v>
      </c>
      <c r="P155" s="31"/>
      <c r="Q155" s="31"/>
      <c r="R155" s="31"/>
      <c r="S155" s="31"/>
      <c r="T155" s="31"/>
      <c r="U155" s="31"/>
      <c r="V155" s="31"/>
      <c r="W155" s="31"/>
      <c r="Y155" s="137">
        <v>4</v>
      </c>
      <c r="Z155" s="60"/>
      <c r="AA155" s="60"/>
      <c r="AB155" s="60"/>
      <c r="AC155" s="136"/>
      <c r="AD155" s="60"/>
      <c r="AE155" s="60"/>
    </row>
    <row r="156" spans="1:31" ht="30" customHeight="1" x14ac:dyDescent="0.25">
      <c r="A156" s="171">
        <v>3</v>
      </c>
      <c r="B156" s="76">
        <v>153</v>
      </c>
      <c r="C156" s="174" t="s">
        <v>684</v>
      </c>
      <c r="D156" s="80" t="s">
        <v>200</v>
      </c>
      <c r="E156" s="87" t="s">
        <v>37</v>
      </c>
      <c r="F156" s="69" t="s">
        <v>201</v>
      </c>
      <c r="G156" s="69" t="s">
        <v>44</v>
      </c>
      <c r="H156" s="54">
        <v>15.98</v>
      </c>
      <c r="I156" s="32">
        <v>25</v>
      </c>
      <c r="J156" s="41">
        <f t="shared" si="4"/>
        <v>25</v>
      </c>
      <c r="K156" s="42" t="str">
        <f t="shared" si="5"/>
        <v>OK</v>
      </c>
      <c r="L156" s="31"/>
      <c r="M156" s="31"/>
      <c r="N156" s="31"/>
      <c r="O156" s="31"/>
      <c r="P156" s="31"/>
      <c r="Q156" s="31"/>
      <c r="R156" s="31"/>
      <c r="S156" s="31"/>
      <c r="T156" s="31"/>
      <c r="U156" s="31"/>
      <c r="V156" s="31"/>
      <c r="W156" s="31"/>
      <c r="X156" s="135"/>
      <c r="Y156" s="60"/>
      <c r="Z156" s="60"/>
      <c r="AA156" s="60"/>
      <c r="AB156" s="60"/>
      <c r="AC156" s="136"/>
      <c r="AD156" s="60"/>
      <c r="AE156" s="60"/>
    </row>
    <row r="157" spans="1:31" ht="30" customHeight="1" x14ac:dyDescent="0.25">
      <c r="A157" s="172"/>
      <c r="B157" s="70">
        <v>154</v>
      </c>
      <c r="C157" s="175"/>
      <c r="D157" s="80" t="s">
        <v>662</v>
      </c>
      <c r="E157" s="87" t="s">
        <v>37</v>
      </c>
      <c r="F157" s="69" t="s">
        <v>627</v>
      </c>
      <c r="G157" s="69" t="s">
        <v>44</v>
      </c>
      <c r="H157" s="54">
        <v>17.559999999999999</v>
      </c>
      <c r="I157" s="32">
        <v>5</v>
      </c>
      <c r="J157" s="41">
        <f t="shared" si="4"/>
        <v>1</v>
      </c>
      <c r="K157" s="42" t="str">
        <f t="shared" si="5"/>
        <v>OK</v>
      </c>
      <c r="L157" s="31"/>
      <c r="M157" s="31">
        <v>2</v>
      </c>
      <c r="N157" s="31"/>
      <c r="O157" s="31"/>
      <c r="P157" s="31"/>
      <c r="Q157" s="31"/>
      <c r="R157" s="31"/>
      <c r="S157" s="31"/>
      <c r="T157" s="31"/>
      <c r="U157" s="31"/>
      <c r="V157" s="31"/>
      <c r="W157" s="31"/>
      <c r="X157" s="135"/>
      <c r="Y157" s="60"/>
      <c r="Z157" s="60"/>
      <c r="AA157" s="60"/>
      <c r="AB157" s="60"/>
      <c r="AC157" s="137">
        <v>2</v>
      </c>
      <c r="AD157" s="60"/>
      <c r="AE157" s="60"/>
    </row>
    <row r="158" spans="1:31" ht="30" customHeight="1" x14ac:dyDescent="0.25">
      <c r="A158" s="172"/>
      <c r="B158" s="70">
        <v>155</v>
      </c>
      <c r="C158" s="175"/>
      <c r="D158" s="80" t="s">
        <v>666</v>
      </c>
      <c r="E158" s="87" t="s">
        <v>37</v>
      </c>
      <c r="F158" s="69" t="s">
        <v>336</v>
      </c>
      <c r="G158" s="69" t="s">
        <v>44</v>
      </c>
      <c r="H158" s="54">
        <v>5.84</v>
      </c>
      <c r="I158" s="32">
        <v>5</v>
      </c>
      <c r="J158" s="41">
        <f t="shared" si="4"/>
        <v>5</v>
      </c>
      <c r="K158" s="42" t="str">
        <f t="shared" si="5"/>
        <v>OK</v>
      </c>
      <c r="L158" s="31"/>
      <c r="M158" s="31"/>
      <c r="N158" s="31"/>
      <c r="O158" s="31"/>
      <c r="P158" s="31"/>
      <c r="Q158" s="31"/>
      <c r="R158" s="31"/>
      <c r="S158" s="31"/>
      <c r="T158" s="31"/>
      <c r="U158" s="31"/>
      <c r="V158" s="31"/>
      <c r="W158" s="31"/>
      <c r="X158" s="135"/>
      <c r="Y158" s="60"/>
      <c r="Z158" s="60"/>
      <c r="AA158" s="60"/>
      <c r="AB158" s="60"/>
      <c r="AC158" s="136"/>
      <c r="AD158" s="60"/>
      <c r="AE158" s="60"/>
    </row>
    <row r="159" spans="1:31" ht="30" customHeight="1" x14ac:dyDescent="0.25">
      <c r="A159" s="172"/>
      <c r="B159" s="70">
        <v>156</v>
      </c>
      <c r="C159" s="175"/>
      <c r="D159" s="80" t="s">
        <v>659</v>
      </c>
      <c r="E159" s="87" t="s">
        <v>37</v>
      </c>
      <c r="F159" s="69" t="s">
        <v>623</v>
      </c>
      <c r="G159" s="69" t="s">
        <v>44</v>
      </c>
      <c r="H159" s="54">
        <v>12.08</v>
      </c>
      <c r="I159" s="32">
        <v>5</v>
      </c>
      <c r="J159" s="41">
        <f t="shared" si="4"/>
        <v>0</v>
      </c>
      <c r="K159" s="42" t="str">
        <f t="shared" si="5"/>
        <v>OK</v>
      </c>
      <c r="L159" s="31"/>
      <c r="M159" s="31"/>
      <c r="N159" s="31"/>
      <c r="O159" s="31"/>
      <c r="P159" s="31">
        <v>5</v>
      </c>
      <c r="Q159" s="31"/>
      <c r="R159" s="31"/>
      <c r="S159" s="31"/>
      <c r="T159" s="31"/>
      <c r="U159" s="31"/>
      <c r="V159" s="31"/>
      <c r="W159" s="31"/>
      <c r="X159" s="135"/>
      <c r="Y159" s="60"/>
      <c r="Z159" s="60"/>
      <c r="AA159" s="60"/>
      <c r="AB159" s="60"/>
      <c r="AC159" s="136"/>
      <c r="AD159" s="60"/>
      <c r="AE159" s="60"/>
    </row>
    <row r="160" spans="1:31" ht="30" customHeight="1" x14ac:dyDescent="0.25">
      <c r="A160" s="172"/>
      <c r="B160" s="76">
        <v>157</v>
      </c>
      <c r="C160" s="175"/>
      <c r="D160" s="80" t="s">
        <v>202</v>
      </c>
      <c r="E160" s="87" t="s">
        <v>37</v>
      </c>
      <c r="F160" s="69" t="s">
        <v>38</v>
      </c>
      <c r="G160" s="69" t="s">
        <v>44</v>
      </c>
      <c r="H160" s="54">
        <v>17.63</v>
      </c>
      <c r="I160" s="32"/>
      <c r="J160" s="41">
        <f t="shared" si="4"/>
        <v>0</v>
      </c>
      <c r="K160" s="42" t="str">
        <f t="shared" si="5"/>
        <v>OK</v>
      </c>
      <c r="L160" s="31"/>
      <c r="M160" s="31"/>
      <c r="N160" s="31"/>
      <c r="O160" s="31"/>
      <c r="P160" s="31"/>
      <c r="Q160" s="31"/>
      <c r="R160" s="31"/>
      <c r="S160" s="31"/>
      <c r="T160" s="31"/>
      <c r="U160" s="31"/>
      <c r="V160" s="31"/>
      <c r="W160" s="31"/>
      <c r="X160" s="135"/>
      <c r="Y160" s="60"/>
      <c r="Z160" s="60"/>
      <c r="AA160" s="60"/>
      <c r="AB160" s="60"/>
      <c r="AC160" s="136"/>
      <c r="AD160" s="60"/>
      <c r="AE160" s="60"/>
    </row>
    <row r="161" spans="1:31" ht="30" customHeight="1" x14ac:dyDescent="0.25">
      <c r="A161" s="172"/>
      <c r="B161" s="76">
        <v>158</v>
      </c>
      <c r="C161" s="175"/>
      <c r="D161" s="80" t="s">
        <v>204</v>
      </c>
      <c r="E161" s="87" t="s">
        <v>114</v>
      </c>
      <c r="F161" s="69" t="s">
        <v>38</v>
      </c>
      <c r="G161" s="69" t="s">
        <v>44</v>
      </c>
      <c r="H161" s="54">
        <v>71.14</v>
      </c>
      <c r="I161" s="32"/>
      <c r="J161" s="41">
        <f t="shared" si="4"/>
        <v>0</v>
      </c>
      <c r="K161" s="42" t="str">
        <f t="shared" si="5"/>
        <v>OK</v>
      </c>
      <c r="L161" s="31"/>
      <c r="M161" s="31"/>
      <c r="N161" s="31"/>
      <c r="O161" s="31"/>
      <c r="P161" s="31"/>
      <c r="Q161" s="31"/>
      <c r="R161" s="31"/>
      <c r="S161" s="31"/>
      <c r="T161" s="31"/>
      <c r="U161" s="31"/>
      <c r="V161" s="31"/>
      <c r="W161" s="31"/>
      <c r="X161" s="135"/>
      <c r="Y161" s="60"/>
      <c r="Z161" s="60"/>
      <c r="AA161" s="60"/>
      <c r="AB161" s="60"/>
      <c r="AC161" s="136"/>
      <c r="AD161" s="60"/>
      <c r="AE161" s="60"/>
    </row>
    <row r="162" spans="1:31" ht="30" customHeight="1" x14ac:dyDescent="0.25">
      <c r="A162" s="172"/>
      <c r="B162" s="76">
        <v>159</v>
      </c>
      <c r="C162" s="175"/>
      <c r="D162" s="80" t="s">
        <v>205</v>
      </c>
      <c r="E162" s="87" t="s">
        <v>37</v>
      </c>
      <c r="F162" s="69" t="s">
        <v>33</v>
      </c>
      <c r="G162" s="69" t="s">
        <v>44</v>
      </c>
      <c r="H162" s="54">
        <v>11.14</v>
      </c>
      <c r="I162" s="32">
        <v>30</v>
      </c>
      <c r="J162" s="41">
        <f t="shared" si="4"/>
        <v>30</v>
      </c>
      <c r="K162" s="42" t="str">
        <f t="shared" si="5"/>
        <v>OK</v>
      </c>
      <c r="L162" s="31"/>
      <c r="M162" s="31"/>
      <c r="N162" s="31"/>
      <c r="O162" s="31"/>
      <c r="P162" s="31"/>
      <c r="Q162" s="31"/>
      <c r="R162" s="31"/>
      <c r="S162" s="31"/>
      <c r="T162" s="31"/>
      <c r="U162" s="31"/>
      <c r="V162" s="31"/>
      <c r="W162" s="31"/>
      <c r="X162" s="135"/>
      <c r="Y162" s="60"/>
      <c r="Z162" s="60"/>
      <c r="AA162" s="60"/>
      <c r="AB162" s="60"/>
      <c r="AC162" s="136"/>
      <c r="AD162" s="60"/>
      <c r="AE162" s="60"/>
    </row>
    <row r="163" spans="1:31" ht="30" customHeight="1" x14ac:dyDescent="0.25">
      <c r="A163" s="172"/>
      <c r="B163" s="70">
        <v>160</v>
      </c>
      <c r="C163" s="175"/>
      <c r="D163" s="80" t="s">
        <v>634</v>
      </c>
      <c r="E163" s="87" t="s">
        <v>708</v>
      </c>
      <c r="F163" s="69" t="s">
        <v>336</v>
      </c>
      <c r="G163" s="69" t="s">
        <v>44</v>
      </c>
      <c r="H163" s="54">
        <v>3.78</v>
      </c>
      <c r="I163" s="32"/>
      <c r="J163" s="41">
        <f t="shared" si="4"/>
        <v>0</v>
      </c>
      <c r="K163" s="42" t="str">
        <f t="shared" si="5"/>
        <v>OK</v>
      </c>
      <c r="L163" s="31"/>
      <c r="M163" s="31"/>
      <c r="N163" s="31"/>
      <c r="O163" s="31"/>
      <c r="P163" s="31"/>
      <c r="Q163" s="31"/>
      <c r="R163" s="31"/>
      <c r="S163" s="31"/>
      <c r="T163" s="31"/>
      <c r="U163" s="31"/>
      <c r="V163" s="31"/>
      <c r="W163" s="31"/>
      <c r="X163" s="135"/>
      <c r="Y163" s="60"/>
      <c r="Z163" s="60"/>
      <c r="AA163" s="60"/>
      <c r="AB163" s="60"/>
      <c r="AC163" s="136"/>
      <c r="AD163" s="60"/>
      <c r="AE163" s="60"/>
    </row>
    <row r="164" spans="1:31" ht="30" customHeight="1" x14ac:dyDescent="0.25">
      <c r="A164" s="172"/>
      <c r="B164" s="76">
        <v>161</v>
      </c>
      <c r="C164" s="175"/>
      <c r="D164" s="80" t="s">
        <v>206</v>
      </c>
      <c r="E164" s="87" t="s">
        <v>37</v>
      </c>
      <c r="F164" s="69" t="s">
        <v>38</v>
      </c>
      <c r="G164" s="69" t="s">
        <v>44</v>
      </c>
      <c r="H164" s="54">
        <v>1.35</v>
      </c>
      <c r="I164" s="32"/>
      <c r="J164" s="41">
        <f t="shared" si="4"/>
        <v>0</v>
      </c>
      <c r="K164" s="42" t="str">
        <f t="shared" si="5"/>
        <v>OK</v>
      </c>
      <c r="L164" s="31"/>
      <c r="M164" s="31"/>
      <c r="N164" s="31"/>
      <c r="O164" s="31"/>
      <c r="P164" s="31"/>
      <c r="Q164" s="31"/>
      <c r="R164" s="31"/>
      <c r="S164" s="31"/>
      <c r="T164" s="31"/>
      <c r="U164" s="31"/>
      <c r="V164" s="31"/>
      <c r="W164" s="31"/>
      <c r="X164" s="135"/>
      <c r="Y164" s="60"/>
      <c r="Z164" s="60"/>
      <c r="AA164" s="60"/>
      <c r="AB164" s="60"/>
      <c r="AC164" s="136"/>
      <c r="AD164" s="60"/>
      <c r="AE164" s="60"/>
    </row>
    <row r="165" spans="1:31" ht="30" customHeight="1" x14ac:dyDescent="0.25">
      <c r="A165" s="172"/>
      <c r="B165" s="76">
        <v>162</v>
      </c>
      <c r="C165" s="175"/>
      <c r="D165" s="80" t="s">
        <v>207</v>
      </c>
      <c r="E165" s="87" t="s">
        <v>37</v>
      </c>
      <c r="F165" s="69" t="s">
        <v>208</v>
      </c>
      <c r="G165" s="69" t="s">
        <v>44</v>
      </c>
      <c r="H165" s="54">
        <v>2.63</v>
      </c>
      <c r="I165" s="32">
        <v>6</v>
      </c>
      <c r="J165" s="41">
        <f t="shared" si="4"/>
        <v>6</v>
      </c>
      <c r="K165" s="42" t="str">
        <f t="shared" si="5"/>
        <v>OK</v>
      </c>
      <c r="L165" s="31"/>
      <c r="M165" s="31"/>
      <c r="N165" s="31"/>
      <c r="O165" s="31"/>
      <c r="P165" s="31"/>
      <c r="Q165" s="31"/>
      <c r="R165" s="31"/>
      <c r="S165" s="31"/>
      <c r="T165" s="31"/>
      <c r="U165" s="31"/>
      <c r="V165" s="31"/>
      <c r="W165" s="31"/>
      <c r="X165" s="135"/>
      <c r="Y165" s="60"/>
      <c r="Z165" s="60"/>
      <c r="AA165" s="60"/>
      <c r="AB165" s="60"/>
      <c r="AC165" s="136"/>
      <c r="AD165" s="60"/>
      <c r="AE165" s="60"/>
    </row>
    <row r="166" spans="1:31" ht="30" customHeight="1" x14ac:dyDescent="0.25">
      <c r="A166" s="172"/>
      <c r="B166" s="76">
        <v>163</v>
      </c>
      <c r="C166" s="175"/>
      <c r="D166" s="80" t="s">
        <v>209</v>
      </c>
      <c r="E166" s="87" t="s">
        <v>210</v>
      </c>
      <c r="F166" s="69" t="s">
        <v>38</v>
      </c>
      <c r="G166" s="69" t="s">
        <v>44</v>
      </c>
      <c r="H166" s="54">
        <v>12.08</v>
      </c>
      <c r="I166" s="32">
        <v>15</v>
      </c>
      <c r="J166" s="41">
        <f t="shared" si="4"/>
        <v>0</v>
      </c>
      <c r="K166" s="42" t="str">
        <f t="shared" si="5"/>
        <v>OK</v>
      </c>
      <c r="L166" s="31"/>
      <c r="M166" s="31"/>
      <c r="N166" s="31"/>
      <c r="O166" s="31"/>
      <c r="P166" s="31">
        <v>8</v>
      </c>
      <c r="Q166" s="31"/>
      <c r="R166" s="31"/>
      <c r="S166" s="31"/>
      <c r="T166" s="31"/>
      <c r="U166" s="31"/>
      <c r="V166" s="31"/>
      <c r="W166" s="31"/>
      <c r="X166" s="135"/>
      <c r="Y166" s="60"/>
      <c r="Z166" s="60"/>
      <c r="AA166" s="60"/>
      <c r="AB166" s="60"/>
      <c r="AC166" s="137">
        <v>7</v>
      </c>
      <c r="AD166" s="60"/>
      <c r="AE166" s="60"/>
    </row>
    <row r="167" spans="1:31" ht="30" customHeight="1" x14ac:dyDescent="0.25">
      <c r="A167" s="172"/>
      <c r="B167" s="76">
        <v>164</v>
      </c>
      <c r="C167" s="175"/>
      <c r="D167" s="80" t="s">
        <v>709</v>
      </c>
      <c r="E167" s="87">
        <v>954</v>
      </c>
      <c r="F167" s="69" t="s">
        <v>38</v>
      </c>
      <c r="G167" s="69" t="s">
        <v>44</v>
      </c>
      <c r="H167" s="54">
        <v>59.58</v>
      </c>
      <c r="I167" s="32"/>
      <c r="J167" s="41">
        <f t="shared" si="4"/>
        <v>0</v>
      </c>
      <c r="K167" s="42" t="str">
        <f t="shared" si="5"/>
        <v>OK</v>
      </c>
      <c r="L167" s="31"/>
      <c r="M167" s="31"/>
      <c r="N167" s="31"/>
      <c r="O167" s="31"/>
      <c r="P167" s="31"/>
      <c r="Q167" s="31"/>
      <c r="R167" s="31"/>
      <c r="S167" s="31"/>
      <c r="T167" s="31"/>
      <c r="U167" s="31"/>
      <c r="V167" s="31"/>
      <c r="W167" s="31"/>
      <c r="X167" s="135"/>
      <c r="Y167" s="60"/>
      <c r="Z167" s="60"/>
      <c r="AA167" s="60"/>
      <c r="AB167" s="60"/>
      <c r="AC167" s="136"/>
      <c r="AD167" s="60"/>
      <c r="AE167" s="60"/>
    </row>
    <row r="168" spans="1:31" ht="30" customHeight="1" x14ac:dyDescent="0.25">
      <c r="A168" s="172"/>
      <c r="B168" s="76">
        <v>165</v>
      </c>
      <c r="C168" s="175"/>
      <c r="D168" s="80" t="s">
        <v>211</v>
      </c>
      <c r="E168" s="87" t="s">
        <v>710</v>
      </c>
      <c r="F168" s="69" t="s">
        <v>38</v>
      </c>
      <c r="G168" s="69" t="s">
        <v>44</v>
      </c>
      <c r="H168" s="54">
        <v>23.94</v>
      </c>
      <c r="I168" s="32"/>
      <c r="J168" s="41">
        <f t="shared" si="4"/>
        <v>0</v>
      </c>
      <c r="K168" s="42" t="str">
        <f t="shared" si="5"/>
        <v>OK</v>
      </c>
      <c r="L168" s="31"/>
      <c r="M168" s="31"/>
      <c r="N168" s="31"/>
      <c r="O168" s="31"/>
      <c r="P168" s="31"/>
      <c r="Q168" s="31"/>
      <c r="R168" s="31"/>
      <c r="S168" s="31"/>
      <c r="T168" s="31"/>
      <c r="U168" s="31"/>
      <c r="V168" s="31"/>
      <c r="W168" s="31"/>
      <c r="X168" s="135"/>
      <c r="Y168" s="60"/>
      <c r="Z168" s="60"/>
      <c r="AA168" s="60"/>
      <c r="AB168" s="60"/>
      <c r="AC168" s="136"/>
      <c r="AD168" s="60"/>
      <c r="AE168" s="60"/>
    </row>
    <row r="169" spans="1:31" ht="30" customHeight="1" x14ac:dyDescent="0.25">
      <c r="A169" s="172"/>
      <c r="B169" s="76">
        <v>166</v>
      </c>
      <c r="C169" s="175"/>
      <c r="D169" s="80" t="s">
        <v>212</v>
      </c>
      <c r="E169" s="87" t="s">
        <v>711</v>
      </c>
      <c r="F169" s="69" t="s">
        <v>214</v>
      </c>
      <c r="G169" s="69" t="s">
        <v>44</v>
      </c>
      <c r="H169" s="54">
        <v>4.0199999999999996</v>
      </c>
      <c r="I169" s="32">
        <v>15</v>
      </c>
      <c r="J169" s="41">
        <f t="shared" si="4"/>
        <v>0</v>
      </c>
      <c r="K169" s="42" t="str">
        <f t="shared" si="5"/>
        <v>OK</v>
      </c>
      <c r="L169" s="31"/>
      <c r="M169" s="31"/>
      <c r="N169" s="31"/>
      <c r="O169" s="31"/>
      <c r="P169" s="31">
        <v>15</v>
      </c>
      <c r="Q169" s="31"/>
      <c r="R169" s="31"/>
      <c r="S169" s="31"/>
      <c r="T169" s="31"/>
      <c r="U169" s="31"/>
      <c r="V169" s="31"/>
      <c r="W169" s="31"/>
      <c r="X169" s="135"/>
      <c r="Y169" s="60"/>
      <c r="Z169" s="60"/>
      <c r="AA169" s="60"/>
      <c r="AB169" s="60"/>
      <c r="AC169" s="136"/>
      <c r="AD169" s="60"/>
      <c r="AE169" s="60"/>
    </row>
    <row r="170" spans="1:31" ht="30" customHeight="1" x14ac:dyDescent="0.25">
      <c r="A170" s="172"/>
      <c r="B170" s="76">
        <v>167</v>
      </c>
      <c r="C170" s="175"/>
      <c r="D170" s="80" t="s">
        <v>215</v>
      </c>
      <c r="E170" s="87" t="s">
        <v>712</v>
      </c>
      <c r="F170" s="69" t="s">
        <v>38</v>
      </c>
      <c r="G170" s="69" t="s">
        <v>44</v>
      </c>
      <c r="H170" s="54">
        <v>7.38</v>
      </c>
      <c r="I170" s="32">
        <v>5</v>
      </c>
      <c r="J170" s="41">
        <f t="shared" si="4"/>
        <v>0</v>
      </c>
      <c r="K170" s="42" t="str">
        <f t="shared" si="5"/>
        <v>OK</v>
      </c>
      <c r="L170" s="31"/>
      <c r="M170" s="31"/>
      <c r="N170" s="31"/>
      <c r="O170" s="31"/>
      <c r="P170" s="31">
        <v>5</v>
      </c>
      <c r="Q170" s="31"/>
      <c r="R170" s="31"/>
      <c r="S170" s="31"/>
      <c r="T170" s="31"/>
      <c r="U170" s="31"/>
      <c r="V170" s="31"/>
      <c r="W170" s="31"/>
      <c r="X170" s="135"/>
      <c r="Y170" s="60"/>
      <c r="Z170" s="60"/>
      <c r="AA170" s="60"/>
      <c r="AB170" s="60"/>
      <c r="AC170" s="136"/>
      <c r="AD170" s="60"/>
      <c r="AE170" s="60"/>
    </row>
    <row r="171" spans="1:31" ht="30" customHeight="1" x14ac:dyDescent="0.25">
      <c r="A171" s="172"/>
      <c r="B171" s="76">
        <v>168</v>
      </c>
      <c r="C171" s="175"/>
      <c r="D171" s="77" t="s">
        <v>713</v>
      </c>
      <c r="E171" s="88" t="s">
        <v>37</v>
      </c>
      <c r="F171" s="69" t="s">
        <v>638</v>
      </c>
      <c r="G171" s="70"/>
      <c r="H171" s="54">
        <v>6.2</v>
      </c>
      <c r="I171" s="32">
        <v>30</v>
      </c>
      <c r="J171" s="41">
        <f t="shared" si="4"/>
        <v>0</v>
      </c>
      <c r="K171" s="42" t="str">
        <f t="shared" si="5"/>
        <v>OK</v>
      </c>
      <c r="L171" s="31"/>
      <c r="M171" s="31"/>
      <c r="N171" s="31"/>
      <c r="O171" s="31"/>
      <c r="P171" s="31">
        <v>16</v>
      </c>
      <c r="Q171" s="31"/>
      <c r="R171" s="31"/>
      <c r="S171" s="31"/>
      <c r="T171" s="31"/>
      <c r="U171" s="31"/>
      <c r="V171" s="31"/>
      <c r="W171" s="31"/>
      <c r="X171" s="135"/>
      <c r="Y171" s="60"/>
      <c r="Z171" s="60"/>
      <c r="AA171" s="60"/>
      <c r="AB171" s="60"/>
      <c r="AC171" s="137">
        <v>14</v>
      </c>
      <c r="AD171" s="60"/>
      <c r="AE171" s="60"/>
    </row>
    <row r="172" spans="1:31" ht="30" customHeight="1" x14ac:dyDescent="0.25">
      <c r="A172" s="172"/>
      <c r="B172" s="76">
        <v>169</v>
      </c>
      <c r="C172" s="175"/>
      <c r="D172" s="77" t="s">
        <v>714</v>
      </c>
      <c r="E172" s="87" t="s">
        <v>715</v>
      </c>
      <c r="F172" s="69" t="s">
        <v>336</v>
      </c>
      <c r="G172" s="70"/>
      <c r="H172" s="54">
        <v>17.72</v>
      </c>
      <c r="I172" s="32">
        <v>20</v>
      </c>
      <c r="J172" s="41">
        <f t="shared" si="4"/>
        <v>0</v>
      </c>
      <c r="K172" s="42" t="str">
        <f t="shared" si="5"/>
        <v>OK</v>
      </c>
      <c r="L172" s="31"/>
      <c r="M172" s="31"/>
      <c r="N172" s="31"/>
      <c r="O172" s="31"/>
      <c r="P172" s="31">
        <v>8</v>
      </c>
      <c r="Q172" s="31"/>
      <c r="R172" s="31"/>
      <c r="S172" s="31"/>
      <c r="T172" s="31"/>
      <c r="U172" s="31"/>
      <c r="V172" s="31"/>
      <c r="W172" s="31"/>
      <c r="X172" s="135"/>
      <c r="Y172" s="60"/>
      <c r="Z172" s="60"/>
      <c r="AA172" s="60"/>
      <c r="AB172" s="60"/>
      <c r="AC172" s="137">
        <v>12</v>
      </c>
      <c r="AD172" s="60"/>
      <c r="AE172" s="60"/>
    </row>
    <row r="173" spans="1:31" ht="30" customHeight="1" x14ac:dyDescent="0.25">
      <c r="A173" s="172"/>
      <c r="B173" s="76">
        <v>170</v>
      </c>
      <c r="C173" s="175"/>
      <c r="D173" s="77" t="s">
        <v>716</v>
      </c>
      <c r="E173" s="87" t="s">
        <v>210</v>
      </c>
      <c r="F173" s="69" t="s">
        <v>717</v>
      </c>
      <c r="G173" s="70"/>
      <c r="H173" s="54">
        <v>26.66</v>
      </c>
      <c r="I173" s="32">
        <v>30</v>
      </c>
      <c r="J173" s="41">
        <f t="shared" si="4"/>
        <v>20</v>
      </c>
      <c r="K173" s="42" t="str">
        <f t="shared" si="5"/>
        <v>OK</v>
      </c>
      <c r="L173" s="31"/>
      <c r="M173" s="31"/>
      <c r="N173" s="31"/>
      <c r="O173" s="31"/>
      <c r="P173" s="31"/>
      <c r="Q173" s="31"/>
      <c r="R173" s="31"/>
      <c r="S173" s="31"/>
      <c r="T173" s="31"/>
      <c r="U173" s="31"/>
      <c r="V173" s="31"/>
      <c r="W173" s="31"/>
      <c r="X173" s="135"/>
      <c r="Y173" s="60"/>
      <c r="Z173" s="60"/>
      <c r="AA173" s="60"/>
      <c r="AB173" s="60"/>
      <c r="AC173" s="137">
        <v>10</v>
      </c>
      <c r="AD173" s="60"/>
      <c r="AE173" s="60"/>
    </row>
    <row r="174" spans="1:31" ht="30" customHeight="1" x14ac:dyDescent="0.25">
      <c r="A174" s="172"/>
      <c r="B174" s="76">
        <v>171</v>
      </c>
      <c r="C174" s="175"/>
      <c r="D174" s="80" t="s">
        <v>216</v>
      </c>
      <c r="E174" s="87" t="s">
        <v>217</v>
      </c>
      <c r="F174" s="69" t="s">
        <v>38</v>
      </c>
      <c r="G174" s="69" t="s">
        <v>44</v>
      </c>
      <c r="H174" s="54">
        <v>6.23</v>
      </c>
      <c r="I174" s="32">
        <v>10</v>
      </c>
      <c r="J174" s="41">
        <f t="shared" si="4"/>
        <v>10</v>
      </c>
      <c r="K174" s="42" t="str">
        <f t="shared" si="5"/>
        <v>OK</v>
      </c>
      <c r="L174" s="31"/>
      <c r="M174" s="31"/>
      <c r="N174" s="31"/>
      <c r="O174" s="31"/>
      <c r="P174" s="31"/>
      <c r="Q174" s="31"/>
      <c r="R174" s="31"/>
      <c r="S174" s="31"/>
      <c r="T174" s="31"/>
      <c r="U174" s="31"/>
      <c r="V174" s="31"/>
      <c r="W174" s="31"/>
      <c r="X174" s="135"/>
      <c r="Y174" s="60"/>
      <c r="Z174" s="60"/>
      <c r="AA174" s="60"/>
      <c r="AB174" s="60"/>
      <c r="AC174" s="136"/>
      <c r="AD174" s="60"/>
      <c r="AE174" s="60"/>
    </row>
    <row r="175" spans="1:31" ht="30" customHeight="1" x14ac:dyDescent="0.25">
      <c r="A175" s="172"/>
      <c r="B175" s="76">
        <v>172</v>
      </c>
      <c r="C175" s="175"/>
      <c r="D175" s="80" t="s">
        <v>218</v>
      </c>
      <c r="E175" s="87" t="s">
        <v>37</v>
      </c>
      <c r="F175" s="69" t="s">
        <v>50</v>
      </c>
      <c r="G175" s="69" t="s">
        <v>44</v>
      </c>
      <c r="H175" s="54">
        <v>17.93</v>
      </c>
      <c r="I175" s="32">
        <v>8</v>
      </c>
      <c r="J175" s="41">
        <f t="shared" si="4"/>
        <v>8</v>
      </c>
      <c r="K175" s="42" t="str">
        <f t="shared" si="5"/>
        <v>OK</v>
      </c>
      <c r="L175" s="31"/>
      <c r="M175" s="31"/>
      <c r="N175" s="31"/>
      <c r="O175" s="31"/>
      <c r="P175" s="31"/>
      <c r="Q175" s="31"/>
      <c r="R175" s="31"/>
      <c r="S175" s="31"/>
      <c r="T175" s="31"/>
      <c r="U175" s="31"/>
      <c r="V175" s="31"/>
      <c r="W175" s="31"/>
      <c r="X175" s="135"/>
      <c r="Y175" s="60"/>
      <c r="Z175" s="60"/>
      <c r="AA175" s="60"/>
      <c r="AB175" s="60"/>
      <c r="AC175" s="136"/>
      <c r="AD175" s="60"/>
      <c r="AE175" s="60"/>
    </row>
    <row r="176" spans="1:31" ht="30" customHeight="1" x14ac:dyDescent="0.25">
      <c r="A176" s="172"/>
      <c r="B176" s="76">
        <v>173</v>
      </c>
      <c r="C176" s="175"/>
      <c r="D176" s="80" t="s">
        <v>219</v>
      </c>
      <c r="E176" s="87" t="s">
        <v>220</v>
      </c>
      <c r="F176" s="69" t="s">
        <v>38</v>
      </c>
      <c r="G176" s="69" t="s">
        <v>44</v>
      </c>
      <c r="H176" s="54">
        <v>11.05</v>
      </c>
      <c r="I176" s="32"/>
      <c r="J176" s="41">
        <f t="shared" si="4"/>
        <v>0</v>
      </c>
      <c r="K176" s="42" t="str">
        <f t="shared" si="5"/>
        <v>OK</v>
      </c>
      <c r="L176" s="31"/>
      <c r="M176" s="31"/>
      <c r="N176" s="31"/>
      <c r="O176" s="31"/>
      <c r="P176" s="31"/>
      <c r="Q176" s="31"/>
      <c r="R176" s="31"/>
      <c r="S176" s="31"/>
      <c r="T176" s="31"/>
      <c r="U176" s="31"/>
      <c r="V176" s="31"/>
      <c r="W176" s="31"/>
      <c r="X176" s="135"/>
      <c r="Y176" s="60"/>
      <c r="Z176" s="60"/>
      <c r="AA176" s="60"/>
      <c r="AB176" s="60"/>
      <c r="AC176" s="136"/>
      <c r="AD176" s="60"/>
      <c r="AE176" s="60"/>
    </row>
    <row r="177" spans="1:31" ht="30" customHeight="1" x14ac:dyDescent="0.25">
      <c r="A177" s="172"/>
      <c r="B177" s="76">
        <v>174</v>
      </c>
      <c r="C177" s="175"/>
      <c r="D177" s="80" t="s">
        <v>221</v>
      </c>
      <c r="E177" s="87" t="s">
        <v>210</v>
      </c>
      <c r="F177" s="69" t="s">
        <v>38</v>
      </c>
      <c r="G177" s="69" t="s">
        <v>44</v>
      </c>
      <c r="H177" s="54">
        <v>7.55</v>
      </c>
      <c r="I177" s="32">
        <v>30</v>
      </c>
      <c r="J177" s="41">
        <f t="shared" si="4"/>
        <v>30</v>
      </c>
      <c r="K177" s="42" t="str">
        <f t="shared" si="5"/>
        <v>OK</v>
      </c>
      <c r="L177" s="31"/>
      <c r="M177" s="31"/>
      <c r="N177" s="31"/>
      <c r="O177" s="31"/>
      <c r="P177" s="31"/>
      <c r="Q177" s="31"/>
      <c r="R177" s="31"/>
      <c r="S177" s="31"/>
      <c r="T177" s="31"/>
      <c r="U177" s="31"/>
      <c r="V177" s="31"/>
      <c r="W177" s="31"/>
      <c r="X177" s="135"/>
      <c r="Y177" s="60"/>
      <c r="Z177" s="60"/>
      <c r="AA177" s="60"/>
      <c r="AB177" s="60"/>
      <c r="AC177" s="136"/>
      <c r="AD177" s="60"/>
      <c r="AE177" s="60"/>
    </row>
    <row r="178" spans="1:31" ht="30" customHeight="1" x14ac:dyDescent="0.25">
      <c r="A178" s="172"/>
      <c r="B178" s="76">
        <v>175</v>
      </c>
      <c r="C178" s="175"/>
      <c r="D178" s="80" t="s">
        <v>718</v>
      </c>
      <c r="E178" s="87" t="s">
        <v>210</v>
      </c>
      <c r="F178" s="69" t="s">
        <v>38</v>
      </c>
      <c r="G178" s="69" t="s">
        <v>44</v>
      </c>
      <c r="H178" s="54">
        <v>5.65</v>
      </c>
      <c r="I178" s="32"/>
      <c r="J178" s="41">
        <f t="shared" si="4"/>
        <v>0</v>
      </c>
      <c r="K178" s="42" t="str">
        <f t="shared" si="5"/>
        <v>OK</v>
      </c>
      <c r="L178" s="31"/>
      <c r="M178" s="31"/>
      <c r="N178" s="31"/>
      <c r="O178" s="31"/>
      <c r="P178" s="31"/>
      <c r="Q178" s="31"/>
      <c r="R178" s="31"/>
      <c r="S178" s="31"/>
      <c r="T178" s="31"/>
      <c r="U178" s="31"/>
      <c r="V178" s="31"/>
      <c r="W178" s="31"/>
      <c r="X178" s="135"/>
      <c r="Y178" s="60"/>
      <c r="Z178" s="60"/>
      <c r="AA178" s="60"/>
      <c r="AB178" s="60"/>
      <c r="AC178" s="136"/>
      <c r="AD178" s="60"/>
      <c r="AE178" s="60"/>
    </row>
    <row r="179" spans="1:31" ht="30" customHeight="1" x14ac:dyDescent="0.25">
      <c r="A179" s="172"/>
      <c r="B179" s="76">
        <v>176</v>
      </c>
      <c r="C179" s="175"/>
      <c r="D179" s="80" t="s">
        <v>222</v>
      </c>
      <c r="E179" s="87" t="s">
        <v>223</v>
      </c>
      <c r="F179" s="69" t="s">
        <v>38</v>
      </c>
      <c r="G179" s="69" t="s">
        <v>44</v>
      </c>
      <c r="H179" s="54">
        <v>2.2200000000000002</v>
      </c>
      <c r="I179" s="32">
        <v>15</v>
      </c>
      <c r="J179" s="41">
        <f t="shared" si="4"/>
        <v>15</v>
      </c>
      <c r="K179" s="42" t="str">
        <f t="shared" si="5"/>
        <v>OK</v>
      </c>
      <c r="L179" s="31"/>
      <c r="M179" s="31"/>
      <c r="N179" s="31"/>
      <c r="O179" s="31"/>
      <c r="P179" s="31"/>
      <c r="Q179" s="31"/>
      <c r="R179" s="31"/>
      <c r="S179" s="31"/>
      <c r="T179" s="31"/>
      <c r="U179" s="31"/>
      <c r="V179" s="31"/>
      <c r="W179" s="31"/>
      <c r="X179" s="135"/>
      <c r="Y179" s="60"/>
      <c r="Z179" s="60"/>
      <c r="AA179" s="60"/>
      <c r="AB179" s="60"/>
      <c r="AC179" s="136"/>
      <c r="AD179" s="60"/>
      <c r="AE179" s="60"/>
    </row>
    <row r="180" spans="1:31" ht="30" customHeight="1" x14ac:dyDescent="0.25">
      <c r="A180" s="172"/>
      <c r="B180" s="76">
        <v>177</v>
      </c>
      <c r="C180" s="175"/>
      <c r="D180" s="80" t="s">
        <v>224</v>
      </c>
      <c r="E180" s="87" t="s">
        <v>719</v>
      </c>
      <c r="F180" s="69" t="s">
        <v>38</v>
      </c>
      <c r="G180" s="69" t="s">
        <v>44</v>
      </c>
      <c r="H180" s="54">
        <v>35.25</v>
      </c>
      <c r="I180" s="32"/>
      <c r="J180" s="41">
        <f t="shared" si="4"/>
        <v>0</v>
      </c>
      <c r="K180" s="42" t="str">
        <f t="shared" si="5"/>
        <v>OK</v>
      </c>
      <c r="L180" s="31"/>
      <c r="M180" s="31"/>
      <c r="N180" s="31"/>
      <c r="O180" s="31"/>
      <c r="P180" s="31"/>
      <c r="Q180" s="31"/>
      <c r="R180" s="31"/>
      <c r="S180" s="31"/>
      <c r="T180" s="31"/>
      <c r="U180" s="31"/>
      <c r="V180" s="31"/>
      <c r="W180" s="31"/>
      <c r="X180" s="135"/>
      <c r="Y180" s="60"/>
      <c r="Z180" s="60"/>
      <c r="AA180" s="60"/>
      <c r="AB180" s="60"/>
      <c r="AC180" s="136"/>
      <c r="AD180" s="60"/>
      <c r="AE180" s="60"/>
    </row>
    <row r="181" spans="1:31" ht="30" customHeight="1" x14ac:dyDescent="0.25">
      <c r="A181" s="172"/>
      <c r="B181" s="76">
        <v>178</v>
      </c>
      <c r="C181" s="175"/>
      <c r="D181" s="80" t="s">
        <v>225</v>
      </c>
      <c r="E181" s="87" t="s">
        <v>37</v>
      </c>
      <c r="F181" s="69" t="s">
        <v>33</v>
      </c>
      <c r="G181" s="69" t="s">
        <v>44</v>
      </c>
      <c r="H181" s="54">
        <v>14.29</v>
      </c>
      <c r="I181" s="32">
        <v>3</v>
      </c>
      <c r="J181" s="41">
        <f t="shared" si="4"/>
        <v>3</v>
      </c>
      <c r="K181" s="42" t="str">
        <f t="shared" si="5"/>
        <v>OK</v>
      </c>
      <c r="L181" s="31"/>
      <c r="M181" s="31"/>
      <c r="N181" s="31"/>
      <c r="O181" s="31"/>
      <c r="P181" s="31"/>
      <c r="Q181" s="31"/>
      <c r="R181" s="31"/>
      <c r="S181" s="31"/>
      <c r="T181" s="31"/>
      <c r="U181" s="31"/>
      <c r="V181" s="31"/>
      <c r="W181" s="31"/>
      <c r="X181" s="135"/>
      <c r="Y181" s="60"/>
      <c r="Z181" s="60"/>
      <c r="AA181" s="60"/>
      <c r="AB181" s="60"/>
      <c r="AC181" s="136"/>
      <c r="AD181" s="60"/>
      <c r="AE181" s="60"/>
    </row>
    <row r="182" spans="1:31" ht="30" customHeight="1" x14ac:dyDescent="0.25">
      <c r="A182" s="172"/>
      <c r="B182" s="76">
        <v>179</v>
      </c>
      <c r="C182" s="175"/>
      <c r="D182" s="80" t="s">
        <v>226</v>
      </c>
      <c r="E182" s="87" t="s">
        <v>227</v>
      </c>
      <c r="F182" s="69" t="s">
        <v>34</v>
      </c>
      <c r="G182" s="69" t="s">
        <v>44</v>
      </c>
      <c r="H182" s="54">
        <v>8.7100000000000009</v>
      </c>
      <c r="I182" s="32">
        <v>10</v>
      </c>
      <c r="J182" s="41">
        <f t="shared" si="4"/>
        <v>10</v>
      </c>
      <c r="K182" s="42" t="str">
        <f t="shared" si="5"/>
        <v>OK</v>
      </c>
      <c r="L182" s="31"/>
      <c r="M182" s="31"/>
      <c r="N182" s="31"/>
      <c r="O182" s="31"/>
      <c r="P182" s="31"/>
      <c r="Q182" s="31"/>
      <c r="R182" s="31"/>
      <c r="S182" s="31"/>
      <c r="T182" s="31"/>
      <c r="U182" s="31"/>
      <c r="V182" s="31"/>
      <c r="W182" s="31"/>
      <c r="X182" s="135"/>
      <c r="Y182" s="60"/>
      <c r="Z182" s="60"/>
      <c r="AA182" s="60"/>
      <c r="AB182" s="60"/>
      <c r="AC182" s="136"/>
      <c r="AD182" s="60"/>
      <c r="AE182" s="60"/>
    </row>
    <row r="183" spans="1:31" ht="30" customHeight="1" x14ac:dyDescent="0.25">
      <c r="A183" s="172"/>
      <c r="B183" s="76">
        <v>180</v>
      </c>
      <c r="C183" s="175"/>
      <c r="D183" s="80" t="s">
        <v>228</v>
      </c>
      <c r="E183" s="87" t="s">
        <v>227</v>
      </c>
      <c r="F183" s="69" t="s">
        <v>34</v>
      </c>
      <c r="G183" s="69" t="s">
        <v>44</v>
      </c>
      <c r="H183" s="54">
        <v>18.36</v>
      </c>
      <c r="I183" s="32"/>
      <c r="J183" s="41">
        <f t="shared" si="4"/>
        <v>0</v>
      </c>
      <c r="K183" s="42" t="str">
        <f t="shared" si="5"/>
        <v>OK</v>
      </c>
      <c r="L183" s="31"/>
      <c r="M183" s="31"/>
      <c r="N183" s="31"/>
      <c r="O183" s="31"/>
      <c r="P183" s="31"/>
      <c r="Q183" s="31"/>
      <c r="R183" s="31"/>
      <c r="S183" s="31"/>
      <c r="T183" s="31"/>
      <c r="U183" s="31"/>
      <c r="V183" s="31"/>
      <c r="W183" s="31"/>
      <c r="X183" s="135"/>
      <c r="Y183" s="60"/>
      <c r="Z183" s="60"/>
      <c r="AA183" s="60"/>
      <c r="AB183" s="60"/>
      <c r="AC183" s="136"/>
      <c r="AD183" s="60"/>
      <c r="AE183" s="60"/>
    </row>
    <row r="184" spans="1:31" ht="30" customHeight="1" x14ac:dyDescent="0.25">
      <c r="A184" s="172"/>
      <c r="B184" s="69">
        <v>181</v>
      </c>
      <c r="C184" s="175"/>
      <c r="D184" s="80" t="s">
        <v>720</v>
      </c>
      <c r="E184" s="87" t="s">
        <v>227</v>
      </c>
      <c r="F184" s="69" t="s">
        <v>34</v>
      </c>
      <c r="G184" s="69" t="s">
        <v>44</v>
      </c>
      <c r="H184" s="54">
        <v>13.23</v>
      </c>
      <c r="I184" s="32"/>
      <c r="J184" s="41">
        <f t="shared" si="4"/>
        <v>0</v>
      </c>
      <c r="K184" s="42" t="str">
        <f t="shared" si="5"/>
        <v>OK</v>
      </c>
      <c r="L184" s="31"/>
      <c r="M184" s="31"/>
      <c r="N184" s="31"/>
      <c r="O184" s="31"/>
      <c r="P184" s="31"/>
      <c r="Q184" s="31"/>
      <c r="R184" s="31"/>
      <c r="S184" s="31"/>
      <c r="T184" s="31"/>
      <c r="U184" s="31"/>
      <c r="V184" s="31"/>
      <c r="W184" s="31"/>
      <c r="X184" s="135"/>
      <c r="Y184" s="60"/>
      <c r="Z184" s="60"/>
      <c r="AA184" s="60"/>
      <c r="AB184" s="60"/>
      <c r="AC184" s="136"/>
      <c r="AD184" s="60"/>
      <c r="AE184" s="60"/>
    </row>
    <row r="185" spans="1:31" ht="30" customHeight="1" x14ac:dyDescent="0.25">
      <c r="A185" s="172"/>
      <c r="B185" s="70">
        <v>182</v>
      </c>
      <c r="C185" s="175"/>
      <c r="D185" s="80" t="s">
        <v>639</v>
      </c>
      <c r="E185" s="87" t="s">
        <v>721</v>
      </c>
      <c r="F185" s="69" t="s">
        <v>640</v>
      </c>
      <c r="G185" s="69" t="s">
        <v>44</v>
      </c>
      <c r="H185" s="54">
        <v>16.100000000000001</v>
      </c>
      <c r="I185" s="32"/>
      <c r="J185" s="41">
        <f t="shared" si="4"/>
        <v>0</v>
      </c>
      <c r="K185" s="42" t="str">
        <f t="shared" si="5"/>
        <v>OK</v>
      </c>
      <c r="L185" s="31"/>
      <c r="M185" s="31"/>
      <c r="N185" s="31"/>
      <c r="O185" s="31"/>
      <c r="P185" s="31"/>
      <c r="Q185" s="31"/>
      <c r="R185" s="31"/>
      <c r="S185" s="31"/>
      <c r="T185" s="31"/>
      <c r="U185" s="31"/>
      <c r="V185" s="31"/>
      <c r="W185" s="31"/>
      <c r="X185" s="135"/>
      <c r="Y185" s="60"/>
      <c r="Z185" s="60"/>
      <c r="AA185" s="60"/>
      <c r="AB185" s="60"/>
      <c r="AC185" s="136"/>
      <c r="AD185" s="60"/>
      <c r="AE185" s="60"/>
    </row>
    <row r="186" spans="1:31" ht="30" customHeight="1" x14ac:dyDescent="0.25">
      <c r="A186" s="172"/>
      <c r="B186" s="70">
        <v>183</v>
      </c>
      <c r="C186" s="175"/>
      <c r="D186" s="80" t="s">
        <v>652</v>
      </c>
      <c r="E186" s="87" t="s">
        <v>722</v>
      </c>
      <c r="F186" s="69" t="s">
        <v>336</v>
      </c>
      <c r="G186" s="69" t="s">
        <v>44</v>
      </c>
      <c r="H186" s="54">
        <v>193.38</v>
      </c>
      <c r="I186" s="32"/>
      <c r="J186" s="41">
        <f t="shared" si="4"/>
        <v>0</v>
      </c>
      <c r="K186" s="42" t="str">
        <f t="shared" si="5"/>
        <v>OK</v>
      </c>
      <c r="L186" s="31"/>
      <c r="M186" s="31"/>
      <c r="N186" s="31"/>
      <c r="O186" s="31"/>
      <c r="P186" s="31"/>
      <c r="Q186" s="31"/>
      <c r="R186" s="31"/>
      <c r="S186" s="31"/>
      <c r="T186" s="31"/>
      <c r="U186" s="31"/>
      <c r="V186" s="31"/>
      <c r="W186" s="31"/>
      <c r="X186" s="135"/>
      <c r="Y186" s="60"/>
      <c r="Z186" s="60"/>
      <c r="AA186" s="60"/>
      <c r="AB186" s="60"/>
      <c r="AC186" s="136"/>
      <c r="AD186" s="60"/>
      <c r="AE186" s="60"/>
    </row>
    <row r="187" spans="1:31" ht="30" customHeight="1" x14ac:dyDescent="0.25">
      <c r="A187" s="172"/>
      <c r="B187" s="76">
        <v>184</v>
      </c>
      <c r="C187" s="175"/>
      <c r="D187" s="77" t="s">
        <v>723</v>
      </c>
      <c r="E187" s="87" t="s">
        <v>722</v>
      </c>
      <c r="F187" s="69" t="s">
        <v>724</v>
      </c>
      <c r="G187" s="69" t="s">
        <v>44</v>
      </c>
      <c r="H187" s="54">
        <v>2060</v>
      </c>
      <c r="I187" s="32"/>
      <c r="J187" s="41">
        <f t="shared" si="4"/>
        <v>0</v>
      </c>
      <c r="K187" s="42" t="str">
        <f t="shared" si="5"/>
        <v>OK</v>
      </c>
      <c r="L187" s="31"/>
      <c r="M187" s="31"/>
      <c r="N187" s="31"/>
      <c r="O187" s="31"/>
      <c r="P187" s="31"/>
      <c r="Q187" s="31"/>
      <c r="R187" s="31"/>
      <c r="S187" s="31"/>
      <c r="T187" s="31"/>
      <c r="U187" s="31"/>
      <c r="V187" s="31"/>
      <c r="W187" s="31"/>
      <c r="X187" s="135"/>
      <c r="Y187" s="60"/>
      <c r="Z187" s="60"/>
      <c r="AA187" s="60"/>
      <c r="AB187" s="60"/>
      <c r="AC187" s="136"/>
      <c r="AD187" s="60"/>
      <c r="AE187" s="60"/>
    </row>
    <row r="188" spans="1:31" ht="30" customHeight="1" x14ac:dyDescent="0.25">
      <c r="A188" s="173"/>
      <c r="B188" s="76">
        <v>185</v>
      </c>
      <c r="C188" s="176"/>
      <c r="D188" s="77" t="s">
        <v>725</v>
      </c>
      <c r="E188" s="88" t="s">
        <v>726</v>
      </c>
      <c r="F188" s="69" t="s">
        <v>727</v>
      </c>
      <c r="G188" s="69" t="s">
        <v>39</v>
      </c>
      <c r="H188" s="54">
        <v>699.95</v>
      </c>
      <c r="I188" s="32"/>
      <c r="J188" s="41">
        <f t="shared" si="4"/>
        <v>0</v>
      </c>
      <c r="K188" s="42" t="str">
        <f t="shared" si="5"/>
        <v>OK</v>
      </c>
      <c r="L188" s="31"/>
      <c r="M188" s="31"/>
      <c r="N188" s="31"/>
      <c r="O188" s="31"/>
      <c r="P188" s="31"/>
      <c r="Q188" s="31"/>
      <c r="R188" s="31"/>
      <c r="S188" s="31"/>
      <c r="T188" s="31"/>
      <c r="U188" s="31"/>
      <c r="V188" s="31"/>
      <c r="W188" s="31"/>
      <c r="X188" s="135"/>
      <c r="Y188" s="60"/>
      <c r="Z188" s="60"/>
      <c r="AA188" s="60"/>
      <c r="AB188" s="60"/>
      <c r="AC188" s="136"/>
      <c r="AD188" s="60"/>
      <c r="AE188" s="60"/>
    </row>
    <row r="189" spans="1:31" ht="30" customHeight="1" x14ac:dyDescent="0.25">
      <c r="A189" s="165">
        <v>4</v>
      </c>
      <c r="B189" s="71">
        <v>186</v>
      </c>
      <c r="C189" s="168" t="s">
        <v>684</v>
      </c>
      <c r="D189" s="75" t="s">
        <v>230</v>
      </c>
      <c r="E189" s="72" t="s">
        <v>710</v>
      </c>
      <c r="F189" s="72" t="s">
        <v>38</v>
      </c>
      <c r="G189" s="72" t="s">
        <v>232</v>
      </c>
      <c r="H189" s="56">
        <v>9.7899999999999991</v>
      </c>
      <c r="I189" s="32">
        <v>10</v>
      </c>
      <c r="J189" s="41">
        <f t="shared" si="4"/>
        <v>8</v>
      </c>
      <c r="K189" s="42" t="str">
        <f t="shared" si="5"/>
        <v>OK</v>
      </c>
      <c r="L189" s="31"/>
      <c r="M189" s="31"/>
      <c r="N189" s="31"/>
      <c r="O189" s="31"/>
      <c r="P189" s="31"/>
      <c r="Q189" s="31"/>
      <c r="R189" s="31"/>
      <c r="S189" s="31"/>
      <c r="T189" s="31"/>
      <c r="U189" s="31"/>
      <c r="V189" s="31"/>
      <c r="W189" s="31"/>
      <c r="X189" s="135"/>
      <c r="Y189" s="60"/>
      <c r="Z189" s="60"/>
      <c r="AA189" s="60"/>
      <c r="AB189" s="60"/>
      <c r="AC189" s="137">
        <v>2</v>
      </c>
      <c r="AD189" s="60"/>
      <c r="AE189" s="60"/>
    </row>
    <row r="190" spans="1:31" ht="30" customHeight="1" x14ac:dyDescent="0.25">
      <c r="A190" s="166"/>
      <c r="B190" s="71">
        <v>187</v>
      </c>
      <c r="C190" s="169"/>
      <c r="D190" s="75" t="s">
        <v>233</v>
      </c>
      <c r="E190" s="72" t="s">
        <v>728</v>
      </c>
      <c r="F190" s="72" t="s">
        <v>38</v>
      </c>
      <c r="G190" s="72" t="s">
        <v>232</v>
      </c>
      <c r="H190" s="56">
        <v>1.2</v>
      </c>
      <c r="I190" s="32">
        <v>10</v>
      </c>
      <c r="J190" s="41">
        <f t="shared" si="4"/>
        <v>0</v>
      </c>
      <c r="K190" s="42" t="str">
        <f t="shared" si="5"/>
        <v>OK</v>
      </c>
      <c r="L190" s="31"/>
      <c r="M190" s="31"/>
      <c r="N190" s="31"/>
      <c r="O190" s="31"/>
      <c r="P190" s="31"/>
      <c r="Q190" s="31"/>
      <c r="R190" s="31"/>
      <c r="S190" s="31"/>
      <c r="T190" s="31"/>
      <c r="U190" s="31"/>
      <c r="V190" s="31"/>
      <c r="W190" s="31"/>
      <c r="X190" s="135"/>
      <c r="Y190" s="60"/>
      <c r="Z190" s="60"/>
      <c r="AA190" s="60"/>
      <c r="AB190" s="60"/>
      <c r="AC190" s="137">
        <v>10</v>
      </c>
      <c r="AD190" s="60"/>
      <c r="AE190" s="60"/>
    </row>
    <row r="191" spans="1:31" ht="30" customHeight="1" x14ac:dyDescent="0.25">
      <c r="A191" s="166"/>
      <c r="B191" s="71">
        <v>188</v>
      </c>
      <c r="C191" s="169"/>
      <c r="D191" s="75" t="s">
        <v>234</v>
      </c>
      <c r="E191" s="72" t="s">
        <v>729</v>
      </c>
      <c r="F191" s="72" t="s">
        <v>38</v>
      </c>
      <c r="G191" s="72" t="s">
        <v>232</v>
      </c>
      <c r="H191" s="56">
        <v>29.03</v>
      </c>
      <c r="I191" s="32">
        <v>2</v>
      </c>
      <c r="J191" s="41">
        <f t="shared" si="4"/>
        <v>1</v>
      </c>
      <c r="K191" s="42" t="str">
        <f t="shared" si="5"/>
        <v>OK</v>
      </c>
      <c r="L191" s="31"/>
      <c r="M191" s="31"/>
      <c r="N191" s="31"/>
      <c r="O191" s="31"/>
      <c r="P191" s="31"/>
      <c r="Q191" s="31"/>
      <c r="R191" s="31"/>
      <c r="S191" s="31"/>
      <c r="T191" s="31"/>
      <c r="U191" s="31"/>
      <c r="V191" s="31"/>
      <c r="W191" s="31"/>
      <c r="X191" s="135"/>
      <c r="Y191" s="60"/>
      <c r="Z191" s="60"/>
      <c r="AA191" s="60"/>
      <c r="AB191" s="60"/>
      <c r="AC191" s="137">
        <v>1</v>
      </c>
      <c r="AD191" s="60"/>
      <c r="AE191" s="60"/>
    </row>
    <row r="192" spans="1:31" ht="30" customHeight="1" x14ac:dyDescent="0.25">
      <c r="A192" s="166"/>
      <c r="B192" s="71">
        <v>189</v>
      </c>
      <c r="C192" s="169"/>
      <c r="D192" s="75" t="s">
        <v>236</v>
      </c>
      <c r="E192" s="72" t="s">
        <v>729</v>
      </c>
      <c r="F192" s="72" t="s">
        <v>38</v>
      </c>
      <c r="G192" s="72" t="s">
        <v>232</v>
      </c>
      <c r="H192" s="56">
        <v>11.71</v>
      </c>
      <c r="I192" s="32">
        <v>2</v>
      </c>
      <c r="J192" s="41">
        <f t="shared" si="4"/>
        <v>1</v>
      </c>
      <c r="K192" s="42" t="str">
        <f t="shared" si="5"/>
        <v>OK</v>
      </c>
      <c r="L192" s="31"/>
      <c r="M192" s="31"/>
      <c r="N192" s="31"/>
      <c r="O192" s="31"/>
      <c r="P192" s="31"/>
      <c r="Q192" s="31"/>
      <c r="R192" s="31"/>
      <c r="S192" s="31"/>
      <c r="T192" s="31"/>
      <c r="U192" s="31"/>
      <c r="V192" s="31"/>
      <c r="W192" s="31"/>
      <c r="X192" s="135"/>
      <c r="Y192" s="60"/>
      <c r="Z192" s="60"/>
      <c r="AA192" s="60"/>
      <c r="AB192" s="60"/>
      <c r="AC192" s="137">
        <v>1</v>
      </c>
      <c r="AD192" s="60"/>
      <c r="AE192" s="60"/>
    </row>
    <row r="193" spans="1:31" ht="30" customHeight="1" x14ac:dyDescent="0.25">
      <c r="A193" s="166"/>
      <c r="B193" s="71">
        <v>190</v>
      </c>
      <c r="C193" s="169"/>
      <c r="D193" s="75" t="s">
        <v>238</v>
      </c>
      <c r="E193" s="72" t="s">
        <v>730</v>
      </c>
      <c r="F193" s="72" t="s">
        <v>38</v>
      </c>
      <c r="G193" s="72" t="s">
        <v>232</v>
      </c>
      <c r="H193" s="56">
        <v>9.23</v>
      </c>
      <c r="I193" s="32">
        <v>1</v>
      </c>
      <c r="J193" s="41">
        <f t="shared" si="4"/>
        <v>0</v>
      </c>
      <c r="K193" s="42" t="str">
        <f t="shared" si="5"/>
        <v>OK</v>
      </c>
      <c r="L193" s="31"/>
      <c r="M193" s="31"/>
      <c r="N193" s="31"/>
      <c r="O193" s="31"/>
      <c r="P193" s="31"/>
      <c r="Q193" s="31"/>
      <c r="R193" s="31"/>
      <c r="S193" s="31"/>
      <c r="T193" s="31"/>
      <c r="U193" s="31"/>
      <c r="V193" s="31"/>
      <c r="W193" s="31"/>
      <c r="X193" s="135"/>
      <c r="Y193" s="60"/>
      <c r="Z193" s="60"/>
      <c r="AA193" s="60"/>
      <c r="AB193" s="60"/>
      <c r="AC193" s="137">
        <v>1</v>
      </c>
      <c r="AD193" s="60"/>
      <c r="AE193" s="60"/>
    </row>
    <row r="194" spans="1:31" ht="30" customHeight="1" x14ac:dyDescent="0.25">
      <c r="A194" s="166"/>
      <c r="B194" s="71">
        <v>191</v>
      </c>
      <c r="C194" s="169"/>
      <c r="D194" s="75" t="s">
        <v>240</v>
      </c>
      <c r="E194" s="72" t="s">
        <v>730</v>
      </c>
      <c r="F194" s="72" t="s">
        <v>38</v>
      </c>
      <c r="G194" s="72" t="s">
        <v>232</v>
      </c>
      <c r="H194" s="56">
        <v>13.29</v>
      </c>
      <c r="I194" s="32">
        <v>1</v>
      </c>
      <c r="J194" s="41">
        <f t="shared" si="4"/>
        <v>0</v>
      </c>
      <c r="K194" s="42" t="str">
        <f t="shared" si="5"/>
        <v>OK</v>
      </c>
      <c r="L194" s="31"/>
      <c r="M194" s="31"/>
      <c r="N194" s="31"/>
      <c r="O194" s="31"/>
      <c r="P194" s="31"/>
      <c r="Q194" s="31"/>
      <c r="R194" s="31"/>
      <c r="S194" s="31"/>
      <c r="T194" s="31"/>
      <c r="U194" s="31"/>
      <c r="V194" s="31"/>
      <c r="W194" s="31"/>
      <c r="X194" s="135"/>
      <c r="Y194" s="60"/>
      <c r="Z194" s="60"/>
      <c r="AA194" s="60"/>
      <c r="AB194" s="60"/>
      <c r="AC194" s="137">
        <v>1</v>
      </c>
      <c r="AD194" s="60"/>
      <c r="AE194" s="60"/>
    </row>
    <row r="195" spans="1:31" ht="30" customHeight="1" x14ac:dyDescent="0.25">
      <c r="A195" s="166"/>
      <c r="B195" s="71">
        <v>192</v>
      </c>
      <c r="C195" s="169"/>
      <c r="D195" s="75" t="s">
        <v>241</v>
      </c>
      <c r="E195" s="72" t="s">
        <v>730</v>
      </c>
      <c r="F195" s="72" t="s">
        <v>38</v>
      </c>
      <c r="G195" s="72" t="s">
        <v>232</v>
      </c>
      <c r="H195" s="56">
        <v>7.37</v>
      </c>
      <c r="I195" s="32">
        <v>1</v>
      </c>
      <c r="J195" s="41">
        <f t="shared" si="4"/>
        <v>0</v>
      </c>
      <c r="K195" s="42" t="str">
        <f t="shared" si="5"/>
        <v>OK</v>
      </c>
      <c r="L195" s="31"/>
      <c r="M195" s="31"/>
      <c r="N195" s="31"/>
      <c r="O195" s="31"/>
      <c r="P195" s="31"/>
      <c r="Q195" s="31"/>
      <c r="R195" s="31"/>
      <c r="S195" s="31"/>
      <c r="T195" s="31"/>
      <c r="U195" s="31"/>
      <c r="V195" s="31"/>
      <c r="W195" s="31"/>
      <c r="X195" s="135"/>
      <c r="Y195" s="60"/>
      <c r="Z195" s="60"/>
      <c r="AA195" s="60"/>
      <c r="AB195" s="60"/>
      <c r="AC195" s="137">
        <v>1</v>
      </c>
      <c r="AD195" s="60"/>
      <c r="AE195" s="60"/>
    </row>
    <row r="196" spans="1:31" ht="30" customHeight="1" x14ac:dyDescent="0.25">
      <c r="A196" s="166"/>
      <c r="B196" s="71">
        <v>193</v>
      </c>
      <c r="C196" s="169"/>
      <c r="D196" s="75" t="s">
        <v>242</v>
      </c>
      <c r="E196" s="72" t="s">
        <v>730</v>
      </c>
      <c r="F196" s="72" t="s">
        <v>38</v>
      </c>
      <c r="G196" s="72" t="s">
        <v>232</v>
      </c>
      <c r="H196" s="56">
        <v>6.83</v>
      </c>
      <c r="I196" s="32">
        <v>1</v>
      </c>
      <c r="J196" s="41">
        <f t="shared" si="4"/>
        <v>1</v>
      </c>
      <c r="K196" s="42" t="str">
        <f t="shared" si="5"/>
        <v>OK</v>
      </c>
      <c r="L196" s="31"/>
      <c r="M196" s="31"/>
      <c r="N196" s="31"/>
      <c r="O196" s="31"/>
      <c r="P196" s="31"/>
      <c r="Q196" s="31"/>
      <c r="R196" s="31"/>
      <c r="S196" s="31"/>
      <c r="T196" s="31"/>
      <c r="U196" s="31"/>
      <c r="V196" s="31"/>
      <c r="W196" s="31"/>
      <c r="X196" s="135"/>
      <c r="Y196" s="60"/>
      <c r="Z196" s="60"/>
      <c r="AA196" s="60"/>
      <c r="AB196" s="60"/>
      <c r="AC196" s="136"/>
      <c r="AD196" s="60"/>
      <c r="AE196" s="60"/>
    </row>
    <row r="197" spans="1:31" ht="30" customHeight="1" x14ac:dyDescent="0.25">
      <c r="A197" s="166"/>
      <c r="B197" s="71">
        <v>194</v>
      </c>
      <c r="C197" s="169"/>
      <c r="D197" s="75" t="s">
        <v>243</v>
      </c>
      <c r="E197" s="72" t="s">
        <v>726</v>
      </c>
      <c r="F197" s="72" t="s">
        <v>38</v>
      </c>
      <c r="G197" s="72" t="s">
        <v>232</v>
      </c>
      <c r="H197" s="56">
        <v>21.86</v>
      </c>
      <c r="I197" s="32">
        <f>3+1</f>
        <v>4</v>
      </c>
      <c r="J197" s="41">
        <f t="shared" ref="J197:J260" si="6">I197-(SUM(L197:AE197))</f>
        <v>0</v>
      </c>
      <c r="K197" s="42" t="str">
        <f t="shared" ref="K197:K260" si="7">IF(J197&lt;0,"ATENÇÃO","OK")</f>
        <v>OK</v>
      </c>
      <c r="L197" s="31"/>
      <c r="M197" s="31"/>
      <c r="N197" s="31"/>
      <c r="O197" s="31"/>
      <c r="P197" s="31">
        <v>2</v>
      </c>
      <c r="Q197" s="31"/>
      <c r="R197" s="31"/>
      <c r="S197" s="31"/>
      <c r="T197" s="31"/>
      <c r="U197" s="31"/>
      <c r="V197" s="31"/>
      <c r="W197" s="31"/>
      <c r="X197" s="135"/>
      <c r="Y197" s="60"/>
      <c r="Z197" s="60"/>
      <c r="AA197" s="60"/>
      <c r="AB197" s="137">
        <v>2</v>
      </c>
      <c r="AC197" s="136"/>
      <c r="AD197" s="60"/>
      <c r="AE197" s="60"/>
    </row>
    <row r="198" spans="1:31" ht="30" customHeight="1" x14ac:dyDescent="0.25">
      <c r="A198" s="166"/>
      <c r="B198" s="71">
        <v>195</v>
      </c>
      <c r="C198" s="169"/>
      <c r="D198" s="75" t="s">
        <v>245</v>
      </c>
      <c r="E198" s="72" t="s">
        <v>726</v>
      </c>
      <c r="F198" s="72" t="s">
        <v>38</v>
      </c>
      <c r="G198" s="72" t="s">
        <v>232</v>
      </c>
      <c r="H198" s="56">
        <v>26.83</v>
      </c>
      <c r="I198" s="32">
        <v>3</v>
      </c>
      <c r="J198" s="41">
        <f t="shared" si="6"/>
        <v>2</v>
      </c>
      <c r="K198" s="42" t="str">
        <f t="shared" si="7"/>
        <v>OK</v>
      </c>
      <c r="L198" s="31"/>
      <c r="M198" s="31"/>
      <c r="N198" s="31"/>
      <c r="O198" s="31"/>
      <c r="P198" s="31">
        <v>1</v>
      </c>
      <c r="Q198" s="31"/>
      <c r="R198" s="31"/>
      <c r="S198" s="31"/>
      <c r="T198" s="31"/>
      <c r="U198" s="31"/>
      <c r="V198" s="31"/>
      <c r="W198" s="31"/>
      <c r="X198" s="135"/>
      <c r="Y198" s="60"/>
      <c r="Z198" s="60"/>
      <c r="AA198" s="60"/>
      <c r="AB198" s="60"/>
      <c r="AC198" s="136"/>
      <c r="AD198" s="60"/>
      <c r="AE198" s="60"/>
    </row>
    <row r="199" spans="1:31" ht="30" customHeight="1" x14ac:dyDescent="0.25">
      <c r="A199" s="166"/>
      <c r="B199" s="71">
        <v>196</v>
      </c>
      <c r="C199" s="169"/>
      <c r="D199" s="75" t="s">
        <v>246</v>
      </c>
      <c r="E199" s="72" t="s">
        <v>726</v>
      </c>
      <c r="F199" s="72" t="s">
        <v>38</v>
      </c>
      <c r="G199" s="72" t="s">
        <v>232</v>
      </c>
      <c r="H199" s="56">
        <v>23.48</v>
      </c>
      <c r="I199" s="32">
        <f>1+1</f>
        <v>2</v>
      </c>
      <c r="J199" s="41">
        <f t="shared" si="6"/>
        <v>0</v>
      </c>
      <c r="K199" s="42" t="str">
        <f t="shared" si="7"/>
        <v>OK</v>
      </c>
      <c r="L199" s="31"/>
      <c r="M199" s="31"/>
      <c r="N199" s="31"/>
      <c r="O199" s="31"/>
      <c r="P199" s="31">
        <v>1</v>
      </c>
      <c r="Q199" s="31"/>
      <c r="R199" s="31"/>
      <c r="S199" s="31"/>
      <c r="T199" s="31"/>
      <c r="U199" s="31"/>
      <c r="V199" s="31"/>
      <c r="W199" s="31"/>
      <c r="X199" s="135"/>
      <c r="Y199" s="60"/>
      <c r="Z199" s="60"/>
      <c r="AA199" s="60"/>
      <c r="AB199" s="137">
        <v>1</v>
      </c>
      <c r="AC199" s="136"/>
      <c r="AD199" s="60"/>
      <c r="AE199" s="60"/>
    </row>
    <row r="200" spans="1:31" ht="30" customHeight="1" x14ac:dyDescent="0.25">
      <c r="A200" s="166"/>
      <c r="B200" s="71">
        <v>197</v>
      </c>
      <c r="C200" s="169"/>
      <c r="D200" s="75" t="s">
        <v>247</v>
      </c>
      <c r="E200" s="72" t="s">
        <v>114</v>
      </c>
      <c r="F200" s="72" t="s">
        <v>38</v>
      </c>
      <c r="G200" s="72" t="s">
        <v>232</v>
      </c>
      <c r="H200" s="56">
        <v>6.83</v>
      </c>
      <c r="I200" s="32">
        <v>1</v>
      </c>
      <c r="J200" s="41">
        <f t="shared" si="6"/>
        <v>0</v>
      </c>
      <c r="K200" s="42" t="str">
        <f t="shared" si="7"/>
        <v>OK</v>
      </c>
      <c r="L200" s="31"/>
      <c r="M200" s="31"/>
      <c r="N200" s="31"/>
      <c r="O200" s="31"/>
      <c r="P200" s="31"/>
      <c r="Q200" s="31"/>
      <c r="R200" s="31"/>
      <c r="S200" s="31"/>
      <c r="T200" s="31"/>
      <c r="U200" s="31"/>
      <c r="V200" s="31"/>
      <c r="W200" s="31"/>
      <c r="X200" s="135"/>
      <c r="Y200" s="60"/>
      <c r="Z200" s="60"/>
      <c r="AA200" s="60"/>
      <c r="AB200" s="60"/>
      <c r="AC200" s="137">
        <v>1</v>
      </c>
      <c r="AD200" s="60"/>
      <c r="AE200" s="60"/>
    </row>
    <row r="201" spans="1:31" ht="30" customHeight="1" x14ac:dyDescent="0.25">
      <c r="A201" s="166"/>
      <c r="B201" s="71">
        <v>198</v>
      </c>
      <c r="C201" s="169"/>
      <c r="D201" s="75" t="s">
        <v>248</v>
      </c>
      <c r="E201" s="72" t="s">
        <v>729</v>
      </c>
      <c r="F201" s="72" t="s">
        <v>38</v>
      </c>
      <c r="G201" s="72" t="s">
        <v>232</v>
      </c>
      <c r="H201" s="56">
        <v>14.58</v>
      </c>
      <c r="I201" s="32">
        <v>2</v>
      </c>
      <c r="J201" s="41">
        <f t="shared" si="6"/>
        <v>0</v>
      </c>
      <c r="K201" s="42" t="str">
        <f t="shared" si="7"/>
        <v>OK</v>
      </c>
      <c r="L201" s="31"/>
      <c r="M201" s="31"/>
      <c r="N201" s="31"/>
      <c r="O201" s="31"/>
      <c r="P201" s="31"/>
      <c r="Q201" s="31"/>
      <c r="R201" s="31"/>
      <c r="S201" s="31"/>
      <c r="T201" s="31"/>
      <c r="U201" s="31"/>
      <c r="V201" s="31"/>
      <c r="W201" s="31"/>
      <c r="X201" s="135"/>
      <c r="Y201" s="60"/>
      <c r="Z201" s="60"/>
      <c r="AA201" s="60"/>
      <c r="AB201" s="60"/>
      <c r="AC201" s="137">
        <v>2</v>
      </c>
      <c r="AD201" s="60"/>
      <c r="AE201" s="60"/>
    </row>
    <row r="202" spans="1:31" ht="30" customHeight="1" x14ac:dyDescent="0.25">
      <c r="A202" s="166"/>
      <c r="B202" s="71">
        <v>199</v>
      </c>
      <c r="C202" s="169"/>
      <c r="D202" s="82" t="s">
        <v>249</v>
      </c>
      <c r="E202" s="34" t="s">
        <v>729</v>
      </c>
      <c r="F202" s="72" t="s">
        <v>38</v>
      </c>
      <c r="G202" s="72" t="s">
        <v>232</v>
      </c>
      <c r="H202" s="56">
        <v>12.36</v>
      </c>
      <c r="I202" s="32">
        <v>2</v>
      </c>
      <c r="J202" s="41">
        <f t="shared" si="6"/>
        <v>2</v>
      </c>
      <c r="K202" s="42" t="str">
        <f t="shared" si="7"/>
        <v>OK</v>
      </c>
      <c r="L202" s="31"/>
      <c r="M202" s="31"/>
      <c r="N202" s="31"/>
      <c r="O202" s="31"/>
      <c r="P202" s="31"/>
      <c r="Q202" s="31"/>
      <c r="R202" s="31"/>
      <c r="S202" s="31"/>
      <c r="T202" s="31"/>
      <c r="U202" s="31"/>
      <c r="V202" s="31"/>
      <c r="W202" s="31"/>
      <c r="X202" s="135"/>
      <c r="Y202" s="60"/>
      <c r="Z202" s="60"/>
      <c r="AA202" s="60"/>
      <c r="AB202" s="60"/>
      <c r="AC202" s="136"/>
      <c r="AD202" s="60"/>
      <c r="AE202" s="60"/>
    </row>
    <row r="203" spans="1:31" ht="30" customHeight="1" x14ac:dyDescent="0.25">
      <c r="A203" s="166"/>
      <c r="B203" s="71">
        <v>200</v>
      </c>
      <c r="C203" s="169"/>
      <c r="D203" s="75" t="s">
        <v>250</v>
      </c>
      <c r="E203" s="72" t="s">
        <v>729</v>
      </c>
      <c r="F203" s="72" t="s">
        <v>38</v>
      </c>
      <c r="G203" s="72" t="s">
        <v>232</v>
      </c>
      <c r="H203" s="56">
        <v>17.559999999999999</v>
      </c>
      <c r="I203" s="32">
        <v>2</v>
      </c>
      <c r="J203" s="41">
        <f t="shared" si="6"/>
        <v>0</v>
      </c>
      <c r="K203" s="42" t="str">
        <f t="shared" si="7"/>
        <v>OK</v>
      </c>
      <c r="L203" s="31"/>
      <c r="M203" s="31"/>
      <c r="N203" s="31"/>
      <c r="O203" s="31"/>
      <c r="P203" s="31"/>
      <c r="Q203" s="31"/>
      <c r="R203" s="31"/>
      <c r="S203" s="31"/>
      <c r="T203" s="31"/>
      <c r="U203" s="31"/>
      <c r="V203" s="31"/>
      <c r="W203" s="31"/>
      <c r="X203" s="135"/>
      <c r="Y203" s="60"/>
      <c r="Z203" s="60"/>
      <c r="AA203" s="60"/>
      <c r="AB203" s="60"/>
      <c r="AC203" s="137">
        <v>2</v>
      </c>
      <c r="AD203" s="60"/>
      <c r="AE203" s="60"/>
    </row>
    <row r="204" spans="1:31" ht="30" customHeight="1" x14ac:dyDescent="0.25">
      <c r="A204" s="166"/>
      <c r="B204" s="71">
        <v>201</v>
      </c>
      <c r="C204" s="169"/>
      <c r="D204" s="75" t="s">
        <v>252</v>
      </c>
      <c r="E204" s="72" t="s">
        <v>729</v>
      </c>
      <c r="F204" s="72" t="s">
        <v>38</v>
      </c>
      <c r="G204" s="72" t="s">
        <v>232</v>
      </c>
      <c r="H204" s="56">
        <v>9.59</v>
      </c>
      <c r="I204" s="32">
        <v>2</v>
      </c>
      <c r="J204" s="41">
        <f t="shared" si="6"/>
        <v>2</v>
      </c>
      <c r="K204" s="42" t="str">
        <f t="shared" si="7"/>
        <v>OK</v>
      </c>
      <c r="L204" s="31"/>
      <c r="M204" s="31"/>
      <c r="N204" s="31"/>
      <c r="O204" s="31"/>
      <c r="P204" s="31"/>
      <c r="Q204" s="31"/>
      <c r="R204" s="31"/>
      <c r="S204" s="31"/>
      <c r="T204" s="31"/>
      <c r="U204" s="31"/>
      <c r="V204" s="31"/>
      <c r="W204" s="31"/>
      <c r="X204" s="135"/>
      <c r="Y204" s="60"/>
      <c r="Z204" s="60"/>
      <c r="AA204" s="60"/>
      <c r="AB204" s="60"/>
      <c r="AC204" s="136"/>
      <c r="AD204" s="60"/>
      <c r="AE204" s="60"/>
    </row>
    <row r="205" spans="1:31" ht="30" customHeight="1" x14ac:dyDescent="0.25">
      <c r="A205" s="166"/>
      <c r="B205" s="71">
        <v>202</v>
      </c>
      <c r="C205" s="169"/>
      <c r="D205" s="75" t="s">
        <v>253</v>
      </c>
      <c r="E205" s="72" t="s">
        <v>729</v>
      </c>
      <c r="F205" s="72" t="s">
        <v>38</v>
      </c>
      <c r="G205" s="72" t="s">
        <v>232</v>
      </c>
      <c r="H205" s="56">
        <v>21.26</v>
      </c>
      <c r="I205" s="32">
        <v>1</v>
      </c>
      <c r="J205" s="41">
        <f t="shared" si="6"/>
        <v>0</v>
      </c>
      <c r="K205" s="42" t="str">
        <f t="shared" si="7"/>
        <v>OK</v>
      </c>
      <c r="L205" s="31"/>
      <c r="M205" s="31"/>
      <c r="N205" s="31"/>
      <c r="O205" s="31"/>
      <c r="P205" s="31">
        <v>1</v>
      </c>
      <c r="Q205" s="31"/>
      <c r="R205" s="31"/>
      <c r="S205" s="31"/>
      <c r="T205" s="31"/>
      <c r="U205" s="31"/>
      <c r="V205" s="31"/>
      <c r="W205" s="31"/>
      <c r="X205" s="135"/>
      <c r="Y205" s="60"/>
      <c r="Z205" s="60"/>
      <c r="AA205" s="60"/>
      <c r="AB205" s="60"/>
      <c r="AC205" s="136"/>
      <c r="AD205" s="60"/>
      <c r="AE205" s="60"/>
    </row>
    <row r="206" spans="1:31" ht="30" customHeight="1" x14ac:dyDescent="0.25">
      <c r="A206" s="166"/>
      <c r="B206" s="71">
        <v>203</v>
      </c>
      <c r="C206" s="169"/>
      <c r="D206" s="75" t="s">
        <v>254</v>
      </c>
      <c r="E206" s="72" t="s">
        <v>729</v>
      </c>
      <c r="F206" s="72" t="s">
        <v>38</v>
      </c>
      <c r="G206" s="72" t="s">
        <v>232</v>
      </c>
      <c r="H206" s="56">
        <v>13.5</v>
      </c>
      <c r="I206" s="32">
        <v>3</v>
      </c>
      <c r="J206" s="41">
        <f t="shared" si="6"/>
        <v>3</v>
      </c>
      <c r="K206" s="42" t="str">
        <f t="shared" si="7"/>
        <v>OK</v>
      </c>
      <c r="L206" s="31"/>
      <c r="M206" s="31"/>
      <c r="N206" s="31"/>
      <c r="O206" s="31"/>
      <c r="P206" s="31"/>
      <c r="Q206" s="31"/>
      <c r="R206" s="31"/>
      <c r="S206" s="31"/>
      <c r="T206" s="31"/>
      <c r="U206" s="31"/>
      <c r="V206" s="31"/>
      <c r="W206" s="31"/>
      <c r="X206" s="135"/>
      <c r="Y206" s="60"/>
      <c r="Z206" s="60"/>
      <c r="AA206" s="60"/>
      <c r="AB206" s="60"/>
      <c r="AC206" s="136"/>
      <c r="AD206" s="60"/>
      <c r="AE206" s="60"/>
    </row>
    <row r="207" spans="1:31" ht="30" customHeight="1" x14ac:dyDescent="0.25">
      <c r="A207" s="166"/>
      <c r="B207" s="71">
        <v>204</v>
      </c>
      <c r="C207" s="169"/>
      <c r="D207" s="75" t="s">
        <v>255</v>
      </c>
      <c r="E207" s="72" t="s">
        <v>729</v>
      </c>
      <c r="F207" s="72" t="s">
        <v>38</v>
      </c>
      <c r="G207" s="72" t="s">
        <v>232</v>
      </c>
      <c r="H207" s="56">
        <v>21.26</v>
      </c>
      <c r="I207" s="32">
        <v>3</v>
      </c>
      <c r="J207" s="41">
        <f t="shared" si="6"/>
        <v>3</v>
      </c>
      <c r="K207" s="42" t="str">
        <f t="shared" si="7"/>
        <v>OK</v>
      </c>
      <c r="L207" s="31"/>
      <c r="M207" s="31"/>
      <c r="N207" s="31"/>
      <c r="O207" s="31"/>
      <c r="P207" s="31"/>
      <c r="Q207" s="31"/>
      <c r="R207" s="31"/>
      <c r="S207" s="31"/>
      <c r="T207" s="31"/>
      <c r="U207" s="31"/>
      <c r="V207" s="31"/>
      <c r="W207" s="31"/>
      <c r="X207" s="135"/>
      <c r="Y207" s="60"/>
      <c r="Z207" s="60"/>
      <c r="AA207" s="60"/>
      <c r="AB207" s="60"/>
      <c r="AC207" s="136"/>
      <c r="AD207" s="60"/>
      <c r="AE207" s="60"/>
    </row>
    <row r="208" spans="1:31" ht="30" customHeight="1" x14ac:dyDescent="0.25">
      <c r="A208" s="166"/>
      <c r="B208" s="71">
        <v>205</v>
      </c>
      <c r="C208" s="169"/>
      <c r="D208" s="75" t="s">
        <v>256</v>
      </c>
      <c r="E208" s="72" t="s">
        <v>729</v>
      </c>
      <c r="F208" s="72" t="s">
        <v>38</v>
      </c>
      <c r="G208" s="72" t="s">
        <v>232</v>
      </c>
      <c r="H208" s="56">
        <v>19.64</v>
      </c>
      <c r="I208" s="32">
        <v>3</v>
      </c>
      <c r="J208" s="41">
        <f t="shared" si="6"/>
        <v>3</v>
      </c>
      <c r="K208" s="42" t="str">
        <f t="shared" si="7"/>
        <v>OK</v>
      </c>
      <c r="L208" s="31"/>
      <c r="M208" s="31"/>
      <c r="N208" s="31"/>
      <c r="O208" s="31"/>
      <c r="P208" s="31"/>
      <c r="Q208" s="31"/>
      <c r="R208" s="31"/>
      <c r="S208" s="31"/>
      <c r="T208" s="31"/>
      <c r="U208" s="31"/>
      <c r="V208" s="31"/>
      <c r="W208" s="31"/>
      <c r="X208" s="135"/>
      <c r="Y208" s="60"/>
      <c r="Z208" s="60"/>
      <c r="AA208" s="60"/>
      <c r="AB208" s="60"/>
      <c r="AC208" s="136"/>
      <c r="AD208" s="60"/>
      <c r="AE208" s="60"/>
    </row>
    <row r="209" spans="1:31" ht="30" customHeight="1" x14ac:dyDescent="0.25">
      <c r="A209" s="166"/>
      <c r="B209" s="71">
        <v>206</v>
      </c>
      <c r="C209" s="169"/>
      <c r="D209" s="75" t="s">
        <v>257</v>
      </c>
      <c r="E209" s="72" t="s">
        <v>726</v>
      </c>
      <c r="F209" s="72" t="s">
        <v>38</v>
      </c>
      <c r="G209" s="72" t="s">
        <v>232</v>
      </c>
      <c r="H209" s="56">
        <v>46.54</v>
      </c>
      <c r="I209" s="32"/>
      <c r="J209" s="41">
        <f t="shared" si="6"/>
        <v>0</v>
      </c>
      <c r="K209" s="42" t="str">
        <f t="shared" si="7"/>
        <v>OK</v>
      </c>
      <c r="L209" s="31"/>
      <c r="M209" s="31"/>
      <c r="N209" s="31"/>
      <c r="O209" s="31"/>
      <c r="P209" s="31"/>
      <c r="Q209" s="31"/>
      <c r="R209" s="31"/>
      <c r="S209" s="31"/>
      <c r="T209" s="31"/>
      <c r="U209" s="31"/>
      <c r="V209" s="31"/>
      <c r="W209" s="31"/>
      <c r="X209" s="135"/>
      <c r="Y209" s="60"/>
      <c r="Z209" s="60"/>
      <c r="AA209" s="60"/>
      <c r="AB209" s="60"/>
      <c r="AC209" s="136"/>
      <c r="AD209" s="60"/>
      <c r="AE209" s="60"/>
    </row>
    <row r="210" spans="1:31" ht="30" customHeight="1" x14ac:dyDescent="0.25">
      <c r="A210" s="166"/>
      <c r="B210" s="71">
        <v>207</v>
      </c>
      <c r="C210" s="169"/>
      <c r="D210" s="75" t="s">
        <v>258</v>
      </c>
      <c r="E210" s="72" t="s">
        <v>726</v>
      </c>
      <c r="F210" s="72" t="s">
        <v>38</v>
      </c>
      <c r="G210" s="72" t="s">
        <v>232</v>
      </c>
      <c r="H210" s="56">
        <v>33.75</v>
      </c>
      <c r="I210" s="32"/>
      <c r="J210" s="41">
        <f t="shared" si="6"/>
        <v>0</v>
      </c>
      <c r="K210" s="42" t="str">
        <f t="shared" si="7"/>
        <v>OK</v>
      </c>
      <c r="L210" s="31"/>
      <c r="M210" s="31"/>
      <c r="N210" s="31"/>
      <c r="O210" s="31"/>
      <c r="P210" s="31"/>
      <c r="Q210" s="31"/>
      <c r="R210" s="31"/>
      <c r="S210" s="31"/>
      <c r="T210" s="31"/>
      <c r="U210" s="31"/>
      <c r="V210" s="31"/>
      <c r="W210" s="31"/>
      <c r="X210" s="135"/>
      <c r="Y210" s="60"/>
      <c r="Z210" s="60"/>
      <c r="AA210" s="60"/>
      <c r="AB210" s="60"/>
      <c r="AC210" s="136"/>
      <c r="AD210" s="60"/>
      <c r="AE210" s="60"/>
    </row>
    <row r="211" spans="1:31" ht="30" customHeight="1" x14ac:dyDescent="0.25">
      <c r="A211" s="166"/>
      <c r="B211" s="71">
        <v>208</v>
      </c>
      <c r="C211" s="169"/>
      <c r="D211" s="75" t="s">
        <v>259</v>
      </c>
      <c r="E211" s="72" t="s">
        <v>726</v>
      </c>
      <c r="F211" s="72" t="s">
        <v>38</v>
      </c>
      <c r="G211" s="72" t="s">
        <v>232</v>
      </c>
      <c r="H211" s="56">
        <v>51.32</v>
      </c>
      <c r="I211" s="32"/>
      <c r="J211" s="41">
        <f t="shared" si="6"/>
        <v>0</v>
      </c>
      <c r="K211" s="42" t="str">
        <f t="shared" si="7"/>
        <v>OK</v>
      </c>
      <c r="L211" s="31"/>
      <c r="M211" s="31"/>
      <c r="N211" s="31"/>
      <c r="O211" s="31"/>
      <c r="P211" s="31"/>
      <c r="Q211" s="31"/>
      <c r="R211" s="31"/>
      <c r="S211" s="31"/>
      <c r="T211" s="31"/>
      <c r="U211" s="31"/>
      <c r="V211" s="31"/>
      <c r="W211" s="31"/>
      <c r="X211" s="135"/>
      <c r="Y211" s="60"/>
      <c r="Z211" s="60"/>
      <c r="AA211" s="60"/>
      <c r="AB211" s="60"/>
      <c r="AC211" s="136"/>
      <c r="AD211" s="60"/>
      <c r="AE211" s="60"/>
    </row>
    <row r="212" spans="1:31" ht="30" customHeight="1" x14ac:dyDescent="0.25">
      <c r="A212" s="166"/>
      <c r="B212" s="71">
        <v>209</v>
      </c>
      <c r="C212" s="169"/>
      <c r="D212" s="75" t="s">
        <v>260</v>
      </c>
      <c r="E212" s="72" t="s">
        <v>231</v>
      </c>
      <c r="F212" s="72" t="s">
        <v>38</v>
      </c>
      <c r="G212" s="72" t="s">
        <v>232</v>
      </c>
      <c r="H212" s="56">
        <v>29.7</v>
      </c>
      <c r="I212" s="32"/>
      <c r="J212" s="41">
        <f t="shared" si="6"/>
        <v>0</v>
      </c>
      <c r="K212" s="42" t="str">
        <f t="shared" si="7"/>
        <v>OK</v>
      </c>
      <c r="L212" s="31"/>
      <c r="M212" s="31"/>
      <c r="N212" s="31"/>
      <c r="O212" s="31"/>
      <c r="P212" s="31"/>
      <c r="Q212" s="31"/>
      <c r="R212" s="31"/>
      <c r="S212" s="31"/>
      <c r="T212" s="31"/>
      <c r="U212" s="31"/>
      <c r="V212" s="31"/>
      <c r="W212" s="31"/>
      <c r="X212" s="135"/>
      <c r="Y212" s="60"/>
      <c r="Z212" s="60"/>
      <c r="AA212" s="60"/>
      <c r="AB212" s="60"/>
      <c r="AC212" s="136"/>
      <c r="AD212" s="60"/>
      <c r="AE212" s="60"/>
    </row>
    <row r="213" spans="1:31" ht="30" customHeight="1" x14ac:dyDescent="0.25">
      <c r="A213" s="166"/>
      <c r="B213" s="71">
        <v>210</v>
      </c>
      <c r="C213" s="169"/>
      <c r="D213" s="75" t="s">
        <v>261</v>
      </c>
      <c r="E213" s="72" t="s">
        <v>231</v>
      </c>
      <c r="F213" s="72" t="s">
        <v>38</v>
      </c>
      <c r="G213" s="72" t="s">
        <v>232</v>
      </c>
      <c r="H213" s="56">
        <v>26.24</v>
      </c>
      <c r="I213" s="32"/>
      <c r="J213" s="41">
        <f t="shared" si="6"/>
        <v>0</v>
      </c>
      <c r="K213" s="42" t="str">
        <f t="shared" si="7"/>
        <v>OK</v>
      </c>
      <c r="L213" s="31"/>
      <c r="M213" s="31"/>
      <c r="N213" s="31"/>
      <c r="O213" s="31"/>
      <c r="P213" s="31"/>
      <c r="Q213" s="31"/>
      <c r="R213" s="31"/>
      <c r="S213" s="31"/>
      <c r="T213" s="31"/>
      <c r="U213" s="31"/>
      <c r="V213" s="31"/>
      <c r="W213" s="31"/>
      <c r="X213" s="135"/>
      <c r="Y213" s="60"/>
      <c r="Z213" s="60"/>
      <c r="AA213" s="60"/>
      <c r="AB213" s="60"/>
      <c r="AC213" s="136"/>
      <c r="AD213" s="60"/>
      <c r="AE213" s="60"/>
    </row>
    <row r="214" spans="1:31" ht="30" customHeight="1" x14ac:dyDescent="0.25">
      <c r="A214" s="166"/>
      <c r="B214" s="71">
        <v>211</v>
      </c>
      <c r="C214" s="169"/>
      <c r="D214" s="75" t="s">
        <v>262</v>
      </c>
      <c r="E214" s="72" t="s">
        <v>731</v>
      </c>
      <c r="F214" s="72" t="s">
        <v>38</v>
      </c>
      <c r="G214" s="72" t="s">
        <v>232</v>
      </c>
      <c r="H214" s="56">
        <v>7.4</v>
      </c>
      <c r="I214" s="32">
        <v>4</v>
      </c>
      <c r="J214" s="41">
        <f t="shared" si="6"/>
        <v>0</v>
      </c>
      <c r="K214" s="42" t="str">
        <f t="shared" si="7"/>
        <v>OK</v>
      </c>
      <c r="L214" s="31"/>
      <c r="M214" s="31"/>
      <c r="N214" s="31"/>
      <c r="O214" s="31"/>
      <c r="P214" s="31"/>
      <c r="Q214" s="31"/>
      <c r="R214" s="31"/>
      <c r="S214" s="31"/>
      <c r="T214" s="31"/>
      <c r="U214" s="31"/>
      <c r="V214" s="31"/>
      <c r="W214" s="31"/>
      <c r="X214" s="135"/>
      <c r="Y214" s="60"/>
      <c r="Z214" s="60"/>
      <c r="AA214" s="60"/>
      <c r="AB214" s="60"/>
      <c r="AC214" s="137">
        <v>4</v>
      </c>
      <c r="AD214" s="60"/>
      <c r="AE214" s="60"/>
    </row>
    <row r="215" spans="1:31" ht="30" customHeight="1" x14ac:dyDescent="0.25">
      <c r="A215" s="166"/>
      <c r="B215" s="71">
        <v>212</v>
      </c>
      <c r="C215" s="169"/>
      <c r="D215" s="75" t="s">
        <v>263</v>
      </c>
      <c r="E215" s="72" t="s">
        <v>728</v>
      </c>
      <c r="F215" s="72" t="s">
        <v>38</v>
      </c>
      <c r="G215" s="72" t="s">
        <v>232</v>
      </c>
      <c r="H215" s="56">
        <v>20.48</v>
      </c>
      <c r="I215" s="32"/>
      <c r="J215" s="41">
        <f t="shared" si="6"/>
        <v>0</v>
      </c>
      <c r="K215" s="42" t="str">
        <f t="shared" si="7"/>
        <v>OK</v>
      </c>
      <c r="L215" s="31"/>
      <c r="M215" s="31"/>
      <c r="N215" s="31"/>
      <c r="O215" s="31"/>
      <c r="P215" s="31"/>
      <c r="Q215" s="31"/>
      <c r="R215" s="31"/>
      <c r="S215" s="31"/>
      <c r="T215" s="31"/>
      <c r="U215" s="31"/>
      <c r="V215" s="31"/>
      <c r="W215" s="31"/>
      <c r="X215" s="135"/>
      <c r="Y215" s="60"/>
      <c r="Z215" s="60"/>
      <c r="AA215" s="60"/>
      <c r="AB215" s="60"/>
      <c r="AC215" s="136"/>
      <c r="AD215" s="60"/>
      <c r="AE215" s="60"/>
    </row>
    <row r="216" spans="1:31" ht="30" customHeight="1" x14ac:dyDescent="0.25">
      <c r="A216" s="166"/>
      <c r="B216" s="71">
        <v>213</v>
      </c>
      <c r="C216" s="169"/>
      <c r="D216" s="75" t="s">
        <v>264</v>
      </c>
      <c r="E216" s="72" t="s">
        <v>231</v>
      </c>
      <c r="F216" s="72" t="s">
        <v>38</v>
      </c>
      <c r="G216" s="72" t="s">
        <v>232</v>
      </c>
      <c r="H216" s="56">
        <v>19.73</v>
      </c>
      <c r="I216" s="32">
        <v>1</v>
      </c>
      <c r="J216" s="41">
        <f t="shared" si="6"/>
        <v>1</v>
      </c>
      <c r="K216" s="42" t="str">
        <f t="shared" si="7"/>
        <v>OK</v>
      </c>
      <c r="L216" s="31"/>
      <c r="M216" s="31"/>
      <c r="N216" s="31"/>
      <c r="O216" s="31"/>
      <c r="P216" s="31"/>
      <c r="Q216" s="31"/>
      <c r="R216" s="31"/>
      <c r="S216" s="31"/>
      <c r="T216" s="31"/>
      <c r="U216" s="31"/>
      <c r="V216" s="31"/>
      <c r="W216" s="31"/>
      <c r="X216" s="135"/>
      <c r="Y216" s="60"/>
      <c r="Z216" s="60"/>
      <c r="AA216" s="60"/>
      <c r="AB216" s="60"/>
      <c r="AC216" s="136"/>
      <c r="AD216" s="60"/>
      <c r="AE216" s="60"/>
    </row>
    <row r="217" spans="1:31" ht="30" customHeight="1" x14ac:dyDescent="0.25">
      <c r="A217" s="166"/>
      <c r="B217" s="71">
        <v>214</v>
      </c>
      <c r="C217" s="169"/>
      <c r="D217" s="75" t="s">
        <v>265</v>
      </c>
      <c r="E217" s="72" t="s">
        <v>231</v>
      </c>
      <c r="F217" s="72" t="s">
        <v>38</v>
      </c>
      <c r="G217" s="72" t="s">
        <v>232</v>
      </c>
      <c r="H217" s="56">
        <v>16.32</v>
      </c>
      <c r="I217" s="32">
        <v>1</v>
      </c>
      <c r="J217" s="41">
        <f t="shared" si="6"/>
        <v>1</v>
      </c>
      <c r="K217" s="42" t="str">
        <f t="shared" si="7"/>
        <v>OK</v>
      </c>
      <c r="L217" s="31"/>
      <c r="M217" s="31"/>
      <c r="N217" s="31"/>
      <c r="O217" s="31"/>
      <c r="P217" s="31"/>
      <c r="Q217" s="31"/>
      <c r="R217" s="31"/>
      <c r="S217" s="31"/>
      <c r="T217" s="31"/>
      <c r="U217" s="31"/>
      <c r="V217" s="31"/>
      <c r="W217" s="31"/>
      <c r="X217" s="135"/>
      <c r="Y217" s="60"/>
      <c r="Z217" s="60"/>
      <c r="AA217" s="60"/>
      <c r="AB217" s="60"/>
      <c r="AC217" s="136"/>
      <c r="AD217" s="60"/>
      <c r="AE217" s="60"/>
    </row>
    <row r="218" spans="1:31" ht="30" customHeight="1" x14ac:dyDescent="0.25">
      <c r="A218" s="166"/>
      <c r="B218" s="71">
        <v>215</v>
      </c>
      <c r="C218" s="169"/>
      <c r="D218" s="75" t="s">
        <v>266</v>
      </c>
      <c r="E218" s="72" t="s">
        <v>231</v>
      </c>
      <c r="F218" s="72" t="s">
        <v>38</v>
      </c>
      <c r="G218" s="72" t="s">
        <v>232</v>
      </c>
      <c r="H218" s="56">
        <v>34.82</v>
      </c>
      <c r="I218" s="32">
        <v>1</v>
      </c>
      <c r="J218" s="41">
        <f t="shared" si="6"/>
        <v>1</v>
      </c>
      <c r="K218" s="42" t="str">
        <f t="shared" si="7"/>
        <v>OK</v>
      </c>
      <c r="L218" s="31"/>
      <c r="M218" s="31"/>
      <c r="N218" s="31"/>
      <c r="O218" s="31"/>
      <c r="P218" s="31"/>
      <c r="Q218" s="31"/>
      <c r="R218" s="31"/>
      <c r="S218" s="31"/>
      <c r="T218" s="31"/>
      <c r="U218" s="31"/>
      <c r="V218" s="31"/>
      <c r="W218" s="31"/>
      <c r="X218" s="135"/>
      <c r="Y218" s="60"/>
      <c r="Z218" s="60"/>
      <c r="AA218" s="60"/>
      <c r="AB218" s="60"/>
      <c r="AC218" s="136"/>
      <c r="AD218" s="60"/>
      <c r="AE218" s="60"/>
    </row>
    <row r="219" spans="1:31" ht="30" customHeight="1" x14ac:dyDescent="0.25">
      <c r="A219" s="166"/>
      <c r="B219" s="71">
        <v>216</v>
      </c>
      <c r="C219" s="169"/>
      <c r="D219" s="75" t="s">
        <v>267</v>
      </c>
      <c r="E219" s="72" t="s">
        <v>231</v>
      </c>
      <c r="F219" s="72" t="s">
        <v>38</v>
      </c>
      <c r="G219" s="72" t="s">
        <v>232</v>
      </c>
      <c r="H219" s="56">
        <v>15.32</v>
      </c>
      <c r="I219" s="32">
        <v>1</v>
      </c>
      <c r="J219" s="41">
        <f t="shared" si="6"/>
        <v>1</v>
      </c>
      <c r="K219" s="42" t="str">
        <f t="shared" si="7"/>
        <v>OK</v>
      </c>
      <c r="L219" s="31"/>
      <c r="M219" s="31"/>
      <c r="N219" s="31"/>
      <c r="O219" s="31"/>
      <c r="P219" s="31"/>
      <c r="Q219" s="31"/>
      <c r="R219" s="31"/>
      <c r="S219" s="31"/>
      <c r="T219" s="31"/>
      <c r="U219" s="31"/>
      <c r="V219" s="31"/>
      <c r="W219" s="31"/>
      <c r="X219" s="135"/>
      <c r="Y219" s="60"/>
      <c r="Z219" s="60"/>
      <c r="AA219" s="60"/>
      <c r="AB219" s="60"/>
      <c r="AC219" s="136"/>
      <c r="AD219" s="60"/>
      <c r="AE219" s="60"/>
    </row>
    <row r="220" spans="1:31" ht="30" customHeight="1" x14ac:dyDescent="0.25">
      <c r="A220" s="166"/>
      <c r="B220" s="71">
        <v>217</v>
      </c>
      <c r="C220" s="169"/>
      <c r="D220" s="75" t="s">
        <v>268</v>
      </c>
      <c r="E220" s="72" t="s">
        <v>726</v>
      </c>
      <c r="F220" s="72" t="s">
        <v>38</v>
      </c>
      <c r="G220" s="72" t="s">
        <v>232</v>
      </c>
      <c r="H220" s="56">
        <v>24.25</v>
      </c>
      <c r="I220" s="32">
        <v>1</v>
      </c>
      <c r="J220" s="41">
        <f t="shared" si="6"/>
        <v>0</v>
      </c>
      <c r="K220" s="42" t="str">
        <f t="shared" si="7"/>
        <v>OK</v>
      </c>
      <c r="L220" s="31"/>
      <c r="M220" s="31"/>
      <c r="N220" s="31"/>
      <c r="O220" s="31"/>
      <c r="P220" s="31"/>
      <c r="Q220" s="31"/>
      <c r="R220" s="31"/>
      <c r="S220" s="31"/>
      <c r="T220" s="31"/>
      <c r="U220" s="31"/>
      <c r="V220" s="31"/>
      <c r="W220" s="31"/>
      <c r="X220" s="135"/>
      <c r="Y220" s="60"/>
      <c r="Z220" s="60"/>
      <c r="AA220" s="60"/>
      <c r="AB220" s="60"/>
      <c r="AC220" s="137">
        <v>1</v>
      </c>
      <c r="AD220" s="60"/>
      <c r="AE220" s="60"/>
    </row>
    <row r="221" spans="1:31" ht="30" customHeight="1" x14ac:dyDescent="0.25">
      <c r="A221" s="166"/>
      <c r="B221" s="71">
        <v>218</v>
      </c>
      <c r="C221" s="169"/>
      <c r="D221" s="75" t="s">
        <v>269</v>
      </c>
      <c r="E221" s="72" t="s">
        <v>726</v>
      </c>
      <c r="F221" s="72" t="s">
        <v>38</v>
      </c>
      <c r="G221" s="72" t="s">
        <v>232</v>
      </c>
      <c r="H221" s="56">
        <v>64.540000000000006</v>
      </c>
      <c r="I221" s="32">
        <v>1</v>
      </c>
      <c r="J221" s="41">
        <f t="shared" si="6"/>
        <v>1</v>
      </c>
      <c r="K221" s="42" t="str">
        <f t="shared" si="7"/>
        <v>OK</v>
      </c>
      <c r="L221" s="31"/>
      <c r="M221" s="31"/>
      <c r="N221" s="31"/>
      <c r="O221" s="31"/>
      <c r="P221" s="31"/>
      <c r="Q221" s="31"/>
      <c r="R221" s="31"/>
      <c r="S221" s="31"/>
      <c r="T221" s="31"/>
      <c r="U221" s="31"/>
      <c r="V221" s="31"/>
      <c r="W221" s="31"/>
      <c r="X221" s="135"/>
      <c r="Y221" s="60"/>
      <c r="Z221" s="60"/>
      <c r="AA221" s="60"/>
      <c r="AB221" s="60"/>
      <c r="AC221" s="136"/>
      <c r="AD221" s="60"/>
      <c r="AE221" s="60"/>
    </row>
    <row r="222" spans="1:31" ht="30" customHeight="1" x14ac:dyDescent="0.25">
      <c r="A222" s="166"/>
      <c r="B222" s="71">
        <v>219</v>
      </c>
      <c r="C222" s="169"/>
      <c r="D222" s="75" t="s">
        <v>270</v>
      </c>
      <c r="E222" s="72" t="s">
        <v>726</v>
      </c>
      <c r="F222" s="72" t="s">
        <v>38</v>
      </c>
      <c r="G222" s="72" t="s">
        <v>44</v>
      </c>
      <c r="H222" s="56">
        <v>106.74</v>
      </c>
      <c r="I222" s="32">
        <v>1</v>
      </c>
      <c r="J222" s="41">
        <f t="shared" si="6"/>
        <v>1</v>
      </c>
      <c r="K222" s="42" t="str">
        <f t="shared" si="7"/>
        <v>OK</v>
      </c>
      <c r="L222" s="31"/>
      <c r="M222" s="31"/>
      <c r="N222" s="31"/>
      <c r="O222" s="31"/>
      <c r="P222" s="31"/>
      <c r="Q222" s="31"/>
      <c r="R222" s="31"/>
      <c r="S222" s="31"/>
      <c r="T222" s="31"/>
      <c r="U222" s="31"/>
      <c r="V222" s="31"/>
      <c r="W222" s="31"/>
      <c r="X222" s="135"/>
      <c r="Y222" s="60"/>
      <c r="Z222" s="60"/>
      <c r="AA222" s="60"/>
      <c r="AB222" s="60"/>
      <c r="AC222" s="136"/>
      <c r="AD222" s="60"/>
      <c r="AE222" s="60"/>
    </row>
    <row r="223" spans="1:31" ht="30" customHeight="1" x14ac:dyDescent="0.25">
      <c r="A223" s="166"/>
      <c r="B223" s="71">
        <v>220</v>
      </c>
      <c r="C223" s="169"/>
      <c r="D223" s="75" t="s">
        <v>271</v>
      </c>
      <c r="E223" s="72" t="s">
        <v>726</v>
      </c>
      <c r="F223" s="72" t="s">
        <v>38</v>
      </c>
      <c r="G223" s="72" t="s">
        <v>232</v>
      </c>
      <c r="H223" s="56">
        <v>19.39</v>
      </c>
      <c r="I223" s="32">
        <v>2</v>
      </c>
      <c r="J223" s="41">
        <f t="shared" si="6"/>
        <v>2</v>
      </c>
      <c r="K223" s="42" t="str">
        <f t="shared" si="7"/>
        <v>OK</v>
      </c>
      <c r="L223" s="31"/>
      <c r="M223" s="31"/>
      <c r="N223" s="31"/>
      <c r="O223" s="31"/>
      <c r="P223" s="31"/>
      <c r="Q223" s="31"/>
      <c r="R223" s="31"/>
      <c r="S223" s="31"/>
      <c r="T223" s="31"/>
      <c r="U223" s="31"/>
      <c r="V223" s="31"/>
      <c r="W223" s="31"/>
      <c r="X223" s="135"/>
      <c r="Y223" s="60"/>
      <c r="Z223" s="60"/>
      <c r="AA223" s="60"/>
      <c r="AB223" s="60"/>
      <c r="AC223" s="136"/>
      <c r="AD223" s="60"/>
      <c r="AE223" s="60"/>
    </row>
    <row r="224" spans="1:31" ht="30" customHeight="1" x14ac:dyDescent="0.25">
      <c r="A224" s="166"/>
      <c r="B224" s="71">
        <v>221</v>
      </c>
      <c r="C224" s="169"/>
      <c r="D224" s="75" t="s">
        <v>273</v>
      </c>
      <c r="E224" s="72" t="s">
        <v>729</v>
      </c>
      <c r="F224" s="72" t="s">
        <v>38</v>
      </c>
      <c r="G224" s="72" t="s">
        <v>232</v>
      </c>
      <c r="H224" s="56">
        <v>14.17</v>
      </c>
      <c r="I224" s="32">
        <v>1</v>
      </c>
      <c r="J224" s="41">
        <f t="shared" si="6"/>
        <v>0</v>
      </c>
      <c r="K224" s="42" t="str">
        <f t="shared" si="7"/>
        <v>OK</v>
      </c>
      <c r="L224" s="31"/>
      <c r="M224" s="31"/>
      <c r="N224" s="31"/>
      <c r="O224" s="31"/>
      <c r="P224" s="31"/>
      <c r="Q224" s="31"/>
      <c r="R224" s="31"/>
      <c r="S224" s="31"/>
      <c r="T224" s="31"/>
      <c r="U224" s="31"/>
      <c r="V224" s="31"/>
      <c r="W224" s="31"/>
      <c r="X224" s="135"/>
      <c r="Y224" s="60"/>
      <c r="Z224" s="60"/>
      <c r="AA224" s="60"/>
      <c r="AB224" s="60"/>
      <c r="AC224" s="137">
        <v>1</v>
      </c>
      <c r="AD224" s="60"/>
      <c r="AE224" s="60"/>
    </row>
    <row r="225" spans="1:31" ht="30" customHeight="1" x14ac:dyDescent="0.25">
      <c r="A225" s="166"/>
      <c r="B225" s="71">
        <v>222</v>
      </c>
      <c r="C225" s="169"/>
      <c r="D225" s="75" t="s">
        <v>274</v>
      </c>
      <c r="E225" s="72" t="s">
        <v>729</v>
      </c>
      <c r="F225" s="72" t="s">
        <v>38</v>
      </c>
      <c r="G225" s="72" t="s">
        <v>232</v>
      </c>
      <c r="H225" s="56">
        <v>17.260000000000002</v>
      </c>
      <c r="I225" s="32">
        <v>1</v>
      </c>
      <c r="J225" s="41">
        <f t="shared" si="6"/>
        <v>1</v>
      </c>
      <c r="K225" s="42" t="str">
        <f t="shared" si="7"/>
        <v>OK</v>
      </c>
      <c r="L225" s="31"/>
      <c r="M225" s="31"/>
      <c r="N225" s="31"/>
      <c r="O225" s="31"/>
      <c r="P225" s="31"/>
      <c r="Q225" s="31"/>
      <c r="R225" s="31"/>
      <c r="S225" s="31"/>
      <c r="T225" s="31"/>
      <c r="U225" s="31"/>
      <c r="V225" s="31"/>
      <c r="W225" s="31"/>
      <c r="X225" s="135"/>
      <c r="Y225" s="60"/>
      <c r="Z225" s="60"/>
      <c r="AA225" s="60"/>
      <c r="AB225" s="60"/>
      <c r="AC225" s="139"/>
      <c r="AD225" s="60"/>
      <c r="AE225" s="60"/>
    </row>
    <row r="226" spans="1:31" ht="30" customHeight="1" x14ac:dyDescent="0.25">
      <c r="A226" s="166"/>
      <c r="B226" s="73">
        <v>223</v>
      </c>
      <c r="C226" s="169"/>
      <c r="D226" s="75" t="s">
        <v>656</v>
      </c>
      <c r="E226" s="72" t="s">
        <v>729</v>
      </c>
      <c r="F226" s="72" t="s">
        <v>336</v>
      </c>
      <c r="G226" s="72" t="s">
        <v>232</v>
      </c>
      <c r="H226" s="56">
        <v>18.02</v>
      </c>
      <c r="I226" s="32"/>
      <c r="J226" s="41">
        <f t="shared" si="6"/>
        <v>0</v>
      </c>
      <c r="K226" s="42" t="str">
        <f t="shared" si="7"/>
        <v>OK</v>
      </c>
      <c r="L226" s="31"/>
      <c r="M226" s="31"/>
      <c r="N226" s="31"/>
      <c r="O226" s="31"/>
      <c r="P226" s="31"/>
      <c r="Q226" s="31"/>
      <c r="R226" s="31"/>
      <c r="S226" s="31"/>
      <c r="T226" s="31"/>
      <c r="U226" s="31"/>
      <c r="V226" s="31"/>
      <c r="W226" s="31"/>
      <c r="X226" s="135"/>
      <c r="Y226" s="60"/>
      <c r="Z226" s="60"/>
      <c r="AA226" s="60"/>
      <c r="AB226" s="60"/>
      <c r="AC226" s="139"/>
      <c r="AD226" s="60"/>
      <c r="AE226" s="60"/>
    </row>
    <row r="227" spans="1:31" ht="30" customHeight="1" x14ac:dyDescent="0.25">
      <c r="A227" s="166"/>
      <c r="B227" s="71">
        <v>224</v>
      </c>
      <c r="C227" s="169"/>
      <c r="D227" s="75" t="s">
        <v>275</v>
      </c>
      <c r="E227" s="72" t="s">
        <v>726</v>
      </c>
      <c r="F227" s="72" t="s">
        <v>38</v>
      </c>
      <c r="G227" s="72" t="s">
        <v>232</v>
      </c>
      <c r="H227" s="56">
        <v>22.93</v>
      </c>
      <c r="I227" s="32">
        <f>1+1</f>
        <v>2</v>
      </c>
      <c r="J227" s="41">
        <f t="shared" si="6"/>
        <v>0</v>
      </c>
      <c r="K227" s="42" t="str">
        <f t="shared" si="7"/>
        <v>OK</v>
      </c>
      <c r="L227" s="31"/>
      <c r="M227" s="31"/>
      <c r="N227" s="31"/>
      <c r="O227" s="31"/>
      <c r="P227" s="31">
        <v>1</v>
      </c>
      <c r="Q227" s="31"/>
      <c r="R227" s="31"/>
      <c r="S227" s="31"/>
      <c r="T227" s="31"/>
      <c r="U227" s="31"/>
      <c r="V227" s="31"/>
      <c r="W227" s="31"/>
      <c r="Y227" s="60"/>
      <c r="Z227" s="137">
        <v>1</v>
      </c>
      <c r="AA227" s="60"/>
      <c r="AB227" s="60"/>
      <c r="AC227" s="139"/>
      <c r="AD227" s="60"/>
      <c r="AE227" s="60"/>
    </row>
    <row r="228" spans="1:31" ht="30" customHeight="1" x14ac:dyDescent="0.25">
      <c r="A228" s="166"/>
      <c r="B228" s="71">
        <v>225</v>
      </c>
      <c r="C228" s="169"/>
      <c r="D228" s="75" t="s">
        <v>276</v>
      </c>
      <c r="E228" s="72" t="s">
        <v>726</v>
      </c>
      <c r="F228" s="72" t="s">
        <v>38</v>
      </c>
      <c r="G228" s="72" t="s">
        <v>232</v>
      </c>
      <c r="H228" s="56">
        <v>47.76</v>
      </c>
      <c r="I228" s="32">
        <v>1</v>
      </c>
      <c r="J228" s="41">
        <f t="shared" si="6"/>
        <v>0</v>
      </c>
      <c r="K228" s="42" t="str">
        <f t="shared" si="7"/>
        <v>OK</v>
      </c>
      <c r="L228" s="31"/>
      <c r="M228" s="31"/>
      <c r="N228" s="31"/>
      <c r="O228" s="31"/>
      <c r="P228" s="31"/>
      <c r="Q228" s="31"/>
      <c r="R228" s="31"/>
      <c r="S228" s="31"/>
      <c r="T228" s="31"/>
      <c r="U228" s="31"/>
      <c r="V228" s="31"/>
      <c r="W228" s="31"/>
      <c r="X228" s="135"/>
      <c r="Y228" s="60"/>
      <c r="Z228" s="60"/>
      <c r="AA228" s="60"/>
      <c r="AB228" s="137">
        <v>1</v>
      </c>
      <c r="AC228" s="139"/>
      <c r="AD228" s="60"/>
      <c r="AE228" s="60"/>
    </row>
    <row r="229" spans="1:31" ht="30" customHeight="1" x14ac:dyDescent="0.25">
      <c r="A229" s="166"/>
      <c r="B229" s="71">
        <v>226</v>
      </c>
      <c r="C229" s="169"/>
      <c r="D229" s="75" t="s">
        <v>277</v>
      </c>
      <c r="E229" s="72" t="s">
        <v>731</v>
      </c>
      <c r="F229" s="72" t="s">
        <v>38</v>
      </c>
      <c r="G229" s="72" t="s">
        <v>232</v>
      </c>
      <c r="H229" s="56">
        <v>34.770000000000003</v>
      </c>
      <c r="I229" s="32">
        <v>2</v>
      </c>
      <c r="J229" s="41">
        <f t="shared" si="6"/>
        <v>1</v>
      </c>
      <c r="K229" s="42" t="str">
        <f t="shared" si="7"/>
        <v>OK</v>
      </c>
      <c r="L229" s="31"/>
      <c r="M229" s="31"/>
      <c r="N229" s="31"/>
      <c r="O229" s="31"/>
      <c r="P229" s="31"/>
      <c r="Q229" s="31"/>
      <c r="R229" s="31"/>
      <c r="S229" s="31"/>
      <c r="T229" s="31"/>
      <c r="U229" s="31"/>
      <c r="V229" s="31"/>
      <c r="W229" s="31"/>
      <c r="X229" s="135"/>
      <c r="Y229" s="60"/>
      <c r="Z229" s="60"/>
      <c r="AA229" s="60"/>
      <c r="AB229" s="60"/>
      <c r="AC229" s="140">
        <v>1</v>
      </c>
      <c r="AD229" s="60"/>
      <c r="AE229" s="60"/>
    </row>
    <row r="230" spans="1:31" ht="30" customHeight="1" x14ac:dyDescent="0.25">
      <c r="A230" s="166"/>
      <c r="B230" s="71">
        <v>227</v>
      </c>
      <c r="C230" s="169"/>
      <c r="D230" s="75" t="s">
        <v>278</v>
      </c>
      <c r="E230" s="72" t="s">
        <v>731</v>
      </c>
      <c r="F230" s="72" t="s">
        <v>38</v>
      </c>
      <c r="G230" s="72" t="s">
        <v>232</v>
      </c>
      <c r="H230" s="56">
        <v>38.89</v>
      </c>
      <c r="I230" s="32">
        <v>4</v>
      </c>
      <c r="J230" s="41">
        <f t="shared" si="6"/>
        <v>2</v>
      </c>
      <c r="K230" s="42" t="str">
        <f t="shared" si="7"/>
        <v>OK</v>
      </c>
      <c r="L230" s="31"/>
      <c r="M230" s="31"/>
      <c r="N230" s="31"/>
      <c r="O230" s="31"/>
      <c r="P230" s="31"/>
      <c r="Q230" s="31"/>
      <c r="R230" s="31"/>
      <c r="S230" s="31"/>
      <c r="T230" s="31"/>
      <c r="U230" s="31"/>
      <c r="V230" s="31"/>
      <c r="W230" s="31"/>
      <c r="X230" s="135"/>
      <c r="Y230" s="60"/>
      <c r="Z230" s="60"/>
      <c r="AA230" s="60"/>
      <c r="AB230" s="60"/>
      <c r="AC230" s="140">
        <v>2</v>
      </c>
      <c r="AD230" s="60"/>
      <c r="AE230" s="60"/>
    </row>
    <row r="231" spans="1:31" ht="30" customHeight="1" x14ac:dyDescent="0.25">
      <c r="A231" s="166"/>
      <c r="B231" s="71">
        <v>228</v>
      </c>
      <c r="C231" s="169"/>
      <c r="D231" s="75" t="s">
        <v>279</v>
      </c>
      <c r="E231" s="72" t="s">
        <v>731</v>
      </c>
      <c r="F231" s="72" t="s">
        <v>38</v>
      </c>
      <c r="G231" s="72" t="s">
        <v>232</v>
      </c>
      <c r="H231" s="56">
        <v>62.09</v>
      </c>
      <c r="I231" s="32">
        <v>1</v>
      </c>
      <c r="J231" s="41">
        <f t="shared" si="6"/>
        <v>0</v>
      </c>
      <c r="K231" s="42" t="str">
        <f t="shared" si="7"/>
        <v>OK</v>
      </c>
      <c r="L231" s="31"/>
      <c r="M231" s="31"/>
      <c r="N231" s="31"/>
      <c r="O231" s="31"/>
      <c r="P231" s="31">
        <v>1</v>
      </c>
      <c r="Q231" s="31"/>
      <c r="R231" s="31"/>
      <c r="S231" s="31"/>
      <c r="T231" s="31"/>
      <c r="U231" s="31"/>
      <c r="V231" s="31"/>
      <c r="W231" s="31"/>
      <c r="X231" s="135"/>
      <c r="Y231" s="60"/>
      <c r="Z231" s="60"/>
      <c r="AA231" s="60"/>
      <c r="AB231" s="60"/>
      <c r="AC231" s="139"/>
      <c r="AD231" s="60"/>
      <c r="AE231" s="60"/>
    </row>
    <row r="232" spans="1:31" ht="30" customHeight="1" x14ac:dyDescent="0.25">
      <c r="A232" s="166"/>
      <c r="B232" s="71">
        <v>229</v>
      </c>
      <c r="C232" s="169"/>
      <c r="D232" s="75" t="s">
        <v>280</v>
      </c>
      <c r="E232" s="72" t="s">
        <v>729</v>
      </c>
      <c r="F232" s="72" t="s">
        <v>38</v>
      </c>
      <c r="G232" s="72" t="s">
        <v>232</v>
      </c>
      <c r="H232" s="56">
        <v>10.92</v>
      </c>
      <c r="I232" s="32">
        <v>4</v>
      </c>
      <c r="J232" s="41">
        <f t="shared" si="6"/>
        <v>0</v>
      </c>
      <c r="K232" s="42" t="str">
        <f t="shared" si="7"/>
        <v>OK</v>
      </c>
      <c r="L232" s="31"/>
      <c r="M232" s="31"/>
      <c r="N232" s="31"/>
      <c r="O232" s="31"/>
      <c r="P232" s="31">
        <v>4</v>
      </c>
      <c r="Q232" s="31"/>
      <c r="R232" s="31"/>
      <c r="S232" s="31"/>
      <c r="T232" s="31"/>
      <c r="U232" s="31"/>
      <c r="V232" s="31"/>
      <c r="W232" s="31"/>
      <c r="X232" s="135"/>
      <c r="Y232" s="60"/>
      <c r="Z232" s="60"/>
      <c r="AA232" s="60"/>
      <c r="AB232" s="60"/>
      <c r="AC232" s="136"/>
      <c r="AD232" s="60"/>
      <c r="AE232" s="60"/>
    </row>
    <row r="233" spans="1:31" ht="30" customHeight="1" x14ac:dyDescent="0.25">
      <c r="A233" s="166"/>
      <c r="B233" s="73">
        <v>230</v>
      </c>
      <c r="C233" s="169"/>
      <c r="D233" s="75" t="s">
        <v>281</v>
      </c>
      <c r="E233" s="72" t="s">
        <v>729</v>
      </c>
      <c r="F233" s="72" t="s">
        <v>38</v>
      </c>
      <c r="G233" s="72" t="s">
        <v>232</v>
      </c>
      <c r="H233" s="56">
        <v>60.58</v>
      </c>
      <c r="I233" s="32"/>
      <c r="J233" s="41">
        <f t="shared" si="6"/>
        <v>0</v>
      </c>
      <c r="K233" s="42" t="str">
        <f t="shared" si="7"/>
        <v>OK</v>
      </c>
      <c r="L233" s="31"/>
      <c r="M233" s="31"/>
      <c r="N233" s="31"/>
      <c r="O233" s="31"/>
      <c r="P233" s="31"/>
      <c r="Q233" s="31"/>
      <c r="R233" s="31"/>
      <c r="S233" s="31"/>
      <c r="T233" s="31"/>
      <c r="U233" s="31"/>
      <c r="V233" s="31"/>
      <c r="W233" s="31"/>
      <c r="X233" s="135"/>
      <c r="Y233" s="60"/>
      <c r="Z233" s="60"/>
      <c r="AA233" s="60"/>
      <c r="AB233" s="60"/>
      <c r="AC233" s="136"/>
      <c r="AD233" s="60"/>
      <c r="AE233" s="60"/>
    </row>
    <row r="234" spans="1:31" ht="30" customHeight="1" x14ac:dyDescent="0.25">
      <c r="A234" s="166"/>
      <c r="B234" s="73">
        <v>231</v>
      </c>
      <c r="C234" s="169"/>
      <c r="D234" s="75" t="s">
        <v>283</v>
      </c>
      <c r="E234" s="72" t="s">
        <v>732</v>
      </c>
      <c r="F234" s="72" t="s">
        <v>38</v>
      </c>
      <c r="G234" s="72" t="s">
        <v>232</v>
      </c>
      <c r="H234" s="56">
        <v>142.84</v>
      </c>
      <c r="I234" s="32"/>
      <c r="J234" s="41">
        <f t="shared" si="6"/>
        <v>0</v>
      </c>
      <c r="K234" s="42" t="str">
        <f t="shared" si="7"/>
        <v>OK</v>
      </c>
      <c r="L234" s="31"/>
      <c r="M234" s="31"/>
      <c r="N234" s="31"/>
      <c r="O234" s="31"/>
      <c r="P234" s="31"/>
      <c r="Q234" s="31"/>
      <c r="R234" s="31"/>
      <c r="S234" s="31"/>
      <c r="T234" s="31"/>
      <c r="U234" s="31"/>
      <c r="V234" s="31"/>
      <c r="W234" s="31"/>
      <c r="X234" s="135"/>
      <c r="Y234" s="60"/>
      <c r="Z234" s="60"/>
      <c r="AA234" s="60"/>
      <c r="AB234" s="60"/>
      <c r="AC234" s="136"/>
      <c r="AD234" s="60"/>
      <c r="AE234" s="60"/>
    </row>
    <row r="235" spans="1:31" ht="30" customHeight="1" x14ac:dyDescent="0.25">
      <c r="A235" s="166"/>
      <c r="B235" s="73">
        <v>232</v>
      </c>
      <c r="C235" s="169"/>
      <c r="D235" s="75" t="s">
        <v>285</v>
      </c>
      <c r="E235" s="72" t="s">
        <v>710</v>
      </c>
      <c r="F235" s="72" t="s">
        <v>38</v>
      </c>
      <c r="G235" s="72" t="s">
        <v>232</v>
      </c>
      <c r="H235" s="56">
        <v>60.19</v>
      </c>
      <c r="I235" s="32"/>
      <c r="J235" s="41">
        <f t="shared" si="6"/>
        <v>0</v>
      </c>
      <c r="K235" s="42" t="str">
        <f t="shared" si="7"/>
        <v>OK</v>
      </c>
      <c r="L235" s="31"/>
      <c r="M235" s="31"/>
      <c r="N235" s="31"/>
      <c r="O235" s="31"/>
      <c r="P235" s="31"/>
      <c r="Q235" s="31"/>
      <c r="R235" s="31"/>
      <c r="S235" s="31"/>
      <c r="T235" s="31"/>
      <c r="U235" s="31"/>
      <c r="V235" s="31"/>
      <c r="W235" s="31"/>
      <c r="X235" s="135"/>
      <c r="Y235" s="60"/>
      <c r="Z235" s="60"/>
      <c r="AA235" s="60"/>
      <c r="AB235" s="60"/>
      <c r="AC235" s="136"/>
      <c r="AD235" s="60"/>
      <c r="AE235" s="60"/>
    </row>
    <row r="236" spans="1:31" ht="30" customHeight="1" x14ac:dyDescent="0.25">
      <c r="A236" s="166"/>
      <c r="B236" s="73">
        <v>233</v>
      </c>
      <c r="C236" s="169"/>
      <c r="D236" s="75" t="s">
        <v>667</v>
      </c>
      <c r="E236" s="72" t="s">
        <v>732</v>
      </c>
      <c r="F236" s="72" t="s">
        <v>336</v>
      </c>
      <c r="G236" s="72" t="s">
        <v>232</v>
      </c>
      <c r="H236" s="56">
        <v>343.96</v>
      </c>
      <c r="I236" s="32"/>
      <c r="J236" s="41">
        <f t="shared" si="6"/>
        <v>0</v>
      </c>
      <c r="K236" s="42" t="str">
        <f t="shared" si="7"/>
        <v>OK</v>
      </c>
      <c r="L236" s="31"/>
      <c r="M236" s="31"/>
      <c r="N236" s="31"/>
      <c r="O236" s="31"/>
      <c r="P236" s="31"/>
      <c r="Q236" s="31"/>
      <c r="R236" s="31"/>
      <c r="S236" s="31"/>
      <c r="T236" s="31"/>
      <c r="U236" s="31"/>
      <c r="V236" s="31"/>
      <c r="W236" s="31"/>
      <c r="X236" s="135"/>
      <c r="Y236" s="60"/>
      <c r="Z236" s="60"/>
      <c r="AA236" s="60"/>
      <c r="AB236" s="60"/>
      <c r="AC236" s="136"/>
      <c r="AD236" s="60"/>
      <c r="AE236" s="60"/>
    </row>
    <row r="237" spans="1:31" ht="30" customHeight="1" x14ac:dyDescent="0.25">
      <c r="A237" s="166"/>
      <c r="B237" s="73">
        <v>234</v>
      </c>
      <c r="C237" s="169"/>
      <c r="D237" s="75" t="s">
        <v>668</v>
      </c>
      <c r="E237" s="72" t="s">
        <v>732</v>
      </c>
      <c r="F237" s="72" t="s">
        <v>336</v>
      </c>
      <c r="G237" s="72" t="s">
        <v>232</v>
      </c>
      <c r="H237" s="56">
        <v>486.15</v>
      </c>
      <c r="I237" s="32"/>
      <c r="J237" s="41">
        <f t="shared" si="6"/>
        <v>0</v>
      </c>
      <c r="K237" s="42" t="str">
        <f t="shared" si="7"/>
        <v>OK</v>
      </c>
      <c r="L237" s="31"/>
      <c r="M237" s="31"/>
      <c r="N237" s="31"/>
      <c r="O237" s="31"/>
      <c r="P237" s="31"/>
      <c r="Q237" s="31"/>
      <c r="R237" s="31"/>
      <c r="S237" s="31"/>
      <c r="T237" s="31"/>
      <c r="U237" s="31"/>
      <c r="V237" s="31"/>
      <c r="W237" s="31"/>
      <c r="X237" s="135"/>
      <c r="Y237" s="60"/>
      <c r="Z237" s="60"/>
      <c r="AA237" s="60"/>
      <c r="AB237" s="60"/>
      <c r="AC237" s="136"/>
      <c r="AD237" s="60"/>
      <c r="AE237" s="60"/>
    </row>
    <row r="238" spans="1:31" ht="30" customHeight="1" x14ac:dyDescent="0.25">
      <c r="A238" s="166"/>
      <c r="B238" s="71">
        <v>235</v>
      </c>
      <c r="C238" s="169"/>
      <c r="D238" s="75" t="s">
        <v>287</v>
      </c>
      <c r="E238" s="72" t="s">
        <v>231</v>
      </c>
      <c r="F238" s="72" t="s">
        <v>38</v>
      </c>
      <c r="G238" s="72" t="s">
        <v>232</v>
      </c>
      <c r="H238" s="56">
        <v>21.89</v>
      </c>
      <c r="I238" s="32"/>
      <c r="J238" s="41">
        <f t="shared" si="6"/>
        <v>0</v>
      </c>
      <c r="K238" s="42" t="str">
        <f t="shared" si="7"/>
        <v>OK</v>
      </c>
      <c r="L238" s="31"/>
      <c r="M238" s="31"/>
      <c r="N238" s="31"/>
      <c r="O238" s="31"/>
      <c r="P238" s="31"/>
      <c r="Q238" s="31"/>
      <c r="R238" s="31"/>
      <c r="S238" s="31"/>
      <c r="T238" s="31"/>
      <c r="U238" s="31"/>
      <c r="V238" s="31"/>
      <c r="W238" s="31"/>
      <c r="X238" s="135"/>
      <c r="Y238" s="60"/>
      <c r="Z238" s="60"/>
      <c r="AA238" s="60"/>
      <c r="AB238" s="60"/>
      <c r="AC238" s="136"/>
      <c r="AD238" s="60"/>
      <c r="AE238" s="60"/>
    </row>
    <row r="239" spans="1:31" ht="30" customHeight="1" x14ac:dyDescent="0.25">
      <c r="A239" s="166"/>
      <c r="B239" s="71">
        <v>236</v>
      </c>
      <c r="C239" s="169"/>
      <c r="D239" s="75" t="s">
        <v>289</v>
      </c>
      <c r="E239" s="72" t="s">
        <v>231</v>
      </c>
      <c r="F239" s="72" t="s">
        <v>38</v>
      </c>
      <c r="G239" s="72" t="s">
        <v>232</v>
      </c>
      <c r="H239" s="56">
        <v>35.840000000000003</v>
      </c>
      <c r="I239" s="32"/>
      <c r="J239" s="41">
        <f t="shared" si="6"/>
        <v>0</v>
      </c>
      <c r="K239" s="42" t="str">
        <f t="shared" si="7"/>
        <v>OK</v>
      </c>
      <c r="L239" s="31"/>
      <c r="M239" s="31"/>
      <c r="N239" s="31"/>
      <c r="O239" s="31"/>
      <c r="P239" s="31"/>
      <c r="Q239" s="31"/>
      <c r="R239" s="31"/>
      <c r="S239" s="31"/>
      <c r="T239" s="31"/>
      <c r="U239" s="31"/>
      <c r="V239" s="31"/>
      <c r="W239" s="31"/>
      <c r="X239" s="135"/>
      <c r="Y239" s="60"/>
      <c r="Z239" s="60"/>
      <c r="AA239" s="60"/>
      <c r="AB239" s="60"/>
      <c r="AC239" s="136"/>
      <c r="AD239" s="60"/>
      <c r="AE239" s="60"/>
    </row>
    <row r="240" spans="1:31" ht="30" customHeight="1" x14ac:dyDescent="0.25">
      <c r="A240" s="166"/>
      <c r="B240" s="71">
        <v>237</v>
      </c>
      <c r="C240" s="169"/>
      <c r="D240" s="75" t="s">
        <v>290</v>
      </c>
      <c r="E240" s="72" t="s">
        <v>231</v>
      </c>
      <c r="F240" s="72" t="s">
        <v>38</v>
      </c>
      <c r="G240" s="72" t="s">
        <v>232</v>
      </c>
      <c r="H240" s="56">
        <v>19.579999999999998</v>
      </c>
      <c r="I240" s="32"/>
      <c r="J240" s="41">
        <f t="shared" si="6"/>
        <v>0</v>
      </c>
      <c r="K240" s="42" t="str">
        <f t="shared" si="7"/>
        <v>OK</v>
      </c>
      <c r="L240" s="31"/>
      <c r="M240" s="31"/>
      <c r="N240" s="31"/>
      <c r="O240" s="31"/>
      <c r="P240" s="31"/>
      <c r="Q240" s="31"/>
      <c r="R240" s="31"/>
      <c r="S240" s="31"/>
      <c r="T240" s="31"/>
      <c r="U240" s="31"/>
      <c r="V240" s="31"/>
      <c r="W240" s="31"/>
      <c r="X240" s="135"/>
      <c r="Y240" s="60"/>
      <c r="Z240" s="60"/>
      <c r="AA240" s="60"/>
      <c r="AB240" s="60"/>
      <c r="AC240" s="136"/>
      <c r="AD240" s="60"/>
      <c r="AE240" s="60"/>
    </row>
    <row r="241" spans="1:31" ht="30" customHeight="1" x14ac:dyDescent="0.25">
      <c r="A241" s="166"/>
      <c r="B241" s="71">
        <v>238</v>
      </c>
      <c r="C241" s="169"/>
      <c r="D241" s="75" t="s">
        <v>291</v>
      </c>
      <c r="E241" s="72" t="s">
        <v>231</v>
      </c>
      <c r="F241" s="72" t="s">
        <v>38</v>
      </c>
      <c r="G241" s="72" t="s">
        <v>232</v>
      </c>
      <c r="H241" s="56">
        <v>42.52</v>
      </c>
      <c r="I241" s="32"/>
      <c r="J241" s="41">
        <f t="shared" si="6"/>
        <v>0</v>
      </c>
      <c r="K241" s="42" t="str">
        <f t="shared" si="7"/>
        <v>OK</v>
      </c>
      <c r="L241" s="31"/>
      <c r="M241" s="31"/>
      <c r="N241" s="31"/>
      <c r="O241" s="31"/>
      <c r="P241" s="31"/>
      <c r="Q241" s="31"/>
      <c r="R241" s="31"/>
      <c r="S241" s="31"/>
      <c r="T241" s="31"/>
      <c r="U241" s="31"/>
      <c r="V241" s="31"/>
      <c r="W241" s="31"/>
      <c r="X241" s="135"/>
      <c r="Y241" s="60"/>
      <c r="Z241" s="60"/>
      <c r="AA241" s="60"/>
      <c r="AB241" s="60"/>
      <c r="AC241" s="136"/>
      <c r="AD241" s="60"/>
      <c r="AE241" s="60"/>
    </row>
    <row r="242" spans="1:31" ht="30" customHeight="1" x14ac:dyDescent="0.25">
      <c r="A242" s="166"/>
      <c r="B242" s="71">
        <v>239</v>
      </c>
      <c r="C242" s="169"/>
      <c r="D242" s="75" t="s">
        <v>293</v>
      </c>
      <c r="E242" s="72" t="s">
        <v>231</v>
      </c>
      <c r="F242" s="72" t="s">
        <v>38</v>
      </c>
      <c r="G242" s="72" t="s">
        <v>232</v>
      </c>
      <c r="H242" s="56">
        <v>41.19</v>
      </c>
      <c r="I242" s="32"/>
      <c r="J242" s="41">
        <f t="shared" si="6"/>
        <v>0</v>
      </c>
      <c r="K242" s="42" t="str">
        <f t="shared" si="7"/>
        <v>OK</v>
      </c>
      <c r="L242" s="31"/>
      <c r="M242" s="31"/>
      <c r="N242" s="31"/>
      <c r="O242" s="31"/>
      <c r="P242" s="31"/>
      <c r="Q242" s="31"/>
      <c r="R242" s="31"/>
      <c r="S242" s="31"/>
      <c r="T242" s="31"/>
      <c r="U242" s="31"/>
      <c r="V242" s="31"/>
      <c r="W242" s="31"/>
      <c r="X242" s="135"/>
      <c r="Y242" s="60"/>
      <c r="Z242" s="60"/>
      <c r="AA242" s="60"/>
      <c r="AB242" s="60"/>
      <c r="AC242" s="136"/>
      <c r="AD242" s="60"/>
      <c r="AE242" s="60"/>
    </row>
    <row r="243" spans="1:31" ht="30" customHeight="1" x14ac:dyDescent="0.25">
      <c r="A243" s="166"/>
      <c r="B243" s="71">
        <v>240</v>
      </c>
      <c r="C243" s="169"/>
      <c r="D243" s="75" t="s">
        <v>295</v>
      </c>
      <c r="E243" s="72" t="s">
        <v>710</v>
      </c>
      <c r="F243" s="72" t="s">
        <v>38</v>
      </c>
      <c r="G243" s="72" t="s">
        <v>232</v>
      </c>
      <c r="H243" s="56">
        <v>59.1</v>
      </c>
      <c r="I243" s="32"/>
      <c r="J243" s="41">
        <f t="shared" si="6"/>
        <v>0</v>
      </c>
      <c r="K243" s="42" t="str">
        <f t="shared" si="7"/>
        <v>OK</v>
      </c>
      <c r="L243" s="31"/>
      <c r="M243" s="31"/>
      <c r="N243" s="31"/>
      <c r="O243" s="31"/>
      <c r="P243" s="31"/>
      <c r="Q243" s="31"/>
      <c r="R243" s="31"/>
      <c r="S243" s="31"/>
      <c r="T243" s="31"/>
      <c r="U243" s="31"/>
      <c r="V243" s="31"/>
      <c r="W243" s="31"/>
      <c r="X243" s="135"/>
      <c r="Y243" s="60"/>
      <c r="Z243" s="60"/>
      <c r="AA243" s="60"/>
      <c r="AB243" s="60"/>
      <c r="AC243" s="136"/>
      <c r="AD243" s="60"/>
      <c r="AE243" s="60"/>
    </row>
    <row r="244" spans="1:31" ht="30" customHeight="1" x14ac:dyDescent="0.25">
      <c r="A244" s="166"/>
      <c r="B244" s="71">
        <v>241</v>
      </c>
      <c r="C244" s="169"/>
      <c r="D244" s="75" t="s">
        <v>297</v>
      </c>
      <c r="E244" s="72" t="s">
        <v>729</v>
      </c>
      <c r="F244" s="72" t="s">
        <v>38</v>
      </c>
      <c r="G244" s="72" t="s">
        <v>232</v>
      </c>
      <c r="H244" s="56">
        <v>38.520000000000003</v>
      </c>
      <c r="I244" s="32"/>
      <c r="J244" s="41">
        <f t="shared" si="6"/>
        <v>0</v>
      </c>
      <c r="K244" s="42" t="str">
        <f t="shared" si="7"/>
        <v>OK</v>
      </c>
      <c r="L244" s="31"/>
      <c r="M244" s="31"/>
      <c r="N244" s="31"/>
      <c r="O244" s="31"/>
      <c r="P244" s="31"/>
      <c r="Q244" s="31"/>
      <c r="R244" s="31"/>
      <c r="S244" s="31"/>
      <c r="T244" s="31"/>
      <c r="U244" s="31"/>
      <c r="V244" s="31"/>
      <c r="W244" s="31"/>
      <c r="X244" s="135"/>
      <c r="Y244" s="60"/>
      <c r="Z244" s="60"/>
      <c r="AA244" s="60"/>
      <c r="AB244" s="60"/>
      <c r="AC244" s="136"/>
      <c r="AD244" s="60"/>
      <c r="AE244" s="60"/>
    </row>
    <row r="245" spans="1:31" ht="30" customHeight="1" x14ac:dyDescent="0.25">
      <c r="A245" s="166"/>
      <c r="B245" s="71">
        <v>242</v>
      </c>
      <c r="C245" s="169"/>
      <c r="D245" s="75" t="s">
        <v>298</v>
      </c>
      <c r="E245" s="72" t="s">
        <v>726</v>
      </c>
      <c r="F245" s="72" t="s">
        <v>38</v>
      </c>
      <c r="G245" s="72" t="s">
        <v>232</v>
      </c>
      <c r="H245" s="56">
        <v>13.52</v>
      </c>
      <c r="I245" s="32">
        <v>5</v>
      </c>
      <c r="J245" s="41">
        <f t="shared" si="6"/>
        <v>5</v>
      </c>
      <c r="K245" s="42" t="str">
        <f t="shared" si="7"/>
        <v>OK</v>
      </c>
      <c r="L245" s="31"/>
      <c r="M245" s="31"/>
      <c r="N245" s="31"/>
      <c r="O245" s="31"/>
      <c r="P245" s="31"/>
      <c r="Q245" s="31"/>
      <c r="R245" s="31"/>
      <c r="S245" s="31"/>
      <c r="T245" s="31"/>
      <c r="U245" s="31"/>
      <c r="V245" s="31"/>
      <c r="W245" s="31"/>
      <c r="X245" s="135"/>
      <c r="Y245" s="60"/>
      <c r="Z245" s="60"/>
      <c r="AA245" s="60"/>
      <c r="AB245" s="60"/>
      <c r="AC245" s="136"/>
      <c r="AD245" s="60"/>
      <c r="AE245" s="60"/>
    </row>
    <row r="246" spans="1:31" ht="30" customHeight="1" x14ac:dyDescent="0.25">
      <c r="A246" s="166"/>
      <c r="B246" s="73">
        <v>243</v>
      </c>
      <c r="C246" s="169"/>
      <c r="D246" s="75" t="s">
        <v>621</v>
      </c>
      <c r="E246" s="72" t="s">
        <v>729</v>
      </c>
      <c r="F246" s="72" t="s">
        <v>336</v>
      </c>
      <c r="G246" s="72" t="s">
        <v>232</v>
      </c>
      <c r="H246" s="56">
        <v>60.86</v>
      </c>
      <c r="I246" s="32"/>
      <c r="J246" s="41">
        <f t="shared" si="6"/>
        <v>0</v>
      </c>
      <c r="K246" s="42" t="str">
        <f t="shared" si="7"/>
        <v>OK</v>
      </c>
      <c r="L246" s="31"/>
      <c r="M246" s="31"/>
      <c r="N246" s="31"/>
      <c r="O246" s="31"/>
      <c r="P246" s="31"/>
      <c r="Q246" s="31"/>
      <c r="R246" s="31"/>
      <c r="S246" s="31"/>
      <c r="T246" s="31"/>
      <c r="U246" s="31"/>
      <c r="V246" s="31"/>
      <c r="W246" s="31"/>
      <c r="X246" s="135"/>
      <c r="Y246" s="60"/>
      <c r="Z246" s="60"/>
      <c r="AA246" s="60"/>
      <c r="AB246" s="60"/>
      <c r="AC246" s="136"/>
      <c r="AD246" s="60"/>
      <c r="AE246" s="60"/>
    </row>
    <row r="247" spans="1:31" ht="30" customHeight="1" x14ac:dyDescent="0.25">
      <c r="A247" s="166"/>
      <c r="B247" s="73">
        <v>244</v>
      </c>
      <c r="C247" s="169"/>
      <c r="D247" s="75" t="s">
        <v>646</v>
      </c>
      <c r="E247" s="72" t="s">
        <v>726</v>
      </c>
      <c r="F247" s="72" t="s">
        <v>336</v>
      </c>
      <c r="G247" s="72" t="s">
        <v>232</v>
      </c>
      <c r="H247" s="56">
        <v>65.84</v>
      </c>
      <c r="I247" s="32">
        <v>1</v>
      </c>
      <c r="J247" s="41">
        <f t="shared" si="6"/>
        <v>0</v>
      </c>
      <c r="K247" s="42" t="str">
        <f t="shared" si="7"/>
        <v>OK</v>
      </c>
      <c r="L247" s="31"/>
      <c r="M247" s="31"/>
      <c r="N247" s="31"/>
      <c r="O247" s="31"/>
      <c r="P247" s="31">
        <v>1</v>
      </c>
      <c r="Q247" s="31"/>
      <c r="R247" s="31"/>
      <c r="S247" s="31"/>
      <c r="T247" s="31"/>
      <c r="U247" s="31"/>
      <c r="V247" s="31"/>
      <c r="W247" s="31"/>
      <c r="X247" s="135"/>
      <c r="Y247" s="60"/>
      <c r="Z247" s="60"/>
      <c r="AA247" s="60"/>
      <c r="AB247" s="60"/>
      <c r="AC247" s="136"/>
      <c r="AD247" s="60"/>
      <c r="AE247" s="60"/>
    </row>
    <row r="248" spans="1:31" ht="30" customHeight="1" x14ac:dyDescent="0.25">
      <c r="A248" s="166"/>
      <c r="B248" s="73">
        <v>245</v>
      </c>
      <c r="C248" s="169"/>
      <c r="D248" s="75" t="s">
        <v>647</v>
      </c>
      <c r="E248" s="72" t="s">
        <v>726</v>
      </c>
      <c r="F248" s="72" t="s">
        <v>336</v>
      </c>
      <c r="G248" s="72" t="s">
        <v>232</v>
      </c>
      <c r="H248" s="56">
        <v>30.24</v>
      </c>
      <c r="I248" s="32">
        <v>2</v>
      </c>
      <c r="J248" s="41">
        <f t="shared" si="6"/>
        <v>0</v>
      </c>
      <c r="K248" s="42" t="str">
        <f t="shared" si="7"/>
        <v>OK</v>
      </c>
      <c r="L248" s="31"/>
      <c r="M248" s="31"/>
      <c r="N248" s="31"/>
      <c r="O248" s="31"/>
      <c r="P248" s="31">
        <v>1</v>
      </c>
      <c r="Q248" s="31"/>
      <c r="R248" s="31"/>
      <c r="S248" s="31"/>
      <c r="T248" s="31"/>
      <c r="U248" s="31"/>
      <c r="V248" s="31"/>
      <c r="W248" s="31"/>
      <c r="X248" s="135"/>
      <c r="Y248" s="60"/>
      <c r="Z248" s="137">
        <v>1</v>
      </c>
      <c r="AA248" s="60"/>
      <c r="AB248" s="60"/>
      <c r="AC248" s="136"/>
      <c r="AD248" s="60"/>
      <c r="AE248" s="60"/>
    </row>
    <row r="249" spans="1:31" ht="30" customHeight="1" x14ac:dyDescent="0.25">
      <c r="A249" s="166"/>
      <c r="B249" s="73">
        <v>246</v>
      </c>
      <c r="C249" s="169"/>
      <c r="D249" s="75" t="s">
        <v>624</v>
      </c>
      <c r="E249" s="72" t="s">
        <v>731</v>
      </c>
      <c r="F249" s="72" t="s">
        <v>336</v>
      </c>
      <c r="G249" s="72" t="s">
        <v>232</v>
      </c>
      <c r="H249" s="56">
        <v>5.55</v>
      </c>
      <c r="I249" s="32"/>
      <c r="J249" s="41">
        <f t="shared" si="6"/>
        <v>0</v>
      </c>
      <c r="K249" s="42" t="str">
        <f t="shared" si="7"/>
        <v>OK</v>
      </c>
      <c r="L249" s="31"/>
      <c r="M249" s="31"/>
      <c r="N249" s="31"/>
      <c r="O249" s="31"/>
      <c r="P249" s="31"/>
      <c r="Q249" s="31"/>
      <c r="R249" s="31"/>
      <c r="S249" s="31"/>
      <c r="T249" s="31"/>
      <c r="U249" s="31"/>
      <c r="V249" s="31"/>
      <c r="W249" s="31"/>
      <c r="X249" s="135"/>
      <c r="Y249" s="60"/>
      <c r="Z249" s="135"/>
      <c r="AA249" s="60"/>
      <c r="AB249" s="60"/>
      <c r="AC249" s="136"/>
      <c r="AD249" s="60"/>
      <c r="AE249" s="60"/>
    </row>
    <row r="250" spans="1:31" ht="30" customHeight="1" x14ac:dyDescent="0.25">
      <c r="A250" s="166"/>
      <c r="B250" s="73">
        <v>247</v>
      </c>
      <c r="C250" s="169"/>
      <c r="D250" s="75" t="s">
        <v>645</v>
      </c>
      <c r="E250" s="72" t="s">
        <v>726</v>
      </c>
      <c r="F250" s="72" t="s">
        <v>336</v>
      </c>
      <c r="G250" s="72" t="s">
        <v>232</v>
      </c>
      <c r="H250" s="56">
        <v>9.76</v>
      </c>
      <c r="I250" s="32"/>
      <c r="J250" s="41">
        <f t="shared" si="6"/>
        <v>0</v>
      </c>
      <c r="K250" s="42" t="str">
        <f t="shared" si="7"/>
        <v>OK</v>
      </c>
      <c r="L250" s="31"/>
      <c r="M250" s="31"/>
      <c r="N250" s="31"/>
      <c r="O250" s="31"/>
      <c r="P250" s="31"/>
      <c r="Q250" s="31"/>
      <c r="R250" s="31"/>
      <c r="S250" s="31"/>
      <c r="T250" s="31"/>
      <c r="U250" s="31"/>
      <c r="V250" s="31"/>
      <c r="W250" s="31"/>
      <c r="X250" s="135"/>
      <c r="Y250" s="60"/>
      <c r="Z250" s="135"/>
      <c r="AA250" s="60"/>
      <c r="AB250" s="60"/>
      <c r="AC250" s="136"/>
      <c r="AD250" s="60"/>
      <c r="AE250" s="60"/>
    </row>
    <row r="251" spans="1:31" ht="30" customHeight="1" x14ac:dyDescent="0.25">
      <c r="A251" s="166"/>
      <c r="B251" s="73">
        <v>248</v>
      </c>
      <c r="C251" s="169"/>
      <c r="D251" s="75" t="s">
        <v>648</v>
      </c>
      <c r="E251" s="72" t="s">
        <v>731</v>
      </c>
      <c r="F251" s="72" t="s">
        <v>336</v>
      </c>
      <c r="G251" s="72" t="s">
        <v>232</v>
      </c>
      <c r="H251" s="56">
        <v>44.16</v>
      </c>
      <c r="I251" s="32">
        <v>3</v>
      </c>
      <c r="J251" s="41">
        <f t="shared" si="6"/>
        <v>3</v>
      </c>
      <c r="K251" s="42" t="str">
        <f t="shared" si="7"/>
        <v>OK</v>
      </c>
      <c r="L251" s="31"/>
      <c r="M251" s="31"/>
      <c r="N251" s="31"/>
      <c r="O251" s="31"/>
      <c r="P251" s="31"/>
      <c r="Q251" s="31"/>
      <c r="R251" s="31"/>
      <c r="S251" s="31"/>
      <c r="T251" s="31"/>
      <c r="U251" s="31"/>
      <c r="V251" s="31"/>
      <c r="W251" s="31"/>
      <c r="X251" s="135"/>
      <c r="Y251" s="60"/>
      <c r="Z251" s="135"/>
      <c r="AA251" s="60"/>
      <c r="AB251" s="60"/>
      <c r="AC251" s="136"/>
      <c r="AD251" s="60"/>
      <c r="AE251" s="60"/>
    </row>
    <row r="252" spans="1:31" ht="30" customHeight="1" x14ac:dyDescent="0.25">
      <c r="A252" s="166"/>
      <c r="B252" s="73">
        <v>249</v>
      </c>
      <c r="C252" s="169"/>
      <c r="D252" s="75" t="s">
        <v>733</v>
      </c>
      <c r="E252" s="72" t="s">
        <v>231</v>
      </c>
      <c r="F252" s="72" t="s">
        <v>336</v>
      </c>
      <c r="G252" s="72" t="s">
        <v>232</v>
      </c>
      <c r="H252" s="56">
        <v>36.840000000000003</v>
      </c>
      <c r="I252" s="32">
        <v>1</v>
      </c>
      <c r="J252" s="41">
        <f t="shared" si="6"/>
        <v>0</v>
      </c>
      <c r="K252" s="42" t="str">
        <f t="shared" si="7"/>
        <v>OK</v>
      </c>
      <c r="L252" s="31"/>
      <c r="M252" s="31"/>
      <c r="N252" s="31"/>
      <c r="O252" s="31"/>
      <c r="P252" s="31"/>
      <c r="Q252" s="31"/>
      <c r="R252" s="31"/>
      <c r="S252" s="31"/>
      <c r="T252" s="31"/>
      <c r="U252" s="31"/>
      <c r="V252" s="31"/>
      <c r="W252" s="31"/>
      <c r="X252" s="135"/>
      <c r="Y252" s="60"/>
      <c r="Z252" s="135"/>
      <c r="AA252" s="60"/>
      <c r="AB252" s="60"/>
      <c r="AC252" s="137">
        <v>1</v>
      </c>
      <c r="AD252" s="60"/>
      <c r="AE252" s="60"/>
    </row>
    <row r="253" spans="1:31" ht="30" customHeight="1" x14ac:dyDescent="0.25">
      <c r="A253" s="166"/>
      <c r="B253" s="73">
        <v>250</v>
      </c>
      <c r="C253" s="169"/>
      <c r="D253" s="75" t="s">
        <v>734</v>
      </c>
      <c r="E253" s="72" t="s">
        <v>726</v>
      </c>
      <c r="F253" s="72" t="s">
        <v>336</v>
      </c>
      <c r="G253" s="72" t="s">
        <v>232</v>
      </c>
      <c r="H253" s="56">
        <v>39.32</v>
      </c>
      <c r="I253" s="32">
        <v>3</v>
      </c>
      <c r="J253" s="41">
        <f t="shared" si="6"/>
        <v>1</v>
      </c>
      <c r="K253" s="42" t="str">
        <f t="shared" si="7"/>
        <v>OK</v>
      </c>
      <c r="L253" s="31"/>
      <c r="M253" s="31"/>
      <c r="N253" s="31"/>
      <c r="O253" s="31"/>
      <c r="P253" s="31">
        <v>1</v>
      </c>
      <c r="Q253" s="31"/>
      <c r="R253" s="31"/>
      <c r="S253" s="31"/>
      <c r="T253" s="31"/>
      <c r="U253" s="31"/>
      <c r="V253" s="31"/>
      <c r="W253" s="31"/>
      <c r="X253" s="135"/>
      <c r="Y253" s="60"/>
      <c r="Z253" s="137">
        <v>1</v>
      </c>
      <c r="AA253" s="60"/>
      <c r="AB253" s="60"/>
      <c r="AC253" s="136"/>
      <c r="AD253" s="60"/>
      <c r="AE253" s="60"/>
    </row>
    <row r="254" spans="1:31" ht="30" customHeight="1" x14ac:dyDescent="0.25">
      <c r="A254" s="166"/>
      <c r="B254" s="73">
        <v>251</v>
      </c>
      <c r="C254" s="169"/>
      <c r="D254" s="75" t="s">
        <v>649</v>
      </c>
      <c r="E254" s="72" t="s">
        <v>735</v>
      </c>
      <c r="F254" s="72" t="s">
        <v>336</v>
      </c>
      <c r="G254" s="72" t="s">
        <v>232</v>
      </c>
      <c r="H254" s="56">
        <v>22.02</v>
      </c>
      <c r="I254" s="32">
        <f>2+1</f>
        <v>3</v>
      </c>
      <c r="J254" s="41">
        <f t="shared" si="6"/>
        <v>0</v>
      </c>
      <c r="K254" s="42" t="str">
        <f t="shared" si="7"/>
        <v>OK</v>
      </c>
      <c r="L254" s="31"/>
      <c r="M254" s="31"/>
      <c r="N254" s="31"/>
      <c r="O254" s="31"/>
      <c r="P254" s="31">
        <v>2</v>
      </c>
      <c r="Q254" s="31"/>
      <c r="R254" s="31"/>
      <c r="S254" s="31"/>
      <c r="T254" s="31"/>
      <c r="U254" s="31"/>
      <c r="V254" s="31"/>
      <c r="W254" s="31"/>
      <c r="X254" s="135"/>
      <c r="Y254" s="60"/>
      <c r="Z254" s="137">
        <v>1</v>
      </c>
      <c r="AA254" s="60"/>
      <c r="AB254" s="60"/>
      <c r="AC254" s="136"/>
      <c r="AD254" s="60"/>
      <c r="AE254" s="60"/>
    </row>
    <row r="255" spans="1:31" ht="30" customHeight="1" x14ac:dyDescent="0.25">
      <c r="A255" s="166"/>
      <c r="B255" s="73">
        <v>252</v>
      </c>
      <c r="C255" s="169"/>
      <c r="D255" s="75" t="s">
        <v>650</v>
      </c>
      <c r="E255" s="72" t="s">
        <v>730</v>
      </c>
      <c r="F255" s="72" t="s">
        <v>336</v>
      </c>
      <c r="G255" s="72" t="s">
        <v>44</v>
      </c>
      <c r="H255" s="56">
        <v>13.98</v>
      </c>
      <c r="I255" s="32">
        <f>1+1</f>
        <v>2</v>
      </c>
      <c r="J255" s="41">
        <f t="shared" si="6"/>
        <v>0</v>
      </c>
      <c r="K255" s="42" t="str">
        <f t="shared" si="7"/>
        <v>OK</v>
      </c>
      <c r="L255" s="31"/>
      <c r="M255" s="31"/>
      <c r="N255" s="31"/>
      <c r="O255" s="31"/>
      <c r="P255" s="31"/>
      <c r="Q255" s="31"/>
      <c r="R255" s="31"/>
      <c r="S255" s="31"/>
      <c r="T255" s="31"/>
      <c r="U255" s="31"/>
      <c r="V255" s="31"/>
      <c r="W255" s="31"/>
      <c r="X255" s="135"/>
      <c r="Y255" s="60"/>
      <c r="Z255" s="60"/>
      <c r="AA255" s="60"/>
      <c r="AB255" s="137">
        <v>2</v>
      </c>
      <c r="AC255" s="136"/>
      <c r="AD255" s="60"/>
      <c r="AE255" s="60"/>
    </row>
    <row r="256" spans="1:31" ht="30" customHeight="1" x14ac:dyDescent="0.25">
      <c r="A256" s="166"/>
      <c r="B256" s="73">
        <v>253</v>
      </c>
      <c r="C256" s="169"/>
      <c r="D256" s="75" t="s">
        <v>651</v>
      </c>
      <c r="E256" s="72" t="s">
        <v>726</v>
      </c>
      <c r="F256" s="72" t="s">
        <v>336</v>
      </c>
      <c r="G256" s="72" t="s">
        <v>232</v>
      </c>
      <c r="H256" s="56">
        <v>25.96</v>
      </c>
      <c r="I256" s="32">
        <f>1</f>
        <v>1</v>
      </c>
      <c r="J256" s="41">
        <f t="shared" si="6"/>
        <v>0</v>
      </c>
      <c r="K256" s="42" t="str">
        <f t="shared" si="7"/>
        <v>OK</v>
      </c>
      <c r="L256" s="31"/>
      <c r="M256" s="31"/>
      <c r="N256" s="31"/>
      <c r="O256" s="31"/>
      <c r="P256" s="31"/>
      <c r="Q256" s="31"/>
      <c r="R256" s="31"/>
      <c r="S256" s="31"/>
      <c r="T256" s="31"/>
      <c r="U256" s="31"/>
      <c r="V256" s="31"/>
      <c r="W256" s="31"/>
      <c r="X256" s="135"/>
      <c r="Y256" s="60"/>
      <c r="Z256" s="60"/>
      <c r="AA256" s="60"/>
      <c r="AB256" s="137">
        <v>1</v>
      </c>
      <c r="AC256" s="136"/>
      <c r="AD256" s="60"/>
      <c r="AE256" s="60"/>
    </row>
    <row r="257" spans="1:31" ht="30" customHeight="1" x14ac:dyDescent="0.25">
      <c r="A257" s="167"/>
      <c r="B257" s="73">
        <v>254</v>
      </c>
      <c r="C257" s="170"/>
      <c r="D257" s="75" t="s">
        <v>653</v>
      </c>
      <c r="E257" s="72" t="s">
        <v>729</v>
      </c>
      <c r="F257" s="72" t="s">
        <v>336</v>
      </c>
      <c r="G257" s="72" t="s">
        <v>232</v>
      </c>
      <c r="H257" s="56">
        <v>86.3</v>
      </c>
      <c r="I257" s="32">
        <v>1</v>
      </c>
      <c r="J257" s="41">
        <f t="shared" si="6"/>
        <v>0</v>
      </c>
      <c r="K257" s="42" t="str">
        <f t="shared" si="7"/>
        <v>OK</v>
      </c>
      <c r="L257" s="31"/>
      <c r="M257" s="31"/>
      <c r="N257" s="31"/>
      <c r="O257" s="31"/>
      <c r="P257" s="31"/>
      <c r="Q257" s="31"/>
      <c r="R257" s="31"/>
      <c r="S257" s="31"/>
      <c r="T257" s="31"/>
      <c r="U257" s="31"/>
      <c r="V257" s="31"/>
      <c r="W257" s="31"/>
      <c r="X257" s="135"/>
      <c r="Y257" s="60"/>
      <c r="Z257" s="60"/>
      <c r="AA257" s="60"/>
      <c r="AB257" s="60"/>
      <c r="AC257" s="137">
        <v>1</v>
      </c>
      <c r="AD257" s="60"/>
      <c r="AE257" s="60"/>
    </row>
    <row r="258" spans="1:31" ht="30" customHeight="1" x14ac:dyDescent="0.25">
      <c r="A258" s="171">
        <v>5</v>
      </c>
      <c r="B258" s="76">
        <v>255</v>
      </c>
      <c r="C258" s="174" t="s">
        <v>736</v>
      </c>
      <c r="D258" s="80" t="s">
        <v>299</v>
      </c>
      <c r="E258" s="69" t="s">
        <v>737</v>
      </c>
      <c r="F258" s="69" t="s">
        <v>301</v>
      </c>
      <c r="G258" s="69" t="s">
        <v>44</v>
      </c>
      <c r="H258" s="54">
        <v>96.15</v>
      </c>
      <c r="I258" s="32">
        <v>9</v>
      </c>
      <c r="J258" s="41">
        <f t="shared" si="6"/>
        <v>6</v>
      </c>
      <c r="K258" s="42" t="str">
        <f t="shared" si="7"/>
        <v>OK</v>
      </c>
      <c r="L258" s="31"/>
      <c r="M258" s="31"/>
      <c r="N258" s="31"/>
      <c r="O258" s="31"/>
      <c r="P258" s="31"/>
      <c r="Q258" s="31"/>
      <c r="R258" s="31"/>
      <c r="S258" s="31"/>
      <c r="T258" s="31"/>
      <c r="U258" s="31"/>
      <c r="V258" s="31"/>
      <c r="W258" s="31"/>
      <c r="X258" s="135"/>
      <c r="Y258" s="60"/>
      <c r="Z258" s="60"/>
      <c r="AA258" s="60"/>
      <c r="AB258" s="60"/>
      <c r="AC258" s="136"/>
      <c r="AD258" s="137">
        <v>3</v>
      </c>
      <c r="AE258" s="60"/>
    </row>
    <row r="259" spans="1:31" ht="30" customHeight="1" x14ac:dyDescent="0.25">
      <c r="A259" s="172"/>
      <c r="B259" s="76">
        <v>256</v>
      </c>
      <c r="C259" s="175"/>
      <c r="D259" s="80" t="s">
        <v>302</v>
      </c>
      <c r="E259" s="69" t="s">
        <v>737</v>
      </c>
      <c r="F259" s="69" t="s">
        <v>301</v>
      </c>
      <c r="G259" s="69" t="s">
        <v>44</v>
      </c>
      <c r="H259" s="54">
        <v>79.91</v>
      </c>
      <c r="I259" s="32">
        <v>6</v>
      </c>
      <c r="J259" s="41">
        <f t="shared" si="6"/>
        <v>1</v>
      </c>
      <c r="K259" s="42" t="str">
        <f t="shared" si="7"/>
        <v>OK</v>
      </c>
      <c r="L259" s="31"/>
      <c r="M259" s="31"/>
      <c r="N259" s="31"/>
      <c r="O259" s="31"/>
      <c r="P259" s="31"/>
      <c r="Q259" s="31"/>
      <c r="R259" s="31"/>
      <c r="S259" s="31">
        <v>3</v>
      </c>
      <c r="T259" s="31"/>
      <c r="U259" s="31"/>
      <c r="V259" s="31"/>
      <c r="W259" s="31"/>
      <c r="X259" s="135"/>
      <c r="Y259" s="60"/>
      <c r="Z259" s="60"/>
      <c r="AA259" s="60"/>
      <c r="AB259" s="60"/>
      <c r="AC259" s="136"/>
      <c r="AD259" s="137">
        <v>2</v>
      </c>
      <c r="AE259" s="60"/>
    </row>
    <row r="260" spans="1:31" ht="30" customHeight="1" x14ac:dyDescent="0.25">
      <c r="A260" s="172"/>
      <c r="B260" s="76">
        <v>257</v>
      </c>
      <c r="C260" s="175"/>
      <c r="D260" s="80" t="s">
        <v>303</v>
      </c>
      <c r="E260" s="69" t="s">
        <v>737</v>
      </c>
      <c r="F260" s="69" t="s">
        <v>301</v>
      </c>
      <c r="G260" s="69" t="s">
        <v>44</v>
      </c>
      <c r="H260" s="54">
        <v>72.44</v>
      </c>
      <c r="I260" s="32">
        <v>6</v>
      </c>
      <c r="J260" s="41">
        <f t="shared" si="6"/>
        <v>5</v>
      </c>
      <c r="K260" s="42" t="str">
        <f t="shared" si="7"/>
        <v>OK</v>
      </c>
      <c r="L260" s="31"/>
      <c r="M260" s="31"/>
      <c r="N260" s="31"/>
      <c r="O260" s="31"/>
      <c r="P260" s="31"/>
      <c r="Q260" s="31"/>
      <c r="R260" s="31"/>
      <c r="S260" s="31"/>
      <c r="T260" s="31">
        <v>1</v>
      </c>
      <c r="U260" s="31"/>
      <c r="V260" s="31"/>
      <c r="W260" s="31"/>
      <c r="X260" s="135"/>
      <c r="Y260" s="60"/>
      <c r="Z260" s="60"/>
      <c r="AA260" s="60"/>
      <c r="AB260" s="60"/>
      <c r="AC260" s="136"/>
      <c r="AD260" s="60"/>
      <c r="AE260" s="60"/>
    </row>
    <row r="261" spans="1:31" ht="30" customHeight="1" x14ac:dyDescent="0.25">
      <c r="A261" s="172"/>
      <c r="B261" s="70">
        <v>258</v>
      </c>
      <c r="C261" s="175"/>
      <c r="D261" s="80" t="s">
        <v>643</v>
      </c>
      <c r="E261" s="69" t="s">
        <v>738</v>
      </c>
      <c r="F261" s="69" t="s">
        <v>644</v>
      </c>
      <c r="G261" s="69" t="s">
        <v>44</v>
      </c>
      <c r="H261" s="54">
        <v>23.25</v>
      </c>
      <c r="I261" s="32">
        <v>50</v>
      </c>
      <c r="J261" s="41">
        <f t="shared" ref="J261:J324" si="8">I261-(SUM(L261:AE261))</f>
        <v>0</v>
      </c>
      <c r="K261" s="42" t="str">
        <f t="shared" ref="K261:K324" si="9">IF(J261&lt;0,"ATENÇÃO","OK")</f>
        <v>OK</v>
      </c>
      <c r="L261" s="31">
        <v>50</v>
      </c>
      <c r="M261" s="31"/>
      <c r="N261" s="31"/>
      <c r="O261" s="31"/>
      <c r="P261" s="31"/>
      <c r="Q261" s="31"/>
      <c r="R261" s="31"/>
      <c r="S261" s="31"/>
      <c r="T261" s="31"/>
      <c r="U261" s="31"/>
      <c r="V261" s="31"/>
      <c r="W261" s="31"/>
      <c r="X261" s="135"/>
      <c r="Y261" s="60"/>
      <c r="Z261" s="60"/>
      <c r="AA261" s="60"/>
      <c r="AB261" s="60"/>
      <c r="AC261" s="136"/>
      <c r="AD261" s="60"/>
      <c r="AE261" s="60"/>
    </row>
    <row r="262" spans="1:31" ht="30" customHeight="1" x14ac:dyDescent="0.25">
      <c r="A262" s="172"/>
      <c r="B262" s="76">
        <v>259</v>
      </c>
      <c r="C262" s="175"/>
      <c r="D262" s="80" t="s">
        <v>304</v>
      </c>
      <c r="E262" s="69" t="s">
        <v>737</v>
      </c>
      <c r="F262" s="69" t="s">
        <v>306</v>
      </c>
      <c r="G262" s="69" t="s">
        <v>44</v>
      </c>
      <c r="H262" s="54">
        <v>12.21</v>
      </c>
      <c r="I262" s="32">
        <v>20</v>
      </c>
      <c r="J262" s="41">
        <f t="shared" si="8"/>
        <v>5</v>
      </c>
      <c r="K262" s="42" t="str">
        <f t="shared" si="9"/>
        <v>OK</v>
      </c>
      <c r="L262" s="31"/>
      <c r="M262" s="31"/>
      <c r="N262" s="31"/>
      <c r="O262" s="31"/>
      <c r="P262" s="31"/>
      <c r="Q262" s="31"/>
      <c r="R262" s="31"/>
      <c r="S262" s="31">
        <v>15</v>
      </c>
      <c r="T262" s="31"/>
      <c r="U262" s="31"/>
      <c r="V262" s="31"/>
      <c r="W262" s="31"/>
      <c r="X262" s="135"/>
      <c r="Y262" s="60"/>
      <c r="Z262" s="60"/>
      <c r="AA262" s="60"/>
      <c r="AB262" s="60"/>
      <c r="AC262" s="136"/>
      <c r="AD262" s="60"/>
      <c r="AE262" s="60"/>
    </row>
    <row r="263" spans="1:31" ht="30" customHeight="1" x14ac:dyDescent="0.25">
      <c r="A263" s="172"/>
      <c r="B263" s="76">
        <v>260</v>
      </c>
      <c r="C263" s="175"/>
      <c r="D263" s="80" t="s">
        <v>307</v>
      </c>
      <c r="E263" s="69" t="s">
        <v>737</v>
      </c>
      <c r="F263" s="69" t="s">
        <v>306</v>
      </c>
      <c r="G263" s="69" t="s">
        <v>44</v>
      </c>
      <c r="H263" s="54">
        <v>4.63</v>
      </c>
      <c r="I263" s="32"/>
      <c r="J263" s="41">
        <f t="shared" si="8"/>
        <v>0</v>
      </c>
      <c r="K263" s="42" t="str">
        <f t="shared" si="9"/>
        <v>OK</v>
      </c>
      <c r="L263" s="31"/>
      <c r="M263" s="31"/>
      <c r="N263" s="31"/>
      <c r="O263" s="31"/>
      <c r="P263" s="31"/>
      <c r="Q263" s="31"/>
      <c r="R263" s="31"/>
      <c r="S263" s="31"/>
      <c r="T263" s="31"/>
      <c r="U263" s="31"/>
      <c r="V263" s="31"/>
      <c r="W263" s="31"/>
      <c r="X263" s="135"/>
      <c r="Y263" s="60"/>
      <c r="Z263" s="60"/>
      <c r="AA263" s="60"/>
      <c r="AB263" s="60"/>
      <c r="AC263" s="136"/>
      <c r="AD263" s="60"/>
      <c r="AE263" s="60"/>
    </row>
    <row r="264" spans="1:31" ht="30" customHeight="1" x14ac:dyDescent="0.25">
      <c r="A264" s="172"/>
      <c r="B264" s="76">
        <v>261</v>
      </c>
      <c r="C264" s="175"/>
      <c r="D264" s="80" t="s">
        <v>308</v>
      </c>
      <c r="E264" s="69" t="s">
        <v>737</v>
      </c>
      <c r="F264" s="69" t="s">
        <v>301</v>
      </c>
      <c r="G264" s="69" t="s">
        <v>44</v>
      </c>
      <c r="H264" s="54">
        <v>71.16</v>
      </c>
      <c r="I264" s="32">
        <v>5</v>
      </c>
      <c r="J264" s="41">
        <f t="shared" si="8"/>
        <v>4</v>
      </c>
      <c r="K264" s="42" t="str">
        <f t="shared" si="9"/>
        <v>OK</v>
      </c>
      <c r="L264" s="31"/>
      <c r="M264" s="31"/>
      <c r="N264" s="31"/>
      <c r="O264" s="31"/>
      <c r="P264" s="31"/>
      <c r="Q264" s="31"/>
      <c r="R264" s="31"/>
      <c r="S264" s="31"/>
      <c r="T264" s="31">
        <v>1</v>
      </c>
      <c r="U264" s="31"/>
      <c r="V264" s="31"/>
      <c r="W264" s="31"/>
      <c r="X264" s="135"/>
      <c r="Y264" s="60"/>
      <c r="Z264" s="60"/>
      <c r="AA264" s="60"/>
      <c r="AB264" s="60"/>
      <c r="AC264" s="136"/>
      <c r="AD264" s="60"/>
      <c r="AE264" s="60"/>
    </row>
    <row r="265" spans="1:31" ht="30" customHeight="1" x14ac:dyDescent="0.25">
      <c r="A265" s="172"/>
      <c r="B265" s="70">
        <v>262</v>
      </c>
      <c r="C265" s="175"/>
      <c r="D265" s="81" t="s">
        <v>309</v>
      </c>
      <c r="E265" s="69" t="s">
        <v>737</v>
      </c>
      <c r="F265" s="69" t="s">
        <v>301</v>
      </c>
      <c r="G265" s="69" t="s">
        <v>44</v>
      </c>
      <c r="H265" s="54">
        <v>86.96</v>
      </c>
      <c r="I265" s="32">
        <v>4</v>
      </c>
      <c r="J265" s="41">
        <f t="shared" si="8"/>
        <v>3</v>
      </c>
      <c r="K265" s="42" t="str">
        <f t="shared" si="9"/>
        <v>OK</v>
      </c>
      <c r="L265" s="31"/>
      <c r="M265" s="31"/>
      <c r="N265" s="31"/>
      <c r="O265" s="31"/>
      <c r="P265" s="31"/>
      <c r="Q265" s="31"/>
      <c r="R265" s="31"/>
      <c r="S265" s="31"/>
      <c r="T265" s="31">
        <v>1</v>
      </c>
      <c r="U265" s="31"/>
      <c r="V265" s="31"/>
      <c r="W265" s="31"/>
      <c r="X265" s="135"/>
      <c r="Y265" s="60"/>
      <c r="Z265" s="60"/>
      <c r="AA265" s="60"/>
      <c r="AB265" s="60"/>
      <c r="AC265" s="136"/>
      <c r="AD265" s="60"/>
      <c r="AE265" s="60"/>
    </row>
    <row r="266" spans="1:31" ht="30" customHeight="1" x14ac:dyDescent="0.25">
      <c r="A266" s="172"/>
      <c r="B266" s="76">
        <v>263</v>
      </c>
      <c r="C266" s="175"/>
      <c r="D266" s="80" t="s">
        <v>310</v>
      </c>
      <c r="E266" s="69" t="s">
        <v>311</v>
      </c>
      <c r="F266" s="69" t="s">
        <v>306</v>
      </c>
      <c r="G266" s="69" t="s">
        <v>44</v>
      </c>
      <c r="H266" s="54">
        <v>9.8800000000000008</v>
      </c>
      <c r="I266" s="32"/>
      <c r="J266" s="41">
        <f t="shared" si="8"/>
        <v>0</v>
      </c>
      <c r="K266" s="42" t="str">
        <f t="shared" si="9"/>
        <v>OK</v>
      </c>
      <c r="L266" s="31"/>
      <c r="M266" s="31"/>
      <c r="N266" s="31"/>
      <c r="O266" s="31"/>
      <c r="P266" s="31"/>
      <c r="Q266" s="31"/>
      <c r="R266" s="31"/>
      <c r="S266" s="31"/>
      <c r="T266" s="31"/>
      <c r="U266" s="31"/>
      <c r="V266" s="31"/>
      <c r="W266" s="31"/>
      <c r="X266" s="135"/>
      <c r="Y266" s="60"/>
      <c r="Z266" s="60"/>
      <c r="AA266" s="60"/>
      <c r="AB266" s="60"/>
      <c r="AC266" s="136"/>
      <c r="AD266" s="60"/>
      <c r="AE266" s="60"/>
    </row>
    <row r="267" spans="1:31" ht="30" customHeight="1" x14ac:dyDescent="0.25">
      <c r="A267" s="172"/>
      <c r="B267" s="76">
        <v>264</v>
      </c>
      <c r="C267" s="175"/>
      <c r="D267" s="80" t="s">
        <v>312</v>
      </c>
      <c r="E267" s="69" t="s">
        <v>739</v>
      </c>
      <c r="F267" s="69" t="s">
        <v>306</v>
      </c>
      <c r="G267" s="69" t="s">
        <v>44</v>
      </c>
      <c r="H267" s="54">
        <v>19.18</v>
      </c>
      <c r="I267" s="32">
        <f>5+14</f>
        <v>19</v>
      </c>
      <c r="J267" s="41">
        <f t="shared" si="8"/>
        <v>0</v>
      </c>
      <c r="K267" s="42" t="str">
        <f t="shared" si="9"/>
        <v>OK</v>
      </c>
      <c r="L267" s="31"/>
      <c r="M267" s="31"/>
      <c r="N267" s="31"/>
      <c r="O267" s="31"/>
      <c r="P267" s="31"/>
      <c r="Q267" s="31"/>
      <c r="R267" s="31">
        <v>5</v>
      </c>
      <c r="S267" s="31"/>
      <c r="T267" s="31">
        <v>14</v>
      </c>
      <c r="U267" s="31"/>
      <c r="V267" s="31"/>
      <c r="W267" s="31"/>
      <c r="X267" s="135"/>
      <c r="Y267" s="60"/>
      <c r="Z267" s="60"/>
      <c r="AA267" s="60"/>
      <c r="AB267" s="60"/>
      <c r="AC267" s="136"/>
      <c r="AD267" s="141"/>
      <c r="AE267" s="60"/>
    </row>
    <row r="268" spans="1:31" ht="30" customHeight="1" x14ac:dyDescent="0.25">
      <c r="A268" s="172"/>
      <c r="B268" s="76">
        <v>265</v>
      </c>
      <c r="C268" s="175"/>
      <c r="D268" s="80" t="s">
        <v>313</v>
      </c>
      <c r="E268" s="69" t="s">
        <v>314</v>
      </c>
      <c r="F268" s="69" t="s">
        <v>306</v>
      </c>
      <c r="G268" s="69" t="s">
        <v>44</v>
      </c>
      <c r="H268" s="54">
        <v>24.34</v>
      </c>
      <c r="I268" s="32">
        <v>40</v>
      </c>
      <c r="J268" s="41">
        <f t="shared" si="8"/>
        <v>0</v>
      </c>
      <c r="K268" s="42" t="str">
        <f t="shared" si="9"/>
        <v>OK</v>
      </c>
      <c r="L268" s="31"/>
      <c r="M268" s="31"/>
      <c r="N268" s="31"/>
      <c r="O268" s="31"/>
      <c r="P268" s="31"/>
      <c r="Q268" s="31"/>
      <c r="R268" s="31"/>
      <c r="S268" s="31">
        <v>15</v>
      </c>
      <c r="T268" s="31">
        <v>4</v>
      </c>
      <c r="U268" s="31">
        <v>12</v>
      </c>
      <c r="V268" s="31"/>
      <c r="W268" s="31"/>
      <c r="X268" s="135"/>
      <c r="Y268" s="60"/>
      <c r="Z268" s="60"/>
      <c r="AA268" s="60"/>
      <c r="AB268" s="60"/>
      <c r="AC268" s="136"/>
      <c r="AD268" s="137">
        <v>9</v>
      </c>
      <c r="AE268" s="60"/>
    </row>
    <row r="269" spans="1:31" ht="30" customHeight="1" x14ac:dyDescent="0.25">
      <c r="A269" s="172"/>
      <c r="B269" s="70">
        <v>266</v>
      </c>
      <c r="C269" s="175"/>
      <c r="D269" s="80" t="s">
        <v>315</v>
      </c>
      <c r="E269" s="69" t="s">
        <v>740</v>
      </c>
      <c r="F269" s="69" t="s">
        <v>38</v>
      </c>
      <c r="G269" s="69" t="s">
        <v>44</v>
      </c>
      <c r="H269" s="54">
        <v>23.18</v>
      </c>
      <c r="I269" s="32"/>
      <c r="J269" s="41">
        <f t="shared" si="8"/>
        <v>0</v>
      </c>
      <c r="K269" s="42" t="str">
        <f t="shared" si="9"/>
        <v>OK</v>
      </c>
      <c r="L269" s="31"/>
      <c r="M269" s="31"/>
      <c r="N269" s="31"/>
      <c r="O269" s="31"/>
      <c r="P269" s="31"/>
      <c r="Q269" s="31"/>
      <c r="R269" s="31"/>
      <c r="S269" s="31"/>
      <c r="T269" s="31"/>
      <c r="U269" s="31"/>
      <c r="V269" s="31"/>
      <c r="W269" s="31"/>
      <c r="X269" s="135"/>
      <c r="Y269" s="60"/>
      <c r="Z269" s="60"/>
      <c r="AA269" s="60"/>
      <c r="AB269" s="60"/>
      <c r="AC269" s="136"/>
      <c r="AD269" s="60"/>
      <c r="AE269" s="60"/>
    </row>
    <row r="270" spans="1:31" ht="30" customHeight="1" x14ac:dyDescent="0.25">
      <c r="A270" s="172"/>
      <c r="B270" s="76">
        <v>267</v>
      </c>
      <c r="C270" s="175"/>
      <c r="D270" s="80" t="s">
        <v>317</v>
      </c>
      <c r="E270" s="69" t="s">
        <v>741</v>
      </c>
      <c r="F270" s="69" t="s">
        <v>38</v>
      </c>
      <c r="G270" s="69" t="s">
        <v>44</v>
      </c>
      <c r="H270" s="54">
        <v>5.98</v>
      </c>
      <c r="I270" s="32"/>
      <c r="J270" s="41">
        <f t="shared" si="8"/>
        <v>0</v>
      </c>
      <c r="K270" s="42" t="str">
        <f t="shared" si="9"/>
        <v>OK</v>
      </c>
      <c r="L270" s="31"/>
      <c r="M270" s="31"/>
      <c r="N270" s="31"/>
      <c r="O270" s="31"/>
      <c r="P270" s="31"/>
      <c r="Q270" s="31"/>
      <c r="R270" s="31"/>
      <c r="S270" s="31"/>
      <c r="T270" s="31"/>
      <c r="U270" s="31"/>
      <c r="V270" s="31"/>
      <c r="W270" s="31"/>
      <c r="X270" s="135"/>
      <c r="Y270" s="60"/>
      <c r="Z270" s="60"/>
      <c r="AA270" s="60"/>
      <c r="AB270" s="60"/>
      <c r="AC270" s="136"/>
      <c r="AD270" s="60"/>
      <c r="AE270" s="60"/>
    </row>
    <row r="271" spans="1:31" ht="30" customHeight="1" x14ac:dyDescent="0.25">
      <c r="A271" s="172"/>
      <c r="B271" s="76">
        <v>268</v>
      </c>
      <c r="C271" s="175"/>
      <c r="D271" s="80" t="s">
        <v>319</v>
      </c>
      <c r="E271" s="69" t="s">
        <v>742</v>
      </c>
      <c r="F271" s="69" t="s">
        <v>321</v>
      </c>
      <c r="G271" s="69" t="s">
        <v>44</v>
      </c>
      <c r="H271" s="54">
        <v>26.97</v>
      </c>
      <c r="I271" s="32"/>
      <c r="J271" s="41">
        <f t="shared" si="8"/>
        <v>0</v>
      </c>
      <c r="K271" s="42" t="str">
        <f t="shared" si="9"/>
        <v>OK</v>
      </c>
      <c r="L271" s="31"/>
      <c r="M271" s="31"/>
      <c r="N271" s="31"/>
      <c r="O271" s="31"/>
      <c r="P271" s="31"/>
      <c r="Q271" s="31"/>
      <c r="R271" s="31"/>
      <c r="S271" s="31"/>
      <c r="T271" s="31"/>
      <c r="U271" s="31"/>
      <c r="V271" s="31"/>
      <c r="W271" s="31"/>
      <c r="X271" s="135"/>
      <c r="Y271" s="60"/>
      <c r="Z271" s="60"/>
      <c r="AA271" s="60"/>
      <c r="AB271" s="60"/>
      <c r="AC271" s="136"/>
      <c r="AD271" s="60"/>
      <c r="AE271" s="60"/>
    </row>
    <row r="272" spans="1:31" ht="30" customHeight="1" x14ac:dyDescent="0.25">
      <c r="A272" s="172"/>
      <c r="B272" s="76">
        <v>269</v>
      </c>
      <c r="C272" s="175"/>
      <c r="D272" s="80" t="s">
        <v>322</v>
      </c>
      <c r="E272" s="69" t="s">
        <v>743</v>
      </c>
      <c r="F272" s="69" t="s">
        <v>321</v>
      </c>
      <c r="G272" s="69" t="s">
        <v>44</v>
      </c>
      <c r="H272" s="54">
        <v>20.9</v>
      </c>
      <c r="I272" s="32">
        <f>100+50+100+40</f>
        <v>290</v>
      </c>
      <c r="J272" s="41">
        <f t="shared" si="8"/>
        <v>0</v>
      </c>
      <c r="K272" s="42" t="str">
        <f t="shared" si="9"/>
        <v>OK</v>
      </c>
      <c r="L272" s="31"/>
      <c r="M272" s="31"/>
      <c r="N272" s="31"/>
      <c r="O272" s="31"/>
      <c r="P272" s="31"/>
      <c r="Q272" s="31"/>
      <c r="R272" s="31">
        <v>150</v>
      </c>
      <c r="S272" s="31"/>
      <c r="T272" s="31"/>
      <c r="U272" s="31"/>
      <c r="V272" s="31"/>
      <c r="W272" s="31"/>
      <c r="X272" s="135"/>
      <c r="Y272" s="60"/>
      <c r="Z272" s="60"/>
      <c r="AA272" s="60"/>
      <c r="AB272" s="60"/>
      <c r="AC272" s="136"/>
      <c r="AD272" s="137">
        <v>140</v>
      </c>
      <c r="AE272" s="60"/>
    </row>
    <row r="273" spans="1:31" ht="30" customHeight="1" x14ac:dyDescent="0.25">
      <c r="A273" s="172"/>
      <c r="B273" s="76">
        <v>270</v>
      </c>
      <c r="C273" s="175"/>
      <c r="D273" s="80" t="s">
        <v>324</v>
      </c>
      <c r="E273" s="69" t="s">
        <v>739</v>
      </c>
      <c r="F273" s="69" t="s">
        <v>50</v>
      </c>
      <c r="G273" s="69" t="s">
        <v>44</v>
      </c>
      <c r="H273" s="54">
        <v>3.67</v>
      </c>
      <c r="I273" s="32">
        <f>15+7+35</f>
        <v>57</v>
      </c>
      <c r="J273" s="41">
        <f t="shared" si="8"/>
        <v>15</v>
      </c>
      <c r="K273" s="42" t="str">
        <f t="shared" si="9"/>
        <v>OK</v>
      </c>
      <c r="L273" s="31"/>
      <c r="M273" s="31"/>
      <c r="N273" s="31"/>
      <c r="O273" s="31"/>
      <c r="P273" s="31"/>
      <c r="Q273" s="31"/>
      <c r="R273" s="31">
        <v>15</v>
      </c>
      <c r="S273" s="31"/>
      <c r="T273" s="31">
        <v>7</v>
      </c>
      <c r="U273" s="31"/>
      <c r="V273" s="31"/>
      <c r="W273" s="31"/>
      <c r="X273" s="135"/>
      <c r="Y273" s="60"/>
      <c r="Z273" s="60"/>
      <c r="AA273" s="60"/>
      <c r="AB273" s="60"/>
      <c r="AC273" s="136"/>
      <c r="AD273" s="137">
        <v>20</v>
      </c>
      <c r="AE273" s="60"/>
    </row>
    <row r="274" spans="1:31" ht="30" customHeight="1" x14ac:dyDescent="0.25">
      <c r="A274" s="172"/>
      <c r="B274" s="76">
        <v>271</v>
      </c>
      <c r="C274" s="175"/>
      <c r="D274" s="80" t="s">
        <v>325</v>
      </c>
      <c r="E274" s="69" t="s">
        <v>744</v>
      </c>
      <c r="F274" s="69" t="s">
        <v>38</v>
      </c>
      <c r="G274" s="69" t="s">
        <v>44</v>
      </c>
      <c r="H274" s="54">
        <v>47.73</v>
      </c>
      <c r="I274" s="32"/>
      <c r="J274" s="41">
        <f t="shared" si="8"/>
        <v>0</v>
      </c>
      <c r="K274" s="42" t="str">
        <f t="shared" si="9"/>
        <v>OK</v>
      </c>
      <c r="L274" s="31"/>
      <c r="M274" s="31"/>
      <c r="N274" s="31"/>
      <c r="O274" s="31"/>
      <c r="P274" s="31"/>
      <c r="Q274" s="31"/>
      <c r="R274" s="31"/>
      <c r="S274" s="31"/>
      <c r="T274" s="31"/>
      <c r="U274" s="31"/>
      <c r="V274" s="31"/>
      <c r="W274" s="31"/>
      <c r="X274" s="135"/>
      <c r="Y274" s="60"/>
      <c r="Z274" s="60"/>
      <c r="AA274" s="60"/>
      <c r="AB274" s="60"/>
      <c r="AC274" s="136"/>
      <c r="AD274" s="60"/>
      <c r="AE274" s="60"/>
    </row>
    <row r="275" spans="1:31" ht="30" customHeight="1" x14ac:dyDescent="0.25">
      <c r="A275" s="172"/>
      <c r="B275" s="76">
        <v>272</v>
      </c>
      <c r="C275" s="175"/>
      <c r="D275" s="80" t="s">
        <v>327</v>
      </c>
      <c r="E275" s="69" t="s">
        <v>744</v>
      </c>
      <c r="F275" s="69" t="s">
        <v>38</v>
      </c>
      <c r="G275" s="69" t="s">
        <v>44</v>
      </c>
      <c r="H275" s="54">
        <v>50.1</v>
      </c>
      <c r="I275" s="32">
        <v>50</v>
      </c>
      <c r="J275" s="41">
        <f t="shared" si="8"/>
        <v>0</v>
      </c>
      <c r="K275" s="42" t="str">
        <f t="shared" si="9"/>
        <v>OK</v>
      </c>
      <c r="L275" s="31"/>
      <c r="M275" s="31"/>
      <c r="N275" s="31"/>
      <c r="O275" s="31"/>
      <c r="P275" s="31"/>
      <c r="Q275" s="31"/>
      <c r="R275" s="31">
        <v>50</v>
      </c>
      <c r="S275" s="31"/>
      <c r="T275" s="31"/>
      <c r="U275" s="31"/>
      <c r="V275" s="31"/>
      <c r="W275" s="31"/>
      <c r="X275" s="135"/>
      <c r="Y275" s="60"/>
      <c r="Z275" s="60"/>
      <c r="AA275" s="60"/>
      <c r="AB275" s="60"/>
      <c r="AC275" s="136"/>
      <c r="AD275" s="60"/>
      <c r="AE275" s="60"/>
    </row>
    <row r="276" spans="1:31" ht="30" customHeight="1" x14ac:dyDescent="0.25">
      <c r="A276" s="172"/>
      <c r="B276" s="76">
        <v>273</v>
      </c>
      <c r="C276" s="175"/>
      <c r="D276" s="80" t="s">
        <v>745</v>
      </c>
      <c r="E276" s="69" t="s">
        <v>746</v>
      </c>
      <c r="F276" s="69" t="s">
        <v>38</v>
      </c>
      <c r="G276" s="69" t="s">
        <v>44</v>
      </c>
      <c r="H276" s="54">
        <v>1.29</v>
      </c>
      <c r="I276" s="32">
        <f>5000-400</f>
        <v>4600</v>
      </c>
      <c r="J276" s="41">
        <f t="shared" si="8"/>
        <v>2390</v>
      </c>
      <c r="K276" s="42" t="str">
        <f t="shared" si="9"/>
        <v>OK</v>
      </c>
      <c r="L276" s="31"/>
      <c r="M276" s="31"/>
      <c r="N276" s="31"/>
      <c r="O276" s="31"/>
      <c r="P276" s="31"/>
      <c r="Q276" s="31"/>
      <c r="R276" s="31"/>
      <c r="S276" s="31"/>
      <c r="T276" s="31"/>
      <c r="U276" s="31"/>
      <c r="V276" s="31"/>
      <c r="X276" s="135"/>
      <c r="Y276" s="60"/>
      <c r="Z276" s="60"/>
      <c r="AA276" s="60"/>
      <c r="AB276" s="60"/>
      <c r="AC276" s="136"/>
      <c r="AD276" s="142">
        <v>2210</v>
      </c>
      <c r="AE276" s="60"/>
    </row>
    <row r="277" spans="1:31" ht="30" customHeight="1" x14ac:dyDescent="0.25">
      <c r="A277" s="172"/>
      <c r="B277" s="76">
        <v>274</v>
      </c>
      <c r="C277" s="175"/>
      <c r="D277" s="80" t="s">
        <v>329</v>
      </c>
      <c r="E277" s="69" t="s">
        <v>747</v>
      </c>
      <c r="F277" s="69" t="s">
        <v>38</v>
      </c>
      <c r="G277" s="69" t="s">
        <v>44</v>
      </c>
      <c r="H277" s="54">
        <v>0.44</v>
      </c>
      <c r="I277" s="32">
        <v>1000</v>
      </c>
      <c r="J277" s="41">
        <f t="shared" si="8"/>
        <v>1000</v>
      </c>
      <c r="K277" s="42" t="str">
        <f t="shared" si="9"/>
        <v>OK</v>
      </c>
      <c r="L277" s="31"/>
      <c r="M277" s="31"/>
      <c r="N277" s="31"/>
      <c r="O277" s="31"/>
      <c r="P277" s="31"/>
      <c r="Q277" s="31"/>
      <c r="R277" s="31"/>
      <c r="S277" s="31"/>
      <c r="T277" s="31"/>
      <c r="U277" s="31"/>
      <c r="V277" s="31"/>
      <c r="W277" s="31"/>
      <c r="X277" s="135"/>
      <c r="Y277" s="60"/>
      <c r="Z277" s="60"/>
      <c r="AA277" s="60"/>
      <c r="AB277" s="60"/>
      <c r="AC277" s="136"/>
      <c r="AD277" s="60"/>
      <c r="AE277" s="60"/>
    </row>
    <row r="278" spans="1:31" ht="30" customHeight="1" x14ac:dyDescent="0.25">
      <c r="A278" s="172"/>
      <c r="B278" s="70">
        <v>275</v>
      </c>
      <c r="C278" s="175"/>
      <c r="D278" s="80" t="s">
        <v>330</v>
      </c>
      <c r="E278" s="69" t="s">
        <v>748</v>
      </c>
      <c r="F278" s="69" t="s">
        <v>321</v>
      </c>
      <c r="G278" s="69" t="s">
        <v>44</v>
      </c>
      <c r="H278" s="54">
        <v>111.53</v>
      </c>
      <c r="I278" s="32"/>
      <c r="J278" s="41">
        <f t="shared" si="8"/>
        <v>0</v>
      </c>
      <c r="K278" s="42" t="str">
        <f t="shared" si="9"/>
        <v>OK</v>
      </c>
      <c r="L278" s="31"/>
      <c r="M278" s="31"/>
      <c r="N278" s="31"/>
      <c r="O278" s="31"/>
      <c r="P278" s="31"/>
      <c r="Q278" s="31"/>
      <c r="R278" s="31"/>
      <c r="S278" s="31"/>
      <c r="T278" s="31"/>
      <c r="U278" s="31"/>
      <c r="V278" s="31"/>
      <c r="W278" s="31"/>
      <c r="X278" s="135"/>
      <c r="Y278" s="60"/>
      <c r="Z278" s="60"/>
      <c r="AA278" s="60"/>
      <c r="AB278" s="60"/>
      <c r="AC278" s="136"/>
      <c r="AD278" s="60"/>
      <c r="AE278" s="60"/>
    </row>
    <row r="279" spans="1:31" ht="30" customHeight="1" x14ac:dyDescent="0.25">
      <c r="A279" s="172"/>
      <c r="B279" s="76">
        <v>276</v>
      </c>
      <c r="C279" s="175"/>
      <c r="D279" s="81" t="s">
        <v>749</v>
      </c>
      <c r="E279" s="66" t="s">
        <v>750</v>
      </c>
      <c r="F279" s="48" t="s">
        <v>751</v>
      </c>
      <c r="G279" s="70" t="s">
        <v>44</v>
      </c>
      <c r="H279" s="54">
        <v>255.57</v>
      </c>
      <c r="I279" s="32"/>
      <c r="J279" s="41">
        <f t="shared" si="8"/>
        <v>0</v>
      </c>
      <c r="K279" s="42" t="str">
        <f t="shared" si="9"/>
        <v>OK</v>
      </c>
      <c r="L279" s="31"/>
      <c r="M279" s="31"/>
      <c r="N279" s="31"/>
      <c r="O279" s="31"/>
      <c r="P279" s="31"/>
      <c r="Q279" s="31"/>
      <c r="R279" s="31"/>
      <c r="S279" s="31"/>
      <c r="T279" s="31"/>
      <c r="U279" s="31"/>
      <c r="V279" s="31"/>
      <c r="W279" s="31"/>
      <c r="X279" s="135"/>
      <c r="Y279" s="60"/>
      <c r="Z279" s="60"/>
      <c r="AA279" s="60"/>
      <c r="AB279" s="60"/>
      <c r="AC279" s="136"/>
      <c r="AD279" s="60"/>
      <c r="AE279" s="60"/>
    </row>
    <row r="280" spans="1:31" ht="30" customHeight="1" x14ac:dyDescent="0.25">
      <c r="A280" s="172"/>
      <c r="B280" s="76">
        <v>277</v>
      </c>
      <c r="C280" s="175"/>
      <c r="D280" s="81" t="s">
        <v>752</v>
      </c>
      <c r="E280" s="66" t="s">
        <v>748</v>
      </c>
      <c r="F280" s="48" t="s">
        <v>751</v>
      </c>
      <c r="G280" s="70" t="s">
        <v>44</v>
      </c>
      <c r="H280" s="54">
        <v>203.37</v>
      </c>
      <c r="I280" s="32"/>
      <c r="J280" s="41">
        <f t="shared" si="8"/>
        <v>0</v>
      </c>
      <c r="K280" s="42" t="str">
        <f t="shared" si="9"/>
        <v>OK</v>
      </c>
      <c r="L280" s="31"/>
      <c r="M280" s="31"/>
      <c r="N280" s="31"/>
      <c r="O280" s="31"/>
      <c r="P280" s="31"/>
      <c r="Q280" s="31"/>
      <c r="R280" s="31"/>
      <c r="S280" s="31"/>
      <c r="T280" s="31"/>
      <c r="U280" s="31"/>
      <c r="V280" s="31"/>
      <c r="W280" s="31"/>
      <c r="X280" s="135"/>
      <c r="Y280" s="60"/>
      <c r="Z280" s="60"/>
      <c r="AA280" s="60"/>
      <c r="AB280" s="60"/>
      <c r="AC280" s="136"/>
      <c r="AD280" s="60"/>
      <c r="AE280" s="60"/>
    </row>
    <row r="281" spans="1:31" ht="30" customHeight="1" x14ac:dyDescent="0.25">
      <c r="A281" s="172"/>
      <c r="B281" s="76">
        <v>278</v>
      </c>
      <c r="C281" s="175"/>
      <c r="D281" s="81" t="s">
        <v>753</v>
      </c>
      <c r="E281" s="66" t="s">
        <v>748</v>
      </c>
      <c r="F281" s="48" t="s">
        <v>754</v>
      </c>
      <c r="G281" s="70" t="s">
        <v>755</v>
      </c>
      <c r="H281" s="54">
        <v>3.68</v>
      </c>
      <c r="I281" s="32"/>
      <c r="J281" s="41">
        <f t="shared" si="8"/>
        <v>0</v>
      </c>
      <c r="K281" s="42" t="str">
        <f t="shared" si="9"/>
        <v>OK</v>
      </c>
      <c r="L281" s="31"/>
      <c r="M281" s="31"/>
      <c r="N281" s="31"/>
      <c r="O281" s="31"/>
      <c r="P281" s="31"/>
      <c r="Q281" s="31"/>
      <c r="R281" s="31"/>
      <c r="S281" s="31"/>
      <c r="T281" s="31"/>
      <c r="U281" s="31"/>
      <c r="V281" s="31"/>
      <c r="W281" s="31"/>
      <c r="X281" s="135"/>
      <c r="Y281" s="60"/>
      <c r="Z281" s="60"/>
      <c r="AA281" s="60"/>
      <c r="AB281" s="60"/>
      <c r="AC281" s="136"/>
      <c r="AD281" s="60"/>
      <c r="AE281" s="60"/>
    </row>
    <row r="282" spans="1:31" ht="30" customHeight="1" x14ac:dyDescent="0.25">
      <c r="A282" s="172"/>
      <c r="B282" s="76">
        <v>279</v>
      </c>
      <c r="C282" s="175"/>
      <c r="D282" s="81" t="s">
        <v>756</v>
      </c>
      <c r="E282" s="66" t="s">
        <v>757</v>
      </c>
      <c r="F282" s="48" t="s">
        <v>336</v>
      </c>
      <c r="G282" s="70" t="s">
        <v>44</v>
      </c>
      <c r="H282" s="54">
        <v>84.95</v>
      </c>
      <c r="I282" s="32"/>
      <c r="J282" s="41">
        <f t="shared" si="8"/>
        <v>0</v>
      </c>
      <c r="K282" s="42" t="str">
        <f t="shared" si="9"/>
        <v>OK</v>
      </c>
      <c r="L282" s="31"/>
      <c r="M282" s="31"/>
      <c r="N282" s="31"/>
      <c r="O282" s="31"/>
      <c r="P282" s="31"/>
      <c r="Q282" s="31"/>
      <c r="R282" s="31"/>
      <c r="S282" s="31"/>
      <c r="T282" s="31"/>
      <c r="U282" s="31"/>
      <c r="V282" s="31"/>
      <c r="W282" s="31"/>
      <c r="X282" s="135"/>
      <c r="Y282" s="60"/>
      <c r="Z282" s="60"/>
      <c r="AA282" s="60"/>
      <c r="AB282" s="60"/>
      <c r="AC282" s="136"/>
      <c r="AD282" s="60"/>
      <c r="AE282" s="60"/>
    </row>
    <row r="283" spans="1:31" ht="30" customHeight="1" x14ac:dyDescent="0.25">
      <c r="A283" s="172"/>
      <c r="B283" s="76">
        <v>280</v>
      </c>
      <c r="C283" s="175"/>
      <c r="D283" s="81" t="s">
        <v>758</v>
      </c>
      <c r="E283" s="66" t="s">
        <v>757</v>
      </c>
      <c r="F283" s="48" t="s">
        <v>336</v>
      </c>
      <c r="G283" s="70" t="s">
        <v>44</v>
      </c>
      <c r="H283" s="54">
        <v>122.79</v>
      </c>
      <c r="I283" s="32"/>
      <c r="J283" s="41">
        <f t="shared" si="8"/>
        <v>0</v>
      </c>
      <c r="K283" s="42" t="str">
        <f t="shared" si="9"/>
        <v>OK</v>
      </c>
      <c r="L283" s="31"/>
      <c r="M283" s="31"/>
      <c r="N283" s="31"/>
      <c r="O283" s="31"/>
      <c r="P283" s="31"/>
      <c r="Q283" s="31"/>
      <c r="R283" s="31"/>
      <c r="S283" s="31"/>
      <c r="T283" s="31"/>
      <c r="U283" s="31"/>
      <c r="V283" s="31"/>
      <c r="W283" s="31"/>
      <c r="X283" s="135"/>
      <c r="Y283" s="60"/>
      <c r="Z283" s="60"/>
      <c r="AA283" s="60"/>
      <c r="AB283" s="60"/>
      <c r="AC283" s="136"/>
      <c r="AD283" s="60"/>
      <c r="AE283" s="60"/>
    </row>
    <row r="284" spans="1:31" ht="30" customHeight="1" x14ac:dyDescent="0.25">
      <c r="A284" s="172"/>
      <c r="B284" s="76">
        <v>281</v>
      </c>
      <c r="C284" s="175"/>
      <c r="D284" s="81" t="s">
        <v>759</v>
      </c>
      <c r="E284" s="66" t="s">
        <v>757</v>
      </c>
      <c r="F284" s="48" t="s">
        <v>336</v>
      </c>
      <c r="G284" s="70" t="s">
        <v>44</v>
      </c>
      <c r="H284" s="54">
        <v>38.6</v>
      </c>
      <c r="I284" s="32"/>
      <c r="J284" s="41">
        <f t="shared" si="8"/>
        <v>0</v>
      </c>
      <c r="K284" s="42" t="str">
        <f t="shared" si="9"/>
        <v>OK</v>
      </c>
      <c r="L284" s="31"/>
      <c r="M284" s="31"/>
      <c r="N284" s="31"/>
      <c r="O284" s="31"/>
      <c r="P284" s="31"/>
      <c r="Q284" s="31"/>
      <c r="R284" s="31"/>
      <c r="S284" s="31"/>
      <c r="T284" s="31"/>
      <c r="U284" s="31"/>
      <c r="V284" s="31"/>
      <c r="W284" s="31"/>
      <c r="X284" s="135"/>
      <c r="Y284" s="60"/>
      <c r="Z284" s="60"/>
      <c r="AA284" s="60"/>
      <c r="AB284" s="60"/>
      <c r="AC284" s="136"/>
      <c r="AD284" s="60"/>
      <c r="AE284" s="60"/>
    </row>
    <row r="285" spans="1:31" ht="30" customHeight="1" x14ac:dyDescent="0.25">
      <c r="A285" s="172"/>
      <c r="B285" s="76">
        <v>282</v>
      </c>
      <c r="C285" s="175"/>
      <c r="D285" s="81" t="s">
        <v>760</v>
      </c>
      <c r="E285" s="66" t="s">
        <v>757</v>
      </c>
      <c r="F285" s="48" t="s">
        <v>336</v>
      </c>
      <c r="G285" s="70" t="s">
        <v>44</v>
      </c>
      <c r="H285" s="54">
        <v>58.6</v>
      </c>
      <c r="I285" s="32"/>
      <c r="J285" s="41">
        <f t="shared" si="8"/>
        <v>0</v>
      </c>
      <c r="K285" s="42" t="str">
        <f t="shared" si="9"/>
        <v>OK</v>
      </c>
      <c r="L285" s="31"/>
      <c r="M285" s="31"/>
      <c r="N285" s="31"/>
      <c r="O285" s="31"/>
      <c r="P285" s="31"/>
      <c r="Q285" s="31"/>
      <c r="R285" s="31"/>
      <c r="S285" s="31"/>
      <c r="T285" s="31"/>
      <c r="U285" s="31"/>
      <c r="V285" s="31"/>
      <c r="W285" s="31"/>
      <c r="X285" s="135"/>
      <c r="Y285" s="60"/>
      <c r="Z285" s="60"/>
      <c r="AA285" s="60"/>
      <c r="AB285" s="60"/>
      <c r="AC285" s="136"/>
      <c r="AD285" s="60"/>
      <c r="AE285" s="60"/>
    </row>
    <row r="286" spans="1:31" ht="30" customHeight="1" x14ac:dyDescent="0.25">
      <c r="A286" s="172"/>
      <c r="B286" s="76">
        <v>283</v>
      </c>
      <c r="C286" s="175"/>
      <c r="D286" s="81" t="s">
        <v>761</v>
      </c>
      <c r="E286" s="66" t="s">
        <v>762</v>
      </c>
      <c r="F286" s="48" t="s">
        <v>336</v>
      </c>
      <c r="G286" s="70" t="s">
        <v>44</v>
      </c>
      <c r="H286" s="54">
        <v>9.24</v>
      </c>
      <c r="I286" s="32"/>
      <c r="J286" s="41">
        <f t="shared" si="8"/>
        <v>0</v>
      </c>
      <c r="K286" s="42" t="str">
        <f t="shared" si="9"/>
        <v>OK</v>
      </c>
      <c r="L286" s="31"/>
      <c r="M286" s="31"/>
      <c r="N286" s="31"/>
      <c r="O286" s="31"/>
      <c r="P286" s="31"/>
      <c r="Q286" s="31"/>
      <c r="R286" s="31"/>
      <c r="S286" s="31"/>
      <c r="T286" s="31"/>
      <c r="U286" s="31"/>
      <c r="V286" s="31"/>
      <c r="W286" s="31"/>
      <c r="X286" s="135"/>
      <c r="Y286" s="60"/>
      <c r="Z286" s="60"/>
      <c r="AA286" s="60"/>
      <c r="AB286" s="60"/>
      <c r="AC286" s="136"/>
      <c r="AD286" s="60"/>
      <c r="AE286" s="60"/>
    </row>
    <row r="287" spans="1:31" ht="30" customHeight="1" x14ac:dyDescent="0.25">
      <c r="A287" s="172"/>
      <c r="B287" s="76">
        <v>284</v>
      </c>
      <c r="C287" s="175"/>
      <c r="D287" s="81" t="s">
        <v>763</v>
      </c>
      <c r="E287" s="66" t="s">
        <v>764</v>
      </c>
      <c r="F287" s="48" t="s">
        <v>765</v>
      </c>
      <c r="G287" s="70" t="s">
        <v>44</v>
      </c>
      <c r="H287" s="54">
        <v>45.35</v>
      </c>
      <c r="I287" s="32"/>
      <c r="J287" s="41">
        <f t="shared" si="8"/>
        <v>0</v>
      </c>
      <c r="K287" s="42" t="str">
        <f t="shared" si="9"/>
        <v>OK</v>
      </c>
      <c r="L287" s="31"/>
      <c r="M287" s="31"/>
      <c r="N287" s="31"/>
      <c r="O287" s="31"/>
      <c r="P287" s="31"/>
      <c r="Q287" s="31"/>
      <c r="R287" s="31"/>
      <c r="S287" s="31"/>
      <c r="T287" s="31"/>
      <c r="U287" s="31"/>
      <c r="V287" s="31"/>
      <c r="W287" s="31"/>
      <c r="X287" s="135"/>
      <c r="Y287" s="60"/>
      <c r="Z287" s="60"/>
      <c r="AA287" s="60"/>
      <c r="AB287" s="60"/>
      <c r="AC287" s="136"/>
      <c r="AD287" s="60"/>
      <c r="AE287" s="60"/>
    </row>
    <row r="288" spans="1:31" ht="30" customHeight="1" x14ac:dyDescent="0.25">
      <c r="A288" s="172"/>
      <c r="B288" s="76">
        <v>285</v>
      </c>
      <c r="C288" s="175"/>
      <c r="D288" s="81" t="s">
        <v>766</v>
      </c>
      <c r="E288" s="66" t="s">
        <v>767</v>
      </c>
      <c r="F288" s="48" t="s">
        <v>38</v>
      </c>
      <c r="G288" s="70" t="s">
        <v>44</v>
      </c>
      <c r="H288" s="54">
        <v>61.65</v>
      </c>
      <c r="I288" s="32"/>
      <c r="J288" s="41">
        <f t="shared" si="8"/>
        <v>0</v>
      </c>
      <c r="K288" s="42" t="str">
        <f t="shared" si="9"/>
        <v>OK</v>
      </c>
      <c r="L288" s="31"/>
      <c r="M288" s="31"/>
      <c r="N288" s="31"/>
      <c r="O288" s="31"/>
      <c r="P288" s="31"/>
      <c r="Q288" s="31"/>
      <c r="R288" s="31"/>
      <c r="S288" s="31"/>
      <c r="T288" s="31"/>
      <c r="U288" s="31"/>
      <c r="V288" s="31"/>
      <c r="W288" s="31"/>
      <c r="X288" s="135"/>
      <c r="Y288" s="60"/>
      <c r="Z288" s="60"/>
      <c r="AA288" s="60"/>
      <c r="AB288" s="60"/>
      <c r="AC288" s="136"/>
      <c r="AD288" s="60"/>
      <c r="AE288" s="60"/>
    </row>
    <row r="289" spans="1:31" ht="30" customHeight="1" x14ac:dyDescent="0.25">
      <c r="A289" s="172"/>
      <c r="B289" s="76">
        <v>286</v>
      </c>
      <c r="C289" s="175"/>
      <c r="D289" s="81" t="s">
        <v>768</v>
      </c>
      <c r="E289" s="66" t="s">
        <v>767</v>
      </c>
      <c r="F289" s="48" t="s">
        <v>38</v>
      </c>
      <c r="G289" s="70" t="s">
        <v>44</v>
      </c>
      <c r="H289" s="54">
        <v>71.599999999999994</v>
      </c>
      <c r="I289" s="32"/>
      <c r="J289" s="41">
        <f t="shared" si="8"/>
        <v>0</v>
      </c>
      <c r="K289" s="42" t="str">
        <f t="shared" si="9"/>
        <v>OK</v>
      </c>
      <c r="L289" s="31"/>
      <c r="M289" s="31"/>
      <c r="N289" s="31"/>
      <c r="O289" s="31"/>
      <c r="P289" s="31"/>
      <c r="Q289" s="31"/>
      <c r="R289" s="31"/>
      <c r="S289" s="31"/>
      <c r="T289" s="31"/>
      <c r="U289" s="31"/>
      <c r="V289" s="31"/>
      <c r="W289" s="31"/>
      <c r="X289" s="135"/>
      <c r="Y289" s="60"/>
      <c r="Z289" s="60"/>
      <c r="AA289" s="60"/>
      <c r="AB289" s="60"/>
      <c r="AC289" s="136"/>
      <c r="AD289" s="60"/>
      <c r="AE289" s="60"/>
    </row>
    <row r="290" spans="1:31" ht="30" customHeight="1" x14ac:dyDescent="0.25">
      <c r="A290" s="172"/>
      <c r="B290" s="76">
        <v>287</v>
      </c>
      <c r="C290" s="175"/>
      <c r="D290" s="81" t="s">
        <v>769</v>
      </c>
      <c r="E290" s="66" t="s">
        <v>767</v>
      </c>
      <c r="F290" s="48" t="s">
        <v>38</v>
      </c>
      <c r="G290" s="70" t="s">
        <v>44</v>
      </c>
      <c r="H290" s="54">
        <v>101.41</v>
      </c>
      <c r="I290" s="32"/>
      <c r="J290" s="41">
        <f t="shared" si="8"/>
        <v>0</v>
      </c>
      <c r="K290" s="42" t="str">
        <f t="shared" si="9"/>
        <v>OK</v>
      </c>
      <c r="L290" s="31"/>
      <c r="M290" s="31"/>
      <c r="N290" s="31"/>
      <c r="O290" s="31"/>
      <c r="P290" s="31"/>
      <c r="Q290" s="31"/>
      <c r="R290" s="31"/>
      <c r="S290" s="31"/>
      <c r="T290" s="31"/>
      <c r="U290" s="31"/>
      <c r="V290" s="31"/>
      <c r="W290" s="31"/>
      <c r="X290" s="135"/>
      <c r="Y290" s="60"/>
      <c r="Z290" s="60"/>
      <c r="AA290" s="60"/>
      <c r="AB290" s="60"/>
      <c r="AC290" s="136"/>
      <c r="AD290" s="60"/>
      <c r="AE290" s="60"/>
    </row>
    <row r="291" spans="1:31" ht="30" customHeight="1" x14ac:dyDescent="0.25">
      <c r="A291" s="172"/>
      <c r="B291" s="76">
        <v>288</v>
      </c>
      <c r="C291" s="175"/>
      <c r="D291" s="81" t="s">
        <v>770</v>
      </c>
      <c r="E291" s="66" t="s">
        <v>771</v>
      </c>
      <c r="F291" s="48" t="s">
        <v>38</v>
      </c>
      <c r="G291" s="70" t="s">
        <v>44</v>
      </c>
      <c r="H291" s="54">
        <v>40.770000000000003</v>
      </c>
      <c r="I291" s="32"/>
      <c r="J291" s="41">
        <f t="shared" si="8"/>
        <v>0</v>
      </c>
      <c r="K291" s="42" t="str">
        <f t="shared" si="9"/>
        <v>OK</v>
      </c>
      <c r="L291" s="31"/>
      <c r="M291" s="31"/>
      <c r="N291" s="31"/>
      <c r="O291" s="31"/>
      <c r="P291" s="31"/>
      <c r="Q291" s="31"/>
      <c r="R291" s="31"/>
      <c r="S291" s="31"/>
      <c r="T291" s="31"/>
      <c r="U291" s="31"/>
      <c r="V291" s="31"/>
      <c r="W291" s="31"/>
      <c r="X291" s="135"/>
      <c r="Y291" s="60"/>
      <c r="Z291" s="60"/>
      <c r="AA291" s="60"/>
      <c r="AB291" s="60"/>
      <c r="AC291" s="136"/>
      <c r="AD291" s="60"/>
      <c r="AE291" s="60"/>
    </row>
    <row r="292" spans="1:31" ht="30" customHeight="1" x14ac:dyDescent="0.25">
      <c r="A292" s="172"/>
      <c r="B292" s="76">
        <v>289</v>
      </c>
      <c r="C292" s="175"/>
      <c r="D292" s="81" t="s">
        <v>772</v>
      </c>
      <c r="E292" s="66" t="s">
        <v>773</v>
      </c>
      <c r="F292" s="66" t="s">
        <v>774</v>
      </c>
      <c r="G292" s="70" t="s">
        <v>44</v>
      </c>
      <c r="H292" s="54">
        <v>27.07</v>
      </c>
      <c r="I292" s="32"/>
      <c r="J292" s="41">
        <f t="shared" si="8"/>
        <v>0</v>
      </c>
      <c r="K292" s="42" t="str">
        <f t="shared" si="9"/>
        <v>OK</v>
      </c>
      <c r="L292" s="31"/>
      <c r="M292" s="31"/>
      <c r="N292" s="31"/>
      <c r="O292" s="31"/>
      <c r="P292" s="31"/>
      <c r="Q292" s="31"/>
      <c r="R292" s="31"/>
      <c r="S292" s="31"/>
      <c r="T292" s="31"/>
      <c r="U292" s="31"/>
      <c r="V292" s="31"/>
      <c r="W292" s="31"/>
      <c r="X292" s="135"/>
      <c r="Y292" s="60"/>
      <c r="Z292" s="60"/>
      <c r="AA292" s="60"/>
      <c r="AB292" s="60"/>
      <c r="AC292" s="136"/>
      <c r="AD292" s="60"/>
      <c r="AE292" s="60"/>
    </row>
    <row r="293" spans="1:31" ht="30" customHeight="1" x14ac:dyDescent="0.25">
      <c r="A293" s="172"/>
      <c r="B293" s="70">
        <v>290</v>
      </c>
      <c r="C293" s="175"/>
      <c r="D293" s="80" t="s">
        <v>332</v>
      </c>
      <c r="E293" s="69" t="s">
        <v>775</v>
      </c>
      <c r="F293" s="69" t="s">
        <v>38</v>
      </c>
      <c r="G293" s="69" t="s">
        <v>44</v>
      </c>
      <c r="H293" s="54">
        <v>5.85</v>
      </c>
      <c r="I293" s="32"/>
      <c r="J293" s="41">
        <f t="shared" si="8"/>
        <v>0</v>
      </c>
      <c r="K293" s="42" t="str">
        <f t="shared" si="9"/>
        <v>OK</v>
      </c>
      <c r="L293" s="31"/>
      <c r="M293" s="31"/>
      <c r="N293" s="31"/>
      <c r="O293" s="31"/>
      <c r="P293" s="31"/>
      <c r="Q293" s="31"/>
      <c r="R293" s="31"/>
      <c r="S293" s="31"/>
      <c r="T293" s="31"/>
      <c r="U293" s="31"/>
      <c r="V293" s="31"/>
      <c r="W293" s="31"/>
      <c r="X293" s="135"/>
      <c r="Y293" s="60"/>
      <c r="Z293" s="60"/>
      <c r="AA293" s="60"/>
      <c r="AB293" s="60"/>
      <c r="AC293" s="136"/>
      <c r="AD293" s="60"/>
      <c r="AE293" s="60"/>
    </row>
    <row r="294" spans="1:31" ht="30" customHeight="1" x14ac:dyDescent="0.25">
      <c r="A294" s="172"/>
      <c r="B294" s="70">
        <v>291</v>
      </c>
      <c r="C294" s="175"/>
      <c r="D294" s="80" t="s">
        <v>334</v>
      </c>
      <c r="E294" s="69" t="s">
        <v>775</v>
      </c>
      <c r="F294" s="69" t="s">
        <v>38</v>
      </c>
      <c r="G294" s="69" t="s">
        <v>44</v>
      </c>
      <c r="H294" s="54">
        <v>5.89</v>
      </c>
      <c r="I294" s="32"/>
      <c r="J294" s="41">
        <f t="shared" si="8"/>
        <v>0</v>
      </c>
      <c r="K294" s="42" t="str">
        <f t="shared" si="9"/>
        <v>OK</v>
      </c>
      <c r="L294" s="31"/>
      <c r="M294" s="31"/>
      <c r="N294" s="31"/>
      <c r="O294" s="31"/>
      <c r="P294" s="31"/>
      <c r="Q294" s="31"/>
      <c r="R294" s="31"/>
      <c r="S294" s="31"/>
      <c r="T294" s="31"/>
      <c r="U294" s="31"/>
      <c r="V294" s="31"/>
      <c r="W294" s="31"/>
      <c r="X294" s="135"/>
      <c r="Y294" s="60"/>
      <c r="Z294" s="60"/>
      <c r="AA294" s="60"/>
      <c r="AB294" s="60"/>
      <c r="AC294" s="136"/>
      <c r="AD294" s="60"/>
      <c r="AE294" s="60"/>
    </row>
    <row r="295" spans="1:31" ht="30" customHeight="1" x14ac:dyDescent="0.25">
      <c r="A295" s="172"/>
      <c r="B295" s="70">
        <v>292</v>
      </c>
      <c r="C295" s="175"/>
      <c r="D295" s="80" t="s">
        <v>335</v>
      </c>
      <c r="E295" s="69" t="s">
        <v>775</v>
      </c>
      <c r="F295" s="69" t="s">
        <v>336</v>
      </c>
      <c r="G295" s="69" t="s">
        <v>44</v>
      </c>
      <c r="H295" s="54">
        <v>5.93</v>
      </c>
      <c r="I295" s="32"/>
      <c r="J295" s="41">
        <f t="shared" si="8"/>
        <v>0</v>
      </c>
      <c r="K295" s="42" t="str">
        <f t="shared" si="9"/>
        <v>OK</v>
      </c>
      <c r="L295" s="31"/>
      <c r="M295" s="31"/>
      <c r="N295" s="31"/>
      <c r="O295" s="31"/>
      <c r="P295" s="31"/>
      <c r="Q295" s="31"/>
      <c r="R295" s="31"/>
      <c r="S295" s="31"/>
      <c r="T295" s="31"/>
      <c r="U295" s="31"/>
      <c r="V295" s="31"/>
      <c r="W295" s="31"/>
      <c r="X295" s="135"/>
      <c r="Y295" s="60"/>
      <c r="Z295" s="60"/>
      <c r="AA295" s="60"/>
      <c r="AB295" s="60"/>
      <c r="AC295" s="136"/>
      <c r="AD295" s="60"/>
      <c r="AE295" s="60"/>
    </row>
    <row r="296" spans="1:31" ht="30" customHeight="1" x14ac:dyDescent="0.25">
      <c r="A296" s="172"/>
      <c r="B296" s="69">
        <v>293</v>
      </c>
      <c r="C296" s="175"/>
      <c r="D296" s="80" t="s">
        <v>337</v>
      </c>
      <c r="E296" s="69" t="s">
        <v>757</v>
      </c>
      <c r="F296" s="69" t="s">
        <v>123</v>
      </c>
      <c r="G296" s="69" t="s">
        <v>44</v>
      </c>
      <c r="H296" s="54">
        <v>66.3</v>
      </c>
      <c r="I296" s="32"/>
      <c r="J296" s="41">
        <f t="shared" si="8"/>
        <v>0</v>
      </c>
      <c r="K296" s="42" t="str">
        <f t="shared" si="9"/>
        <v>OK</v>
      </c>
      <c r="L296" s="31"/>
      <c r="M296" s="31"/>
      <c r="N296" s="31"/>
      <c r="O296" s="31"/>
      <c r="P296" s="31"/>
      <c r="Q296" s="31"/>
      <c r="R296" s="31"/>
      <c r="S296" s="31"/>
      <c r="T296" s="31"/>
      <c r="U296" s="31"/>
      <c r="V296" s="31"/>
      <c r="W296" s="31"/>
      <c r="X296" s="135"/>
      <c r="Y296" s="60"/>
      <c r="Z296" s="60"/>
      <c r="AA296" s="60"/>
      <c r="AB296" s="60"/>
      <c r="AC296" s="136"/>
      <c r="AD296" s="60"/>
      <c r="AE296" s="60"/>
    </row>
    <row r="297" spans="1:31" ht="30" customHeight="1" x14ac:dyDescent="0.25">
      <c r="A297" s="172"/>
      <c r="B297" s="69">
        <v>294</v>
      </c>
      <c r="C297" s="175"/>
      <c r="D297" s="80" t="s">
        <v>339</v>
      </c>
      <c r="E297" s="69" t="s">
        <v>757</v>
      </c>
      <c r="F297" s="69" t="s">
        <v>123</v>
      </c>
      <c r="G297" s="69" t="s">
        <v>44</v>
      </c>
      <c r="H297" s="54">
        <v>70.87</v>
      </c>
      <c r="I297" s="32"/>
      <c r="J297" s="41">
        <f t="shared" si="8"/>
        <v>0</v>
      </c>
      <c r="K297" s="42" t="str">
        <f t="shared" si="9"/>
        <v>OK</v>
      </c>
      <c r="L297" s="31"/>
      <c r="M297" s="31"/>
      <c r="N297" s="31"/>
      <c r="O297" s="31"/>
      <c r="P297" s="31"/>
      <c r="Q297" s="31"/>
      <c r="R297" s="31"/>
      <c r="S297" s="31"/>
      <c r="T297" s="31"/>
      <c r="U297" s="31"/>
      <c r="V297" s="31"/>
      <c r="W297" s="31"/>
      <c r="X297" s="135"/>
      <c r="Y297" s="60"/>
      <c r="Z297" s="60"/>
      <c r="AA297" s="60"/>
      <c r="AB297" s="60"/>
      <c r="AC297" s="136"/>
      <c r="AD297" s="60"/>
      <c r="AE297" s="60"/>
    </row>
    <row r="298" spans="1:31" ht="30" customHeight="1" x14ac:dyDescent="0.25">
      <c r="A298" s="172"/>
      <c r="B298" s="70">
        <v>295</v>
      </c>
      <c r="C298" s="175"/>
      <c r="D298" s="80" t="s">
        <v>340</v>
      </c>
      <c r="E298" s="69" t="s">
        <v>757</v>
      </c>
      <c r="F298" s="69" t="s">
        <v>123</v>
      </c>
      <c r="G298" s="69" t="s">
        <v>44</v>
      </c>
      <c r="H298" s="54">
        <v>97.78</v>
      </c>
      <c r="I298" s="32">
        <v>100</v>
      </c>
      <c r="J298" s="41">
        <f t="shared" si="8"/>
        <v>24</v>
      </c>
      <c r="K298" s="42" t="str">
        <f t="shared" si="9"/>
        <v>OK</v>
      </c>
      <c r="L298" s="31">
        <v>5</v>
      </c>
      <c r="M298" s="31"/>
      <c r="N298" s="31"/>
      <c r="P298" s="31"/>
      <c r="Q298" s="31"/>
      <c r="R298" s="31"/>
      <c r="S298" s="31"/>
      <c r="T298" s="31"/>
      <c r="U298" s="31"/>
      <c r="V298" s="31"/>
      <c r="W298" s="31"/>
      <c r="X298" s="135"/>
      <c r="Y298" s="60"/>
      <c r="Z298" s="60"/>
      <c r="AA298" s="60"/>
      <c r="AB298" s="60"/>
      <c r="AC298" s="136"/>
      <c r="AD298" s="137">
        <v>71</v>
      </c>
      <c r="AE298" s="60"/>
    </row>
    <row r="299" spans="1:31" ht="30" customHeight="1" x14ac:dyDescent="0.25">
      <c r="A299" s="172"/>
      <c r="B299" s="69">
        <v>296</v>
      </c>
      <c r="C299" s="175"/>
      <c r="D299" s="80" t="s">
        <v>341</v>
      </c>
      <c r="E299" s="69" t="s">
        <v>776</v>
      </c>
      <c r="F299" s="69" t="s">
        <v>343</v>
      </c>
      <c r="G299" s="69" t="s">
        <v>44</v>
      </c>
      <c r="H299" s="54">
        <v>32.520000000000003</v>
      </c>
      <c r="I299" s="32"/>
      <c r="J299" s="41">
        <f t="shared" si="8"/>
        <v>0</v>
      </c>
      <c r="K299" s="42" t="str">
        <f t="shared" si="9"/>
        <v>OK</v>
      </c>
      <c r="L299" s="31"/>
      <c r="M299" s="31"/>
      <c r="N299" s="31"/>
      <c r="O299" s="31"/>
      <c r="P299" s="31"/>
      <c r="Q299" s="31"/>
      <c r="R299" s="31"/>
      <c r="S299" s="31"/>
      <c r="T299" s="31"/>
      <c r="U299" s="31"/>
      <c r="V299" s="31"/>
      <c r="W299" s="31"/>
      <c r="X299" s="135"/>
      <c r="Y299" s="60"/>
      <c r="Z299" s="60"/>
      <c r="AA299" s="60"/>
      <c r="AB299" s="60"/>
      <c r="AC299" s="136"/>
      <c r="AD299" s="60"/>
      <c r="AE299" s="60"/>
    </row>
    <row r="300" spans="1:31" ht="30" customHeight="1" x14ac:dyDescent="0.25">
      <c r="A300" s="173"/>
      <c r="B300" s="69">
        <v>297</v>
      </c>
      <c r="C300" s="176"/>
      <c r="D300" s="80" t="s">
        <v>344</v>
      </c>
      <c r="E300" s="69" t="s">
        <v>776</v>
      </c>
      <c r="F300" s="69" t="s">
        <v>343</v>
      </c>
      <c r="G300" s="69" t="s">
        <v>44</v>
      </c>
      <c r="H300" s="54">
        <v>41.15</v>
      </c>
      <c r="I300" s="32"/>
      <c r="J300" s="41">
        <f t="shared" si="8"/>
        <v>0</v>
      </c>
      <c r="K300" s="42" t="str">
        <f t="shared" si="9"/>
        <v>OK</v>
      </c>
      <c r="L300" s="31"/>
      <c r="M300" s="31"/>
      <c r="N300" s="31"/>
      <c r="O300" s="31"/>
      <c r="P300" s="31"/>
      <c r="Q300" s="31"/>
      <c r="R300" s="31"/>
      <c r="S300" s="31"/>
      <c r="T300" s="31"/>
      <c r="U300" s="31"/>
      <c r="V300" s="31"/>
      <c r="W300" s="31"/>
      <c r="X300" s="135"/>
      <c r="Y300" s="60"/>
      <c r="Z300" s="60"/>
      <c r="AA300" s="60"/>
      <c r="AB300" s="60"/>
      <c r="AC300" s="136"/>
      <c r="AD300" s="60"/>
      <c r="AE300" s="60"/>
    </row>
    <row r="301" spans="1:31" ht="30" customHeight="1" x14ac:dyDescent="0.25">
      <c r="A301" s="165">
        <v>7</v>
      </c>
      <c r="B301" s="71">
        <v>345</v>
      </c>
      <c r="C301" s="168" t="s">
        <v>695</v>
      </c>
      <c r="D301" s="75" t="s">
        <v>777</v>
      </c>
      <c r="E301" s="72" t="s">
        <v>778</v>
      </c>
      <c r="F301" s="72" t="s">
        <v>38</v>
      </c>
      <c r="G301" s="72" t="s">
        <v>44</v>
      </c>
      <c r="H301" s="56">
        <v>23.8</v>
      </c>
      <c r="I301" s="32"/>
      <c r="J301" s="41">
        <f t="shared" si="8"/>
        <v>0</v>
      </c>
      <c r="K301" s="42" t="str">
        <f t="shared" si="9"/>
        <v>OK</v>
      </c>
      <c r="L301" s="31"/>
      <c r="M301" s="31"/>
      <c r="N301" s="31"/>
      <c r="O301" s="31"/>
      <c r="P301" s="31"/>
      <c r="Q301" s="31"/>
      <c r="R301" s="31"/>
      <c r="S301" s="31"/>
      <c r="T301" s="31"/>
      <c r="U301" s="31"/>
      <c r="V301" s="31"/>
      <c r="W301" s="31"/>
      <c r="X301" s="135"/>
      <c r="Y301" s="60"/>
      <c r="Z301" s="60"/>
      <c r="AA301" s="60"/>
      <c r="AB301" s="60"/>
      <c r="AC301" s="136"/>
      <c r="AD301" s="60"/>
      <c r="AE301" s="60"/>
    </row>
    <row r="302" spans="1:31" ht="30" customHeight="1" x14ac:dyDescent="0.25">
      <c r="A302" s="166"/>
      <c r="B302" s="71">
        <v>346</v>
      </c>
      <c r="C302" s="169"/>
      <c r="D302" s="75" t="s">
        <v>352</v>
      </c>
      <c r="E302" s="72" t="s">
        <v>351</v>
      </c>
      <c r="F302" s="72" t="s">
        <v>38</v>
      </c>
      <c r="G302" s="72" t="s">
        <v>44</v>
      </c>
      <c r="H302" s="56">
        <v>36.5</v>
      </c>
      <c r="I302" s="32"/>
      <c r="J302" s="41">
        <f t="shared" si="8"/>
        <v>0</v>
      </c>
      <c r="K302" s="42" t="str">
        <f t="shared" si="9"/>
        <v>OK</v>
      </c>
      <c r="L302" s="31"/>
      <c r="M302" s="31"/>
      <c r="N302" s="31"/>
      <c r="O302" s="31"/>
      <c r="P302" s="31"/>
      <c r="Q302" s="31"/>
      <c r="R302" s="31"/>
      <c r="S302" s="31"/>
      <c r="T302" s="31"/>
      <c r="U302" s="31"/>
      <c r="V302" s="31"/>
      <c r="W302" s="31"/>
      <c r="X302" s="135"/>
      <c r="Y302" s="60"/>
      <c r="Z302" s="60"/>
      <c r="AA302" s="60"/>
      <c r="AB302" s="60"/>
      <c r="AC302" s="136"/>
      <c r="AD302" s="60"/>
      <c r="AE302" s="60"/>
    </row>
    <row r="303" spans="1:31" ht="30" customHeight="1" x14ac:dyDescent="0.25">
      <c r="A303" s="166"/>
      <c r="B303" s="71">
        <v>347</v>
      </c>
      <c r="C303" s="169"/>
      <c r="D303" s="75" t="s">
        <v>353</v>
      </c>
      <c r="E303" s="99" t="s">
        <v>779</v>
      </c>
      <c r="F303" s="72" t="s">
        <v>38</v>
      </c>
      <c r="G303" s="72"/>
      <c r="H303" s="56">
        <v>85.97</v>
      </c>
      <c r="I303" s="32"/>
      <c r="J303" s="41">
        <f t="shared" si="8"/>
        <v>0</v>
      </c>
      <c r="K303" s="42" t="str">
        <f t="shared" si="9"/>
        <v>OK</v>
      </c>
      <c r="L303" s="31"/>
      <c r="M303" s="31"/>
      <c r="N303" s="31"/>
      <c r="O303" s="31"/>
      <c r="P303" s="31"/>
      <c r="Q303" s="31"/>
      <c r="R303" s="31"/>
      <c r="S303" s="31"/>
      <c r="T303" s="31"/>
      <c r="U303" s="31"/>
      <c r="V303" s="31"/>
      <c r="W303" s="31"/>
      <c r="X303" s="135"/>
      <c r="Y303" s="60"/>
      <c r="Z303" s="60"/>
      <c r="AA303" s="60"/>
      <c r="AB303" s="60"/>
      <c r="AC303" s="136"/>
      <c r="AD303" s="60"/>
      <c r="AE303" s="60"/>
    </row>
    <row r="304" spans="1:31" ht="30" customHeight="1" x14ac:dyDescent="0.25">
      <c r="A304" s="166"/>
      <c r="B304" s="71">
        <v>348</v>
      </c>
      <c r="C304" s="169"/>
      <c r="D304" s="75" t="s">
        <v>354</v>
      </c>
      <c r="E304" s="99" t="s">
        <v>355</v>
      </c>
      <c r="F304" s="72" t="s">
        <v>38</v>
      </c>
      <c r="G304" s="72" t="s">
        <v>44</v>
      </c>
      <c r="H304" s="56">
        <v>17.96</v>
      </c>
      <c r="I304" s="32"/>
      <c r="J304" s="41">
        <f t="shared" si="8"/>
        <v>0</v>
      </c>
      <c r="K304" s="42" t="str">
        <f t="shared" si="9"/>
        <v>OK</v>
      </c>
      <c r="L304" s="31"/>
      <c r="M304" s="31"/>
      <c r="N304" s="31"/>
      <c r="O304" s="31"/>
      <c r="P304" s="31"/>
      <c r="Q304" s="31"/>
      <c r="R304" s="31"/>
      <c r="S304" s="31"/>
      <c r="T304" s="31"/>
      <c r="U304" s="31"/>
      <c r="V304" s="31"/>
      <c r="W304" s="31"/>
      <c r="X304" s="135"/>
      <c r="Y304" s="60"/>
      <c r="Z304" s="60"/>
      <c r="AA304" s="60"/>
      <c r="AB304" s="60"/>
      <c r="AC304" s="136"/>
      <c r="AD304" s="60"/>
      <c r="AE304" s="60"/>
    </row>
    <row r="305" spans="1:31" ht="30" customHeight="1" x14ac:dyDescent="0.25">
      <c r="A305" s="166"/>
      <c r="B305" s="71">
        <v>349</v>
      </c>
      <c r="C305" s="169"/>
      <c r="D305" s="75" t="s">
        <v>356</v>
      </c>
      <c r="E305" s="99" t="s">
        <v>355</v>
      </c>
      <c r="F305" s="72" t="s">
        <v>38</v>
      </c>
      <c r="G305" s="72" t="s">
        <v>44</v>
      </c>
      <c r="H305" s="56">
        <v>24.33</v>
      </c>
      <c r="I305" s="32"/>
      <c r="J305" s="41">
        <f t="shared" si="8"/>
        <v>0</v>
      </c>
      <c r="K305" s="42" t="str">
        <f t="shared" si="9"/>
        <v>OK</v>
      </c>
      <c r="L305" s="31"/>
      <c r="M305" s="31"/>
      <c r="N305" s="31"/>
      <c r="O305" s="31"/>
      <c r="P305" s="31"/>
      <c r="Q305" s="31"/>
      <c r="R305" s="31"/>
      <c r="S305" s="31"/>
      <c r="T305" s="31"/>
      <c r="U305" s="31"/>
      <c r="V305" s="31"/>
      <c r="W305" s="31"/>
      <c r="X305" s="135"/>
      <c r="Y305" s="60"/>
      <c r="Z305" s="60"/>
      <c r="AA305" s="60"/>
      <c r="AB305" s="60"/>
      <c r="AC305" s="136"/>
      <c r="AD305" s="60"/>
      <c r="AE305" s="60"/>
    </row>
    <row r="306" spans="1:31" ht="30" customHeight="1" x14ac:dyDescent="0.25">
      <c r="A306" s="166"/>
      <c r="B306" s="71">
        <v>350</v>
      </c>
      <c r="C306" s="169"/>
      <c r="D306" s="75" t="s">
        <v>780</v>
      </c>
      <c r="E306" s="99" t="s">
        <v>355</v>
      </c>
      <c r="F306" s="72" t="s">
        <v>38</v>
      </c>
      <c r="G306" s="72" t="s">
        <v>44</v>
      </c>
      <c r="H306" s="56">
        <v>67</v>
      </c>
      <c r="I306" s="32">
        <v>10</v>
      </c>
      <c r="J306" s="41">
        <f t="shared" si="8"/>
        <v>6</v>
      </c>
      <c r="K306" s="42" t="str">
        <f t="shared" si="9"/>
        <v>OK</v>
      </c>
      <c r="L306" s="31"/>
      <c r="M306" s="31"/>
      <c r="N306" s="31"/>
      <c r="O306" s="31"/>
      <c r="P306" s="31"/>
      <c r="Q306" s="31">
        <v>4</v>
      </c>
      <c r="R306" s="31"/>
      <c r="S306" s="31"/>
      <c r="T306" s="31"/>
      <c r="U306" s="31"/>
      <c r="V306" s="31"/>
      <c r="W306" s="31"/>
      <c r="X306" s="135"/>
      <c r="Y306" s="60"/>
      <c r="Z306" s="60"/>
      <c r="AA306" s="60"/>
      <c r="AB306" s="60"/>
      <c r="AC306" s="136"/>
      <c r="AD306" s="60"/>
      <c r="AE306" s="60"/>
    </row>
    <row r="307" spans="1:31" ht="30" customHeight="1" x14ac:dyDescent="0.25">
      <c r="A307" s="166"/>
      <c r="B307" s="71">
        <v>351</v>
      </c>
      <c r="C307" s="169"/>
      <c r="D307" s="75" t="s">
        <v>357</v>
      </c>
      <c r="E307" s="99" t="s">
        <v>355</v>
      </c>
      <c r="F307" s="72" t="s">
        <v>38</v>
      </c>
      <c r="G307" s="72" t="s">
        <v>44</v>
      </c>
      <c r="H307" s="56">
        <v>48.5</v>
      </c>
      <c r="I307" s="32">
        <v>10</v>
      </c>
      <c r="J307" s="41">
        <f t="shared" si="8"/>
        <v>0</v>
      </c>
      <c r="K307" s="42" t="str">
        <f t="shared" si="9"/>
        <v>OK</v>
      </c>
      <c r="L307" s="31"/>
      <c r="M307" s="31"/>
      <c r="N307" s="31"/>
      <c r="O307" s="31"/>
      <c r="P307" s="31"/>
      <c r="Q307" s="31"/>
      <c r="R307" s="31"/>
      <c r="S307" s="31"/>
      <c r="T307" s="31"/>
      <c r="U307" s="31"/>
      <c r="V307" s="31"/>
      <c r="W307" s="31"/>
      <c r="X307" s="135"/>
      <c r="Y307" s="60"/>
      <c r="Z307" s="60"/>
      <c r="AA307" s="60"/>
      <c r="AB307" s="60"/>
      <c r="AC307" s="136"/>
      <c r="AD307" s="60"/>
      <c r="AE307" s="137">
        <v>10</v>
      </c>
    </row>
    <row r="308" spans="1:31" ht="30" customHeight="1" x14ac:dyDescent="0.25">
      <c r="A308" s="166"/>
      <c r="B308" s="71">
        <v>352</v>
      </c>
      <c r="C308" s="169"/>
      <c r="D308" s="75" t="s">
        <v>359</v>
      </c>
      <c r="E308" s="99" t="s">
        <v>355</v>
      </c>
      <c r="F308" s="72" t="s">
        <v>38</v>
      </c>
      <c r="G308" s="72" t="s">
        <v>44</v>
      </c>
      <c r="H308" s="56">
        <v>45.3</v>
      </c>
      <c r="I308" s="32"/>
      <c r="J308" s="41">
        <f t="shared" si="8"/>
        <v>0</v>
      </c>
      <c r="K308" s="42" t="str">
        <f t="shared" si="9"/>
        <v>OK</v>
      </c>
      <c r="L308" s="31"/>
      <c r="M308" s="31"/>
      <c r="N308" s="31"/>
      <c r="O308" s="31"/>
      <c r="P308" s="31"/>
      <c r="Q308" s="31"/>
      <c r="R308" s="31"/>
      <c r="S308" s="31"/>
      <c r="T308" s="31"/>
      <c r="U308" s="31"/>
      <c r="V308" s="31"/>
      <c r="W308" s="31"/>
      <c r="X308" s="135"/>
      <c r="Y308" s="60"/>
      <c r="Z308" s="60"/>
      <c r="AA308" s="60"/>
      <c r="AB308" s="60"/>
      <c r="AC308" s="136"/>
      <c r="AD308" s="60"/>
      <c r="AE308" s="60"/>
    </row>
    <row r="309" spans="1:31" ht="30" customHeight="1" x14ac:dyDescent="0.25">
      <c r="A309" s="166"/>
      <c r="B309" s="71">
        <v>353</v>
      </c>
      <c r="C309" s="169"/>
      <c r="D309" s="75" t="s">
        <v>360</v>
      </c>
      <c r="E309" s="99" t="s">
        <v>781</v>
      </c>
      <c r="F309" s="72" t="s">
        <v>38</v>
      </c>
      <c r="G309" s="72" t="s">
        <v>44</v>
      </c>
      <c r="H309" s="56">
        <v>34.25</v>
      </c>
      <c r="I309" s="32">
        <v>10</v>
      </c>
      <c r="J309" s="41">
        <f t="shared" si="8"/>
        <v>4</v>
      </c>
      <c r="K309" s="42" t="str">
        <f t="shared" si="9"/>
        <v>OK</v>
      </c>
      <c r="L309" s="31"/>
      <c r="M309" s="31"/>
      <c r="N309" s="31"/>
      <c r="O309" s="31"/>
      <c r="P309" s="31"/>
      <c r="Q309" s="31">
        <v>6</v>
      </c>
      <c r="R309" s="31"/>
      <c r="S309" s="31"/>
      <c r="T309" s="31"/>
      <c r="U309" s="31"/>
      <c r="V309" s="31"/>
      <c r="W309" s="31"/>
      <c r="X309" s="135"/>
      <c r="Y309" s="60"/>
      <c r="Z309" s="60"/>
      <c r="AA309" s="60"/>
      <c r="AB309" s="60"/>
      <c r="AC309" s="136"/>
      <c r="AD309" s="60"/>
      <c r="AE309" s="60"/>
    </row>
    <row r="310" spans="1:31" ht="30" customHeight="1" x14ac:dyDescent="0.25">
      <c r="A310" s="166"/>
      <c r="B310" s="71">
        <v>354</v>
      </c>
      <c r="C310" s="169"/>
      <c r="D310" s="75" t="s">
        <v>361</v>
      </c>
      <c r="E310" s="99" t="s">
        <v>355</v>
      </c>
      <c r="F310" s="72"/>
      <c r="G310" s="72" t="s">
        <v>44</v>
      </c>
      <c r="H310" s="56">
        <v>59.2</v>
      </c>
      <c r="I310" s="32"/>
      <c r="J310" s="41">
        <f t="shared" si="8"/>
        <v>0</v>
      </c>
      <c r="K310" s="42" t="str">
        <f t="shared" si="9"/>
        <v>OK</v>
      </c>
      <c r="L310" s="31"/>
      <c r="M310" s="31"/>
      <c r="N310" s="31"/>
      <c r="O310" s="31"/>
      <c r="P310" s="31"/>
      <c r="Q310" s="31"/>
      <c r="R310" s="31"/>
      <c r="S310" s="31"/>
      <c r="T310" s="31"/>
      <c r="U310" s="31"/>
      <c r="V310" s="31"/>
      <c r="W310" s="31"/>
      <c r="X310" s="135"/>
      <c r="Y310" s="60"/>
      <c r="Z310" s="60"/>
      <c r="AA310" s="60"/>
      <c r="AB310" s="60"/>
      <c r="AC310" s="136"/>
      <c r="AD310" s="60"/>
      <c r="AE310" s="60"/>
    </row>
    <row r="311" spans="1:31" ht="30" customHeight="1" x14ac:dyDescent="0.25">
      <c r="A311" s="166"/>
      <c r="B311" s="71">
        <v>355</v>
      </c>
      <c r="C311" s="169"/>
      <c r="D311" s="75" t="s">
        <v>362</v>
      </c>
      <c r="E311" s="72" t="s">
        <v>782</v>
      </c>
      <c r="F311" s="72" t="s">
        <v>38</v>
      </c>
      <c r="G311" s="72" t="s">
        <v>44</v>
      </c>
      <c r="H311" s="56">
        <v>5.5</v>
      </c>
      <c r="I311" s="32">
        <v>20</v>
      </c>
      <c r="J311" s="41">
        <f t="shared" si="8"/>
        <v>10</v>
      </c>
      <c r="K311" s="42" t="str">
        <f t="shared" si="9"/>
        <v>OK</v>
      </c>
      <c r="L311" s="31"/>
      <c r="M311" s="31"/>
      <c r="N311" s="31"/>
      <c r="O311" s="31"/>
      <c r="P311" s="31"/>
      <c r="Q311" s="31"/>
      <c r="R311" s="31"/>
      <c r="S311" s="31"/>
      <c r="T311" s="31"/>
      <c r="U311" s="31"/>
      <c r="V311" s="31"/>
      <c r="W311" s="31"/>
      <c r="X311" s="135"/>
      <c r="Y311" s="60"/>
      <c r="Z311" s="60"/>
      <c r="AA311" s="60"/>
      <c r="AB311" s="60"/>
      <c r="AC311" s="136"/>
      <c r="AD311" s="60"/>
      <c r="AE311" s="137">
        <v>10</v>
      </c>
    </row>
    <row r="312" spans="1:31" ht="30" customHeight="1" x14ac:dyDescent="0.25">
      <c r="A312" s="166"/>
      <c r="B312" s="73">
        <v>356</v>
      </c>
      <c r="C312" s="169"/>
      <c r="D312" s="75" t="s">
        <v>363</v>
      </c>
      <c r="E312" s="72" t="s">
        <v>783</v>
      </c>
      <c r="F312" s="72" t="s">
        <v>38</v>
      </c>
      <c r="G312" s="72" t="s">
        <v>44</v>
      </c>
      <c r="H312" s="56">
        <v>61.5</v>
      </c>
      <c r="I312" s="32"/>
      <c r="J312" s="41">
        <f t="shared" si="8"/>
        <v>0</v>
      </c>
      <c r="K312" s="42" t="str">
        <f t="shared" si="9"/>
        <v>OK</v>
      </c>
      <c r="L312" s="31"/>
      <c r="M312" s="31"/>
      <c r="N312" s="31"/>
      <c r="O312" s="31"/>
      <c r="P312" s="31"/>
      <c r="Q312" s="31"/>
      <c r="R312" s="31"/>
      <c r="S312" s="31"/>
      <c r="T312" s="31"/>
      <c r="U312" s="31"/>
      <c r="V312" s="31"/>
      <c r="W312" s="31"/>
      <c r="X312" s="135"/>
      <c r="Y312" s="60"/>
      <c r="Z312" s="60"/>
      <c r="AA312" s="60"/>
      <c r="AB312" s="60"/>
      <c r="AC312" s="136"/>
      <c r="AD312" s="60"/>
      <c r="AE312" s="60"/>
    </row>
    <row r="313" spans="1:31" ht="30" customHeight="1" x14ac:dyDescent="0.25">
      <c r="A313" s="166"/>
      <c r="B313" s="73">
        <v>357</v>
      </c>
      <c r="C313" s="169"/>
      <c r="D313" s="75" t="s">
        <v>365</v>
      </c>
      <c r="E313" s="72" t="s">
        <v>237</v>
      </c>
      <c r="F313" s="72" t="s">
        <v>4</v>
      </c>
      <c r="G313" s="72" t="s">
        <v>44</v>
      </c>
      <c r="H313" s="56">
        <v>57</v>
      </c>
      <c r="I313" s="32">
        <f>2+2</f>
        <v>4</v>
      </c>
      <c r="J313" s="41">
        <f t="shared" si="8"/>
        <v>0</v>
      </c>
      <c r="K313" s="42" t="str">
        <f t="shared" si="9"/>
        <v>OK</v>
      </c>
      <c r="L313" s="31"/>
      <c r="M313" s="31"/>
      <c r="N313" s="31"/>
      <c r="O313" s="31"/>
      <c r="P313" s="31"/>
      <c r="Q313" s="31"/>
      <c r="R313" s="31"/>
      <c r="S313" s="31"/>
      <c r="T313" s="31"/>
      <c r="U313" s="31"/>
      <c r="V313" s="31"/>
      <c r="W313" s="31">
        <v>2</v>
      </c>
      <c r="X313" s="135"/>
      <c r="Y313" s="60"/>
      <c r="Z313" s="60"/>
      <c r="AA313" s="137">
        <v>2</v>
      </c>
      <c r="AB313" s="60"/>
      <c r="AC313" s="136"/>
      <c r="AD313" s="60"/>
      <c r="AE313" s="60"/>
    </row>
    <row r="314" spans="1:31" ht="30" customHeight="1" x14ac:dyDescent="0.25">
      <c r="A314" s="166"/>
      <c r="B314" s="73">
        <v>358</v>
      </c>
      <c r="C314" s="169"/>
      <c r="D314" s="75" t="s">
        <v>642</v>
      </c>
      <c r="E314" s="72" t="s">
        <v>784</v>
      </c>
      <c r="F314" s="72" t="s">
        <v>640</v>
      </c>
      <c r="G314" s="72" t="s">
        <v>44</v>
      </c>
      <c r="H314" s="56">
        <v>1.9</v>
      </c>
      <c r="I314" s="32">
        <v>100</v>
      </c>
      <c r="J314" s="41">
        <f t="shared" si="8"/>
        <v>100</v>
      </c>
      <c r="K314" s="42" t="str">
        <f t="shared" si="9"/>
        <v>OK</v>
      </c>
      <c r="L314" s="31"/>
      <c r="M314" s="31"/>
      <c r="N314" s="31"/>
      <c r="O314" s="31"/>
      <c r="P314" s="31"/>
      <c r="Q314" s="31"/>
      <c r="R314" s="31"/>
      <c r="S314" s="31"/>
      <c r="T314" s="31"/>
      <c r="U314" s="31"/>
      <c r="V314" s="31"/>
      <c r="W314" s="31"/>
      <c r="X314" s="135"/>
      <c r="Y314" s="60"/>
      <c r="Z314" s="60"/>
      <c r="AA314" s="60"/>
      <c r="AB314" s="60"/>
      <c r="AC314" s="136"/>
      <c r="AD314" s="60"/>
      <c r="AE314" s="60"/>
    </row>
    <row r="315" spans="1:31" ht="30" customHeight="1" x14ac:dyDescent="0.25">
      <c r="A315" s="166"/>
      <c r="B315" s="71">
        <v>359</v>
      </c>
      <c r="C315" s="169"/>
      <c r="D315" s="75" t="s">
        <v>785</v>
      </c>
      <c r="E315" s="72" t="s">
        <v>355</v>
      </c>
      <c r="F315" s="72" t="s">
        <v>38</v>
      </c>
      <c r="G315" s="72" t="s">
        <v>44</v>
      </c>
      <c r="H315" s="56">
        <v>43</v>
      </c>
      <c r="I315" s="32"/>
      <c r="J315" s="41">
        <f t="shared" si="8"/>
        <v>0</v>
      </c>
      <c r="K315" s="42" t="str">
        <f t="shared" si="9"/>
        <v>OK</v>
      </c>
      <c r="L315" s="31"/>
      <c r="M315" s="31"/>
      <c r="N315" s="31"/>
      <c r="O315" s="31"/>
      <c r="P315" s="31"/>
      <c r="Q315" s="31"/>
      <c r="R315" s="31"/>
      <c r="S315" s="31"/>
      <c r="T315" s="31"/>
      <c r="U315" s="31"/>
      <c r="V315" s="31"/>
      <c r="W315" s="31"/>
      <c r="X315" s="135"/>
      <c r="Y315" s="60"/>
      <c r="Z315" s="60"/>
      <c r="AA315" s="60"/>
      <c r="AB315" s="60"/>
      <c r="AC315" s="136"/>
      <c r="AD315" s="60"/>
      <c r="AE315" s="60"/>
    </row>
    <row r="316" spans="1:31" ht="30" customHeight="1" x14ac:dyDescent="0.25">
      <c r="A316" s="166"/>
      <c r="B316" s="71">
        <v>360</v>
      </c>
      <c r="C316" s="169"/>
      <c r="D316" s="75" t="s">
        <v>367</v>
      </c>
      <c r="E316" s="72" t="s">
        <v>786</v>
      </c>
      <c r="F316" s="72" t="s">
        <v>38</v>
      </c>
      <c r="G316" s="72" t="s">
        <v>44</v>
      </c>
      <c r="H316" s="56">
        <v>55</v>
      </c>
      <c r="I316" s="32">
        <v>5</v>
      </c>
      <c r="J316" s="41">
        <f t="shared" si="8"/>
        <v>0</v>
      </c>
      <c r="K316" s="42" t="str">
        <f t="shared" si="9"/>
        <v>OK</v>
      </c>
      <c r="L316" s="31"/>
      <c r="M316" s="31"/>
      <c r="N316" s="31"/>
      <c r="O316" s="31"/>
      <c r="P316" s="31"/>
      <c r="Q316" s="31">
        <v>5</v>
      </c>
      <c r="R316" s="31"/>
      <c r="S316" s="31"/>
      <c r="T316" s="31"/>
      <c r="U316" s="31"/>
      <c r="V316" s="31"/>
      <c r="W316" s="31"/>
      <c r="X316" s="135"/>
      <c r="Y316" s="60"/>
      <c r="Z316" s="60"/>
      <c r="AA316" s="60"/>
      <c r="AB316" s="60"/>
      <c r="AC316" s="136"/>
      <c r="AD316" s="60"/>
      <c r="AE316" s="60"/>
    </row>
    <row r="317" spans="1:31" ht="30" customHeight="1" x14ac:dyDescent="0.25">
      <c r="A317" s="166"/>
      <c r="B317" s="71">
        <v>361</v>
      </c>
      <c r="C317" s="169"/>
      <c r="D317" s="75" t="s">
        <v>368</v>
      </c>
      <c r="E317" s="72" t="s">
        <v>787</v>
      </c>
      <c r="F317" s="72" t="s">
        <v>38</v>
      </c>
      <c r="G317" s="72" t="s">
        <v>44</v>
      </c>
      <c r="H317" s="56">
        <v>86.3</v>
      </c>
      <c r="I317" s="32">
        <v>10</v>
      </c>
      <c r="J317" s="41">
        <f t="shared" si="8"/>
        <v>0</v>
      </c>
      <c r="K317" s="42" t="str">
        <f t="shared" si="9"/>
        <v>OK</v>
      </c>
      <c r="L317" s="31"/>
      <c r="M317" s="31"/>
      <c r="N317" s="31"/>
      <c r="O317" s="31"/>
      <c r="P317" s="31"/>
      <c r="Q317" s="31">
        <v>10</v>
      </c>
      <c r="R317" s="31"/>
      <c r="S317" s="31"/>
      <c r="T317" s="31"/>
      <c r="U317" s="31"/>
      <c r="V317" s="31"/>
      <c r="W317" s="31"/>
      <c r="X317" s="135"/>
      <c r="Y317" s="60"/>
      <c r="Z317" s="60"/>
      <c r="AA317" s="60"/>
      <c r="AB317" s="60"/>
      <c r="AC317" s="136"/>
      <c r="AD317" s="60"/>
      <c r="AE317" s="60"/>
    </row>
    <row r="318" spans="1:31" ht="30" customHeight="1" x14ac:dyDescent="0.25">
      <c r="A318" s="166"/>
      <c r="B318" s="71">
        <v>362</v>
      </c>
      <c r="C318" s="169"/>
      <c r="D318" s="75" t="s">
        <v>369</v>
      </c>
      <c r="E318" s="72" t="s">
        <v>787</v>
      </c>
      <c r="F318" s="72" t="s">
        <v>38</v>
      </c>
      <c r="G318" s="72" t="s">
        <v>44</v>
      </c>
      <c r="H318" s="56">
        <v>86.31</v>
      </c>
      <c r="I318" s="32">
        <v>5</v>
      </c>
      <c r="J318" s="41">
        <f t="shared" si="8"/>
        <v>5</v>
      </c>
      <c r="K318" s="42" t="str">
        <f t="shared" si="9"/>
        <v>OK</v>
      </c>
      <c r="L318" s="31"/>
      <c r="M318" s="31"/>
      <c r="N318" s="31"/>
      <c r="O318" s="31"/>
      <c r="P318" s="31"/>
      <c r="Q318" s="31"/>
      <c r="R318" s="31"/>
      <c r="S318" s="31"/>
      <c r="T318" s="31"/>
      <c r="U318" s="31"/>
      <c r="V318" s="31"/>
      <c r="W318" s="31"/>
      <c r="X318" s="135"/>
      <c r="Y318" s="60"/>
      <c r="Z318" s="60"/>
      <c r="AA318" s="60"/>
      <c r="AB318" s="60"/>
      <c r="AC318" s="136"/>
      <c r="AD318" s="60"/>
      <c r="AE318" s="60"/>
    </row>
    <row r="319" spans="1:31" ht="30" customHeight="1" x14ac:dyDescent="0.25">
      <c r="A319" s="166"/>
      <c r="B319" s="71">
        <v>363</v>
      </c>
      <c r="C319" s="169"/>
      <c r="D319" s="75" t="s">
        <v>370</v>
      </c>
      <c r="E319" s="72" t="s">
        <v>787</v>
      </c>
      <c r="F319" s="72" t="s">
        <v>38</v>
      </c>
      <c r="G319" s="72" t="s">
        <v>44</v>
      </c>
      <c r="H319" s="56">
        <v>86.31</v>
      </c>
      <c r="I319" s="32">
        <v>5</v>
      </c>
      <c r="J319" s="41">
        <f t="shared" si="8"/>
        <v>5</v>
      </c>
      <c r="K319" s="42" t="str">
        <f t="shared" si="9"/>
        <v>OK</v>
      </c>
      <c r="L319" s="31"/>
      <c r="M319" s="31"/>
      <c r="N319" s="31"/>
      <c r="O319" s="31"/>
      <c r="P319" s="31"/>
      <c r="Q319" s="31"/>
      <c r="R319" s="31"/>
      <c r="S319" s="31"/>
      <c r="T319" s="31"/>
      <c r="U319" s="31"/>
      <c r="V319" s="31"/>
      <c r="W319" s="31"/>
      <c r="X319" s="135"/>
      <c r="Y319" s="60"/>
      <c r="Z319" s="60"/>
      <c r="AA319" s="60"/>
      <c r="AB319" s="60"/>
      <c r="AC319" s="136"/>
      <c r="AD319" s="60"/>
      <c r="AE319" s="60"/>
    </row>
    <row r="320" spans="1:31" ht="30" customHeight="1" x14ac:dyDescent="0.25">
      <c r="A320" s="166"/>
      <c r="B320" s="71">
        <v>364</v>
      </c>
      <c r="C320" s="169"/>
      <c r="D320" s="75" t="s">
        <v>371</v>
      </c>
      <c r="E320" s="72" t="s">
        <v>373</v>
      </c>
      <c r="F320" s="72" t="s">
        <v>38</v>
      </c>
      <c r="G320" s="72" t="s">
        <v>44</v>
      </c>
      <c r="H320" s="56">
        <v>6</v>
      </c>
      <c r="I320" s="32"/>
      <c r="J320" s="41">
        <f t="shared" si="8"/>
        <v>0</v>
      </c>
      <c r="K320" s="42" t="str">
        <f t="shared" si="9"/>
        <v>OK</v>
      </c>
      <c r="L320" s="31"/>
      <c r="M320" s="31"/>
      <c r="N320" s="31"/>
      <c r="O320" s="31"/>
      <c r="P320" s="31"/>
      <c r="Q320" s="31"/>
      <c r="R320" s="31"/>
      <c r="S320" s="31"/>
      <c r="T320" s="31"/>
      <c r="U320" s="31"/>
      <c r="V320" s="31"/>
      <c r="W320" s="31"/>
      <c r="X320" s="135"/>
      <c r="Y320" s="60"/>
      <c r="Z320" s="60"/>
      <c r="AA320" s="60"/>
      <c r="AB320" s="60"/>
      <c r="AC320" s="136"/>
      <c r="AD320" s="60"/>
      <c r="AE320" s="60"/>
    </row>
    <row r="321" spans="1:31" ht="30" customHeight="1" x14ac:dyDescent="0.25">
      <c r="A321" s="166"/>
      <c r="B321" s="71">
        <v>365</v>
      </c>
      <c r="C321" s="169"/>
      <c r="D321" s="75" t="s">
        <v>372</v>
      </c>
      <c r="E321" s="72" t="s">
        <v>782</v>
      </c>
      <c r="F321" s="72" t="s">
        <v>38</v>
      </c>
      <c r="G321" s="72" t="s">
        <v>44</v>
      </c>
      <c r="H321" s="56">
        <v>2.6</v>
      </c>
      <c r="I321" s="32">
        <v>5</v>
      </c>
      <c r="J321" s="41">
        <f t="shared" si="8"/>
        <v>0</v>
      </c>
      <c r="K321" s="42" t="str">
        <f t="shared" si="9"/>
        <v>OK</v>
      </c>
      <c r="L321" s="31"/>
      <c r="M321" s="31"/>
      <c r="N321" s="31"/>
      <c r="O321" s="31"/>
      <c r="P321" s="31"/>
      <c r="Q321" s="31">
        <v>5</v>
      </c>
      <c r="R321" s="31"/>
      <c r="S321" s="31"/>
      <c r="T321" s="31"/>
      <c r="U321" s="31"/>
      <c r="V321" s="31"/>
      <c r="W321" s="31"/>
      <c r="X321" s="135"/>
      <c r="Y321" s="60"/>
      <c r="Z321" s="60"/>
      <c r="AA321" s="60"/>
      <c r="AB321" s="60"/>
      <c r="AC321" s="136"/>
      <c r="AD321" s="60"/>
      <c r="AE321" s="60"/>
    </row>
    <row r="322" spans="1:31" ht="30" customHeight="1" x14ac:dyDescent="0.25">
      <c r="A322" s="166"/>
      <c r="B322" s="71">
        <v>366</v>
      </c>
      <c r="C322" s="169"/>
      <c r="D322" s="75" t="s">
        <v>374</v>
      </c>
      <c r="E322" s="72" t="s">
        <v>782</v>
      </c>
      <c r="F322" s="72" t="s">
        <v>38</v>
      </c>
      <c r="G322" s="72" t="s">
        <v>44</v>
      </c>
      <c r="H322" s="56">
        <v>2.4900000000000002</v>
      </c>
      <c r="I322" s="32">
        <v>5</v>
      </c>
      <c r="J322" s="41">
        <f t="shared" si="8"/>
        <v>0</v>
      </c>
      <c r="K322" s="42" t="str">
        <f t="shared" si="9"/>
        <v>OK</v>
      </c>
      <c r="L322" s="31"/>
      <c r="M322" s="31"/>
      <c r="N322" s="31"/>
      <c r="O322" s="31"/>
      <c r="P322" s="31"/>
      <c r="Q322" s="31">
        <v>5</v>
      </c>
      <c r="R322" s="31"/>
      <c r="S322" s="31"/>
      <c r="T322" s="31"/>
      <c r="U322" s="31"/>
      <c r="V322" s="31"/>
      <c r="W322" s="31"/>
      <c r="X322" s="135"/>
      <c r="Y322" s="60"/>
      <c r="Z322" s="60"/>
      <c r="AA322" s="60"/>
      <c r="AB322" s="60"/>
      <c r="AC322" s="136"/>
      <c r="AD322" s="60"/>
      <c r="AE322" s="60"/>
    </row>
    <row r="323" spans="1:31" ht="30" customHeight="1" x14ac:dyDescent="0.25">
      <c r="A323" s="166"/>
      <c r="B323" s="72">
        <v>367</v>
      </c>
      <c r="C323" s="169"/>
      <c r="D323" s="75" t="s">
        <v>375</v>
      </c>
      <c r="E323" s="72" t="s">
        <v>239</v>
      </c>
      <c r="F323" s="72" t="s">
        <v>123</v>
      </c>
      <c r="G323" s="72" t="s">
        <v>44</v>
      </c>
      <c r="H323" s="56">
        <v>22</v>
      </c>
      <c r="I323" s="32"/>
      <c r="J323" s="41">
        <f t="shared" si="8"/>
        <v>0</v>
      </c>
      <c r="K323" s="42" t="str">
        <f t="shared" si="9"/>
        <v>OK</v>
      </c>
      <c r="L323" s="31"/>
      <c r="M323" s="31"/>
      <c r="N323" s="31"/>
      <c r="O323" s="31"/>
      <c r="P323" s="31"/>
      <c r="Q323" s="31"/>
      <c r="R323" s="31"/>
      <c r="S323" s="31"/>
      <c r="T323" s="31"/>
      <c r="U323" s="31"/>
      <c r="V323" s="31"/>
      <c r="W323" s="31"/>
      <c r="X323" s="135"/>
      <c r="Y323" s="60"/>
      <c r="Z323" s="60"/>
      <c r="AA323" s="60"/>
      <c r="AB323" s="60"/>
      <c r="AC323" s="136"/>
      <c r="AD323" s="60"/>
      <c r="AE323" s="60"/>
    </row>
    <row r="324" spans="1:31" ht="30" customHeight="1" x14ac:dyDescent="0.25">
      <c r="A324" s="166"/>
      <c r="B324" s="72">
        <v>368</v>
      </c>
      <c r="C324" s="169"/>
      <c r="D324" s="75" t="s">
        <v>376</v>
      </c>
      <c r="E324" s="72" t="s">
        <v>778</v>
      </c>
      <c r="F324" s="72" t="s">
        <v>123</v>
      </c>
      <c r="G324" s="72" t="s">
        <v>44</v>
      </c>
      <c r="H324" s="56">
        <v>6.5</v>
      </c>
      <c r="I324" s="32"/>
      <c r="J324" s="41">
        <f t="shared" si="8"/>
        <v>0</v>
      </c>
      <c r="K324" s="42" t="str">
        <f t="shared" si="9"/>
        <v>OK</v>
      </c>
      <c r="L324" s="31"/>
      <c r="M324" s="31"/>
      <c r="N324" s="31"/>
      <c r="O324" s="31"/>
      <c r="P324" s="31"/>
      <c r="Q324" s="31"/>
      <c r="R324" s="31"/>
      <c r="S324" s="31"/>
      <c r="T324" s="31"/>
      <c r="U324" s="31"/>
      <c r="V324" s="31"/>
      <c r="W324" s="31"/>
      <c r="X324" s="135"/>
      <c r="Y324" s="60"/>
      <c r="Z324" s="60"/>
      <c r="AA324" s="60"/>
      <c r="AB324" s="60"/>
      <c r="AC324" s="136"/>
      <c r="AD324" s="60"/>
      <c r="AE324" s="60"/>
    </row>
    <row r="325" spans="1:31" ht="30" customHeight="1" x14ac:dyDescent="0.25">
      <c r="A325" s="166"/>
      <c r="B325" s="72">
        <v>369</v>
      </c>
      <c r="C325" s="169"/>
      <c r="D325" s="75" t="s">
        <v>377</v>
      </c>
      <c r="E325" s="72" t="s">
        <v>788</v>
      </c>
      <c r="F325" s="72" t="s">
        <v>123</v>
      </c>
      <c r="G325" s="72" t="s">
        <v>44</v>
      </c>
      <c r="H325" s="56">
        <v>78</v>
      </c>
      <c r="I325" s="32"/>
      <c r="J325" s="41">
        <f t="shared" ref="J325:J388" si="10">I325-(SUM(L325:AE325))</f>
        <v>0</v>
      </c>
      <c r="K325" s="42" t="str">
        <f t="shared" ref="K325:K388" si="11">IF(J325&lt;0,"ATENÇÃO","OK")</f>
        <v>OK</v>
      </c>
      <c r="L325" s="31"/>
      <c r="M325" s="31"/>
      <c r="N325" s="31"/>
      <c r="O325" s="31"/>
      <c r="P325" s="31"/>
      <c r="Q325" s="31"/>
      <c r="R325" s="31"/>
      <c r="S325" s="31"/>
      <c r="T325" s="31"/>
      <c r="U325" s="31"/>
      <c r="V325" s="31"/>
      <c r="W325" s="31"/>
      <c r="X325" s="135"/>
      <c r="Y325" s="60"/>
      <c r="Z325" s="60"/>
      <c r="AA325" s="60"/>
      <c r="AB325" s="60"/>
      <c r="AC325" s="136"/>
      <c r="AD325" s="60"/>
      <c r="AE325" s="60"/>
    </row>
    <row r="326" spans="1:31" ht="30" customHeight="1" x14ac:dyDescent="0.25">
      <c r="A326" s="166"/>
      <c r="B326" s="72">
        <v>370</v>
      </c>
      <c r="C326" s="169"/>
      <c r="D326" s="75" t="s">
        <v>379</v>
      </c>
      <c r="E326" s="72" t="s">
        <v>788</v>
      </c>
      <c r="F326" s="72" t="s">
        <v>123</v>
      </c>
      <c r="G326" s="72" t="s">
        <v>44</v>
      </c>
      <c r="H326" s="56">
        <v>66</v>
      </c>
      <c r="I326" s="32"/>
      <c r="J326" s="41">
        <f t="shared" si="10"/>
        <v>0</v>
      </c>
      <c r="K326" s="42" t="str">
        <f t="shared" si="11"/>
        <v>OK</v>
      </c>
      <c r="L326" s="31"/>
      <c r="M326" s="31"/>
      <c r="N326" s="31"/>
      <c r="O326" s="31"/>
      <c r="P326" s="31"/>
      <c r="Q326" s="31"/>
      <c r="R326" s="31"/>
      <c r="S326" s="31"/>
      <c r="T326" s="31"/>
      <c r="U326" s="31"/>
      <c r="V326" s="31"/>
      <c r="W326" s="31"/>
      <c r="X326" s="135"/>
      <c r="Y326" s="60"/>
      <c r="Z326" s="60"/>
      <c r="AA326" s="60"/>
      <c r="AB326" s="60"/>
      <c r="AC326" s="136"/>
      <c r="AD326" s="60"/>
      <c r="AE326" s="60"/>
    </row>
    <row r="327" spans="1:31" ht="30" customHeight="1" x14ac:dyDescent="0.25">
      <c r="A327" s="166"/>
      <c r="B327" s="71">
        <v>371</v>
      </c>
      <c r="C327" s="169"/>
      <c r="D327" s="75" t="s">
        <v>380</v>
      </c>
      <c r="E327" s="72" t="s">
        <v>355</v>
      </c>
      <c r="F327" s="72" t="s">
        <v>38</v>
      </c>
      <c r="G327" s="72" t="s">
        <v>44</v>
      </c>
      <c r="H327" s="56">
        <v>56</v>
      </c>
      <c r="I327" s="32">
        <v>10</v>
      </c>
      <c r="J327" s="41">
        <f t="shared" si="10"/>
        <v>10</v>
      </c>
      <c r="K327" s="42" t="str">
        <f t="shared" si="11"/>
        <v>OK</v>
      </c>
      <c r="L327" s="31"/>
      <c r="M327" s="31"/>
      <c r="N327" s="31"/>
      <c r="O327" s="31"/>
      <c r="P327" s="31"/>
      <c r="Q327" s="31"/>
      <c r="R327" s="31"/>
      <c r="S327" s="31"/>
      <c r="T327" s="31"/>
      <c r="U327" s="31"/>
      <c r="V327" s="31"/>
      <c r="W327" s="31"/>
      <c r="X327" s="135"/>
      <c r="Y327" s="60"/>
      <c r="Z327" s="60"/>
      <c r="AA327" s="60"/>
      <c r="AB327" s="60"/>
      <c r="AC327" s="136"/>
      <c r="AD327" s="60"/>
      <c r="AE327" s="60"/>
    </row>
    <row r="328" spans="1:31" ht="30" customHeight="1" x14ac:dyDescent="0.25">
      <c r="A328" s="166"/>
      <c r="B328" s="71">
        <v>372</v>
      </c>
      <c r="C328" s="169"/>
      <c r="D328" s="75" t="s">
        <v>381</v>
      </c>
      <c r="E328" s="72" t="s">
        <v>789</v>
      </c>
      <c r="F328" s="72" t="s">
        <v>38</v>
      </c>
      <c r="G328" s="72" t="s">
        <v>44</v>
      </c>
      <c r="H328" s="56">
        <v>13.8</v>
      </c>
      <c r="I328" s="32">
        <v>5</v>
      </c>
      <c r="J328" s="41">
        <f t="shared" si="10"/>
        <v>0</v>
      </c>
      <c r="K328" s="42" t="str">
        <f t="shared" si="11"/>
        <v>OK</v>
      </c>
      <c r="L328" s="31"/>
      <c r="M328" s="31"/>
      <c r="N328" s="31"/>
      <c r="O328" s="31"/>
      <c r="P328" s="31"/>
      <c r="Q328" s="31"/>
      <c r="R328" s="31"/>
      <c r="S328" s="31"/>
      <c r="T328" s="31"/>
      <c r="U328" s="31"/>
      <c r="V328" s="31"/>
      <c r="W328" s="31"/>
      <c r="X328" s="135"/>
      <c r="Y328" s="60"/>
      <c r="Z328" s="60"/>
      <c r="AA328" s="60"/>
      <c r="AB328" s="60"/>
      <c r="AC328" s="136"/>
      <c r="AD328" s="60"/>
      <c r="AE328" s="137">
        <v>5</v>
      </c>
    </row>
    <row r="329" spans="1:31" ht="30" customHeight="1" x14ac:dyDescent="0.25">
      <c r="A329" s="166"/>
      <c r="B329" s="71">
        <v>373</v>
      </c>
      <c r="C329" s="169"/>
      <c r="D329" s="75" t="s">
        <v>383</v>
      </c>
      <c r="E329" s="72" t="s">
        <v>789</v>
      </c>
      <c r="F329" s="72" t="s">
        <v>38</v>
      </c>
      <c r="G329" s="72" t="s">
        <v>44</v>
      </c>
      <c r="H329" s="56">
        <v>15.8</v>
      </c>
      <c r="I329" s="32">
        <v>5</v>
      </c>
      <c r="J329" s="41">
        <f t="shared" si="10"/>
        <v>5</v>
      </c>
      <c r="K329" s="42" t="str">
        <f t="shared" si="11"/>
        <v>OK</v>
      </c>
      <c r="L329" s="31"/>
      <c r="M329" s="31"/>
      <c r="N329" s="31"/>
      <c r="O329" s="31"/>
      <c r="P329" s="31"/>
      <c r="Q329" s="31"/>
      <c r="R329" s="31"/>
      <c r="S329" s="31"/>
      <c r="T329" s="31"/>
      <c r="U329" s="31"/>
      <c r="V329" s="31"/>
      <c r="W329" s="31"/>
      <c r="X329" s="135"/>
      <c r="Y329" s="60"/>
      <c r="Z329" s="60"/>
      <c r="AA329" s="60"/>
      <c r="AB329" s="60"/>
      <c r="AC329" s="136"/>
      <c r="AD329" s="60"/>
      <c r="AE329" s="60"/>
    </row>
    <row r="330" spans="1:31" ht="30" customHeight="1" x14ac:dyDescent="0.25">
      <c r="A330" s="166"/>
      <c r="B330" s="71">
        <v>374</v>
      </c>
      <c r="C330" s="169"/>
      <c r="D330" s="75" t="s">
        <v>384</v>
      </c>
      <c r="E330" s="72" t="s">
        <v>789</v>
      </c>
      <c r="F330" s="72" t="s">
        <v>38</v>
      </c>
      <c r="G330" s="72" t="s">
        <v>44</v>
      </c>
      <c r="H330" s="56">
        <v>25</v>
      </c>
      <c r="I330" s="32">
        <v>5</v>
      </c>
      <c r="J330" s="41">
        <f t="shared" si="10"/>
        <v>3</v>
      </c>
      <c r="K330" s="42" t="str">
        <f t="shared" si="11"/>
        <v>OK</v>
      </c>
      <c r="L330" s="31"/>
      <c r="M330" s="31"/>
      <c r="N330" s="31"/>
      <c r="O330" s="31"/>
      <c r="P330" s="31"/>
      <c r="Q330" s="31"/>
      <c r="R330" s="31"/>
      <c r="S330" s="31"/>
      <c r="T330" s="31"/>
      <c r="U330" s="31"/>
      <c r="V330" s="31"/>
      <c r="W330" s="31"/>
      <c r="X330" s="135"/>
      <c r="Y330" s="60"/>
      <c r="Z330" s="60"/>
      <c r="AA330" s="60"/>
      <c r="AB330" s="60"/>
      <c r="AC330" s="136"/>
      <c r="AD330" s="60"/>
      <c r="AE330" s="137">
        <v>2</v>
      </c>
    </row>
    <row r="331" spans="1:31" ht="30" customHeight="1" x14ac:dyDescent="0.25">
      <c r="A331" s="166"/>
      <c r="B331" s="71">
        <v>375</v>
      </c>
      <c r="C331" s="169"/>
      <c r="D331" s="75" t="s">
        <v>790</v>
      </c>
      <c r="E331" s="72" t="s">
        <v>789</v>
      </c>
      <c r="F331" s="72" t="s">
        <v>38</v>
      </c>
      <c r="G331" s="72" t="s">
        <v>44</v>
      </c>
      <c r="H331" s="56">
        <v>28</v>
      </c>
      <c r="I331" s="32">
        <v>5</v>
      </c>
      <c r="J331" s="41">
        <f t="shared" si="10"/>
        <v>3</v>
      </c>
      <c r="K331" s="42" t="str">
        <f t="shared" si="11"/>
        <v>OK</v>
      </c>
      <c r="L331" s="31"/>
      <c r="M331" s="31"/>
      <c r="N331" s="31"/>
      <c r="O331" s="31"/>
      <c r="P331" s="31"/>
      <c r="Q331" s="31"/>
      <c r="R331" s="31"/>
      <c r="S331" s="31"/>
      <c r="T331" s="31"/>
      <c r="U331" s="31"/>
      <c r="V331" s="31"/>
      <c r="W331" s="31"/>
      <c r="X331" s="135"/>
      <c r="Y331" s="60"/>
      <c r="Z331" s="60"/>
      <c r="AA331" s="60"/>
      <c r="AB331" s="60"/>
      <c r="AC331" s="136"/>
      <c r="AD331" s="60"/>
      <c r="AE331" s="137">
        <v>2</v>
      </c>
    </row>
    <row r="332" spans="1:31" ht="30" customHeight="1" x14ac:dyDescent="0.25">
      <c r="A332" s="166"/>
      <c r="B332" s="71">
        <v>376</v>
      </c>
      <c r="C332" s="169"/>
      <c r="D332" s="75" t="s">
        <v>386</v>
      </c>
      <c r="E332" s="72" t="s">
        <v>789</v>
      </c>
      <c r="F332" s="72" t="s">
        <v>38</v>
      </c>
      <c r="G332" s="72" t="s">
        <v>44</v>
      </c>
      <c r="H332" s="56">
        <v>28</v>
      </c>
      <c r="I332" s="32">
        <v>5</v>
      </c>
      <c r="J332" s="41">
        <f t="shared" si="10"/>
        <v>5</v>
      </c>
      <c r="K332" s="42" t="str">
        <f t="shared" si="11"/>
        <v>OK</v>
      </c>
      <c r="L332" s="31"/>
      <c r="M332" s="31"/>
      <c r="N332" s="31"/>
      <c r="O332" s="31"/>
      <c r="P332" s="31"/>
      <c r="Q332" s="31"/>
      <c r="R332" s="31"/>
      <c r="S332" s="31"/>
      <c r="T332" s="31"/>
      <c r="U332" s="31"/>
      <c r="V332" s="31"/>
      <c r="W332" s="31"/>
      <c r="X332" s="135"/>
      <c r="Y332" s="60"/>
      <c r="Z332" s="60"/>
      <c r="AA332" s="60"/>
      <c r="AB332" s="60"/>
      <c r="AC332" s="136"/>
      <c r="AD332" s="60"/>
      <c r="AE332" s="60"/>
    </row>
    <row r="333" spans="1:31" ht="30" customHeight="1" x14ac:dyDescent="0.25">
      <c r="A333" s="166"/>
      <c r="B333" s="71">
        <v>377</v>
      </c>
      <c r="C333" s="169"/>
      <c r="D333" s="75" t="s">
        <v>387</v>
      </c>
      <c r="E333" s="72" t="s">
        <v>789</v>
      </c>
      <c r="F333" s="72" t="s">
        <v>38</v>
      </c>
      <c r="G333" s="72" t="s">
        <v>44</v>
      </c>
      <c r="H333" s="56">
        <v>30</v>
      </c>
      <c r="I333" s="32">
        <v>5</v>
      </c>
      <c r="J333" s="41">
        <f t="shared" si="10"/>
        <v>2</v>
      </c>
      <c r="K333" s="42" t="str">
        <f t="shared" si="11"/>
        <v>OK</v>
      </c>
      <c r="L333" s="31"/>
      <c r="M333" s="31"/>
      <c r="N333" s="31"/>
      <c r="O333" s="31"/>
      <c r="P333" s="31"/>
      <c r="Q333" s="31"/>
      <c r="R333" s="31"/>
      <c r="S333" s="31"/>
      <c r="T333" s="31"/>
      <c r="U333" s="31"/>
      <c r="V333" s="31"/>
      <c r="W333" s="31"/>
      <c r="X333" s="135"/>
      <c r="Y333" s="60"/>
      <c r="Z333" s="60"/>
      <c r="AA333" s="60"/>
      <c r="AB333" s="60"/>
      <c r="AC333" s="136"/>
      <c r="AD333" s="60"/>
      <c r="AE333" s="137">
        <v>3</v>
      </c>
    </row>
    <row r="334" spans="1:31" ht="30" customHeight="1" x14ac:dyDescent="0.25">
      <c r="A334" s="166"/>
      <c r="B334" s="71">
        <v>378</v>
      </c>
      <c r="C334" s="169"/>
      <c r="D334" s="82" t="s">
        <v>388</v>
      </c>
      <c r="E334" s="72" t="s">
        <v>789</v>
      </c>
      <c r="F334" s="72" t="s">
        <v>38</v>
      </c>
      <c r="G334" s="72" t="s">
        <v>44</v>
      </c>
      <c r="H334" s="56">
        <v>75</v>
      </c>
      <c r="I334" s="32">
        <v>5</v>
      </c>
      <c r="J334" s="41">
        <f t="shared" si="10"/>
        <v>5</v>
      </c>
      <c r="K334" s="42" t="str">
        <f t="shared" si="11"/>
        <v>OK</v>
      </c>
      <c r="L334" s="31"/>
      <c r="M334" s="31"/>
      <c r="N334" s="31"/>
      <c r="O334" s="31"/>
      <c r="P334" s="31"/>
      <c r="Q334" s="31"/>
      <c r="R334" s="31"/>
      <c r="S334" s="31"/>
      <c r="T334" s="31"/>
      <c r="U334" s="31"/>
      <c r="V334" s="31"/>
      <c r="W334" s="31"/>
      <c r="X334" s="135"/>
      <c r="Y334" s="60"/>
      <c r="Z334" s="60"/>
      <c r="AA334" s="60"/>
      <c r="AB334" s="60"/>
      <c r="AC334" s="136"/>
      <c r="AD334" s="60"/>
      <c r="AE334" s="60"/>
    </row>
    <row r="335" spans="1:31" ht="30" customHeight="1" x14ac:dyDescent="0.25">
      <c r="A335" s="166"/>
      <c r="B335" s="73">
        <v>379</v>
      </c>
      <c r="C335" s="169"/>
      <c r="D335" s="75" t="s">
        <v>641</v>
      </c>
      <c r="E335" s="72" t="s">
        <v>789</v>
      </c>
      <c r="F335" s="72" t="s">
        <v>336</v>
      </c>
      <c r="G335" s="72" t="s">
        <v>44</v>
      </c>
      <c r="H335" s="56">
        <v>52</v>
      </c>
      <c r="I335" s="32">
        <v>20</v>
      </c>
      <c r="J335" s="41">
        <f t="shared" si="10"/>
        <v>17</v>
      </c>
      <c r="K335" s="42" t="str">
        <f t="shared" si="11"/>
        <v>OK</v>
      </c>
      <c r="L335" s="31"/>
      <c r="M335" s="31"/>
      <c r="N335" s="31"/>
      <c r="O335" s="31"/>
      <c r="P335" s="31"/>
      <c r="Q335" s="31"/>
      <c r="R335" s="31"/>
      <c r="S335" s="31"/>
      <c r="T335" s="31"/>
      <c r="U335" s="31"/>
      <c r="V335" s="31"/>
      <c r="W335" s="31"/>
      <c r="X335" s="135"/>
      <c r="Y335" s="60"/>
      <c r="Z335" s="60"/>
      <c r="AA335" s="60"/>
      <c r="AB335" s="60"/>
      <c r="AC335" s="136"/>
      <c r="AD335" s="60"/>
      <c r="AE335" s="137">
        <v>3</v>
      </c>
    </row>
    <row r="336" spans="1:31" ht="30" customHeight="1" x14ac:dyDescent="0.25">
      <c r="A336" s="166"/>
      <c r="B336" s="71">
        <v>380</v>
      </c>
      <c r="C336" s="169"/>
      <c r="D336" s="75" t="s">
        <v>389</v>
      </c>
      <c r="E336" s="72" t="s">
        <v>390</v>
      </c>
      <c r="F336" s="72" t="s">
        <v>38</v>
      </c>
      <c r="G336" s="72" t="s">
        <v>44</v>
      </c>
      <c r="H336" s="56">
        <v>221.8</v>
      </c>
      <c r="I336" s="32"/>
      <c r="J336" s="41">
        <f t="shared" si="10"/>
        <v>0</v>
      </c>
      <c r="K336" s="42" t="str">
        <f t="shared" si="11"/>
        <v>OK</v>
      </c>
      <c r="L336" s="31"/>
      <c r="M336" s="31"/>
      <c r="N336" s="31"/>
      <c r="O336" s="31"/>
      <c r="P336" s="31"/>
      <c r="Q336" s="31"/>
      <c r="R336" s="31"/>
      <c r="S336" s="31"/>
      <c r="T336" s="31"/>
      <c r="U336" s="31"/>
      <c r="V336" s="31"/>
      <c r="W336" s="31"/>
      <c r="X336" s="135"/>
      <c r="Y336" s="60"/>
      <c r="Z336" s="60"/>
      <c r="AA336" s="60"/>
      <c r="AB336" s="60"/>
      <c r="AC336" s="136"/>
      <c r="AD336" s="60"/>
      <c r="AE336" s="60"/>
    </row>
    <row r="337" spans="1:31" ht="30" customHeight="1" x14ac:dyDescent="0.25">
      <c r="A337" s="166"/>
      <c r="B337" s="71">
        <v>381</v>
      </c>
      <c r="C337" s="169"/>
      <c r="D337" s="75" t="s">
        <v>391</v>
      </c>
      <c r="E337" s="72" t="s">
        <v>784</v>
      </c>
      <c r="F337" s="72" t="s">
        <v>38</v>
      </c>
      <c r="G337" s="72" t="s">
        <v>44</v>
      </c>
      <c r="H337" s="56">
        <v>8.4</v>
      </c>
      <c r="I337" s="32"/>
      <c r="J337" s="41">
        <f t="shared" si="10"/>
        <v>0</v>
      </c>
      <c r="K337" s="42" t="str">
        <f t="shared" si="11"/>
        <v>OK</v>
      </c>
      <c r="L337" s="31"/>
      <c r="M337" s="31"/>
      <c r="N337" s="31"/>
      <c r="O337" s="31"/>
      <c r="P337" s="31"/>
      <c r="Q337" s="31"/>
      <c r="R337" s="31"/>
      <c r="S337" s="31"/>
      <c r="T337" s="31"/>
      <c r="U337" s="31"/>
      <c r="V337" s="31"/>
      <c r="W337" s="31"/>
      <c r="X337" s="135"/>
      <c r="Y337" s="60"/>
      <c r="Z337" s="60"/>
      <c r="AA337" s="60"/>
      <c r="AB337" s="60"/>
      <c r="AC337" s="136"/>
      <c r="AD337" s="60"/>
      <c r="AE337" s="60"/>
    </row>
    <row r="338" spans="1:31" ht="30" customHeight="1" x14ac:dyDescent="0.25">
      <c r="A338" s="166"/>
      <c r="B338" s="71">
        <v>382</v>
      </c>
      <c r="C338" s="169"/>
      <c r="D338" s="75" t="s">
        <v>392</v>
      </c>
      <c r="E338" s="72" t="s">
        <v>784</v>
      </c>
      <c r="F338" s="72" t="s">
        <v>38</v>
      </c>
      <c r="G338" s="72" t="s">
        <v>44</v>
      </c>
      <c r="H338" s="56">
        <v>17.600000000000001</v>
      </c>
      <c r="I338" s="32"/>
      <c r="J338" s="41">
        <f t="shared" si="10"/>
        <v>0</v>
      </c>
      <c r="K338" s="42" t="str">
        <f t="shared" si="11"/>
        <v>OK</v>
      </c>
      <c r="L338" s="31"/>
      <c r="M338" s="31"/>
      <c r="N338" s="31"/>
      <c r="O338" s="31"/>
      <c r="P338" s="31"/>
      <c r="Q338" s="31"/>
      <c r="R338" s="31"/>
      <c r="S338" s="31"/>
      <c r="T338" s="31"/>
      <c r="U338" s="31"/>
      <c r="V338" s="31"/>
      <c r="W338" s="31"/>
      <c r="X338" s="135"/>
      <c r="Y338" s="60"/>
      <c r="Z338" s="60"/>
      <c r="AA338" s="60"/>
      <c r="AB338" s="60"/>
      <c r="AC338" s="136"/>
      <c r="AD338" s="60"/>
      <c r="AE338" s="60"/>
    </row>
    <row r="339" spans="1:31" ht="30" customHeight="1" x14ac:dyDescent="0.25">
      <c r="A339" s="166"/>
      <c r="B339" s="71">
        <v>383</v>
      </c>
      <c r="C339" s="169"/>
      <c r="D339" s="75" t="s">
        <v>393</v>
      </c>
      <c r="E339" s="72" t="s">
        <v>784</v>
      </c>
      <c r="F339" s="72" t="s">
        <v>38</v>
      </c>
      <c r="G339" s="72" t="s">
        <v>44</v>
      </c>
      <c r="H339" s="56">
        <v>5.05</v>
      </c>
      <c r="I339" s="32">
        <f>5</f>
        <v>5</v>
      </c>
      <c r="J339" s="41">
        <f t="shared" si="10"/>
        <v>0</v>
      </c>
      <c r="K339" s="42" t="str">
        <f t="shared" si="11"/>
        <v>OK</v>
      </c>
      <c r="L339" s="31"/>
      <c r="M339" s="31"/>
      <c r="N339" s="31"/>
      <c r="O339" s="31"/>
      <c r="P339" s="31"/>
      <c r="Q339" s="31"/>
      <c r="R339" s="31"/>
      <c r="S339" s="31"/>
      <c r="T339" s="31"/>
      <c r="U339" s="31"/>
      <c r="V339" s="31"/>
      <c r="W339" s="31"/>
      <c r="X339" s="135"/>
      <c r="Y339" s="60"/>
      <c r="Z339" s="60"/>
      <c r="AA339" s="60"/>
      <c r="AB339" s="60"/>
      <c r="AC339" s="136"/>
      <c r="AD339" s="60"/>
      <c r="AE339" s="137">
        <v>5</v>
      </c>
    </row>
    <row r="340" spans="1:31" ht="30" customHeight="1" x14ac:dyDescent="0.25">
      <c r="A340" s="166"/>
      <c r="B340" s="71">
        <v>384</v>
      </c>
      <c r="C340" s="169"/>
      <c r="D340" s="75" t="s">
        <v>394</v>
      </c>
      <c r="E340" s="72" t="s">
        <v>784</v>
      </c>
      <c r="F340" s="72" t="s">
        <v>38</v>
      </c>
      <c r="G340" s="72" t="s">
        <v>44</v>
      </c>
      <c r="H340" s="56">
        <v>16.2</v>
      </c>
      <c r="I340" s="32">
        <f>2</f>
        <v>2</v>
      </c>
      <c r="J340" s="41">
        <f t="shared" si="10"/>
        <v>0</v>
      </c>
      <c r="K340" s="42" t="str">
        <f t="shared" si="11"/>
        <v>OK</v>
      </c>
      <c r="L340" s="31"/>
      <c r="M340" s="31"/>
      <c r="N340" s="31"/>
      <c r="O340" s="31"/>
      <c r="P340" s="31"/>
      <c r="Q340" s="31"/>
      <c r="R340" s="31"/>
      <c r="S340" s="31"/>
      <c r="T340" s="31"/>
      <c r="U340" s="31"/>
      <c r="V340" s="31"/>
      <c r="W340" s="31"/>
      <c r="X340" s="135"/>
      <c r="Y340" s="60"/>
      <c r="Z340" s="60"/>
      <c r="AA340" s="60"/>
      <c r="AB340" s="60"/>
      <c r="AC340" s="136"/>
      <c r="AD340" s="60"/>
      <c r="AE340" s="137">
        <v>2</v>
      </c>
    </row>
    <row r="341" spans="1:31" ht="30" customHeight="1" x14ac:dyDescent="0.25">
      <c r="A341" s="166"/>
      <c r="B341" s="71">
        <v>385</v>
      </c>
      <c r="C341" s="169"/>
      <c r="D341" s="75" t="s">
        <v>395</v>
      </c>
      <c r="E341" s="72" t="s">
        <v>784</v>
      </c>
      <c r="F341" s="72" t="s">
        <v>38</v>
      </c>
      <c r="G341" s="72" t="s">
        <v>44</v>
      </c>
      <c r="H341" s="56">
        <v>6.7</v>
      </c>
      <c r="I341" s="32"/>
      <c r="J341" s="41">
        <f t="shared" si="10"/>
        <v>0</v>
      </c>
      <c r="K341" s="42" t="str">
        <f t="shared" si="11"/>
        <v>OK</v>
      </c>
      <c r="L341" s="31"/>
      <c r="M341" s="31"/>
      <c r="N341" s="31"/>
      <c r="O341" s="31"/>
      <c r="P341" s="31"/>
      <c r="Q341" s="31"/>
      <c r="R341" s="31"/>
      <c r="S341" s="31"/>
      <c r="T341" s="31"/>
      <c r="U341" s="31"/>
      <c r="V341" s="31"/>
      <c r="W341" s="31"/>
      <c r="X341" s="135"/>
      <c r="Y341" s="60"/>
      <c r="Z341" s="60"/>
      <c r="AA341" s="60"/>
      <c r="AB341" s="60"/>
      <c r="AC341" s="136"/>
      <c r="AD341" s="60"/>
      <c r="AE341" s="60"/>
    </row>
    <row r="342" spans="1:31" ht="30" customHeight="1" x14ac:dyDescent="0.25">
      <c r="A342" s="166"/>
      <c r="B342" s="71">
        <v>386</v>
      </c>
      <c r="C342" s="169"/>
      <c r="D342" s="75" t="s">
        <v>396</v>
      </c>
      <c r="E342" s="72" t="s">
        <v>784</v>
      </c>
      <c r="F342" s="72" t="s">
        <v>38</v>
      </c>
      <c r="G342" s="72" t="s">
        <v>44</v>
      </c>
      <c r="H342" s="56">
        <v>12.8</v>
      </c>
      <c r="I342" s="32"/>
      <c r="J342" s="41">
        <f t="shared" si="10"/>
        <v>0</v>
      </c>
      <c r="K342" s="42" t="str">
        <f t="shared" si="11"/>
        <v>OK</v>
      </c>
      <c r="L342" s="31"/>
      <c r="M342" s="31"/>
      <c r="N342" s="31"/>
      <c r="O342" s="31"/>
      <c r="P342" s="31"/>
      <c r="Q342" s="31"/>
      <c r="R342" s="31"/>
      <c r="S342" s="31"/>
      <c r="T342" s="31"/>
      <c r="U342" s="31"/>
      <c r="V342" s="31"/>
      <c r="W342" s="31"/>
      <c r="X342" s="135"/>
      <c r="Y342" s="60"/>
      <c r="Z342" s="60"/>
      <c r="AA342" s="60"/>
      <c r="AB342" s="60"/>
      <c r="AC342" s="136"/>
      <c r="AD342" s="60"/>
      <c r="AE342" s="60"/>
    </row>
    <row r="343" spans="1:31" ht="30" customHeight="1" x14ac:dyDescent="0.25">
      <c r="A343" s="166"/>
      <c r="B343" s="71">
        <v>387</v>
      </c>
      <c r="C343" s="169"/>
      <c r="D343" s="75" t="s">
        <v>397</v>
      </c>
      <c r="E343" s="72" t="s">
        <v>784</v>
      </c>
      <c r="F343" s="72" t="s">
        <v>38</v>
      </c>
      <c r="G343" s="72" t="s">
        <v>44</v>
      </c>
      <c r="H343" s="56">
        <v>6.4</v>
      </c>
      <c r="I343" s="32"/>
      <c r="J343" s="41">
        <f t="shared" si="10"/>
        <v>0</v>
      </c>
      <c r="K343" s="42" t="str">
        <f t="shared" si="11"/>
        <v>OK</v>
      </c>
      <c r="L343" s="31"/>
      <c r="M343" s="31"/>
      <c r="N343" s="31"/>
      <c r="O343" s="31"/>
      <c r="P343" s="31"/>
      <c r="Q343" s="31"/>
      <c r="R343" s="31"/>
      <c r="S343" s="31"/>
      <c r="T343" s="31"/>
      <c r="U343" s="31"/>
      <c r="V343" s="31"/>
      <c r="W343" s="31"/>
      <c r="X343" s="135"/>
      <c r="Y343" s="60"/>
      <c r="Z343" s="60"/>
      <c r="AA343" s="60"/>
      <c r="AB343" s="60"/>
      <c r="AC343" s="136"/>
      <c r="AD343" s="60"/>
      <c r="AE343" s="60"/>
    </row>
    <row r="344" spans="1:31" ht="30" customHeight="1" x14ac:dyDescent="0.25">
      <c r="A344" s="166"/>
      <c r="B344" s="71">
        <v>388</v>
      </c>
      <c r="C344" s="169"/>
      <c r="D344" s="75" t="s">
        <v>398</v>
      </c>
      <c r="E344" s="72" t="s">
        <v>784</v>
      </c>
      <c r="F344" s="72" t="s">
        <v>38</v>
      </c>
      <c r="G344" s="72" t="s">
        <v>44</v>
      </c>
      <c r="H344" s="56">
        <v>9.1</v>
      </c>
      <c r="I344" s="32"/>
      <c r="J344" s="41">
        <f t="shared" si="10"/>
        <v>0</v>
      </c>
      <c r="K344" s="42" t="str">
        <f t="shared" si="11"/>
        <v>OK</v>
      </c>
      <c r="L344" s="31"/>
      <c r="M344" s="31"/>
      <c r="N344" s="31"/>
      <c r="O344" s="31"/>
      <c r="P344" s="31"/>
      <c r="Q344" s="31"/>
      <c r="R344" s="31"/>
      <c r="S344" s="31"/>
      <c r="T344" s="31"/>
      <c r="U344" s="31"/>
      <c r="V344" s="31"/>
      <c r="W344" s="31"/>
      <c r="X344" s="135"/>
      <c r="Y344" s="60"/>
      <c r="Z344" s="60"/>
      <c r="AA344" s="60"/>
      <c r="AB344" s="60"/>
      <c r="AC344" s="136"/>
      <c r="AD344" s="60"/>
      <c r="AE344" s="60"/>
    </row>
    <row r="345" spans="1:31" ht="30" customHeight="1" x14ac:dyDescent="0.25">
      <c r="A345" s="166"/>
      <c r="B345" s="73">
        <v>389</v>
      </c>
      <c r="C345" s="169"/>
      <c r="D345" s="75" t="s">
        <v>791</v>
      </c>
      <c r="E345" s="73" t="s">
        <v>787</v>
      </c>
      <c r="F345" s="72" t="s">
        <v>38</v>
      </c>
      <c r="G345" s="72" t="s">
        <v>44</v>
      </c>
      <c r="H345" s="56">
        <v>44.3</v>
      </c>
      <c r="I345" s="32"/>
      <c r="J345" s="41">
        <f t="shared" si="10"/>
        <v>0</v>
      </c>
      <c r="K345" s="42" t="str">
        <f t="shared" si="11"/>
        <v>OK</v>
      </c>
      <c r="L345" s="31"/>
      <c r="M345" s="31"/>
      <c r="N345" s="31"/>
      <c r="O345" s="31"/>
      <c r="P345" s="31"/>
      <c r="Q345" s="31"/>
      <c r="R345" s="31"/>
      <c r="S345" s="31"/>
      <c r="T345" s="31"/>
      <c r="U345" s="31"/>
      <c r="V345" s="31"/>
      <c r="W345" s="31"/>
      <c r="X345" s="135"/>
      <c r="Y345" s="60"/>
      <c r="Z345" s="60"/>
      <c r="AA345" s="60"/>
      <c r="AB345" s="60"/>
      <c r="AC345" s="136"/>
      <c r="AD345" s="60"/>
      <c r="AE345" s="60"/>
    </row>
    <row r="346" spans="1:31" ht="30" customHeight="1" x14ac:dyDescent="0.25">
      <c r="A346" s="166"/>
      <c r="B346" s="73">
        <v>390</v>
      </c>
      <c r="C346" s="169"/>
      <c r="D346" s="75" t="s">
        <v>792</v>
      </c>
      <c r="E346" s="73" t="s">
        <v>787</v>
      </c>
      <c r="F346" s="72" t="s">
        <v>38</v>
      </c>
      <c r="G346" s="72" t="s">
        <v>44</v>
      </c>
      <c r="H346" s="56">
        <v>36.700000000000003</v>
      </c>
      <c r="I346" s="32"/>
      <c r="J346" s="41">
        <f t="shared" si="10"/>
        <v>0</v>
      </c>
      <c r="K346" s="42" t="str">
        <f t="shared" si="11"/>
        <v>OK</v>
      </c>
      <c r="L346" s="31"/>
      <c r="M346" s="31"/>
      <c r="N346" s="31"/>
      <c r="O346" s="31"/>
      <c r="P346" s="31"/>
      <c r="Q346" s="31"/>
      <c r="R346" s="31"/>
      <c r="S346" s="31"/>
      <c r="T346" s="31"/>
      <c r="U346" s="31"/>
      <c r="V346" s="31"/>
      <c r="W346" s="31"/>
      <c r="X346" s="135"/>
      <c r="Y346" s="60"/>
      <c r="Z346" s="60"/>
      <c r="AA346" s="60"/>
      <c r="AB346" s="60"/>
      <c r="AC346" s="136"/>
      <c r="AD346" s="60"/>
      <c r="AE346" s="60"/>
    </row>
    <row r="347" spans="1:31" ht="30" customHeight="1" x14ac:dyDescent="0.25">
      <c r="A347" s="166"/>
      <c r="B347" s="73">
        <v>391</v>
      </c>
      <c r="C347" s="169"/>
      <c r="D347" s="100" t="s">
        <v>793</v>
      </c>
      <c r="E347" s="73" t="s">
        <v>355</v>
      </c>
      <c r="F347" s="72" t="s">
        <v>38</v>
      </c>
      <c r="G347" s="72" t="s">
        <v>44</v>
      </c>
      <c r="H347" s="56">
        <v>29.4</v>
      </c>
      <c r="I347" s="32"/>
      <c r="J347" s="41">
        <f t="shared" si="10"/>
        <v>0</v>
      </c>
      <c r="K347" s="42" t="str">
        <f t="shared" si="11"/>
        <v>OK</v>
      </c>
      <c r="L347" s="31"/>
      <c r="M347" s="31"/>
      <c r="N347" s="31"/>
      <c r="O347" s="31"/>
      <c r="P347" s="31"/>
      <c r="Q347" s="31"/>
      <c r="R347" s="31"/>
      <c r="S347" s="31"/>
      <c r="T347" s="31"/>
      <c r="U347" s="31"/>
      <c r="V347" s="31"/>
      <c r="W347" s="31"/>
      <c r="X347" s="135"/>
      <c r="Y347" s="60"/>
      <c r="Z347" s="60"/>
      <c r="AA347" s="60"/>
      <c r="AB347" s="60"/>
      <c r="AC347" s="136"/>
      <c r="AD347" s="60"/>
      <c r="AE347" s="60"/>
    </row>
    <row r="348" spans="1:31" ht="30" customHeight="1" x14ac:dyDescent="0.25">
      <c r="A348" s="166"/>
      <c r="B348" s="73">
        <v>392</v>
      </c>
      <c r="C348" s="169"/>
      <c r="D348" s="100" t="s">
        <v>794</v>
      </c>
      <c r="E348" s="73" t="s">
        <v>355</v>
      </c>
      <c r="F348" s="72" t="s">
        <v>38</v>
      </c>
      <c r="G348" s="72" t="s">
        <v>44</v>
      </c>
      <c r="H348" s="56">
        <v>31.2</v>
      </c>
      <c r="I348" s="32"/>
      <c r="J348" s="41">
        <f t="shared" si="10"/>
        <v>0</v>
      </c>
      <c r="K348" s="42" t="str">
        <f t="shared" si="11"/>
        <v>OK</v>
      </c>
      <c r="L348" s="31"/>
      <c r="M348" s="31"/>
      <c r="N348" s="31"/>
      <c r="O348" s="31"/>
      <c r="P348" s="31"/>
      <c r="Q348" s="31"/>
      <c r="R348" s="31"/>
      <c r="S348" s="31"/>
      <c r="T348" s="31"/>
      <c r="U348" s="31"/>
      <c r="V348" s="31"/>
      <c r="W348" s="31"/>
      <c r="X348" s="135"/>
      <c r="Y348" s="60"/>
      <c r="Z348" s="60"/>
      <c r="AA348" s="60"/>
      <c r="AB348" s="60"/>
      <c r="AC348" s="136"/>
      <c r="AD348" s="60"/>
      <c r="AE348" s="60"/>
    </row>
    <row r="349" spans="1:31" ht="30" customHeight="1" x14ac:dyDescent="0.25">
      <c r="A349" s="166"/>
      <c r="B349" s="71">
        <v>393</v>
      </c>
      <c r="C349" s="169"/>
      <c r="D349" s="75" t="s">
        <v>399</v>
      </c>
      <c r="E349" s="71" t="s">
        <v>789</v>
      </c>
      <c r="F349" s="72" t="s">
        <v>38</v>
      </c>
      <c r="G349" s="72" t="s">
        <v>44</v>
      </c>
      <c r="H349" s="56">
        <v>1.1499999999999999</v>
      </c>
      <c r="I349" s="32"/>
      <c r="J349" s="41">
        <f t="shared" si="10"/>
        <v>0</v>
      </c>
      <c r="K349" s="42" t="str">
        <f t="shared" si="11"/>
        <v>OK</v>
      </c>
      <c r="L349" s="31"/>
      <c r="M349" s="31"/>
      <c r="N349" s="31"/>
      <c r="O349" s="31"/>
      <c r="P349" s="31"/>
      <c r="Q349" s="31"/>
      <c r="R349" s="31"/>
      <c r="S349" s="31"/>
      <c r="T349" s="31"/>
      <c r="U349" s="31"/>
      <c r="V349" s="31"/>
      <c r="W349" s="31"/>
      <c r="X349" s="135"/>
      <c r="Y349" s="60"/>
      <c r="Z349" s="60"/>
      <c r="AA349" s="60"/>
      <c r="AB349" s="60"/>
      <c r="AC349" s="136"/>
      <c r="AD349" s="60"/>
      <c r="AE349" s="60"/>
    </row>
    <row r="350" spans="1:31" ht="30" customHeight="1" x14ac:dyDescent="0.25">
      <c r="A350" s="166"/>
      <c r="B350" s="71">
        <v>394</v>
      </c>
      <c r="C350" s="169"/>
      <c r="D350" s="75" t="s">
        <v>400</v>
      </c>
      <c r="E350" s="71" t="s">
        <v>789</v>
      </c>
      <c r="F350" s="72" t="s">
        <v>38</v>
      </c>
      <c r="G350" s="72" t="s">
        <v>44</v>
      </c>
      <c r="H350" s="56">
        <v>0.98</v>
      </c>
      <c r="I350" s="32"/>
      <c r="J350" s="41">
        <f t="shared" si="10"/>
        <v>0</v>
      </c>
      <c r="K350" s="42" t="str">
        <f t="shared" si="11"/>
        <v>OK</v>
      </c>
      <c r="L350" s="31"/>
      <c r="M350" s="31"/>
      <c r="N350" s="31"/>
      <c r="O350" s="31"/>
      <c r="P350" s="31"/>
      <c r="Q350" s="31"/>
      <c r="R350" s="31"/>
      <c r="S350" s="31"/>
      <c r="T350" s="31"/>
      <c r="U350" s="31"/>
      <c r="V350" s="31"/>
      <c r="W350" s="31"/>
      <c r="X350" s="135"/>
      <c r="Y350" s="60"/>
      <c r="Z350" s="60"/>
      <c r="AA350" s="60"/>
      <c r="AB350" s="60"/>
      <c r="AC350" s="136"/>
      <c r="AD350" s="60"/>
      <c r="AE350" s="60"/>
    </row>
    <row r="351" spans="1:31" ht="30" customHeight="1" x14ac:dyDescent="0.25">
      <c r="A351" s="166"/>
      <c r="B351" s="71">
        <v>395</v>
      </c>
      <c r="C351" s="169"/>
      <c r="D351" s="75" t="s">
        <v>401</v>
      </c>
      <c r="E351" s="71" t="s">
        <v>789</v>
      </c>
      <c r="F351" s="72" t="s">
        <v>38</v>
      </c>
      <c r="G351" s="72" t="s">
        <v>44</v>
      </c>
      <c r="H351" s="56">
        <v>2.2799999999999998</v>
      </c>
      <c r="I351" s="32"/>
      <c r="J351" s="41">
        <f t="shared" si="10"/>
        <v>0</v>
      </c>
      <c r="K351" s="42" t="str">
        <f t="shared" si="11"/>
        <v>OK</v>
      </c>
      <c r="L351" s="31"/>
      <c r="M351" s="31"/>
      <c r="N351" s="31"/>
      <c r="O351" s="31"/>
      <c r="P351" s="31"/>
      <c r="Q351" s="31"/>
      <c r="R351" s="31"/>
      <c r="S351" s="31"/>
      <c r="T351" s="31"/>
      <c r="U351" s="31"/>
      <c r="V351" s="31"/>
      <c r="W351" s="31"/>
      <c r="X351" s="135"/>
      <c r="Y351" s="60"/>
      <c r="Z351" s="60"/>
      <c r="AA351" s="60"/>
      <c r="AB351" s="60"/>
      <c r="AC351" s="136"/>
      <c r="AD351" s="60"/>
      <c r="AE351" s="60"/>
    </row>
    <row r="352" spans="1:31" ht="30" customHeight="1" x14ac:dyDescent="0.25">
      <c r="A352" s="166"/>
      <c r="B352" s="71">
        <v>396</v>
      </c>
      <c r="C352" s="169"/>
      <c r="D352" s="75" t="s">
        <v>402</v>
      </c>
      <c r="E352" s="71" t="s">
        <v>789</v>
      </c>
      <c r="F352" s="72" t="s">
        <v>38</v>
      </c>
      <c r="G352" s="72" t="s">
        <v>44</v>
      </c>
      <c r="H352" s="56">
        <v>6.72</v>
      </c>
      <c r="I352" s="32"/>
      <c r="J352" s="41">
        <f t="shared" si="10"/>
        <v>0</v>
      </c>
      <c r="K352" s="42" t="str">
        <f t="shared" si="11"/>
        <v>OK</v>
      </c>
      <c r="L352" s="31"/>
      <c r="M352" s="31"/>
      <c r="N352" s="31"/>
      <c r="O352" s="31"/>
      <c r="P352" s="31"/>
      <c r="Q352" s="31"/>
      <c r="R352" s="31"/>
      <c r="S352" s="31"/>
      <c r="T352" s="31"/>
      <c r="U352" s="31"/>
      <c r="V352" s="31"/>
      <c r="W352" s="31"/>
      <c r="X352" s="135"/>
      <c r="Y352" s="60"/>
      <c r="Z352" s="60"/>
      <c r="AA352" s="60"/>
      <c r="AB352" s="60"/>
      <c r="AC352" s="136"/>
      <c r="AD352" s="60"/>
      <c r="AE352" s="60"/>
    </row>
    <row r="353" spans="1:31" ht="30" customHeight="1" x14ac:dyDescent="0.25">
      <c r="A353" s="166"/>
      <c r="B353" s="71">
        <v>397</v>
      </c>
      <c r="C353" s="169"/>
      <c r="D353" s="75" t="s">
        <v>403</v>
      </c>
      <c r="E353" s="71" t="s">
        <v>789</v>
      </c>
      <c r="F353" s="72" t="s">
        <v>38</v>
      </c>
      <c r="G353" s="72" t="s">
        <v>44</v>
      </c>
      <c r="H353" s="56">
        <v>2.86</v>
      </c>
      <c r="I353" s="32"/>
      <c r="J353" s="41">
        <f t="shared" si="10"/>
        <v>0</v>
      </c>
      <c r="K353" s="42" t="str">
        <f t="shared" si="11"/>
        <v>OK</v>
      </c>
      <c r="L353" s="31"/>
      <c r="M353" s="31"/>
      <c r="N353" s="31"/>
      <c r="O353" s="31"/>
      <c r="P353" s="31"/>
      <c r="Q353" s="31"/>
      <c r="R353" s="31"/>
      <c r="S353" s="31"/>
      <c r="T353" s="31"/>
      <c r="U353" s="31"/>
      <c r="V353" s="31"/>
      <c r="W353" s="31"/>
      <c r="X353" s="135"/>
      <c r="Y353" s="60"/>
      <c r="Z353" s="60"/>
      <c r="AA353" s="60"/>
      <c r="AB353" s="60"/>
      <c r="AC353" s="136"/>
      <c r="AD353" s="60"/>
      <c r="AE353" s="60"/>
    </row>
    <row r="354" spans="1:31" ht="30" customHeight="1" x14ac:dyDescent="0.25">
      <c r="A354" s="166"/>
      <c r="B354" s="71">
        <v>398</v>
      </c>
      <c r="C354" s="169"/>
      <c r="D354" s="75" t="s">
        <v>404</v>
      </c>
      <c r="E354" s="71" t="s">
        <v>789</v>
      </c>
      <c r="F354" s="72" t="s">
        <v>38</v>
      </c>
      <c r="G354" s="72" t="s">
        <v>44</v>
      </c>
      <c r="H354" s="56">
        <v>0.79</v>
      </c>
      <c r="I354" s="32"/>
      <c r="J354" s="41">
        <f t="shared" si="10"/>
        <v>0</v>
      </c>
      <c r="K354" s="42" t="str">
        <f t="shared" si="11"/>
        <v>OK</v>
      </c>
      <c r="L354" s="31"/>
      <c r="M354" s="31"/>
      <c r="N354" s="31"/>
      <c r="O354" s="31"/>
      <c r="P354" s="31"/>
      <c r="Q354" s="31"/>
      <c r="R354" s="31"/>
      <c r="S354" s="31"/>
      <c r="T354" s="31"/>
      <c r="U354" s="31"/>
      <c r="V354" s="31"/>
      <c r="W354" s="31"/>
      <c r="X354" s="135"/>
      <c r="Y354" s="60"/>
      <c r="Z354" s="60"/>
      <c r="AA354" s="60"/>
      <c r="AB354" s="60"/>
      <c r="AC354" s="136"/>
      <c r="AD354" s="60"/>
      <c r="AE354" s="60"/>
    </row>
    <row r="355" spans="1:31" ht="30" customHeight="1" x14ac:dyDescent="0.25">
      <c r="A355" s="166"/>
      <c r="B355" s="71">
        <v>399</v>
      </c>
      <c r="C355" s="169"/>
      <c r="D355" s="75" t="s">
        <v>405</v>
      </c>
      <c r="E355" s="71" t="s">
        <v>789</v>
      </c>
      <c r="F355" s="72" t="s">
        <v>38</v>
      </c>
      <c r="G355" s="72" t="s">
        <v>44</v>
      </c>
      <c r="H355" s="56">
        <v>0.62</v>
      </c>
      <c r="I355" s="32"/>
      <c r="J355" s="41">
        <f t="shared" si="10"/>
        <v>0</v>
      </c>
      <c r="K355" s="42" t="str">
        <f t="shared" si="11"/>
        <v>OK</v>
      </c>
      <c r="L355" s="31"/>
      <c r="M355" s="31"/>
      <c r="N355" s="31"/>
      <c r="O355" s="31"/>
      <c r="P355" s="31"/>
      <c r="Q355" s="31"/>
      <c r="R355" s="31"/>
      <c r="S355" s="31"/>
      <c r="T355" s="31"/>
      <c r="U355" s="31"/>
      <c r="V355" s="31"/>
      <c r="W355" s="31"/>
      <c r="X355" s="135"/>
      <c r="Y355" s="60"/>
      <c r="Z355" s="60"/>
      <c r="AA355" s="60"/>
      <c r="AB355" s="60"/>
      <c r="AC355" s="136"/>
      <c r="AD355" s="60"/>
      <c r="AE355" s="60"/>
    </row>
    <row r="356" spans="1:31" ht="30" customHeight="1" x14ac:dyDescent="0.25">
      <c r="A356" s="166"/>
      <c r="B356" s="71">
        <v>400</v>
      </c>
      <c r="C356" s="169"/>
      <c r="D356" s="75" t="s">
        <v>406</v>
      </c>
      <c r="E356" s="71" t="s">
        <v>784</v>
      </c>
      <c r="F356" s="72" t="s">
        <v>38</v>
      </c>
      <c r="G356" s="72" t="s">
        <v>44</v>
      </c>
      <c r="H356" s="56">
        <v>10.88</v>
      </c>
      <c r="I356" s="32"/>
      <c r="J356" s="41">
        <f t="shared" si="10"/>
        <v>0</v>
      </c>
      <c r="K356" s="42" t="str">
        <f t="shared" si="11"/>
        <v>OK</v>
      </c>
      <c r="L356" s="31"/>
      <c r="M356" s="31"/>
      <c r="N356" s="31"/>
      <c r="O356" s="31"/>
      <c r="P356" s="31"/>
      <c r="Q356" s="31"/>
      <c r="R356" s="31"/>
      <c r="S356" s="31"/>
      <c r="T356" s="31"/>
      <c r="U356" s="31"/>
      <c r="V356" s="31"/>
      <c r="W356" s="31"/>
      <c r="X356" s="135"/>
      <c r="Y356" s="60"/>
      <c r="Z356" s="60"/>
      <c r="AA356" s="60"/>
      <c r="AB356" s="60"/>
      <c r="AC356" s="136"/>
      <c r="AD356" s="60"/>
      <c r="AE356" s="60"/>
    </row>
    <row r="357" spans="1:31" ht="30" customHeight="1" x14ac:dyDescent="0.25">
      <c r="A357" s="166"/>
      <c r="B357" s="71">
        <v>401</v>
      </c>
      <c r="C357" s="169"/>
      <c r="D357" s="75" t="s">
        <v>407</v>
      </c>
      <c r="E357" s="71" t="s">
        <v>784</v>
      </c>
      <c r="F357" s="72" t="s">
        <v>38</v>
      </c>
      <c r="G357" s="72" t="s">
        <v>44</v>
      </c>
      <c r="H357" s="56">
        <v>13.27</v>
      </c>
      <c r="I357" s="32"/>
      <c r="J357" s="41">
        <f t="shared" si="10"/>
        <v>0</v>
      </c>
      <c r="K357" s="42" t="str">
        <f t="shared" si="11"/>
        <v>OK</v>
      </c>
      <c r="L357" s="31"/>
      <c r="M357" s="31"/>
      <c r="N357" s="31"/>
      <c r="O357" s="31"/>
      <c r="P357" s="31"/>
      <c r="Q357" s="31"/>
      <c r="R357" s="31"/>
      <c r="S357" s="31"/>
      <c r="T357" s="31"/>
      <c r="U357" s="31"/>
      <c r="V357" s="31"/>
      <c r="W357" s="31"/>
      <c r="X357" s="135"/>
      <c r="Y357" s="60"/>
      <c r="Z357" s="60"/>
      <c r="AA357" s="60"/>
      <c r="AB357" s="60"/>
      <c r="AC357" s="136"/>
      <c r="AD357" s="60"/>
      <c r="AE357" s="60"/>
    </row>
    <row r="358" spans="1:31" ht="30" customHeight="1" x14ac:dyDescent="0.25">
      <c r="A358" s="166"/>
      <c r="B358" s="71">
        <v>402</v>
      </c>
      <c r="C358" s="169"/>
      <c r="D358" s="75" t="s">
        <v>408</v>
      </c>
      <c r="E358" s="71" t="s">
        <v>784</v>
      </c>
      <c r="F358" s="72" t="s">
        <v>38</v>
      </c>
      <c r="G358" s="72" t="s">
        <v>44</v>
      </c>
      <c r="H358" s="56">
        <v>13.58</v>
      </c>
      <c r="I358" s="32"/>
      <c r="J358" s="41">
        <f t="shared" si="10"/>
        <v>0</v>
      </c>
      <c r="K358" s="42" t="str">
        <f t="shared" si="11"/>
        <v>OK</v>
      </c>
      <c r="L358" s="31"/>
      <c r="M358" s="31"/>
      <c r="N358" s="31"/>
      <c r="O358" s="31"/>
      <c r="P358" s="31"/>
      <c r="Q358" s="31"/>
      <c r="R358" s="31"/>
      <c r="S358" s="31"/>
      <c r="T358" s="31"/>
      <c r="U358" s="31"/>
      <c r="V358" s="31"/>
      <c r="W358" s="31"/>
      <c r="X358" s="135"/>
      <c r="Y358" s="60"/>
      <c r="Z358" s="60"/>
      <c r="AA358" s="60"/>
      <c r="AB358" s="60"/>
      <c r="AC358" s="136"/>
      <c r="AD358" s="60"/>
      <c r="AE358" s="60"/>
    </row>
    <row r="359" spans="1:31" ht="30" customHeight="1" x14ac:dyDescent="0.25">
      <c r="A359" s="166"/>
      <c r="B359" s="71">
        <v>403</v>
      </c>
      <c r="C359" s="169"/>
      <c r="D359" s="75" t="s">
        <v>409</v>
      </c>
      <c r="E359" s="71" t="s">
        <v>789</v>
      </c>
      <c r="F359" s="72" t="s">
        <v>38</v>
      </c>
      <c r="G359" s="72" t="s">
        <v>44</v>
      </c>
      <c r="H359" s="56">
        <v>2.0499999999999998</v>
      </c>
      <c r="I359" s="32"/>
      <c r="J359" s="41">
        <f t="shared" si="10"/>
        <v>0</v>
      </c>
      <c r="K359" s="42" t="str">
        <f t="shared" si="11"/>
        <v>OK</v>
      </c>
      <c r="L359" s="31"/>
      <c r="M359" s="31"/>
      <c r="N359" s="31"/>
      <c r="O359" s="31"/>
      <c r="P359" s="31"/>
      <c r="Q359" s="31"/>
      <c r="R359" s="31"/>
      <c r="S359" s="31"/>
      <c r="T359" s="31"/>
      <c r="U359" s="31"/>
      <c r="V359" s="31"/>
      <c r="W359" s="31"/>
      <c r="X359" s="135"/>
      <c r="Y359" s="60"/>
      <c r="Z359" s="60"/>
      <c r="AA359" s="60"/>
      <c r="AB359" s="60"/>
      <c r="AC359" s="136"/>
      <c r="AD359" s="60"/>
      <c r="AE359" s="60"/>
    </row>
    <row r="360" spans="1:31" ht="30" customHeight="1" x14ac:dyDescent="0.25">
      <c r="A360" s="166"/>
      <c r="B360" s="71">
        <v>404</v>
      </c>
      <c r="C360" s="169"/>
      <c r="D360" s="75" t="s">
        <v>410</v>
      </c>
      <c r="E360" s="71" t="s">
        <v>789</v>
      </c>
      <c r="F360" s="72" t="s">
        <v>38</v>
      </c>
      <c r="G360" s="72" t="s">
        <v>44</v>
      </c>
      <c r="H360" s="56">
        <v>2.3199999999999998</v>
      </c>
      <c r="I360" s="32"/>
      <c r="J360" s="41">
        <f t="shared" si="10"/>
        <v>0</v>
      </c>
      <c r="K360" s="42" t="str">
        <f t="shared" si="11"/>
        <v>OK</v>
      </c>
      <c r="L360" s="31"/>
      <c r="M360" s="31"/>
      <c r="N360" s="31"/>
      <c r="O360" s="31"/>
      <c r="P360" s="31"/>
      <c r="Q360" s="31"/>
      <c r="R360" s="31"/>
      <c r="S360" s="31"/>
      <c r="T360" s="31"/>
      <c r="U360" s="31"/>
      <c r="V360" s="31"/>
      <c r="W360" s="31"/>
      <c r="X360" s="135"/>
      <c r="Y360" s="60"/>
      <c r="Z360" s="60"/>
      <c r="AA360" s="60"/>
      <c r="AB360" s="60"/>
      <c r="AC360" s="136"/>
      <c r="AD360" s="60"/>
      <c r="AE360" s="60"/>
    </row>
    <row r="361" spans="1:31" ht="30" customHeight="1" x14ac:dyDescent="0.25">
      <c r="A361" s="166"/>
      <c r="B361" s="71">
        <v>405</v>
      </c>
      <c r="C361" s="169"/>
      <c r="D361" s="75" t="s">
        <v>411</v>
      </c>
      <c r="E361" s="71" t="s">
        <v>789</v>
      </c>
      <c r="F361" s="72" t="s">
        <v>38</v>
      </c>
      <c r="G361" s="72" t="s">
        <v>44</v>
      </c>
      <c r="H361" s="56">
        <v>1.9</v>
      </c>
      <c r="I361" s="32"/>
      <c r="J361" s="41">
        <f t="shared" si="10"/>
        <v>0</v>
      </c>
      <c r="K361" s="42" t="str">
        <f t="shared" si="11"/>
        <v>OK</v>
      </c>
      <c r="L361" s="31"/>
      <c r="M361" s="31"/>
      <c r="N361" s="31"/>
      <c r="O361" s="31"/>
      <c r="P361" s="31"/>
      <c r="Q361" s="31"/>
      <c r="R361" s="31"/>
      <c r="S361" s="31"/>
      <c r="T361" s="31"/>
      <c r="U361" s="31"/>
      <c r="V361" s="31"/>
      <c r="W361" s="31"/>
      <c r="X361" s="135"/>
      <c r="Y361" s="60"/>
      <c r="Z361" s="60"/>
      <c r="AA361" s="60"/>
      <c r="AB361" s="60"/>
      <c r="AC361" s="136"/>
      <c r="AD361" s="60"/>
      <c r="AE361" s="60"/>
    </row>
    <row r="362" spans="1:31" ht="30" customHeight="1" x14ac:dyDescent="0.25">
      <c r="A362" s="166"/>
      <c r="B362" s="71">
        <v>406</v>
      </c>
      <c r="C362" s="169"/>
      <c r="D362" s="75" t="s">
        <v>412</v>
      </c>
      <c r="E362" s="71" t="s">
        <v>789</v>
      </c>
      <c r="F362" s="72" t="s">
        <v>38</v>
      </c>
      <c r="G362" s="72" t="s">
        <v>44</v>
      </c>
      <c r="H362" s="56">
        <v>1.49</v>
      </c>
      <c r="I362" s="32"/>
      <c r="J362" s="41">
        <f t="shared" si="10"/>
        <v>0</v>
      </c>
      <c r="K362" s="42" t="str">
        <f t="shared" si="11"/>
        <v>OK</v>
      </c>
      <c r="L362" s="31"/>
      <c r="M362" s="31"/>
      <c r="N362" s="31"/>
      <c r="O362" s="31"/>
      <c r="P362" s="31"/>
      <c r="Q362" s="31"/>
      <c r="R362" s="31"/>
      <c r="S362" s="31"/>
      <c r="T362" s="31"/>
      <c r="U362" s="31"/>
      <c r="V362" s="31"/>
      <c r="W362" s="31"/>
      <c r="X362" s="135"/>
      <c r="Y362" s="60"/>
      <c r="Z362" s="60"/>
      <c r="AA362" s="60"/>
      <c r="AB362" s="60"/>
      <c r="AC362" s="136"/>
      <c r="AD362" s="60"/>
      <c r="AE362" s="60"/>
    </row>
    <row r="363" spans="1:31" ht="30" customHeight="1" x14ac:dyDescent="0.25">
      <c r="A363" s="166"/>
      <c r="B363" s="71">
        <v>407</v>
      </c>
      <c r="C363" s="169"/>
      <c r="D363" s="75" t="s">
        <v>413</v>
      </c>
      <c r="E363" s="71" t="s">
        <v>789</v>
      </c>
      <c r="F363" s="72" t="s">
        <v>38</v>
      </c>
      <c r="G363" s="72" t="s">
        <v>44</v>
      </c>
      <c r="H363" s="56">
        <v>2.2000000000000002</v>
      </c>
      <c r="I363" s="32"/>
      <c r="J363" s="41">
        <f t="shared" si="10"/>
        <v>0</v>
      </c>
      <c r="K363" s="42" t="str">
        <f t="shared" si="11"/>
        <v>OK</v>
      </c>
      <c r="L363" s="31"/>
      <c r="M363" s="31"/>
      <c r="N363" s="31"/>
      <c r="O363" s="31"/>
      <c r="P363" s="31"/>
      <c r="Q363" s="31"/>
      <c r="R363" s="31"/>
      <c r="S363" s="31"/>
      <c r="T363" s="31"/>
      <c r="U363" s="31"/>
      <c r="V363" s="31"/>
      <c r="W363" s="31"/>
      <c r="X363" s="135"/>
      <c r="Y363" s="60"/>
      <c r="Z363" s="60"/>
      <c r="AA363" s="60"/>
      <c r="AB363" s="60"/>
      <c r="AC363" s="136"/>
      <c r="AD363" s="60"/>
      <c r="AE363" s="60"/>
    </row>
    <row r="364" spans="1:31" ht="30" customHeight="1" x14ac:dyDescent="0.25">
      <c r="A364" s="166"/>
      <c r="B364" s="71">
        <v>408</v>
      </c>
      <c r="C364" s="169"/>
      <c r="D364" s="75" t="s">
        <v>414</v>
      </c>
      <c r="E364" s="71" t="s">
        <v>789</v>
      </c>
      <c r="F364" s="72" t="s">
        <v>38</v>
      </c>
      <c r="G364" s="72" t="s">
        <v>44</v>
      </c>
      <c r="H364" s="56">
        <v>2.6</v>
      </c>
      <c r="I364" s="32"/>
      <c r="J364" s="41">
        <f t="shared" si="10"/>
        <v>0</v>
      </c>
      <c r="K364" s="42" t="str">
        <f t="shared" si="11"/>
        <v>OK</v>
      </c>
      <c r="L364" s="31"/>
      <c r="M364" s="31"/>
      <c r="N364" s="31"/>
      <c r="O364" s="31"/>
      <c r="P364" s="31"/>
      <c r="Q364" s="31"/>
      <c r="R364" s="31"/>
      <c r="S364" s="31"/>
      <c r="T364" s="31"/>
      <c r="U364" s="31"/>
      <c r="V364" s="31"/>
      <c r="W364" s="31"/>
      <c r="X364" s="135"/>
      <c r="Y364" s="60"/>
      <c r="Z364" s="60"/>
      <c r="AA364" s="60"/>
      <c r="AB364" s="60"/>
      <c r="AC364" s="136"/>
      <c r="AD364" s="60"/>
      <c r="AE364" s="60"/>
    </row>
    <row r="365" spans="1:31" ht="30" customHeight="1" x14ac:dyDescent="0.25">
      <c r="A365" s="166"/>
      <c r="B365" s="71">
        <v>409</v>
      </c>
      <c r="C365" s="169"/>
      <c r="D365" s="75" t="s">
        <v>415</v>
      </c>
      <c r="E365" s="71" t="s">
        <v>789</v>
      </c>
      <c r="F365" s="72" t="s">
        <v>38</v>
      </c>
      <c r="G365" s="72" t="s">
        <v>44</v>
      </c>
      <c r="H365" s="56">
        <v>3.09</v>
      </c>
      <c r="I365" s="32"/>
      <c r="J365" s="41">
        <f t="shared" si="10"/>
        <v>0</v>
      </c>
      <c r="K365" s="42" t="str">
        <f t="shared" si="11"/>
        <v>OK</v>
      </c>
      <c r="L365" s="31"/>
      <c r="M365" s="31"/>
      <c r="N365" s="31"/>
      <c r="O365" s="31"/>
      <c r="P365" s="31"/>
      <c r="Q365" s="31"/>
      <c r="R365" s="31"/>
      <c r="S365" s="31"/>
      <c r="T365" s="31"/>
      <c r="U365" s="31"/>
      <c r="V365" s="31"/>
      <c r="W365" s="31"/>
      <c r="X365" s="135"/>
      <c r="Y365" s="60"/>
      <c r="Z365" s="60"/>
      <c r="AA365" s="60"/>
      <c r="AB365" s="60"/>
      <c r="AC365" s="136"/>
      <c r="AD365" s="60"/>
      <c r="AE365" s="60"/>
    </row>
    <row r="366" spans="1:31" ht="30" customHeight="1" x14ac:dyDescent="0.25">
      <c r="A366" s="166"/>
      <c r="B366" s="71">
        <v>410</v>
      </c>
      <c r="C366" s="169"/>
      <c r="D366" s="75" t="s">
        <v>416</v>
      </c>
      <c r="E366" s="71" t="s">
        <v>789</v>
      </c>
      <c r="F366" s="72" t="s">
        <v>38</v>
      </c>
      <c r="G366" s="72" t="s">
        <v>44</v>
      </c>
      <c r="H366" s="56">
        <v>3.35</v>
      </c>
      <c r="I366" s="32"/>
      <c r="J366" s="41">
        <f t="shared" si="10"/>
        <v>0</v>
      </c>
      <c r="K366" s="42" t="str">
        <f t="shared" si="11"/>
        <v>OK</v>
      </c>
      <c r="L366" s="31"/>
      <c r="M366" s="31"/>
      <c r="N366" s="31"/>
      <c r="O366" s="31"/>
      <c r="P366" s="31"/>
      <c r="Q366" s="31"/>
      <c r="R366" s="31"/>
      <c r="S366" s="31"/>
      <c r="T366" s="31"/>
      <c r="U366" s="31"/>
      <c r="V366" s="31"/>
      <c r="W366" s="31"/>
      <c r="X366" s="135"/>
      <c r="Y366" s="60"/>
      <c r="Z366" s="60"/>
      <c r="AA366" s="60"/>
      <c r="AB366" s="60"/>
      <c r="AC366" s="136"/>
      <c r="AD366" s="60"/>
      <c r="AE366" s="60"/>
    </row>
    <row r="367" spans="1:31" ht="30" customHeight="1" x14ac:dyDescent="0.25">
      <c r="A367" s="166"/>
      <c r="B367" s="71">
        <v>411</v>
      </c>
      <c r="C367" s="169"/>
      <c r="D367" s="75" t="s">
        <v>417</v>
      </c>
      <c r="E367" s="71" t="s">
        <v>789</v>
      </c>
      <c r="F367" s="72" t="s">
        <v>38</v>
      </c>
      <c r="G367" s="72" t="s">
        <v>44</v>
      </c>
      <c r="H367" s="56">
        <v>0.88</v>
      </c>
      <c r="I367" s="32"/>
      <c r="J367" s="41">
        <f t="shared" si="10"/>
        <v>0</v>
      </c>
      <c r="K367" s="42" t="str">
        <f t="shared" si="11"/>
        <v>OK</v>
      </c>
      <c r="L367" s="31"/>
      <c r="M367" s="31"/>
      <c r="N367" s="31"/>
      <c r="O367" s="31"/>
      <c r="P367" s="31"/>
      <c r="Q367" s="31"/>
      <c r="R367" s="31"/>
      <c r="S367" s="31"/>
      <c r="T367" s="31"/>
      <c r="U367" s="31"/>
      <c r="V367" s="31"/>
      <c r="W367" s="31"/>
      <c r="X367" s="135"/>
      <c r="Y367" s="60"/>
      <c r="Z367" s="60"/>
      <c r="AA367" s="60"/>
      <c r="AB367" s="60"/>
      <c r="AC367" s="136"/>
      <c r="AD367" s="60"/>
      <c r="AE367" s="60"/>
    </row>
    <row r="368" spans="1:31" ht="30" customHeight="1" x14ac:dyDescent="0.25">
      <c r="A368" s="166"/>
      <c r="B368" s="71">
        <v>412</v>
      </c>
      <c r="C368" s="169"/>
      <c r="D368" s="75" t="s">
        <v>418</v>
      </c>
      <c r="E368" s="71" t="s">
        <v>789</v>
      </c>
      <c r="F368" s="72" t="s">
        <v>38</v>
      </c>
      <c r="G368" s="72" t="s">
        <v>44</v>
      </c>
      <c r="H368" s="56">
        <v>3.48</v>
      </c>
      <c r="I368" s="32"/>
      <c r="J368" s="41">
        <f t="shared" si="10"/>
        <v>0</v>
      </c>
      <c r="K368" s="42" t="str">
        <f t="shared" si="11"/>
        <v>OK</v>
      </c>
      <c r="L368" s="31"/>
      <c r="M368" s="31"/>
      <c r="N368" s="31"/>
      <c r="O368" s="31"/>
      <c r="P368" s="31"/>
      <c r="Q368" s="31"/>
      <c r="R368" s="31"/>
      <c r="S368" s="31"/>
      <c r="T368" s="31"/>
      <c r="U368" s="31"/>
      <c r="V368" s="31"/>
      <c r="W368" s="31"/>
      <c r="X368" s="135"/>
      <c r="Y368" s="60"/>
      <c r="Z368" s="60"/>
      <c r="AA368" s="60"/>
      <c r="AB368" s="60"/>
      <c r="AC368" s="136"/>
      <c r="AD368" s="60"/>
      <c r="AE368" s="60"/>
    </row>
    <row r="369" spans="1:31" ht="30" customHeight="1" x14ac:dyDescent="0.25">
      <c r="A369" s="166"/>
      <c r="B369" s="71">
        <v>413</v>
      </c>
      <c r="C369" s="169"/>
      <c r="D369" s="75" t="s">
        <v>419</v>
      </c>
      <c r="E369" s="71" t="s">
        <v>789</v>
      </c>
      <c r="F369" s="72" t="s">
        <v>38</v>
      </c>
      <c r="G369" s="72" t="s">
        <v>44</v>
      </c>
      <c r="H369" s="56">
        <v>1.61</v>
      </c>
      <c r="I369" s="32"/>
      <c r="J369" s="41">
        <f t="shared" si="10"/>
        <v>0</v>
      </c>
      <c r="K369" s="42" t="str">
        <f t="shared" si="11"/>
        <v>OK</v>
      </c>
      <c r="L369" s="31"/>
      <c r="M369" s="31"/>
      <c r="N369" s="31"/>
      <c r="O369" s="31"/>
      <c r="P369" s="31"/>
      <c r="Q369" s="31"/>
      <c r="R369" s="31"/>
      <c r="S369" s="31"/>
      <c r="T369" s="31"/>
      <c r="U369" s="31"/>
      <c r="V369" s="31"/>
      <c r="W369" s="31"/>
      <c r="X369" s="135"/>
      <c r="Y369" s="60"/>
      <c r="Z369" s="60"/>
      <c r="AA369" s="60"/>
      <c r="AB369" s="60"/>
      <c r="AC369" s="136"/>
      <c r="AD369" s="60"/>
      <c r="AE369" s="60"/>
    </row>
    <row r="370" spans="1:31" ht="30" customHeight="1" x14ac:dyDescent="0.25">
      <c r="A370" s="166"/>
      <c r="B370" s="71">
        <v>414</v>
      </c>
      <c r="C370" s="169"/>
      <c r="D370" s="75" t="s">
        <v>420</v>
      </c>
      <c r="E370" s="71" t="s">
        <v>789</v>
      </c>
      <c r="F370" s="72" t="s">
        <v>38</v>
      </c>
      <c r="G370" s="72" t="s">
        <v>44</v>
      </c>
      <c r="H370" s="56">
        <v>1.69</v>
      </c>
      <c r="I370" s="32"/>
      <c r="J370" s="41">
        <f t="shared" si="10"/>
        <v>0</v>
      </c>
      <c r="K370" s="42" t="str">
        <f t="shared" si="11"/>
        <v>OK</v>
      </c>
      <c r="L370" s="31"/>
      <c r="M370" s="31"/>
      <c r="N370" s="31"/>
      <c r="O370" s="31"/>
      <c r="P370" s="31"/>
      <c r="Q370" s="31"/>
      <c r="R370" s="31"/>
      <c r="S370" s="31"/>
      <c r="T370" s="31"/>
      <c r="U370" s="31"/>
      <c r="V370" s="31"/>
      <c r="W370" s="31"/>
      <c r="X370" s="135"/>
      <c r="Y370" s="60"/>
      <c r="Z370" s="60"/>
      <c r="AA370" s="60"/>
      <c r="AB370" s="60"/>
      <c r="AC370" s="136"/>
      <c r="AD370" s="60"/>
      <c r="AE370" s="60"/>
    </row>
    <row r="371" spans="1:31" ht="30" customHeight="1" x14ac:dyDescent="0.25">
      <c r="A371" s="166"/>
      <c r="B371" s="71">
        <v>415</v>
      </c>
      <c r="C371" s="169"/>
      <c r="D371" s="75" t="s">
        <v>421</v>
      </c>
      <c r="E371" s="71" t="s">
        <v>789</v>
      </c>
      <c r="F371" s="72" t="s">
        <v>38</v>
      </c>
      <c r="G371" s="72" t="s">
        <v>44</v>
      </c>
      <c r="H371" s="56">
        <v>3.04</v>
      </c>
      <c r="I371" s="32"/>
      <c r="J371" s="41">
        <f t="shared" si="10"/>
        <v>0</v>
      </c>
      <c r="K371" s="42" t="str">
        <f t="shared" si="11"/>
        <v>OK</v>
      </c>
      <c r="L371" s="31"/>
      <c r="M371" s="31"/>
      <c r="N371" s="31"/>
      <c r="O371" s="31"/>
      <c r="P371" s="31"/>
      <c r="Q371" s="31"/>
      <c r="R371" s="31"/>
      <c r="S371" s="31"/>
      <c r="T371" s="31"/>
      <c r="U371" s="31"/>
      <c r="V371" s="31"/>
      <c r="W371" s="31"/>
      <c r="X371" s="135"/>
      <c r="Y371" s="60"/>
      <c r="Z371" s="60"/>
      <c r="AA371" s="60"/>
      <c r="AB371" s="60"/>
      <c r="AC371" s="136"/>
      <c r="AD371" s="60"/>
      <c r="AE371" s="60"/>
    </row>
    <row r="372" spans="1:31" ht="30" customHeight="1" x14ac:dyDescent="0.25">
      <c r="A372" s="166"/>
      <c r="B372" s="71">
        <v>416</v>
      </c>
      <c r="C372" s="169"/>
      <c r="D372" s="75" t="s">
        <v>422</v>
      </c>
      <c r="E372" s="71" t="s">
        <v>789</v>
      </c>
      <c r="F372" s="72" t="s">
        <v>38</v>
      </c>
      <c r="G372" s="72" t="s">
        <v>44</v>
      </c>
      <c r="H372" s="56">
        <v>6.93</v>
      </c>
      <c r="I372" s="32"/>
      <c r="J372" s="41">
        <f t="shared" si="10"/>
        <v>0</v>
      </c>
      <c r="K372" s="42" t="str">
        <f t="shared" si="11"/>
        <v>OK</v>
      </c>
      <c r="L372" s="31"/>
      <c r="M372" s="31"/>
      <c r="N372" s="31"/>
      <c r="O372" s="31"/>
      <c r="P372" s="31"/>
      <c r="Q372" s="31"/>
      <c r="R372" s="31"/>
      <c r="S372" s="31"/>
      <c r="T372" s="31"/>
      <c r="U372" s="31"/>
      <c r="V372" s="31"/>
      <c r="W372" s="31"/>
      <c r="X372" s="135"/>
      <c r="Y372" s="60"/>
      <c r="Z372" s="60"/>
      <c r="AA372" s="60"/>
      <c r="AB372" s="60"/>
      <c r="AC372" s="136"/>
      <c r="AD372" s="60"/>
      <c r="AE372" s="60"/>
    </row>
    <row r="373" spans="1:31" ht="30" customHeight="1" x14ac:dyDescent="0.25">
      <c r="A373" s="166"/>
      <c r="B373" s="71">
        <v>417</v>
      </c>
      <c r="C373" s="169"/>
      <c r="D373" s="75" t="s">
        <v>423</v>
      </c>
      <c r="E373" s="71" t="s">
        <v>789</v>
      </c>
      <c r="F373" s="72" t="s">
        <v>38</v>
      </c>
      <c r="G373" s="72" t="s">
        <v>44</v>
      </c>
      <c r="H373" s="56">
        <v>6.56</v>
      </c>
      <c r="I373" s="32"/>
      <c r="J373" s="41">
        <f t="shared" si="10"/>
        <v>0</v>
      </c>
      <c r="K373" s="42" t="str">
        <f t="shared" si="11"/>
        <v>OK</v>
      </c>
      <c r="L373" s="31"/>
      <c r="M373" s="31"/>
      <c r="N373" s="31"/>
      <c r="O373" s="31"/>
      <c r="P373" s="31"/>
      <c r="Q373" s="31"/>
      <c r="R373" s="31"/>
      <c r="S373" s="31"/>
      <c r="T373" s="31"/>
      <c r="U373" s="31"/>
      <c r="V373" s="31"/>
      <c r="W373" s="31"/>
      <c r="X373" s="135"/>
      <c r="Y373" s="60"/>
      <c r="Z373" s="60"/>
      <c r="AA373" s="60"/>
      <c r="AB373" s="60"/>
      <c r="AC373" s="136"/>
      <c r="AD373" s="60"/>
      <c r="AE373" s="60"/>
    </row>
    <row r="374" spans="1:31" ht="30" customHeight="1" x14ac:dyDescent="0.25">
      <c r="A374" s="166"/>
      <c r="B374" s="71">
        <v>418</v>
      </c>
      <c r="C374" s="169"/>
      <c r="D374" s="75" t="s">
        <v>424</v>
      </c>
      <c r="E374" s="71" t="s">
        <v>789</v>
      </c>
      <c r="F374" s="72" t="s">
        <v>38</v>
      </c>
      <c r="G374" s="72" t="s">
        <v>44</v>
      </c>
      <c r="H374" s="56">
        <v>1.4</v>
      </c>
      <c r="I374" s="32"/>
      <c r="J374" s="41">
        <f t="shared" si="10"/>
        <v>0</v>
      </c>
      <c r="K374" s="42" t="str">
        <f t="shared" si="11"/>
        <v>OK</v>
      </c>
      <c r="L374" s="31"/>
      <c r="M374" s="31"/>
      <c r="N374" s="31"/>
      <c r="O374" s="31"/>
      <c r="P374" s="31"/>
      <c r="Q374" s="31"/>
      <c r="R374" s="31"/>
      <c r="S374" s="31"/>
      <c r="T374" s="31"/>
      <c r="U374" s="31"/>
      <c r="V374" s="31"/>
      <c r="W374" s="31"/>
      <c r="X374" s="135"/>
      <c r="Y374" s="60"/>
      <c r="Z374" s="60"/>
      <c r="AA374" s="60"/>
      <c r="AB374" s="60"/>
      <c r="AC374" s="136"/>
      <c r="AD374" s="60"/>
      <c r="AE374" s="60"/>
    </row>
    <row r="375" spans="1:31" ht="30" customHeight="1" x14ac:dyDescent="0.25">
      <c r="A375" s="166"/>
      <c r="B375" s="71">
        <v>419</v>
      </c>
      <c r="C375" s="169"/>
      <c r="D375" s="75" t="s">
        <v>425</v>
      </c>
      <c r="E375" s="71" t="s">
        <v>789</v>
      </c>
      <c r="F375" s="72" t="s">
        <v>38</v>
      </c>
      <c r="G375" s="72" t="s">
        <v>44</v>
      </c>
      <c r="H375" s="56">
        <v>2.65</v>
      </c>
      <c r="I375" s="32"/>
      <c r="J375" s="41">
        <f t="shared" si="10"/>
        <v>0</v>
      </c>
      <c r="K375" s="42" t="str">
        <f t="shared" si="11"/>
        <v>OK</v>
      </c>
      <c r="L375" s="31"/>
      <c r="M375" s="31"/>
      <c r="N375" s="31"/>
      <c r="O375" s="31"/>
      <c r="P375" s="31"/>
      <c r="Q375" s="31"/>
      <c r="R375" s="31"/>
      <c r="S375" s="31"/>
      <c r="T375" s="31"/>
      <c r="U375" s="31"/>
      <c r="V375" s="31"/>
      <c r="W375" s="31"/>
      <c r="X375" s="135"/>
      <c r="Y375" s="60"/>
      <c r="Z375" s="60"/>
      <c r="AA375" s="60"/>
      <c r="AB375" s="60"/>
      <c r="AC375" s="136"/>
      <c r="AD375" s="60"/>
      <c r="AE375" s="60"/>
    </row>
    <row r="376" spans="1:31" ht="30" customHeight="1" x14ac:dyDescent="0.25">
      <c r="A376" s="166"/>
      <c r="B376" s="71">
        <v>420</v>
      </c>
      <c r="C376" s="169"/>
      <c r="D376" s="75" t="s">
        <v>426</v>
      </c>
      <c r="E376" s="71" t="s">
        <v>789</v>
      </c>
      <c r="F376" s="72" t="s">
        <v>38</v>
      </c>
      <c r="G376" s="72" t="s">
        <v>44</v>
      </c>
      <c r="H376" s="56">
        <v>4.43</v>
      </c>
      <c r="I376" s="32"/>
      <c r="J376" s="41">
        <f t="shared" si="10"/>
        <v>0</v>
      </c>
      <c r="K376" s="42" t="str">
        <f t="shared" si="11"/>
        <v>OK</v>
      </c>
      <c r="L376" s="31"/>
      <c r="M376" s="31"/>
      <c r="N376" s="31"/>
      <c r="O376" s="31"/>
      <c r="P376" s="31"/>
      <c r="Q376" s="31"/>
      <c r="R376" s="31"/>
      <c r="S376" s="31"/>
      <c r="T376" s="31"/>
      <c r="U376" s="31"/>
      <c r="V376" s="31"/>
      <c r="W376" s="31"/>
      <c r="X376" s="135"/>
      <c r="Y376" s="60"/>
      <c r="Z376" s="60"/>
      <c r="AA376" s="60"/>
      <c r="AB376" s="60"/>
      <c r="AC376" s="136"/>
      <c r="AD376" s="60"/>
      <c r="AE376" s="60"/>
    </row>
    <row r="377" spans="1:31" ht="30" customHeight="1" x14ac:dyDescent="0.25">
      <c r="A377" s="166"/>
      <c r="B377" s="71">
        <v>421</v>
      </c>
      <c r="C377" s="169"/>
      <c r="D377" s="75" t="s">
        <v>427</v>
      </c>
      <c r="E377" s="71" t="s">
        <v>789</v>
      </c>
      <c r="F377" s="72" t="s">
        <v>38</v>
      </c>
      <c r="G377" s="72" t="s">
        <v>44</v>
      </c>
      <c r="H377" s="56">
        <v>4.62</v>
      </c>
      <c r="I377" s="32"/>
      <c r="J377" s="41">
        <f t="shared" si="10"/>
        <v>0</v>
      </c>
      <c r="K377" s="42" t="str">
        <f t="shared" si="11"/>
        <v>OK</v>
      </c>
      <c r="L377" s="31"/>
      <c r="M377" s="31"/>
      <c r="N377" s="31"/>
      <c r="O377" s="31"/>
      <c r="P377" s="31"/>
      <c r="Q377" s="31"/>
      <c r="R377" s="31"/>
      <c r="S377" s="31"/>
      <c r="T377" s="31"/>
      <c r="U377" s="31"/>
      <c r="V377" s="31"/>
      <c r="W377" s="31"/>
      <c r="X377" s="135"/>
      <c r="Y377" s="60"/>
      <c r="Z377" s="60"/>
      <c r="AA377" s="60"/>
      <c r="AB377" s="60"/>
      <c r="AC377" s="136"/>
      <c r="AD377" s="60"/>
      <c r="AE377" s="60"/>
    </row>
    <row r="378" spans="1:31" ht="30" customHeight="1" x14ac:dyDescent="0.25">
      <c r="A378" s="166"/>
      <c r="B378" s="71">
        <v>422</v>
      </c>
      <c r="C378" s="169"/>
      <c r="D378" s="75" t="s">
        <v>428</v>
      </c>
      <c r="E378" s="71" t="s">
        <v>789</v>
      </c>
      <c r="F378" s="72" t="s">
        <v>38</v>
      </c>
      <c r="G378" s="72" t="s">
        <v>44</v>
      </c>
      <c r="H378" s="56">
        <v>3.15</v>
      </c>
      <c r="I378" s="32"/>
      <c r="J378" s="41">
        <f t="shared" si="10"/>
        <v>0</v>
      </c>
      <c r="K378" s="42" t="str">
        <f t="shared" si="11"/>
        <v>OK</v>
      </c>
      <c r="L378" s="31"/>
      <c r="M378" s="31"/>
      <c r="N378" s="31"/>
      <c r="O378" s="31"/>
      <c r="P378" s="31"/>
      <c r="Q378" s="31"/>
      <c r="R378" s="31"/>
      <c r="S378" s="31"/>
      <c r="T378" s="31"/>
      <c r="U378" s="31"/>
      <c r="V378" s="31"/>
      <c r="W378" s="31"/>
      <c r="X378" s="135"/>
      <c r="Y378" s="60"/>
      <c r="Z378" s="60"/>
      <c r="AA378" s="60"/>
      <c r="AB378" s="60"/>
      <c r="AC378" s="136"/>
      <c r="AD378" s="60"/>
      <c r="AE378" s="60"/>
    </row>
    <row r="379" spans="1:31" ht="30" customHeight="1" x14ac:dyDescent="0.25">
      <c r="A379" s="166"/>
      <c r="B379" s="71">
        <v>423</v>
      </c>
      <c r="C379" s="169"/>
      <c r="D379" s="75" t="s">
        <v>429</v>
      </c>
      <c r="E379" s="71" t="s">
        <v>789</v>
      </c>
      <c r="F379" s="72" t="s">
        <v>38</v>
      </c>
      <c r="G379" s="72" t="s">
        <v>44</v>
      </c>
      <c r="H379" s="56">
        <v>1</v>
      </c>
      <c r="I379" s="32"/>
      <c r="J379" s="41">
        <f t="shared" si="10"/>
        <v>0</v>
      </c>
      <c r="K379" s="42" t="str">
        <f t="shared" si="11"/>
        <v>OK</v>
      </c>
      <c r="L379" s="31"/>
      <c r="M379" s="31"/>
      <c r="N379" s="31"/>
      <c r="O379" s="31"/>
      <c r="P379" s="31"/>
      <c r="Q379" s="31"/>
      <c r="R379" s="31"/>
      <c r="S379" s="31"/>
      <c r="T379" s="31"/>
      <c r="U379" s="31"/>
      <c r="V379" s="31"/>
      <c r="W379" s="31"/>
      <c r="X379" s="135"/>
      <c r="Y379" s="60"/>
      <c r="Z379" s="60"/>
      <c r="AA379" s="60"/>
      <c r="AB379" s="60"/>
      <c r="AC379" s="136"/>
      <c r="AD379" s="60"/>
      <c r="AE379" s="60"/>
    </row>
    <row r="380" spans="1:31" ht="30" customHeight="1" x14ac:dyDescent="0.25">
      <c r="A380" s="166"/>
      <c r="B380" s="71">
        <v>424</v>
      </c>
      <c r="C380" s="169"/>
      <c r="D380" s="75" t="s">
        <v>430</v>
      </c>
      <c r="E380" s="71" t="s">
        <v>789</v>
      </c>
      <c r="F380" s="72" t="s">
        <v>38</v>
      </c>
      <c r="G380" s="72" t="s">
        <v>44</v>
      </c>
      <c r="H380" s="56">
        <v>2.21</v>
      </c>
      <c r="I380" s="32"/>
      <c r="J380" s="41">
        <f t="shared" si="10"/>
        <v>0</v>
      </c>
      <c r="K380" s="42" t="str">
        <f t="shared" si="11"/>
        <v>OK</v>
      </c>
      <c r="L380" s="31"/>
      <c r="M380" s="31"/>
      <c r="N380" s="31"/>
      <c r="O380" s="31"/>
      <c r="P380" s="31"/>
      <c r="Q380" s="31"/>
      <c r="R380" s="31"/>
      <c r="S380" s="31"/>
      <c r="T380" s="31"/>
      <c r="U380" s="31"/>
      <c r="V380" s="31"/>
      <c r="W380" s="31"/>
      <c r="X380" s="135"/>
      <c r="Y380" s="60"/>
      <c r="Z380" s="60"/>
      <c r="AA380" s="60"/>
      <c r="AB380" s="60"/>
      <c r="AC380" s="136"/>
      <c r="AD380" s="60"/>
      <c r="AE380" s="60"/>
    </row>
    <row r="381" spans="1:31" ht="30" customHeight="1" x14ac:dyDescent="0.25">
      <c r="A381" s="166"/>
      <c r="B381" s="71">
        <v>425</v>
      </c>
      <c r="C381" s="169"/>
      <c r="D381" s="75" t="s">
        <v>431</v>
      </c>
      <c r="E381" s="71" t="s">
        <v>789</v>
      </c>
      <c r="F381" s="72" t="s">
        <v>38</v>
      </c>
      <c r="G381" s="72" t="s">
        <v>44</v>
      </c>
      <c r="H381" s="56">
        <v>1.58</v>
      </c>
      <c r="I381" s="32"/>
      <c r="J381" s="41">
        <f t="shared" si="10"/>
        <v>0</v>
      </c>
      <c r="K381" s="42" t="str">
        <f t="shared" si="11"/>
        <v>OK</v>
      </c>
      <c r="L381" s="31"/>
      <c r="M381" s="31"/>
      <c r="N381" s="31"/>
      <c r="O381" s="31"/>
      <c r="P381" s="31"/>
      <c r="Q381" s="31"/>
      <c r="R381" s="31"/>
      <c r="S381" s="31"/>
      <c r="T381" s="31"/>
      <c r="U381" s="31"/>
      <c r="V381" s="31"/>
      <c r="W381" s="31"/>
      <c r="X381" s="135"/>
      <c r="Y381" s="60"/>
      <c r="Z381" s="60"/>
      <c r="AA381" s="60"/>
      <c r="AB381" s="60"/>
      <c r="AC381" s="136"/>
      <c r="AD381" s="60"/>
      <c r="AE381" s="60"/>
    </row>
    <row r="382" spans="1:31" ht="30" customHeight="1" x14ac:dyDescent="0.25">
      <c r="A382" s="166"/>
      <c r="B382" s="71">
        <v>426</v>
      </c>
      <c r="C382" s="169"/>
      <c r="D382" s="75" t="s">
        <v>432</v>
      </c>
      <c r="E382" s="71" t="s">
        <v>789</v>
      </c>
      <c r="F382" s="72" t="s">
        <v>38</v>
      </c>
      <c r="G382" s="72" t="s">
        <v>44</v>
      </c>
      <c r="H382" s="56">
        <v>2.7</v>
      </c>
      <c r="I382" s="32"/>
      <c r="J382" s="41">
        <f t="shared" si="10"/>
        <v>0</v>
      </c>
      <c r="K382" s="42" t="str">
        <f t="shared" si="11"/>
        <v>OK</v>
      </c>
      <c r="L382" s="31"/>
      <c r="M382" s="31"/>
      <c r="N382" s="31"/>
      <c r="O382" s="31"/>
      <c r="P382" s="31"/>
      <c r="Q382" s="31"/>
      <c r="R382" s="31"/>
      <c r="S382" s="31"/>
      <c r="T382" s="31"/>
      <c r="U382" s="31"/>
      <c r="V382" s="31"/>
      <c r="W382" s="31"/>
      <c r="X382" s="135"/>
      <c r="Y382" s="60"/>
      <c r="Z382" s="60"/>
      <c r="AA382" s="60"/>
      <c r="AB382" s="60"/>
      <c r="AC382" s="136"/>
      <c r="AD382" s="60"/>
      <c r="AE382" s="60"/>
    </row>
    <row r="383" spans="1:31" ht="30" customHeight="1" x14ac:dyDescent="0.25">
      <c r="A383" s="166"/>
      <c r="B383" s="71">
        <v>427</v>
      </c>
      <c r="C383" s="169"/>
      <c r="D383" s="75" t="s">
        <v>433</v>
      </c>
      <c r="E383" s="71" t="s">
        <v>789</v>
      </c>
      <c r="F383" s="72" t="s">
        <v>38</v>
      </c>
      <c r="G383" s="72" t="s">
        <v>44</v>
      </c>
      <c r="H383" s="56">
        <v>4.2300000000000004</v>
      </c>
      <c r="I383" s="32"/>
      <c r="J383" s="41">
        <f t="shared" si="10"/>
        <v>0</v>
      </c>
      <c r="K383" s="42" t="str">
        <f t="shared" si="11"/>
        <v>OK</v>
      </c>
      <c r="L383" s="31"/>
      <c r="M383" s="31"/>
      <c r="N383" s="31"/>
      <c r="O383" s="31"/>
      <c r="P383" s="31"/>
      <c r="Q383" s="31"/>
      <c r="R383" s="31"/>
      <c r="S383" s="31"/>
      <c r="T383" s="31"/>
      <c r="U383" s="31"/>
      <c r="V383" s="31"/>
      <c r="W383" s="31"/>
      <c r="X383" s="135"/>
      <c r="Y383" s="60"/>
      <c r="Z383" s="60"/>
      <c r="AA383" s="60"/>
      <c r="AB383" s="60"/>
      <c r="AC383" s="136"/>
      <c r="AD383" s="60"/>
      <c r="AE383" s="60"/>
    </row>
    <row r="384" spans="1:31" ht="30" customHeight="1" x14ac:dyDescent="0.25">
      <c r="A384" s="166"/>
      <c r="B384" s="71">
        <v>428</v>
      </c>
      <c r="C384" s="169"/>
      <c r="D384" s="75" t="s">
        <v>434</v>
      </c>
      <c r="E384" s="71" t="s">
        <v>789</v>
      </c>
      <c r="F384" s="72" t="s">
        <v>38</v>
      </c>
      <c r="G384" s="72" t="s">
        <v>44</v>
      </c>
      <c r="H384" s="56">
        <v>6.24</v>
      </c>
      <c r="I384" s="32"/>
      <c r="J384" s="41">
        <f t="shared" si="10"/>
        <v>0</v>
      </c>
      <c r="K384" s="42" t="str">
        <f t="shared" si="11"/>
        <v>OK</v>
      </c>
      <c r="L384" s="31"/>
      <c r="M384" s="31"/>
      <c r="N384" s="31"/>
      <c r="O384" s="31"/>
      <c r="P384" s="31"/>
      <c r="Q384" s="31"/>
      <c r="R384" s="31"/>
      <c r="S384" s="31"/>
      <c r="T384" s="31"/>
      <c r="U384" s="31"/>
      <c r="V384" s="31"/>
      <c r="W384" s="31"/>
      <c r="X384" s="135"/>
      <c r="Y384" s="60"/>
      <c r="Z384" s="60"/>
      <c r="AA384" s="60"/>
      <c r="AB384" s="60"/>
      <c r="AC384" s="136"/>
      <c r="AD384" s="60"/>
      <c r="AE384" s="60"/>
    </row>
    <row r="385" spans="1:31" ht="30" customHeight="1" x14ac:dyDescent="0.25">
      <c r="A385" s="166"/>
      <c r="B385" s="71">
        <v>429</v>
      </c>
      <c r="C385" s="169"/>
      <c r="D385" s="75" t="s">
        <v>435</v>
      </c>
      <c r="E385" s="71" t="s">
        <v>789</v>
      </c>
      <c r="F385" s="72" t="s">
        <v>38</v>
      </c>
      <c r="G385" s="72" t="s">
        <v>44</v>
      </c>
      <c r="H385" s="56">
        <v>7.34</v>
      </c>
      <c r="I385" s="32"/>
      <c r="J385" s="41">
        <f t="shared" si="10"/>
        <v>0</v>
      </c>
      <c r="K385" s="42" t="str">
        <f t="shared" si="11"/>
        <v>OK</v>
      </c>
      <c r="L385" s="31"/>
      <c r="M385" s="31"/>
      <c r="N385" s="31"/>
      <c r="O385" s="31"/>
      <c r="P385" s="31"/>
      <c r="Q385" s="31"/>
      <c r="R385" s="31"/>
      <c r="S385" s="31"/>
      <c r="T385" s="31"/>
      <c r="U385" s="31"/>
      <c r="V385" s="31"/>
      <c r="W385" s="31"/>
      <c r="X385" s="135"/>
      <c r="Y385" s="60"/>
      <c r="Z385" s="60"/>
      <c r="AA385" s="60"/>
      <c r="AB385" s="60"/>
      <c r="AC385" s="136"/>
      <c r="AD385" s="60"/>
      <c r="AE385" s="60"/>
    </row>
    <row r="386" spans="1:31" ht="30" customHeight="1" x14ac:dyDescent="0.25">
      <c r="A386" s="166"/>
      <c r="B386" s="71">
        <v>430</v>
      </c>
      <c r="C386" s="169"/>
      <c r="D386" s="75" t="s">
        <v>436</v>
      </c>
      <c r="E386" s="71" t="s">
        <v>789</v>
      </c>
      <c r="F386" s="72" t="s">
        <v>38</v>
      </c>
      <c r="G386" s="72" t="s">
        <v>44</v>
      </c>
      <c r="H386" s="56">
        <v>7.03</v>
      </c>
      <c r="I386" s="32"/>
      <c r="J386" s="41">
        <f t="shared" si="10"/>
        <v>0</v>
      </c>
      <c r="K386" s="42" t="str">
        <f t="shared" si="11"/>
        <v>OK</v>
      </c>
      <c r="L386" s="31"/>
      <c r="M386" s="31"/>
      <c r="N386" s="31"/>
      <c r="O386" s="31"/>
      <c r="P386" s="31"/>
      <c r="Q386" s="31"/>
      <c r="R386" s="31"/>
      <c r="S386" s="31"/>
      <c r="T386" s="31"/>
      <c r="U386" s="31"/>
      <c r="V386" s="31"/>
      <c r="W386" s="31"/>
      <c r="X386" s="135"/>
      <c r="Y386" s="60"/>
      <c r="Z386" s="60"/>
      <c r="AA386" s="60"/>
      <c r="AB386" s="60"/>
      <c r="AC386" s="136"/>
      <c r="AD386" s="60"/>
      <c r="AE386" s="60"/>
    </row>
    <row r="387" spans="1:31" ht="30" customHeight="1" x14ac:dyDescent="0.25">
      <c r="A387" s="166"/>
      <c r="B387" s="71">
        <v>431</v>
      </c>
      <c r="C387" s="169"/>
      <c r="D387" s="75" t="s">
        <v>437</v>
      </c>
      <c r="E387" s="71" t="s">
        <v>789</v>
      </c>
      <c r="F387" s="72" t="s">
        <v>38</v>
      </c>
      <c r="G387" s="72" t="s">
        <v>44</v>
      </c>
      <c r="H387" s="56">
        <v>1.51</v>
      </c>
      <c r="I387" s="32"/>
      <c r="J387" s="41">
        <f t="shared" si="10"/>
        <v>0</v>
      </c>
      <c r="K387" s="42" t="str">
        <f t="shared" si="11"/>
        <v>OK</v>
      </c>
      <c r="L387" s="31"/>
      <c r="M387" s="31"/>
      <c r="N387" s="31"/>
      <c r="O387" s="31"/>
      <c r="P387" s="31"/>
      <c r="Q387" s="31"/>
      <c r="R387" s="31"/>
      <c r="S387" s="31"/>
      <c r="T387" s="31"/>
      <c r="U387" s="31"/>
      <c r="V387" s="31"/>
      <c r="W387" s="31"/>
      <c r="X387" s="135"/>
      <c r="Y387" s="60"/>
      <c r="Z387" s="60"/>
      <c r="AA387" s="60"/>
      <c r="AB387" s="60"/>
      <c r="AC387" s="136"/>
      <c r="AD387" s="60"/>
      <c r="AE387" s="60"/>
    </row>
    <row r="388" spans="1:31" ht="30" customHeight="1" x14ac:dyDescent="0.25">
      <c r="A388" s="166"/>
      <c r="B388" s="71">
        <v>432</v>
      </c>
      <c r="C388" s="169"/>
      <c r="D388" s="75" t="s">
        <v>438</v>
      </c>
      <c r="E388" s="71" t="s">
        <v>789</v>
      </c>
      <c r="F388" s="72" t="s">
        <v>38</v>
      </c>
      <c r="G388" s="72" t="s">
        <v>44</v>
      </c>
      <c r="H388" s="56">
        <v>2.31</v>
      </c>
      <c r="I388" s="32"/>
      <c r="J388" s="41">
        <f t="shared" si="10"/>
        <v>0</v>
      </c>
      <c r="K388" s="42" t="str">
        <f t="shared" si="11"/>
        <v>OK</v>
      </c>
      <c r="L388" s="31"/>
      <c r="M388" s="31"/>
      <c r="N388" s="31"/>
      <c r="O388" s="31"/>
      <c r="P388" s="31"/>
      <c r="Q388" s="31"/>
      <c r="R388" s="31"/>
      <c r="S388" s="31"/>
      <c r="T388" s="31"/>
      <c r="U388" s="31"/>
      <c r="V388" s="31"/>
      <c r="W388" s="31"/>
      <c r="X388" s="135"/>
      <c r="Y388" s="60"/>
      <c r="Z388" s="60"/>
      <c r="AA388" s="60"/>
      <c r="AB388" s="60"/>
      <c r="AC388" s="136"/>
      <c r="AD388" s="60"/>
      <c r="AE388" s="60"/>
    </row>
    <row r="389" spans="1:31" ht="30" customHeight="1" x14ac:dyDescent="0.25">
      <c r="A389" s="166"/>
      <c r="B389" s="71">
        <v>433</v>
      </c>
      <c r="C389" s="169"/>
      <c r="D389" s="75" t="s">
        <v>439</v>
      </c>
      <c r="E389" s="71" t="s">
        <v>789</v>
      </c>
      <c r="F389" s="72" t="s">
        <v>38</v>
      </c>
      <c r="G389" s="72" t="s">
        <v>44</v>
      </c>
      <c r="H389" s="56">
        <v>2.69</v>
      </c>
      <c r="I389" s="32"/>
      <c r="J389" s="41">
        <f t="shared" ref="J389:J452" si="12">I389-(SUM(L389:AE389))</f>
        <v>0</v>
      </c>
      <c r="K389" s="42" t="str">
        <f t="shared" ref="K389:K452" si="13">IF(J389&lt;0,"ATENÇÃO","OK")</f>
        <v>OK</v>
      </c>
      <c r="L389" s="31"/>
      <c r="M389" s="31"/>
      <c r="N389" s="31"/>
      <c r="O389" s="31"/>
      <c r="P389" s="31"/>
      <c r="Q389" s="31"/>
      <c r="R389" s="31"/>
      <c r="S389" s="31"/>
      <c r="T389" s="31"/>
      <c r="U389" s="31"/>
      <c r="V389" s="31"/>
      <c r="W389" s="31"/>
      <c r="X389" s="135"/>
      <c r="Y389" s="60"/>
      <c r="Z389" s="60"/>
      <c r="AA389" s="60"/>
      <c r="AB389" s="60"/>
      <c r="AC389" s="136"/>
      <c r="AD389" s="60"/>
      <c r="AE389" s="60"/>
    </row>
    <row r="390" spans="1:31" ht="30" customHeight="1" x14ac:dyDescent="0.25">
      <c r="A390" s="166"/>
      <c r="B390" s="71">
        <v>434</v>
      </c>
      <c r="C390" s="169"/>
      <c r="D390" s="75" t="s">
        <v>440</v>
      </c>
      <c r="E390" s="71" t="s">
        <v>789</v>
      </c>
      <c r="F390" s="72" t="s">
        <v>38</v>
      </c>
      <c r="G390" s="72" t="s">
        <v>44</v>
      </c>
      <c r="H390" s="56">
        <v>18.62</v>
      </c>
      <c r="I390" s="32"/>
      <c r="J390" s="41">
        <f t="shared" si="12"/>
        <v>0</v>
      </c>
      <c r="K390" s="42" t="str">
        <f t="shared" si="13"/>
        <v>OK</v>
      </c>
      <c r="L390" s="31"/>
      <c r="M390" s="31"/>
      <c r="N390" s="31"/>
      <c r="O390" s="31"/>
      <c r="P390" s="31"/>
      <c r="Q390" s="31"/>
      <c r="R390" s="31"/>
      <c r="S390" s="31"/>
      <c r="T390" s="31"/>
      <c r="U390" s="31"/>
      <c r="V390" s="31"/>
      <c r="W390" s="31"/>
      <c r="X390" s="135"/>
      <c r="Y390" s="60"/>
      <c r="Z390" s="60"/>
      <c r="AA390" s="60"/>
      <c r="AB390" s="60"/>
      <c r="AC390" s="136"/>
      <c r="AD390" s="60"/>
      <c r="AE390" s="60"/>
    </row>
    <row r="391" spans="1:31" ht="30" customHeight="1" x14ac:dyDescent="0.25">
      <c r="A391" s="166"/>
      <c r="B391" s="71">
        <v>435</v>
      </c>
      <c r="C391" s="169"/>
      <c r="D391" s="75" t="s">
        <v>441</v>
      </c>
      <c r="E391" s="71" t="s">
        <v>789</v>
      </c>
      <c r="F391" s="72" t="s">
        <v>38</v>
      </c>
      <c r="G391" s="72" t="s">
        <v>44</v>
      </c>
      <c r="H391" s="56">
        <v>17.97</v>
      </c>
      <c r="I391" s="32"/>
      <c r="J391" s="41">
        <f t="shared" si="12"/>
        <v>0</v>
      </c>
      <c r="K391" s="42" t="str">
        <f t="shared" si="13"/>
        <v>OK</v>
      </c>
      <c r="L391" s="31"/>
      <c r="M391" s="31"/>
      <c r="N391" s="31"/>
      <c r="O391" s="31"/>
      <c r="P391" s="31"/>
      <c r="Q391" s="31"/>
      <c r="R391" s="31"/>
      <c r="S391" s="31"/>
      <c r="T391" s="31"/>
      <c r="U391" s="31"/>
      <c r="V391" s="31"/>
      <c r="W391" s="31"/>
      <c r="X391" s="135"/>
      <c r="Y391" s="60"/>
      <c r="Z391" s="60"/>
      <c r="AA391" s="60"/>
      <c r="AB391" s="60"/>
      <c r="AC391" s="136"/>
      <c r="AD391" s="60"/>
      <c r="AE391" s="60"/>
    </row>
    <row r="392" spans="1:31" ht="30" customHeight="1" x14ac:dyDescent="0.25">
      <c r="A392" s="166"/>
      <c r="B392" s="71">
        <v>436</v>
      </c>
      <c r="C392" s="169"/>
      <c r="D392" s="75" t="s">
        <v>442</v>
      </c>
      <c r="E392" s="71" t="s">
        <v>789</v>
      </c>
      <c r="F392" s="72" t="s">
        <v>38</v>
      </c>
      <c r="G392" s="72" t="s">
        <v>44</v>
      </c>
      <c r="H392" s="56">
        <v>9.83</v>
      </c>
      <c r="I392" s="32"/>
      <c r="J392" s="41">
        <f t="shared" si="12"/>
        <v>0</v>
      </c>
      <c r="K392" s="42" t="str">
        <f t="shared" si="13"/>
        <v>OK</v>
      </c>
      <c r="L392" s="31"/>
      <c r="M392" s="31"/>
      <c r="N392" s="31"/>
      <c r="O392" s="31"/>
      <c r="P392" s="31"/>
      <c r="Q392" s="31"/>
      <c r="R392" s="31"/>
      <c r="S392" s="31"/>
      <c r="T392" s="31"/>
      <c r="U392" s="31"/>
      <c r="V392" s="31"/>
      <c r="W392" s="31"/>
      <c r="X392" s="135"/>
      <c r="Y392" s="60"/>
      <c r="Z392" s="60"/>
      <c r="AA392" s="60"/>
      <c r="AB392" s="60"/>
      <c r="AC392" s="136"/>
      <c r="AD392" s="60"/>
      <c r="AE392" s="60"/>
    </row>
    <row r="393" spans="1:31" ht="30" customHeight="1" x14ac:dyDescent="0.25">
      <c r="A393" s="166"/>
      <c r="B393" s="71">
        <v>437</v>
      </c>
      <c r="C393" s="169"/>
      <c r="D393" s="75" t="s">
        <v>443</v>
      </c>
      <c r="E393" s="71" t="s">
        <v>789</v>
      </c>
      <c r="F393" s="72" t="s">
        <v>38</v>
      </c>
      <c r="G393" s="72" t="s">
        <v>44</v>
      </c>
      <c r="H393" s="56">
        <v>1.26</v>
      </c>
      <c r="I393" s="32"/>
      <c r="J393" s="41">
        <f t="shared" si="12"/>
        <v>0</v>
      </c>
      <c r="K393" s="42" t="str">
        <f t="shared" si="13"/>
        <v>OK</v>
      </c>
      <c r="L393" s="31"/>
      <c r="M393" s="31"/>
      <c r="N393" s="31"/>
      <c r="O393" s="31"/>
      <c r="P393" s="31"/>
      <c r="Q393" s="31"/>
      <c r="R393" s="31"/>
      <c r="S393" s="31"/>
      <c r="T393" s="31"/>
      <c r="U393" s="31"/>
      <c r="V393" s="31"/>
      <c r="W393" s="31"/>
      <c r="X393" s="135"/>
      <c r="Y393" s="60"/>
      <c r="Z393" s="60"/>
      <c r="AA393" s="60"/>
      <c r="AB393" s="60"/>
      <c r="AC393" s="136"/>
      <c r="AD393" s="60"/>
      <c r="AE393" s="60"/>
    </row>
    <row r="394" spans="1:31" ht="30" customHeight="1" x14ac:dyDescent="0.25">
      <c r="A394" s="166"/>
      <c r="B394" s="71">
        <v>438</v>
      </c>
      <c r="C394" s="169"/>
      <c r="D394" s="75" t="s">
        <v>444</v>
      </c>
      <c r="E394" s="71" t="s">
        <v>789</v>
      </c>
      <c r="F394" s="72" t="s">
        <v>38</v>
      </c>
      <c r="G394" s="72" t="s">
        <v>44</v>
      </c>
      <c r="H394" s="56">
        <v>5.13</v>
      </c>
      <c r="I394" s="32"/>
      <c r="J394" s="41">
        <f t="shared" si="12"/>
        <v>0</v>
      </c>
      <c r="K394" s="42" t="str">
        <f t="shared" si="13"/>
        <v>OK</v>
      </c>
      <c r="L394" s="31"/>
      <c r="M394" s="31"/>
      <c r="N394" s="31"/>
      <c r="O394" s="31"/>
      <c r="P394" s="31"/>
      <c r="Q394" s="31"/>
      <c r="R394" s="31"/>
      <c r="S394" s="31"/>
      <c r="T394" s="31"/>
      <c r="U394" s="31"/>
      <c r="V394" s="31"/>
      <c r="W394" s="31"/>
      <c r="X394" s="135"/>
      <c r="Y394" s="60"/>
      <c r="Z394" s="60"/>
      <c r="AA394" s="60"/>
      <c r="AB394" s="60"/>
      <c r="AC394" s="136"/>
      <c r="AD394" s="60"/>
      <c r="AE394" s="60"/>
    </row>
    <row r="395" spans="1:31" ht="30" customHeight="1" x14ac:dyDescent="0.25">
      <c r="A395" s="166"/>
      <c r="B395" s="71">
        <v>439</v>
      </c>
      <c r="C395" s="169"/>
      <c r="D395" s="75" t="s">
        <v>445</v>
      </c>
      <c r="E395" s="71" t="s">
        <v>789</v>
      </c>
      <c r="F395" s="72" t="s">
        <v>38</v>
      </c>
      <c r="G395" s="72" t="s">
        <v>44</v>
      </c>
      <c r="H395" s="56">
        <v>14.1</v>
      </c>
      <c r="I395" s="32"/>
      <c r="J395" s="41">
        <f t="shared" si="12"/>
        <v>0</v>
      </c>
      <c r="K395" s="42" t="str">
        <f t="shared" si="13"/>
        <v>OK</v>
      </c>
      <c r="L395" s="31"/>
      <c r="M395" s="31"/>
      <c r="N395" s="31"/>
      <c r="O395" s="31"/>
      <c r="P395" s="31"/>
      <c r="Q395" s="31"/>
      <c r="R395" s="31"/>
      <c r="S395" s="31"/>
      <c r="T395" s="31"/>
      <c r="U395" s="31"/>
      <c r="V395" s="31"/>
      <c r="W395" s="31"/>
      <c r="X395" s="135"/>
      <c r="Y395" s="60"/>
      <c r="Z395" s="60"/>
      <c r="AA395" s="60"/>
      <c r="AB395" s="60"/>
      <c r="AC395" s="136"/>
      <c r="AD395" s="60"/>
      <c r="AE395" s="60"/>
    </row>
    <row r="396" spans="1:31" ht="30" customHeight="1" x14ac:dyDescent="0.25">
      <c r="A396" s="166"/>
      <c r="B396" s="71">
        <v>440</v>
      </c>
      <c r="C396" s="169"/>
      <c r="D396" s="75" t="s">
        <v>446</v>
      </c>
      <c r="E396" s="71" t="s">
        <v>795</v>
      </c>
      <c r="F396" s="72" t="s">
        <v>38</v>
      </c>
      <c r="G396" s="72" t="s">
        <v>44</v>
      </c>
      <c r="H396" s="56">
        <v>4.59</v>
      </c>
      <c r="I396" s="32"/>
      <c r="J396" s="41">
        <f t="shared" si="12"/>
        <v>0</v>
      </c>
      <c r="K396" s="42" t="str">
        <f t="shared" si="13"/>
        <v>OK</v>
      </c>
      <c r="L396" s="31"/>
      <c r="M396" s="31"/>
      <c r="N396" s="31"/>
      <c r="O396" s="31"/>
      <c r="P396" s="31"/>
      <c r="Q396" s="31"/>
      <c r="R396" s="31"/>
      <c r="S396" s="31"/>
      <c r="T396" s="31"/>
      <c r="U396" s="31"/>
      <c r="V396" s="31"/>
      <c r="W396" s="31"/>
      <c r="X396" s="135"/>
      <c r="Y396" s="60"/>
      <c r="Z396" s="60"/>
      <c r="AA396" s="60"/>
      <c r="AB396" s="60"/>
      <c r="AC396" s="136"/>
      <c r="AD396" s="60"/>
      <c r="AE396" s="60"/>
    </row>
    <row r="397" spans="1:31" ht="30" customHeight="1" x14ac:dyDescent="0.25">
      <c r="A397" s="166"/>
      <c r="B397" s="71">
        <v>441</v>
      </c>
      <c r="C397" s="169"/>
      <c r="D397" s="75" t="s">
        <v>447</v>
      </c>
      <c r="E397" s="71" t="s">
        <v>789</v>
      </c>
      <c r="F397" s="72" t="s">
        <v>38</v>
      </c>
      <c r="G397" s="72" t="s">
        <v>44</v>
      </c>
      <c r="H397" s="56">
        <v>5.74</v>
      </c>
      <c r="I397" s="32"/>
      <c r="J397" s="41">
        <f t="shared" si="12"/>
        <v>0</v>
      </c>
      <c r="K397" s="42" t="str">
        <f t="shared" si="13"/>
        <v>OK</v>
      </c>
      <c r="L397" s="31"/>
      <c r="M397" s="31"/>
      <c r="N397" s="31"/>
      <c r="O397" s="31"/>
      <c r="P397" s="31"/>
      <c r="Q397" s="31"/>
      <c r="R397" s="31"/>
      <c r="S397" s="31"/>
      <c r="T397" s="31"/>
      <c r="U397" s="31"/>
      <c r="V397" s="31"/>
      <c r="W397" s="31"/>
      <c r="X397" s="135"/>
      <c r="Y397" s="60"/>
      <c r="Z397" s="60"/>
      <c r="AA397" s="60"/>
      <c r="AB397" s="60"/>
      <c r="AC397" s="136"/>
      <c r="AD397" s="60"/>
      <c r="AE397" s="60"/>
    </row>
    <row r="398" spans="1:31" ht="30" customHeight="1" x14ac:dyDescent="0.25">
      <c r="A398" s="166"/>
      <c r="B398" s="71">
        <v>442</v>
      </c>
      <c r="C398" s="169"/>
      <c r="D398" s="75" t="s">
        <v>448</v>
      </c>
      <c r="E398" s="71" t="s">
        <v>789</v>
      </c>
      <c r="F398" s="72" t="s">
        <v>38</v>
      </c>
      <c r="G398" s="72" t="s">
        <v>44</v>
      </c>
      <c r="H398" s="56">
        <v>4.1399999999999997</v>
      </c>
      <c r="I398" s="32"/>
      <c r="J398" s="41">
        <f t="shared" si="12"/>
        <v>0</v>
      </c>
      <c r="K398" s="42" t="str">
        <f t="shared" si="13"/>
        <v>OK</v>
      </c>
      <c r="L398" s="31"/>
      <c r="M398" s="31"/>
      <c r="N398" s="31"/>
      <c r="O398" s="31"/>
      <c r="P398" s="31"/>
      <c r="Q398" s="31"/>
      <c r="R398" s="31"/>
      <c r="S398" s="31"/>
      <c r="T398" s="31"/>
      <c r="U398" s="31"/>
      <c r="V398" s="31"/>
      <c r="W398" s="31"/>
      <c r="X398" s="135"/>
      <c r="Y398" s="60"/>
      <c r="Z398" s="60"/>
      <c r="AA398" s="60"/>
      <c r="AB398" s="60"/>
      <c r="AC398" s="136"/>
      <c r="AD398" s="60"/>
      <c r="AE398" s="60"/>
    </row>
    <row r="399" spans="1:31" ht="30" customHeight="1" x14ac:dyDescent="0.25">
      <c r="A399" s="166"/>
      <c r="B399" s="71">
        <v>443</v>
      </c>
      <c r="C399" s="169"/>
      <c r="D399" s="75" t="s">
        <v>449</v>
      </c>
      <c r="E399" s="71" t="s">
        <v>789</v>
      </c>
      <c r="F399" s="72" t="s">
        <v>38</v>
      </c>
      <c r="G399" s="72" t="s">
        <v>44</v>
      </c>
      <c r="H399" s="56">
        <v>3</v>
      </c>
      <c r="I399" s="32"/>
      <c r="J399" s="41">
        <f t="shared" si="12"/>
        <v>0</v>
      </c>
      <c r="K399" s="42" t="str">
        <f t="shared" si="13"/>
        <v>OK</v>
      </c>
      <c r="L399" s="31"/>
      <c r="M399" s="31"/>
      <c r="N399" s="31"/>
      <c r="O399" s="31"/>
      <c r="P399" s="31"/>
      <c r="Q399" s="31"/>
      <c r="R399" s="31"/>
      <c r="S399" s="31"/>
      <c r="T399" s="31"/>
      <c r="U399" s="31"/>
      <c r="V399" s="31"/>
      <c r="W399" s="31"/>
      <c r="X399" s="135"/>
      <c r="Y399" s="60"/>
      <c r="Z399" s="60"/>
      <c r="AA399" s="60"/>
      <c r="AB399" s="60"/>
      <c r="AC399" s="136"/>
      <c r="AD399" s="60"/>
      <c r="AE399" s="60"/>
    </row>
    <row r="400" spans="1:31" ht="30" customHeight="1" x14ac:dyDescent="0.25">
      <c r="A400" s="166"/>
      <c r="B400" s="71">
        <v>444</v>
      </c>
      <c r="C400" s="169"/>
      <c r="D400" s="75" t="s">
        <v>450</v>
      </c>
      <c r="E400" s="71" t="s">
        <v>789</v>
      </c>
      <c r="F400" s="72" t="s">
        <v>38</v>
      </c>
      <c r="G400" s="72" t="s">
        <v>44</v>
      </c>
      <c r="H400" s="56">
        <v>2.35</v>
      </c>
      <c r="I400" s="32"/>
      <c r="J400" s="41">
        <f t="shared" si="12"/>
        <v>0</v>
      </c>
      <c r="K400" s="42" t="str">
        <f t="shared" si="13"/>
        <v>OK</v>
      </c>
      <c r="L400" s="31"/>
      <c r="M400" s="31"/>
      <c r="N400" s="31"/>
      <c r="O400" s="31"/>
      <c r="P400" s="31"/>
      <c r="Q400" s="31"/>
      <c r="R400" s="31"/>
      <c r="S400" s="31"/>
      <c r="T400" s="31"/>
      <c r="U400" s="31"/>
      <c r="V400" s="31"/>
      <c r="W400" s="31"/>
      <c r="X400" s="135"/>
      <c r="Y400" s="60"/>
      <c r="Z400" s="60"/>
      <c r="AA400" s="60"/>
      <c r="AB400" s="60"/>
      <c r="AC400" s="136"/>
      <c r="AD400" s="60"/>
      <c r="AE400" s="60"/>
    </row>
    <row r="401" spans="1:31" ht="30" customHeight="1" x14ac:dyDescent="0.25">
      <c r="A401" s="166"/>
      <c r="B401" s="71">
        <v>445</v>
      </c>
      <c r="C401" s="169"/>
      <c r="D401" s="75" t="s">
        <v>451</v>
      </c>
      <c r="E401" s="71" t="s">
        <v>789</v>
      </c>
      <c r="F401" s="72" t="s">
        <v>38</v>
      </c>
      <c r="G401" s="72" t="s">
        <v>44</v>
      </c>
      <c r="H401" s="56">
        <v>3.91</v>
      </c>
      <c r="I401" s="32"/>
      <c r="J401" s="41">
        <f t="shared" si="12"/>
        <v>0</v>
      </c>
      <c r="K401" s="42" t="str">
        <f t="shared" si="13"/>
        <v>OK</v>
      </c>
      <c r="L401" s="31"/>
      <c r="M401" s="31"/>
      <c r="N401" s="31"/>
      <c r="O401" s="31"/>
      <c r="P401" s="31"/>
      <c r="Q401" s="31"/>
      <c r="R401" s="31"/>
      <c r="S401" s="31"/>
      <c r="T401" s="31"/>
      <c r="U401" s="31"/>
      <c r="V401" s="31"/>
      <c r="W401" s="31"/>
      <c r="X401" s="135"/>
      <c r="Y401" s="60"/>
      <c r="Z401" s="60"/>
      <c r="AA401" s="60"/>
      <c r="AB401" s="60"/>
      <c r="AC401" s="136"/>
      <c r="AD401" s="60"/>
      <c r="AE401" s="60"/>
    </row>
    <row r="402" spans="1:31" ht="30" customHeight="1" x14ac:dyDescent="0.25">
      <c r="A402" s="166"/>
      <c r="B402" s="71">
        <v>446</v>
      </c>
      <c r="C402" s="169"/>
      <c r="D402" s="75" t="s">
        <v>452</v>
      </c>
      <c r="E402" s="71" t="s">
        <v>789</v>
      </c>
      <c r="F402" s="72" t="s">
        <v>38</v>
      </c>
      <c r="G402" s="72" t="s">
        <v>44</v>
      </c>
      <c r="H402" s="56">
        <v>2.63</v>
      </c>
      <c r="I402" s="32"/>
      <c r="J402" s="41">
        <f t="shared" si="12"/>
        <v>0</v>
      </c>
      <c r="K402" s="42" t="str">
        <f t="shared" si="13"/>
        <v>OK</v>
      </c>
      <c r="L402" s="31"/>
      <c r="M402" s="31"/>
      <c r="N402" s="31"/>
      <c r="O402" s="31"/>
      <c r="P402" s="31"/>
      <c r="Q402" s="31"/>
      <c r="R402" s="31"/>
      <c r="S402" s="31"/>
      <c r="T402" s="31"/>
      <c r="U402" s="31"/>
      <c r="V402" s="31"/>
      <c r="W402" s="31"/>
      <c r="X402" s="135"/>
      <c r="Y402" s="60"/>
      <c r="Z402" s="60"/>
      <c r="AA402" s="60"/>
      <c r="AB402" s="60"/>
      <c r="AC402" s="136"/>
      <c r="AD402" s="60"/>
      <c r="AE402" s="60"/>
    </row>
    <row r="403" spans="1:31" ht="30" customHeight="1" x14ac:dyDescent="0.25">
      <c r="A403" s="166"/>
      <c r="B403" s="71">
        <v>447</v>
      </c>
      <c r="C403" s="169"/>
      <c r="D403" s="75" t="s">
        <v>453</v>
      </c>
      <c r="E403" s="71" t="s">
        <v>789</v>
      </c>
      <c r="F403" s="72" t="s">
        <v>38</v>
      </c>
      <c r="G403" s="72" t="s">
        <v>44</v>
      </c>
      <c r="H403" s="56">
        <v>3.93</v>
      </c>
      <c r="I403" s="32"/>
      <c r="J403" s="41">
        <f t="shared" si="12"/>
        <v>0</v>
      </c>
      <c r="K403" s="42" t="str">
        <f t="shared" si="13"/>
        <v>OK</v>
      </c>
      <c r="L403" s="31"/>
      <c r="M403" s="31"/>
      <c r="N403" s="31"/>
      <c r="O403" s="31"/>
      <c r="P403" s="31"/>
      <c r="Q403" s="31"/>
      <c r="R403" s="31"/>
      <c r="S403" s="31"/>
      <c r="T403" s="31"/>
      <c r="U403" s="31"/>
      <c r="V403" s="31"/>
      <c r="W403" s="31"/>
      <c r="X403" s="135"/>
      <c r="Y403" s="60"/>
      <c r="Z403" s="60"/>
      <c r="AA403" s="60"/>
      <c r="AB403" s="60"/>
      <c r="AC403" s="136"/>
      <c r="AD403" s="60"/>
      <c r="AE403" s="60"/>
    </row>
    <row r="404" spans="1:31" ht="30" customHeight="1" x14ac:dyDescent="0.25">
      <c r="A404" s="166"/>
      <c r="B404" s="71">
        <v>448</v>
      </c>
      <c r="C404" s="169"/>
      <c r="D404" s="75" t="s">
        <v>454</v>
      </c>
      <c r="E404" s="71" t="s">
        <v>789</v>
      </c>
      <c r="F404" s="72" t="s">
        <v>38</v>
      </c>
      <c r="G404" s="72" t="s">
        <v>44</v>
      </c>
      <c r="H404" s="56">
        <v>1.36</v>
      </c>
      <c r="I404" s="32"/>
      <c r="J404" s="41">
        <f t="shared" si="12"/>
        <v>0</v>
      </c>
      <c r="K404" s="42" t="str">
        <f t="shared" si="13"/>
        <v>OK</v>
      </c>
      <c r="L404" s="31"/>
      <c r="M404" s="31"/>
      <c r="N404" s="31"/>
      <c r="O404" s="31"/>
      <c r="P404" s="31"/>
      <c r="Q404" s="31"/>
      <c r="R404" s="31"/>
      <c r="S404" s="31"/>
      <c r="T404" s="31"/>
      <c r="U404" s="31"/>
      <c r="V404" s="31"/>
      <c r="W404" s="31"/>
      <c r="X404" s="135"/>
      <c r="Y404" s="60"/>
      <c r="Z404" s="60"/>
      <c r="AA404" s="60"/>
      <c r="AB404" s="60"/>
      <c r="AC404" s="136"/>
      <c r="AD404" s="60"/>
      <c r="AE404" s="60"/>
    </row>
    <row r="405" spans="1:31" ht="30" customHeight="1" x14ac:dyDescent="0.25">
      <c r="A405" s="166"/>
      <c r="B405" s="71">
        <v>449</v>
      </c>
      <c r="C405" s="169"/>
      <c r="D405" s="75" t="s">
        <v>455</v>
      </c>
      <c r="E405" s="71" t="s">
        <v>789</v>
      </c>
      <c r="F405" s="72" t="s">
        <v>38</v>
      </c>
      <c r="G405" s="72" t="s">
        <v>44</v>
      </c>
      <c r="H405" s="56">
        <v>7.53</v>
      </c>
      <c r="I405" s="32"/>
      <c r="J405" s="41">
        <f t="shared" si="12"/>
        <v>0</v>
      </c>
      <c r="K405" s="42" t="str">
        <f t="shared" si="13"/>
        <v>OK</v>
      </c>
      <c r="L405" s="31"/>
      <c r="M405" s="31"/>
      <c r="N405" s="31"/>
      <c r="O405" s="31"/>
      <c r="P405" s="31"/>
      <c r="Q405" s="31"/>
      <c r="R405" s="31"/>
      <c r="S405" s="31"/>
      <c r="T405" s="31"/>
      <c r="U405" s="31"/>
      <c r="V405" s="31"/>
      <c r="W405" s="31"/>
      <c r="X405" s="135"/>
      <c r="Y405" s="60"/>
      <c r="Z405" s="60"/>
      <c r="AA405" s="60"/>
      <c r="AB405" s="60"/>
      <c r="AC405" s="136"/>
      <c r="AD405" s="60"/>
      <c r="AE405" s="60"/>
    </row>
    <row r="406" spans="1:31" ht="30" customHeight="1" x14ac:dyDescent="0.25">
      <c r="A406" s="166"/>
      <c r="B406" s="71">
        <v>450</v>
      </c>
      <c r="C406" s="169"/>
      <c r="D406" s="75" t="s">
        <v>456</v>
      </c>
      <c r="E406" s="71" t="s">
        <v>789</v>
      </c>
      <c r="F406" s="72" t="s">
        <v>38</v>
      </c>
      <c r="G406" s="72" t="s">
        <v>44</v>
      </c>
      <c r="H406" s="56">
        <v>8.3699999999999992</v>
      </c>
      <c r="I406" s="32"/>
      <c r="J406" s="41">
        <f t="shared" si="12"/>
        <v>0</v>
      </c>
      <c r="K406" s="42" t="str">
        <f t="shared" si="13"/>
        <v>OK</v>
      </c>
      <c r="L406" s="31"/>
      <c r="M406" s="31"/>
      <c r="N406" s="31"/>
      <c r="O406" s="31"/>
      <c r="P406" s="31"/>
      <c r="Q406" s="31"/>
      <c r="R406" s="31"/>
      <c r="S406" s="31"/>
      <c r="T406" s="31"/>
      <c r="U406" s="31"/>
      <c r="V406" s="31"/>
      <c r="W406" s="31"/>
      <c r="X406" s="135"/>
      <c r="Y406" s="60"/>
      <c r="Z406" s="60"/>
      <c r="AA406" s="60"/>
      <c r="AB406" s="60"/>
      <c r="AC406" s="136"/>
      <c r="AD406" s="60"/>
      <c r="AE406" s="60"/>
    </row>
    <row r="407" spans="1:31" ht="30" customHeight="1" x14ac:dyDescent="0.25">
      <c r="A407" s="166"/>
      <c r="B407" s="71">
        <v>451</v>
      </c>
      <c r="C407" s="169"/>
      <c r="D407" s="75" t="s">
        <v>457</v>
      </c>
      <c r="E407" s="71" t="s">
        <v>789</v>
      </c>
      <c r="F407" s="72" t="s">
        <v>38</v>
      </c>
      <c r="G407" s="72" t="s">
        <v>44</v>
      </c>
      <c r="H407" s="56">
        <v>8.58</v>
      </c>
      <c r="I407" s="32"/>
      <c r="J407" s="41">
        <f t="shared" si="12"/>
        <v>0</v>
      </c>
      <c r="K407" s="42" t="str">
        <f t="shared" si="13"/>
        <v>OK</v>
      </c>
      <c r="L407" s="31"/>
      <c r="M407" s="31"/>
      <c r="N407" s="31"/>
      <c r="O407" s="31"/>
      <c r="P407" s="31"/>
      <c r="Q407" s="31"/>
      <c r="R407" s="31"/>
      <c r="S407" s="31"/>
      <c r="T407" s="31"/>
      <c r="U407" s="31"/>
      <c r="V407" s="31"/>
      <c r="W407" s="31"/>
      <c r="X407" s="135"/>
      <c r="Y407" s="60"/>
      <c r="Z407" s="60"/>
      <c r="AA407" s="60"/>
      <c r="AB407" s="60"/>
      <c r="AC407" s="136"/>
      <c r="AD407" s="60"/>
      <c r="AE407" s="60"/>
    </row>
    <row r="408" spans="1:31" ht="30" customHeight="1" x14ac:dyDescent="0.25">
      <c r="A408" s="166"/>
      <c r="B408" s="71">
        <v>452</v>
      </c>
      <c r="C408" s="169"/>
      <c r="D408" s="75" t="s">
        <v>458</v>
      </c>
      <c r="E408" s="71" t="s">
        <v>789</v>
      </c>
      <c r="F408" s="72" t="s">
        <v>38</v>
      </c>
      <c r="G408" s="72" t="s">
        <v>44</v>
      </c>
      <c r="H408" s="56">
        <v>0.89</v>
      </c>
      <c r="I408" s="32"/>
      <c r="J408" s="41">
        <f t="shared" si="12"/>
        <v>0</v>
      </c>
      <c r="K408" s="42" t="str">
        <f t="shared" si="13"/>
        <v>OK</v>
      </c>
      <c r="L408" s="31"/>
      <c r="M408" s="31"/>
      <c r="N408" s="31"/>
      <c r="O408" s="31"/>
      <c r="P408" s="31"/>
      <c r="Q408" s="31"/>
      <c r="R408" s="31"/>
      <c r="S408" s="31"/>
      <c r="T408" s="31"/>
      <c r="U408" s="31"/>
      <c r="V408" s="31"/>
      <c r="W408" s="31"/>
      <c r="X408" s="135"/>
      <c r="Y408" s="60"/>
      <c r="Z408" s="60"/>
      <c r="AA408" s="60"/>
      <c r="AB408" s="60"/>
      <c r="AC408" s="136"/>
      <c r="AD408" s="60"/>
      <c r="AE408" s="60"/>
    </row>
    <row r="409" spans="1:31" ht="30" customHeight="1" x14ac:dyDescent="0.25">
      <c r="A409" s="166"/>
      <c r="B409" s="71">
        <v>453</v>
      </c>
      <c r="C409" s="169"/>
      <c r="D409" s="75" t="s">
        <v>459</v>
      </c>
      <c r="E409" s="71" t="s">
        <v>789</v>
      </c>
      <c r="F409" s="72" t="s">
        <v>38</v>
      </c>
      <c r="G409" s="72" t="s">
        <v>44</v>
      </c>
      <c r="H409" s="56">
        <v>2</v>
      </c>
      <c r="I409" s="32"/>
      <c r="J409" s="41">
        <f t="shared" si="12"/>
        <v>0</v>
      </c>
      <c r="K409" s="42" t="str">
        <f t="shared" si="13"/>
        <v>OK</v>
      </c>
      <c r="L409" s="31"/>
      <c r="M409" s="31"/>
      <c r="N409" s="31"/>
      <c r="O409" s="31"/>
      <c r="P409" s="31"/>
      <c r="Q409" s="31"/>
      <c r="R409" s="31"/>
      <c r="S409" s="31"/>
      <c r="T409" s="31"/>
      <c r="U409" s="31"/>
      <c r="V409" s="31"/>
      <c r="W409" s="31"/>
      <c r="X409" s="135"/>
      <c r="Y409" s="60"/>
      <c r="Z409" s="60"/>
      <c r="AA409" s="60"/>
      <c r="AB409" s="60"/>
      <c r="AC409" s="136"/>
      <c r="AD409" s="60"/>
      <c r="AE409" s="60"/>
    </row>
    <row r="410" spans="1:31" ht="30" customHeight="1" x14ac:dyDescent="0.25">
      <c r="A410" s="166"/>
      <c r="B410" s="71">
        <v>454</v>
      </c>
      <c r="C410" s="169"/>
      <c r="D410" s="75" t="s">
        <v>460</v>
      </c>
      <c r="E410" s="71" t="s">
        <v>789</v>
      </c>
      <c r="F410" s="72" t="s">
        <v>38</v>
      </c>
      <c r="G410" s="72" t="s">
        <v>44</v>
      </c>
      <c r="H410" s="56">
        <v>3.32</v>
      </c>
      <c r="I410" s="32"/>
      <c r="J410" s="41">
        <f t="shared" si="12"/>
        <v>0</v>
      </c>
      <c r="K410" s="42" t="str">
        <f t="shared" si="13"/>
        <v>OK</v>
      </c>
      <c r="L410" s="31"/>
      <c r="M410" s="31"/>
      <c r="N410" s="31"/>
      <c r="O410" s="31"/>
      <c r="P410" s="31"/>
      <c r="Q410" s="31"/>
      <c r="R410" s="31"/>
      <c r="S410" s="31"/>
      <c r="T410" s="31"/>
      <c r="U410" s="31"/>
      <c r="V410" s="31"/>
      <c r="W410" s="31"/>
      <c r="X410" s="135"/>
      <c r="Y410" s="60"/>
      <c r="Z410" s="60"/>
      <c r="AA410" s="60"/>
      <c r="AB410" s="60"/>
      <c r="AC410" s="136"/>
      <c r="AD410" s="60"/>
      <c r="AE410" s="60"/>
    </row>
    <row r="411" spans="1:31" ht="30" customHeight="1" x14ac:dyDescent="0.25">
      <c r="A411" s="166"/>
      <c r="B411" s="71">
        <v>455</v>
      </c>
      <c r="C411" s="169"/>
      <c r="D411" s="75" t="s">
        <v>461</v>
      </c>
      <c r="E411" s="71" t="s">
        <v>789</v>
      </c>
      <c r="F411" s="72" t="s">
        <v>38</v>
      </c>
      <c r="G411" s="72" t="s">
        <v>44</v>
      </c>
      <c r="H411" s="56">
        <v>6.46</v>
      </c>
      <c r="I411" s="32"/>
      <c r="J411" s="41">
        <f t="shared" si="12"/>
        <v>0</v>
      </c>
      <c r="K411" s="42" t="str">
        <f t="shared" si="13"/>
        <v>OK</v>
      </c>
      <c r="L411" s="31"/>
      <c r="M411" s="31"/>
      <c r="N411" s="31"/>
      <c r="O411" s="31"/>
      <c r="P411" s="31"/>
      <c r="Q411" s="31"/>
      <c r="R411" s="31"/>
      <c r="S411" s="31"/>
      <c r="T411" s="31"/>
      <c r="U411" s="31"/>
      <c r="V411" s="31"/>
      <c r="W411" s="31"/>
      <c r="X411" s="135"/>
      <c r="Y411" s="60"/>
      <c r="Z411" s="60"/>
      <c r="AA411" s="60"/>
      <c r="AB411" s="60"/>
      <c r="AC411" s="136"/>
      <c r="AD411" s="60"/>
      <c r="AE411" s="60"/>
    </row>
    <row r="412" spans="1:31" ht="30" customHeight="1" x14ac:dyDescent="0.25">
      <c r="A412" s="166"/>
      <c r="B412" s="71">
        <v>456</v>
      </c>
      <c r="C412" s="169"/>
      <c r="D412" s="75" t="s">
        <v>462</v>
      </c>
      <c r="E412" s="71" t="s">
        <v>789</v>
      </c>
      <c r="F412" s="72" t="s">
        <v>38</v>
      </c>
      <c r="G412" s="72" t="s">
        <v>44</v>
      </c>
      <c r="H412" s="56">
        <v>2.39</v>
      </c>
      <c r="I412" s="32"/>
      <c r="J412" s="41">
        <f t="shared" si="12"/>
        <v>0</v>
      </c>
      <c r="K412" s="42" t="str">
        <f t="shared" si="13"/>
        <v>OK</v>
      </c>
      <c r="L412" s="31"/>
      <c r="M412" s="31"/>
      <c r="N412" s="31"/>
      <c r="O412" s="31"/>
      <c r="P412" s="31"/>
      <c r="Q412" s="31"/>
      <c r="R412" s="31"/>
      <c r="S412" s="31"/>
      <c r="T412" s="31"/>
      <c r="U412" s="31"/>
      <c r="V412" s="31"/>
      <c r="W412" s="31"/>
      <c r="X412" s="135"/>
      <c r="Y412" s="60"/>
      <c r="Z412" s="60"/>
      <c r="AA412" s="60"/>
      <c r="AB412" s="60"/>
      <c r="AC412" s="136"/>
      <c r="AD412" s="60"/>
      <c r="AE412" s="60"/>
    </row>
    <row r="413" spans="1:31" ht="30" customHeight="1" x14ac:dyDescent="0.25">
      <c r="A413" s="166"/>
      <c r="B413" s="71">
        <v>457</v>
      </c>
      <c r="C413" s="169"/>
      <c r="D413" s="75" t="s">
        <v>463</v>
      </c>
      <c r="E413" s="71" t="s">
        <v>789</v>
      </c>
      <c r="F413" s="72" t="s">
        <v>38</v>
      </c>
      <c r="G413" s="72" t="s">
        <v>44</v>
      </c>
      <c r="H413" s="56">
        <v>5.29</v>
      </c>
      <c r="I413" s="32"/>
      <c r="J413" s="41">
        <f t="shared" si="12"/>
        <v>0</v>
      </c>
      <c r="K413" s="42" t="str">
        <f t="shared" si="13"/>
        <v>OK</v>
      </c>
      <c r="L413" s="31"/>
      <c r="M413" s="31"/>
      <c r="N413" s="31"/>
      <c r="O413" s="31"/>
      <c r="P413" s="31"/>
      <c r="Q413" s="31"/>
      <c r="R413" s="31"/>
      <c r="S413" s="31"/>
      <c r="T413" s="31"/>
      <c r="U413" s="31"/>
      <c r="V413" s="31"/>
      <c r="W413" s="31"/>
      <c r="X413" s="135"/>
      <c r="Y413" s="60"/>
      <c r="Z413" s="60"/>
      <c r="AA413" s="60"/>
      <c r="AB413" s="60"/>
      <c r="AC413" s="136"/>
      <c r="AD413" s="60"/>
      <c r="AE413" s="60"/>
    </row>
    <row r="414" spans="1:31" ht="30" customHeight="1" x14ac:dyDescent="0.25">
      <c r="A414" s="166"/>
      <c r="B414" s="71">
        <v>458</v>
      </c>
      <c r="C414" s="169"/>
      <c r="D414" s="75" t="s">
        <v>464</v>
      </c>
      <c r="E414" s="71" t="s">
        <v>789</v>
      </c>
      <c r="F414" s="72" t="s">
        <v>38</v>
      </c>
      <c r="G414" s="72" t="s">
        <v>44</v>
      </c>
      <c r="H414" s="56">
        <v>1.46</v>
      </c>
      <c r="I414" s="32"/>
      <c r="J414" s="41">
        <f t="shared" si="12"/>
        <v>0</v>
      </c>
      <c r="K414" s="42" t="str">
        <f t="shared" si="13"/>
        <v>OK</v>
      </c>
      <c r="L414" s="31"/>
      <c r="M414" s="31"/>
      <c r="N414" s="31"/>
      <c r="O414" s="31"/>
      <c r="P414" s="31"/>
      <c r="Q414" s="31"/>
      <c r="R414" s="31"/>
      <c r="S414" s="31"/>
      <c r="T414" s="31"/>
      <c r="U414" s="31"/>
      <c r="V414" s="31"/>
      <c r="W414" s="31"/>
      <c r="X414" s="135"/>
      <c r="Y414" s="60"/>
      <c r="Z414" s="60"/>
      <c r="AA414" s="60"/>
      <c r="AB414" s="60"/>
      <c r="AC414" s="136"/>
      <c r="AD414" s="60"/>
      <c r="AE414" s="60"/>
    </row>
    <row r="415" spans="1:31" ht="30" customHeight="1" x14ac:dyDescent="0.25">
      <c r="A415" s="166"/>
      <c r="B415" s="71">
        <v>459</v>
      </c>
      <c r="C415" s="169"/>
      <c r="D415" s="75" t="s">
        <v>465</v>
      </c>
      <c r="E415" s="72"/>
      <c r="F415" s="72" t="s">
        <v>38</v>
      </c>
      <c r="G415" s="72" t="s">
        <v>44</v>
      </c>
      <c r="H415" s="56">
        <v>7.02</v>
      </c>
      <c r="I415" s="32"/>
      <c r="J415" s="41">
        <f t="shared" si="12"/>
        <v>0</v>
      </c>
      <c r="K415" s="42" t="str">
        <f t="shared" si="13"/>
        <v>OK</v>
      </c>
      <c r="L415" s="31"/>
      <c r="M415" s="31"/>
      <c r="N415" s="31"/>
      <c r="O415" s="31"/>
      <c r="P415" s="31"/>
      <c r="Q415" s="31"/>
      <c r="R415" s="31"/>
      <c r="S415" s="31"/>
      <c r="T415" s="31"/>
      <c r="U415" s="31"/>
      <c r="V415" s="31"/>
      <c r="W415" s="31"/>
      <c r="X415" s="135"/>
      <c r="Y415" s="60"/>
      <c r="Z415" s="60"/>
      <c r="AA415" s="60"/>
      <c r="AB415" s="60"/>
      <c r="AC415" s="136"/>
      <c r="AD415" s="60"/>
      <c r="AE415" s="60"/>
    </row>
    <row r="416" spans="1:31" ht="30" customHeight="1" x14ac:dyDescent="0.25">
      <c r="A416" s="166"/>
      <c r="B416" s="71">
        <v>460</v>
      </c>
      <c r="C416" s="169"/>
      <c r="D416" s="75" t="s">
        <v>466</v>
      </c>
      <c r="E416" s="72" t="s">
        <v>796</v>
      </c>
      <c r="F416" s="72" t="s">
        <v>4</v>
      </c>
      <c r="G416" s="72" t="s">
        <v>44</v>
      </c>
      <c r="H416" s="56">
        <v>7.51</v>
      </c>
      <c r="I416" s="32"/>
      <c r="J416" s="41">
        <f t="shared" si="12"/>
        <v>0</v>
      </c>
      <c r="K416" s="42" t="str">
        <f t="shared" si="13"/>
        <v>OK</v>
      </c>
      <c r="L416" s="31"/>
      <c r="M416" s="31"/>
      <c r="N416" s="31"/>
      <c r="O416" s="31"/>
      <c r="P416" s="31"/>
      <c r="Q416" s="31"/>
      <c r="R416" s="31"/>
      <c r="S416" s="31"/>
      <c r="T416" s="31"/>
      <c r="U416" s="31"/>
      <c r="V416" s="31"/>
      <c r="W416" s="31"/>
      <c r="X416" s="135"/>
      <c r="Y416" s="60"/>
      <c r="Z416" s="60"/>
      <c r="AA416" s="60"/>
      <c r="AB416" s="60"/>
      <c r="AC416" s="136"/>
      <c r="AD416" s="60"/>
      <c r="AE416" s="60"/>
    </row>
    <row r="417" spans="1:31" ht="30" customHeight="1" x14ac:dyDescent="0.25">
      <c r="A417" s="166"/>
      <c r="B417" s="71">
        <v>461</v>
      </c>
      <c r="C417" s="169"/>
      <c r="D417" s="75" t="s">
        <v>467</v>
      </c>
      <c r="E417" s="72" t="s">
        <v>789</v>
      </c>
      <c r="F417" s="72" t="s">
        <v>4</v>
      </c>
      <c r="G417" s="72" t="s">
        <v>44</v>
      </c>
      <c r="H417" s="56">
        <v>3.13</v>
      </c>
      <c r="I417" s="32"/>
      <c r="J417" s="41">
        <f t="shared" si="12"/>
        <v>0</v>
      </c>
      <c r="K417" s="42" t="str">
        <f t="shared" si="13"/>
        <v>OK</v>
      </c>
      <c r="L417" s="31"/>
      <c r="M417" s="31"/>
      <c r="N417" s="31"/>
      <c r="O417" s="31"/>
      <c r="P417" s="31"/>
      <c r="Q417" s="31"/>
      <c r="R417" s="31"/>
      <c r="S417" s="31"/>
      <c r="T417" s="31"/>
      <c r="U417" s="31"/>
      <c r="V417" s="31"/>
      <c r="W417" s="31"/>
      <c r="X417" s="135"/>
      <c r="Y417" s="60"/>
      <c r="Z417" s="60"/>
      <c r="AA417" s="60"/>
      <c r="AB417" s="60"/>
      <c r="AC417" s="136"/>
      <c r="AD417" s="60"/>
      <c r="AE417" s="60"/>
    </row>
    <row r="418" spans="1:31" ht="30" customHeight="1" x14ac:dyDescent="0.25">
      <c r="A418" s="166"/>
      <c r="B418" s="71">
        <v>462</v>
      </c>
      <c r="C418" s="169"/>
      <c r="D418" s="75" t="s">
        <v>468</v>
      </c>
      <c r="E418" s="72" t="s">
        <v>796</v>
      </c>
      <c r="F418" s="72" t="s">
        <v>4</v>
      </c>
      <c r="G418" s="72" t="s">
        <v>44</v>
      </c>
      <c r="H418" s="56">
        <v>17.84</v>
      </c>
      <c r="I418" s="32"/>
      <c r="J418" s="41">
        <f t="shared" si="12"/>
        <v>0</v>
      </c>
      <c r="K418" s="42" t="str">
        <f t="shared" si="13"/>
        <v>OK</v>
      </c>
      <c r="L418" s="31"/>
      <c r="M418" s="31"/>
      <c r="N418" s="31"/>
      <c r="O418" s="31"/>
      <c r="P418" s="31"/>
      <c r="Q418" s="31"/>
      <c r="R418" s="31"/>
      <c r="S418" s="31"/>
      <c r="T418" s="31"/>
      <c r="U418" s="31"/>
      <c r="V418" s="31"/>
      <c r="W418" s="31"/>
      <c r="X418" s="135"/>
      <c r="Y418" s="60"/>
      <c r="Z418" s="60"/>
      <c r="AA418" s="60"/>
      <c r="AB418" s="60"/>
      <c r="AC418" s="136"/>
      <c r="AD418" s="60"/>
      <c r="AE418" s="60"/>
    </row>
    <row r="419" spans="1:31" ht="30" customHeight="1" x14ac:dyDescent="0.25">
      <c r="A419" s="166"/>
      <c r="B419" s="71">
        <v>463</v>
      </c>
      <c r="C419" s="169"/>
      <c r="D419" s="75" t="s">
        <v>470</v>
      </c>
      <c r="E419" s="72" t="s">
        <v>796</v>
      </c>
      <c r="F419" s="72" t="s">
        <v>4</v>
      </c>
      <c r="G419" s="72" t="s">
        <v>44</v>
      </c>
      <c r="H419" s="56">
        <v>43.29</v>
      </c>
      <c r="I419" s="32"/>
      <c r="J419" s="41">
        <f t="shared" si="12"/>
        <v>0</v>
      </c>
      <c r="K419" s="42" t="str">
        <f t="shared" si="13"/>
        <v>OK</v>
      </c>
      <c r="L419" s="31"/>
      <c r="M419" s="31"/>
      <c r="N419" s="31"/>
      <c r="O419" s="31"/>
      <c r="P419" s="31"/>
      <c r="Q419" s="31"/>
      <c r="R419" s="31"/>
      <c r="S419" s="31"/>
      <c r="T419" s="31"/>
      <c r="U419" s="31"/>
      <c r="V419" s="31"/>
      <c r="W419" s="31"/>
      <c r="X419" s="135"/>
      <c r="Y419" s="60"/>
      <c r="Z419" s="60"/>
      <c r="AA419" s="60"/>
      <c r="AB419" s="60"/>
      <c r="AC419" s="136"/>
      <c r="AD419" s="60"/>
      <c r="AE419" s="60"/>
    </row>
    <row r="420" spans="1:31" ht="30" customHeight="1" x14ac:dyDescent="0.25">
      <c r="A420" s="166"/>
      <c r="B420" s="71">
        <v>464</v>
      </c>
      <c r="C420" s="169"/>
      <c r="D420" s="75" t="s">
        <v>471</v>
      </c>
      <c r="E420" s="72" t="s">
        <v>796</v>
      </c>
      <c r="F420" s="72" t="s">
        <v>4</v>
      </c>
      <c r="G420" s="72" t="s">
        <v>44</v>
      </c>
      <c r="H420" s="56">
        <v>172.05</v>
      </c>
      <c r="I420" s="32"/>
      <c r="J420" s="41">
        <f t="shared" si="12"/>
        <v>0</v>
      </c>
      <c r="K420" s="42" t="str">
        <f t="shared" si="13"/>
        <v>OK</v>
      </c>
      <c r="L420" s="31"/>
      <c r="M420" s="31"/>
      <c r="N420" s="31"/>
      <c r="O420" s="31"/>
      <c r="P420" s="31"/>
      <c r="Q420" s="31"/>
      <c r="R420" s="31"/>
      <c r="S420" s="31"/>
      <c r="T420" s="31"/>
      <c r="U420" s="31"/>
      <c r="V420" s="31"/>
      <c r="W420" s="31"/>
      <c r="X420" s="135"/>
      <c r="Y420" s="60"/>
      <c r="Z420" s="60"/>
      <c r="AA420" s="60"/>
      <c r="AB420" s="60"/>
      <c r="AC420" s="136"/>
      <c r="AD420" s="60"/>
      <c r="AE420" s="60"/>
    </row>
    <row r="421" spans="1:31" ht="30" customHeight="1" x14ac:dyDescent="0.25">
      <c r="A421" s="166"/>
      <c r="B421" s="71">
        <v>465</v>
      </c>
      <c r="C421" s="169"/>
      <c r="D421" s="75" t="s">
        <v>472</v>
      </c>
      <c r="E421" s="72" t="s">
        <v>796</v>
      </c>
      <c r="F421" s="72" t="s">
        <v>4</v>
      </c>
      <c r="G421" s="72" t="s">
        <v>44</v>
      </c>
      <c r="H421" s="56">
        <v>176</v>
      </c>
      <c r="I421" s="32"/>
      <c r="J421" s="41">
        <f t="shared" si="12"/>
        <v>0</v>
      </c>
      <c r="K421" s="42" t="str">
        <f t="shared" si="13"/>
        <v>OK</v>
      </c>
      <c r="L421" s="31"/>
      <c r="M421" s="31"/>
      <c r="N421" s="31"/>
      <c r="O421" s="31"/>
      <c r="P421" s="31"/>
      <c r="Q421" s="31"/>
      <c r="R421" s="31"/>
      <c r="S421" s="31"/>
      <c r="T421" s="31"/>
      <c r="U421" s="31"/>
      <c r="V421" s="31"/>
      <c r="W421" s="31"/>
      <c r="X421" s="135"/>
      <c r="Y421" s="60"/>
      <c r="Z421" s="60"/>
      <c r="AA421" s="60"/>
      <c r="AB421" s="60"/>
      <c r="AC421" s="136"/>
      <c r="AD421" s="60"/>
      <c r="AE421" s="60"/>
    </row>
    <row r="422" spans="1:31" ht="30" customHeight="1" x14ac:dyDescent="0.25">
      <c r="A422" s="166"/>
      <c r="B422" s="71">
        <v>466</v>
      </c>
      <c r="C422" s="169"/>
      <c r="D422" s="75" t="s">
        <v>473</v>
      </c>
      <c r="E422" s="72" t="s">
        <v>796</v>
      </c>
      <c r="F422" s="72" t="s">
        <v>4</v>
      </c>
      <c r="G422" s="72" t="s">
        <v>44</v>
      </c>
      <c r="H422" s="56">
        <v>6.8</v>
      </c>
      <c r="I422" s="32"/>
      <c r="J422" s="41">
        <f t="shared" si="12"/>
        <v>0</v>
      </c>
      <c r="K422" s="42" t="str">
        <f t="shared" si="13"/>
        <v>OK</v>
      </c>
      <c r="L422" s="31"/>
      <c r="M422" s="31"/>
      <c r="N422" s="31"/>
      <c r="O422" s="31"/>
      <c r="P422" s="31"/>
      <c r="Q422" s="31"/>
      <c r="R422" s="31"/>
      <c r="S422" s="31"/>
      <c r="T422" s="31"/>
      <c r="U422" s="31"/>
      <c r="V422" s="31"/>
      <c r="W422" s="31"/>
      <c r="X422" s="135"/>
      <c r="Y422" s="60"/>
      <c r="Z422" s="60"/>
      <c r="AA422" s="60"/>
      <c r="AB422" s="60"/>
      <c r="AC422" s="136"/>
      <c r="AD422" s="60"/>
      <c r="AE422" s="60"/>
    </row>
    <row r="423" spans="1:31" ht="30" customHeight="1" x14ac:dyDescent="0.25">
      <c r="A423" s="166"/>
      <c r="B423" s="71">
        <v>467</v>
      </c>
      <c r="C423" s="169"/>
      <c r="D423" s="75" t="s">
        <v>474</v>
      </c>
      <c r="E423" s="72" t="s">
        <v>239</v>
      </c>
      <c r="F423" s="72" t="s">
        <v>4</v>
      </c>
      <c r="G423" s="72" t="s">
        <v>44</v>
      </c>
      <c r="H423" s="56">
        <v>62.18</v>
      </c>
      <c r="I423" s="32"/>
      <c r="J423" s="41">
        <f t="shared" si="12"/>
        <v>0</v>
      </c>
      <c r="K423" s="42" t="str">
        <f t="shared" si="13"/>
        <v>OK</v>
      </c>
      <c r="L423" s="31"/>
      <c r="M423" s="31"/>
      <c r="N423" s="31"/>
      <c r="O423" s="31"/>
      <c r="P423" s="31"/>
      <c r="Q423" s="31"/>
      <c r="R423" s="31"/>
      <c r="S423" s="31"/>
      <c r="T423" s="31"/>
      <c r="U423" s="31"/>
      <c r="V423" s="31"/>
      <c r="W423" s="31"/>
      <c r="X423" s="135"/>
      <c r="Y423" s="60"/>
      <c r="Z423" s="60"/>
      <c r="AA423" s="60"/>
      <c r="AB423" s="60"/>
      <c r="AC423" s="136"/>
      <c r="AD423" s="60"/>
      <c r="AE423" s="60"/>
    </row>
    <row r="424" spans="1:31" ht="30" customHeight="1" x14ac:dyDescent="0.25">
      <c r="A424" s="166"/>
      <c r="B424" s="71">
        <v>468</v>
      </c>
      <c r="C424" s="169"/>
      <c r="D424" s="75" t="s">
        <v>475</v>
      </c>
      <c r="E424" s="72" t="s">
        <v>796</v>
      </c>
      <c r="F424" s="72" t="s">
        <v>4</v>
      </c>
      <c r="G424" s="72" t="s">
        <v>44</v>
      </c>
      <c r="H424" s="56">
        <v>23.5</v>
      </c>
      <c r="I424" s="32"/>
      <c r="J424" s="41">
        <f t="shared" si="12"/>
        <v>0</v>
      </c>
      <c r="K424" s="42" t="str">
        <f t="shared" si="13"/>
        <v>OK</v>
      </c>
      <c r="L424" s="31"/>
      <c r="M424" s="31"/>
      <c r="N424" s="31"/>
      <c r="O424" s="31"/>
      <c r="P424" s="31"/>
      <c r="Q424" s="31"/>
      <c r="R424" s="31"/>
      <c r="S424" s="31"/>
      <c r="T424" s="31"/>
      <c r="U424" s="31"/>
      <c r="V424" s="31"/>
      <c r="W424" s="31"/>
      <c r="X424" s="135"/>
      <c r="Y424" s="60"/>
      <c r="Z424" s="60"/>
      <c r="AA424" s="60"/>
      <c r="AB424" s="60"/>
      <c r="AC424" s="136"/>
      <c r="AD424" s="60"/>
      <c r="AE424" s="60"/>
    </row>
    <row r="425" spans="1:31" ht="30" customHeight="1" x14ac:dyDescent="0.25">
      <c r="A425" s="166"/>
      <c r="B425" s="71">
        <v>469</v>
      </c>
      <c r="C425" s="169"/>
      <c r="D425" s="75" t="s">
        <v>476</v>
      </c>
      <c r="E425" s="72" t="s">
        <v>796</v>
      </c>
      <c r="F425" s="72" t="s">
        <v>4</v>
      </c>
      <c r="G425" s="72" t="s">
        <v>44</v>
      </c>
      <c r="H425" s="56">
        <v>61.05</v>
      </c>
      <c r="I425" s="32"/>
      <c r="J425" s="41">
        <f t="shared" si="12"/>
        <v>0</v>
      </c>
      <c r="K425" s="42" t="str">
        <f t="shared" si="13"/>
        <v>OK</v>
      </c>
      <c r="L425" s="31"/>
      <c r="M425" s="31"/>
      <c r="N425" s="31"/>
      <c r="O425" s="31"/>
      <c r="P425" s="31"/>
      <c r="Q425" s="31"/>
      <c r="R425" s="31"/>
      <c r="S425" s="31"/>
      <c r="T425" s="31"/>
      <c r="U425" s="31"/>
      <c r="V425" s="31"/>
      <c r="W425" s="31"/>
      <c r="X425" s="135"/>
      <c r="Y425" s="60"/>
      <c r="Z425" s="60"/>
      <c r="AA425" s="60"/>
      <c r="AB425" s="60"/>
      <c r="AC425" s="136"/>
      <c r="AD425" s="60"/>
      <c r="AE425" s="60"/>
    </row>
    <row r="426" spans="1:31" ht="30" customHeight="1" x14ac:dyDescent="0.25">
      <c r="A426" s="166"/>
      <c r="B426" s="71">
        <v>470</v>
      </c>
      <c r="C426" s="169"/>
      <c r="D426" s="75" t="s">
        <v>477</v>
      </c>
      <c r="E426" s="72" t="s">
        <v>796</v>
      </c>
      <c r="F426" s="72" t="s">
        <v>4</v>
      </c>
      <c r="G426" s="72" t="s">
        <v>44</v>
      </c>
      <c r="H426" s="56">
        <v>15.46</v>
      </c>
      <c r="I426" s="32"/>
      <c r="J426" s="41">
        <f t="shared" si="12"/>
        <v>0</v>
      </c>
      <c r="K426" s="42" t="str">
        <f t="shared" si="13"/>
        <v>OK</v>
      </c>
      <c r="L426" s="31"/>
      <c r="M426" s="31"/>
      <c r="N426" s="31"/>
      <c r="O426" s="31"/>
      <c r="P426" s="31"/>
      <c r="Q426" s="31"/>
      <c r="R426" s="31"/>
      <c r="S426" s="31"/>
      <c r="T426" s="31"/>
      <c r="U426" s="31"/>
      <c r="V426" s="31"/>
      <c r="W426" s="31"/>
      <c r="X426" s="135"/>
      <c r="Y426" s="60"/>
      <c r="Z426" s="60"/>
      <c r="AA426" s="60"/>
      <c r="AB426" s="60"/>
      <c r="AC426" s="136"/>
      <c r="AD426" s="60"/>
      <c r="AE426" s="60"/>
    </row>
    <row r="427" spans="1:31" ht="30" customHeight="1" x14ac:dyDescent="0.25">
      <c r="A427" s="166"/>
      <c r="B427" s="71">
        <v>471</v>
      </c>
      <c r="C427" s="169"/>
      <c r="D427" s="75" t="s">
        <v>478</v>
      </c>
      <c r="E427" s="72" t="s">
        <v>796</v>
      </c>
      <c r="F427" s="72" t="s">
        <v>4</v>
      </c>
      <c r="G427" s="72" t="s">
        <v>44</v>
      </c>
      <c r="H427" s="56">
        <v>18.5</v>
      </c>
      <c r="I427" s="32"/>
      <c r="J427" s="41">
        <f t="shared" si="12"/>
        <v>0</v>
      </c>
      <c r="K427" s="42" t="str">
        <f t="shared" si="13"/>
        <v>OK</v>
      </c>
      <c r="L427" s="31"/>
      <c r="M427" s="31"/>
      <c r="N427" s="31"/>
      <c r="O427" s="31"/>
      <c r="P427" s="31"/>
      <c r="Q427" s="31"/>
      <c r="R427" s="31"/>
      <c r="S427" s="31"/>
      <c r="T427" s="31"/>
      <c r="U427" s="31"/>
      <c r="V427" s="31"/>
      <c r="W427" s="31"/>
      <c r="X427" s="135"/>
      <c r="Y427" s="60"/>
      <c r="Z427" s="60"/>
      <c r="AA427" s="60"/>
      <c r="AB427" s="60"/>
      <c r="AC427" s="136"/>
      <c r="AD427" s="60"/>
      <c r="AE427" s="60"/>
    </row>
    <row r="428" spans="1:31" ht="30" customHeight="1" x14ac:dyDescent="0.25">
      <c r="A428" s="166"/>
      <c r="B428" s="73">
        <v>472</v>
      </c>
      <c r="C428" s="169"/>
      <c r="D428" s="75" t="s">
        <v>479</v>
      </c>
      <c r="E428" s="72" t="s">
        <v>797</v>
      </c>
      <c r="F428" s="72" t="s">
        <v>38</v>
      </c>
      <c r="G428" s="72" t="s">
        <v>44</v>
      </c>
      <c r="H428" s="56">
        <v>1.69</v>
      </c>
      <c r="I428" s="32"/>
      <c r="J428" s="41">
        <f t="shared" si="12"/>
        <v>0</v>
      </c>
      <c r="K428" s="42" t="str">
        <f t="shared" si="13"/>
        <v>OK</v>
      </c>
      <c r="L428" s="31"/>
      <c r="M428" s="31"/>
      <c r="N428" s="31"/>
      <c r="O428" s="31"/>
      <c r="P428" s="31"/>
      <c r="Q428" s="31"/>
      <c r="R428" s="31"/>
      <c r="S428" s="31"/>
      <c r="T428" s="31"/>
      <c r="U428" s="31"/>
      <c r="V428" s="31"/>
      <c r="W428" s="31"/>
      <c r="X428" s="135"/>
      <c r="Y428" s="60"/>
      <c r="Z428" s="60"/>
      <c r="AA428" s="60"/>
      <c r="AB428" s="60"/>
      <c r="AC428" s="136"/>
      <c r="AD428" s="60"/>
      <c r="AE428" s="60"/>
    </row>
    <row r="429" spans="1:31" ht="30" customHeight="1" x14ac:dyDescent="0.25">
      <c r="A429" s="166"/>
      <c r="B429" s="73">
        <v>473</v>
      </c>
      <c r="C429" s="169"/>
      <c r="D429" s="75" t="s">
        <v>480</v>
      </c>
      <c r="E429" s="72" t="s">
        <v>237</v>
      </c>
      <c r="F429" s="72" t="s">
        <v>38</v>
      </c>
      <c r="G429" s="72" t="s">
        <v>44</v>
      </c>
      <c r="H429" s="56">
        <v>2.33</v>
      </c>
      <c r="I429" s="32"/>
      <c r="J429" s="41">
        <f t="shared" si="12"/>
        <v>0</v>
      </c>
      <c r="K429" s="42" t="str">
        <f t="shared" si="13"/>
        <v>OK</v>
      </c>
      <c r="L429" s="31"/>
      <c r="M429" s="31"/>
      <c r="N429" s="31"/>
      <c r="O429" s="31"/>
      <c r="P429" s="31"/>
      <c r="Q429" s="31"/>
      <c r="R429" s="31"/>
      <c r="S429" s="31"/>
      <c r="T429" s="31"/>
      <c r="U429" s="31"/>
      <c r="V429" s="31"/>
      <c r="W429" s="31"/>
      <c r="X429" s="135"/>
      <c r="Y429" s="60"/>
      <c r="Z429" s="60"/>
      <c r="AA429" s="60"/>
      <c r="AB429" s="60"/>
      <c r="AC429" s="136"/>
      <c r="AD429" s="60"/>
      <c r="AE429" s="60"/>
    </row>
    <row r="430" spans="1:31" ht="30" customHeight="1" x14ac:dyDescent="0.25">
      <c r="A430" s="166"/>
      <c r="B430" s="73">
        <v>474</v>
      </c>
      <c r="C430" s="169"/>
      <c r="D430" s="75" t="s">
        <v>481</v>
      </c>
      <c r="E430" s="72" t="s">
        <v>237</v>
      </c>
      <c r="F430" s="72" t="s">
        <v>38</v>
      </c>
      <c r="G430" s="72" t="s">
        <v>44</v>
      </c>
      <c r="H430" s="56">
        <v>74.67</v>
      </c>
      <c r="I430" s="32"/>
      <c r="J430" s="41">
        <f t="shared" si="12"/>
        <v>0</v>
      </c>
      <c r="K430" s="42" t="str">
        <f t="shared" si="13"/>
        <v>OK</v>
      </c>
      <c r="L430" s="31"/>
      <c r="M430" s="31"/>
      <c r="N430" s="31"/>
      <c r="O430" s="31"/>
      <c r="P430" s="31"/>
      <c r="Q430" s="31"/>
      <c r="R430" s="31"/>
      <c r="S430" s="31"/>
      <c r="T430" s="31"/>
      <c r="U430" s="31"/>
      <c r="V430" s="31"/>
      <c r="W430" s="31"/>
      <c r="X430" s="135"/>
      <c r="Y430" s="60"/>
      <c r="Z430" s="60"/>
      <c r="AA430" s="60"/>
      <c r="AB430" s="60"/>
      <c r="AC430" s="136"/>
      <c r="AD430" s="60"/>
      <c r="AE430" s="60"/>
    </row>
    <row r="431" spans="1:31" ht="30" customHeight="1" x14ac:dyDescent="0.25">
      <c r="A431" s="166"/>
      <c r="B431" s="73">
        <v>475</v>
      </c>
      <c r="C431" s="169"/>
      <c r="D431" s="75" t="s">
        <v>798</v>
      </c>
      <c r="E431" s="72" t="s">
        <v>799</v>
      </c>
      <c r="F431" s="72" t="s">
        <v>38</v>
      </c>
      <c r="G431" s="72" t="s">
        <v>44</v>
      </c>
      <c r="H431" s="56">
        <v>120</v>
      </c>
      <c r="I431" s="32"/>
      <c r="J431" s="41">
        <f t="shared" si="12"/>
        <v>0</v>
      </c>
      <c r="K431" s="42" t="str">
        <f t="shared" si="13"/>
        <v>OK</v>
      </c>
      <c r="L431" s="31"/>
      <c r="M431" s="31"/>
      <c r="N431" s="31"/>
      <c r="O431" s="31"/>
      <c r="P431" s="31"/>
      <c r="Q431" s="31"/>
      <c r="R431" s="31"/>
      <c r="S431" s="31"/>
      <c r="T431" s="31"/>
      <c r="U431" s="31"/>
      <c r="V431" s="31"/>
      <c r="W431" s="31"/>
      <c r="X431" s="135"/>
      <c r="Y431" s="60"/>
      <c r="Z431" s="60"/>
      <c r="AA431" s="60"/>
      <c r="AB431" s="60"/>
      <c r="AC431" s="136"/>
      <c r="AD431" s="60"/>
      <c r="AE431" s="60"/>
    </row>
    <row r="432" spans="1:31" ht="30" customHeight="1" x14ac:dyDescent="0.25">
      <c r="A432" s="166"/>
      <c r="B432" s="73">
        <v>476</v>
      </c>
      <c r="C432" s="169"/>
      <c r="D432" s="75" t="s">
        <v>800</v>
      </c>
      <c r="E432" s="72" t="s">
        <v>799</v>
      </c>
      <c r="F432" s="72" t="s">
        <v>38</v>
      </c>
      <c r="G432" s="72" t="s">
        <v>44</v>
      </c>
      <c r="H432" s="56">
        <v>375</v>
      </c>
      <c r="I432" s="32"/>
      <c r="J432" s="41">
        <f t="shared" si="12"/>
        <v>0</v>
      </c>
      <c r="K432" s="42" t="str">
        <f t="shared" si="13"/>
        <v>OK</v>
      </c>
      <c r="L432" s="31"/>
      <c r="M432" s="31"/>
      <c r="N432" s="31"/>
      <c r="O432" s="31"/>
      <c r="P432" s="31"/>
      <c r="Q432" s="31"/>
      <c r="R432" s="31"/>
      <c r="S432" s="31"/>
      <c r="T432" s="31"/>
      <c r="U432" s="31"/>
      <c r="V432" s="31"/>
      <c r="W432" s="31"/>
      <c r="X432" s="135"/>
      <c r="Y432" s="60"/>
      <c r="Z432" s="60"/>
      <c r="AA432" s="60"/>
      <c r="AB432" s="60"/>
      <c r="AC432" s="136"/>
      <c r="AD432" s="60"/>
      <c r="AE432" s="60"/>
    </row>
    <row r="433" spans="1:31" ht="30" customHeight="1" x14ac:dyDescent="0.25">
      <c r="A433" s="166"/>
      <c r="B433" s="73">
        <v>477</v>
      </c>
      <c r="C433" s="169"/>
      <c r="D433" s="75" t="s">
        <v>801</v>
      </c>
      <c r="E433" s="72" t="s">
        <v>799</v>
      </c>
      <c r="F433" s="72" t="s">
        <v>38</v>
      </c>
      <c r="G433" s="72" t="s">
        <v>44</v>
      </c>
      <c r="H433" s="56">
        <v>725</v>
      </c>
      <c r="I433" s="32"/>
      <c r="J433" s="41">
        <f t="shared" si="12"/>
        <v>0</v>
      </c>
      <c r="K433" s="42" t="str">
        <f t="shared" si="13"/>
        <v>OK</v>
      </c>
      <c r="L433" s="31"/>
      <c r="M433" s="31"/>
      <c r="N433" s="31"/>
      <c r="O433" s="31"/>
      <c r="P433" s="31"/>
      <c r="Q433" s="31"/>
      <c r="R433" s="31"/>
      <c r="S433" s="31"/>
      <c r="T433" s="31"/>
      <c r="U433" s="31"/>
      <c r="V433" s="31"/>
      <c r="W433" s="31"/>
      <c r="X433" s="135"/>
      <c r="Y433" s="60"/>
      <c r="Z433" s="60"/>
      <c r="AA433" s="60"/>
      <c r="AB433" s="60"/>
      <c r="AC433" s="136"/>
      <c r="AD433" s="60"/>
      <c r="AE433" s="60"/>
    </row>
    <row r="434" spans="1:31" ht="30" customHeight="1" x14ac:dyDescent="0.25">
      <c r="A434" s="167"/>
      <c r="B434" s="73">
        <v>478</v>
      </c>
      <c r="C434" s="170"/>
      <c r="D434" s="75" t="s">
        <v>802</v>
      </c>
      <c r="E434" s="72" t="s">
        <v>799</v>
      </c>
      <c r="F434" s="72" t="s">
        <v>38</v>
      </c>
      <c r="G434" s="72" t="s">
        <v>44</v>
      </c>
      <c r="H434" s="56">
        <v>1249.24</v>
      </c>
      <c r="I434" s="32"/>
      <c r="J434" s="41">
        <f t="shared" si="12"/>
        <v>0</v>
      </c>
      <c r="K434" s="42" t="str">
        <f t="shared" si="13"/>
        <v>OK</v>
      </c>
      <c r="L434" s="31"/>
      <c r="M434" s="31"/>
      <c r="N434" s="31"/>
      <c r="O434" s="31"/>
      <c r="P434" s="31"/>
      <c r="Q434" s="31"/>
      <c r="R434" s="31"/>
      <c r="S434" s="31"/>
      <c r="T434" s="31"/>
      <c r="U434" s="31"/>
      <c r="V434" s="31"/>
      <c r="W434" s="31"/>
      <c r="X434" s="135"/>
      <c r="Y434" s="60"/>
      <c r="Z434" s="60"/>
      <c r="AA434" s="60"/>
      <c r="AB434" s="60"/>
      <c r="AC434" s="136"/>
      <c r="AD434" s="60"/>
      <c r="AE434" s="60"/>
    </row>
    <row r="435" spans="1:31" ht="30" customHeight="1" x14ac:dyDescent="0.25">
      <c r="A435" s="171">
        <v>8</v>
      </c>
      <c r="B435" s="76">
        <v>479</v>
      </c>
      <c r="C435" s="174" t="s">
        <v>684</v>
      </c>
      <c r="D435" s="80" t="s">
        <v>482</v>
      </c>
      <c r="E435" s="69" t="s">
        <v>726</v>
      </c>
      <c r="F435" s="69" t="s">
        <v>38</v>
      </c>
      <c r="G435" s="69" t="s">
        <v>232</v>
      </c>
      <c r="H435" s="54">
        <v>8</v>
      </c>
      <c r="I435" s="32">
        <v>5</v>
      </c>
      <c r="J435" s="41">
        <f t="shared" si="12"/>
        <v>0</v>
      </c>
      <c r="K435" s="42" t="str">
        <f t="shared" si="13"/>
        <v>OK</v>
      </c>
      <c r="L435" s="31"/>
      <c r="M435" s="31"/>
      <c r="N435" s="31"/>
      <c r="O435" s="31"/>
      <c r="P435" s="31">
        <v>5</v>
      </c>
      <c r="Q435" s="31"/>
      <c r="R435" s="31"/>
      <c r="S435" s="31"/>
      <c r="T435" s="31"/>
      <c r="U435" s="31"/>
      <c r="V435" s="31"/>
      <c r="W435" s="31"/>
      <c r="X435" s="135"/>
      <c r="Y435" s="60"/>
      <c r="Z435" s="60"/>
      <c r="AA435" s="60"/>
      <c r="AB435" s="60"/>
      <c r="AC435" s="136"/>
      <c r="AD435" s="60"/>
      <c r="AE435" s="60"/>
    </row>
    <row r="436" spans="1:31" ht="30" customHeight="1" x14ac:dyDescent="0.25">
      <c r="A436" s="172"/>
      <c r="B436" s="76">
        <v>480</v>
      </c>
      <c r="C436" s="175"/>
      <c r="D436" s="80" t="s">
        <v>484</v>
      </c>
      <c r="E436" s="69" t="s">
        <v>726</v>
      </c>
      <c r="F436" s="69" t="s">
        <v>38</v>
      </c>
      <c r="G436" s="69" t="s">
        <v>232</v>
      </c>
      <c r="H436" s="54">
        <v>2.2999999999999998</v>
      </c>
      <c r="I436" s="32"/>
      <c r="J436" s="41">
        <f t="shared" si="12"/>
        <v>0</v>
      </c>
      <c r="K436" s="42" t="str">
        <f t="shared" si="13"/>
        <v>OK</v>
      </c>
      <c r="L436" s="31"/>
      <c r="M436" s="31"/>
      <c r="N436" s="31"/>
      <c r="O436" s="31"/>
      <c r="P436" s="31"/>
      <c r="Q436" s="31"/>
      <c r="R436" s="31"/>
      <c r="S436" s="31"/>
      <c r="T436" s="31"/>
      <c r="U436" s="31"/>
      <c r="V436" s="31"/>
      <c r="W436" s="31"/>
      <c r="X436" s="135"/>
      <c r="Y436" s="60"/>
      <c r="Z436" s="60"/>
      <c r="AA436" s="60"/>
      <c r="AB436" s="60"/>
      <c r="AC436" s="136"/>
      <c r="AD436" s="60"/>
      <c r="AE436" s="60"/>
    </row>
    <row r="437" spans="1:31" ht="30" customHeight="1" x14ac:dyDescent="0.25">
      <c r="A437" s="172"/>
      <c r="B437" s="76">
        <v>481</v>
      </c>
      <c r="C437" s="175"/>
      <c r="D437" s="80" t="s">
        <v>485</v>
      </c>
      <c r="E437" s="69" t="s">
        <v>726</v>
      </c>
      <c r="F437" s="69" t="s">
        <v>38</v>
      </c>
      <c r="G437" s="69" t="s">
        <v>232</v>
      </c>
      <c r="H437" s="54">
        <v>2.7</v>
      </c>
      <c r="I437" s="32"/>
      <c r="J437" s="41">
        <f t="shared" si="12"/>
        <v>0</v>
      </c>
      <c r="K437" s="42" t="str">
        <f t="shared" si="13"/>
        <v>OK</v>
      </c>
      <c r="L437" s="31"/>
      <c r="M437" s="31"/>
      <c r="N437" s="31"/>
      <c r="O437" s="31"/>
      <c r="P437" s="31"/>
      <c r="Q437" s="31"/>
      <c r="R437" s="31"/>
      <c r="S437" s="31"/>
      <c r="T437" s="31"/>
      <c r="U437" s="31"/>
      <c r="V437" s="31"/>
      <c r="W437" s="31"/>
      <c r="X437" s="135"/>
      <c r="Y437" s="60"/>
      <c r="Z437" s="60"/>
      <c r="AA437" s="60"/>
      <c r="AB437" s="60"/>
      <c r="AC437" s="136"/>
      <c r="AD437" s="60"/>
      <c r="AE437" s="60"/>
    </row>
    <row r="438" spans="1:31" ht="30" customHeight="1" x14ac:dyDescent="0.25">
      <c r="A438" s="172"/>
      <c r="B438" s="76">
        <v>482</v>
      </c>
      <c r="C438" s="175"/>
      <c r="D438" s="80" t="s">
        <v>486</v>
      </c>
      <c r="E438" s="69" t="s">
        <v>726</v>
      </c>
      <c r="F438" s="69" t="s">
        <v>38</v>
      </c>
      <c r="G438" s="69" t="s">
        <v>232</v>
      </c>
      <c r="H438" s="54">
        <v>6</v>
      </c>
      <c r="I438" s="32"/>
      <c r="J438" s="41">
        <f t="shared" si="12"/>
        <v>0</v>
      </c>
      <c r="K438" s="42" t="str">
        <f t="shared" si="13"/>
        <v>OK</v>
      </c>
      <c r="L438" s="31"/>
      <c r="M438" s="31"/>
      <c r="N438" s="31"/>
      <c r="O438" s="31"/>
      <c r="P438" s="31"/>
      <c r="Q438" s="31"/>
      <c r="R438" s="31"/>
      <c r="S438" s="31"/>
      <c r="T438" s="31"/>
      <c r="U438" s="31"/>
      <c r="V438" s="31"/>
      <c r="W438" s="31"/>
      <c r="X438" s="135"/>
      <c r="Y438" s="60"/>
      <c r="Z438" s="60"/>
      <c r="AA438" s="60"/>
      <c r="AB438" s="60"/>
      <c r="AC438" s="136"/>
      <c r="AD438" s="60"/>
      <c r="AE438" s="60"/>
    </row>
    <row r="439" spans="1:31" ht="30" customHeight="1" x14ac:dyDescent="0.25">
      <c r="A439" s="172"/>
      <c r="B439" s="76">
        <v>483</v>
      </c>
      <c r="C439" s="175"/>
      <c r="D439" s="80" t="s">
        <v>487</v>
      </c>
      <c r="E439" s="69" t="s">
        <v>726</v>
      </c>
      <c r="F439" s="69" t="s">
        <v>38</v>
      </c>
      <c r="G439" s="69" t="s">
        <v>232</v>
      </c>
      <c r="H439" s="54">
        <v>4</v>
      </c>
      <c r="I439" s="32"/>
      <c r="J439" s="41">
        <f t="shared" si="12"/>
        <v>0</v>
      </c>
      <c r="K439" s="42" t="str">
        <f t="shared" si="13"/>
        <v>OK</v>
      </c>
      <c r="L439" s="31"/>
      <c r="M439" s="31"/>
      <c r="N439" s="31"/>
      <c r="O439" s="31"/>
      <c r="P439" s="31"/>
      <c r="Q439" s="31"/>
      <c r="R439" s="31"/>
      <c r="S439" s="31"/>
      <c r="T439" s="31"/>
      <c r="U439" s="31"/>
      <c r="V439" s="31"/>
      <c r="W439" s="31"/>
      <c r="X439" s="135"/>
      <c r="Y439" s="60"/>
      <c r="Z439" s="60"/>
      <c r="AA439" s="60"/>
      <c r="AB439" s="60"/>
      <c r="AC439" s="136"/>
      <c r="AD439" s="60"/>
      <c r="AE439" s="60"/>
    </row>
    <row r="440" spans="1:31" ht="30" customHeight="1" x14ac:dyDescent="0.25">
      <c r="A440" s="172"/>
      <c r="B440" s="76">
        <v>484</v>
      </c>
      <c r="C440" s="175"/>
      <c r="D440" s="80" t="s">
        <v>488</v>
      </c>
      <c r="E440" s="69" t="s">
        <v>726</v>
      </c>
      <c r="F440" s="69" t="s">
        <v>38</v>
      </c>
      <c r="G440" s="69" t="s">
        <v>232</v>
      </c>
      <c r="H440" s="54">
        <v>6</v>
      </c>
      <c r="I440" s="32">
        <v>10</v>
      </c>
      <c r="J440" s="41">
        <f t="shared" si="12"/>
        <v>0</v>
      </c>
      <c r="K440" s="42" t="str">
        <f t="shared" si="13"/>
        <v>OK</v>
      </c>
      <c r="L440" s="31"/>
      <c r="M440" s="31"/>
      <c r="N440" s="31"/>
      <c r="O440" s="31"/>
      <c r="P440" s="31">
        <v>10</v>
      </c>
      <c r="Q440" s="31"/>
      <c r="R440" s="31"/>
      <c r="S440" s="31"/>
      <c r="T440" s="31"/>
      <c r="U440" s="31"/>
      <c r="V440" s="31"/>
      <c r="W440" s="31"/>
      <c r="X440" s="135"/>
      <c r="Y440" s="60"/>
      <c r="Z440" s="60"/>
      <c r="AA440" s="60"/>
      <c r="AB440" s="60"/>
      <c r="AC440" s="136"/>
      <c r="AD440" s="60"/>
      <c r="AE440" s="60"/>
    </row>
    <row r="441" spans="1:31" ht="30" customHeight="1" x14ac:dyDescent="0.25">
      <c r="A441" s="172"/>
      <c r="B441" s="76">
        <v>485</v>
      </c>
      <c r="C441" s="175"/>
      <c r="D441" s="80" t="s">
        <v>489</v>
      </c>
      <c r="E441" s="69" t="s">
        <v>726</v>
      </c>
      <c r="F441" s="69" t="s">
        <v>38</v>
      </c>
      <c r="G441" s="69" t="s">
        <v>232</v>
      </c>
      <c r="H441" s="54">
        <v>6</v>
      </c>
      <c r="I441" s="32">
        <v>10</v>
      </c>
      <c r="J441" s="41">
        <f t="shared" si="12"/>
        <v>0</v>
      </c>
      <c r="K441" s="42" t="str">
        <f t="shared" si="13"/>
        <v>OK</v>
      </c>
      <c r="L441" s="31"/>
      <c r="M441" s="31"/>
      <c r="N441" s="31"/>
      <c r="O441" s="31"/>
      <c r="P441" s="31">
        <v>10</v>
      </c>
      <c r="Q441" s="31"/>
      <c r="R441" s="31"/>
      <c r="S441" s="31"/>
      <c r="T441" s="31"/>
      <c r="U441" s="31"/>
      <c r="V441" s="31"/>
      <c r="W441" s="31"/>
      <c r="X441" s="135"/>
      <c r="Y441" s="60"/>
      <c r="Z441" s="60"/>
      <c r="AA441" s="60"/>
      <c r="AB441" s="60"/>
      <c r="AC441" s="136"/>
      <c r="AD441" s="60"/>
      <c r="AE441" s="60"/>
    </row>
    <row r="442" spans="1:31" ht="30" customHeight="1" x14ac:dyDescent="0.25">
      <c r="A442" s="172"/>
      <c r="B442" s="76">
        <v>486</v>
      </c>
      <c r="C442" s="175"/>
      <c r="D442" s="80" t="s">
        <v>490</v>
      </c>
      <c r="E442" s="69" t="s">
        <v>726</v>
      </c>
      <c r="F442" s="69" t="s">
        <v>38</v>
      </c>
      <c r="G442" s="69" t="s">
        <v>232</v>
      </c>
      <c r="H442" s="54">
        <v>6</v>
      </c>
      <c r="I442" s="32">
        <v>8</v>
      </c>
      <c r="J442" s="41">
        <f t="shared" si="12"/>
        <v>0</v>
      </c>
      <c r="K442" s="42" t="str">
        <f t="shared" si="13"/>
        <v>OK</v>
      </c>
      <c r="L442" s="31"/>
      <c r="M442" s="31"/>
      <c r="N442" s="31"/>
      <c r="O442" s="31"/>
      <c r="P442" s="31">
        <v>8</v>
      </c>
      <c r="Q442" s="31"/>
      <c r="R442" s="31"/>
      <c r="S442" s="31"/>
      <c r="T442" s="31"/>
      <c r="U442" s="31"/>
      <c r="V442" s="31"/>
      <c r="W442" s="31"/>
      <c r="X442" s="135"/>
      <c r="Y442" s="60"/>
      <c r="Z442" s="60"/>
      <c r="AA442" s="60"/>
      <c r="AB442" s="60"/>
      <c r="AC442" s="136"/>
      <c r="AD442" s="60"/>
      <c r="AE442" s="60"/>
    </row>
    <row r="443" spans="1:31" ht="30" customHeight="1" x14ac:dyDescent="0.25">
      <c r="A443" s="172"/>
      <c r="B443" s="76">
        <v>487</v>
      </c>
      <c r="C443" s="175"/>
      <c r="D443" s="80" t="s">
        <v>491</v>
      </c>
      <c r="E443" s="69" t="s">
        <v>726</v>
      </c>
      <c r="F443" s="69" t="s">
        <v>38</v>
      </c>
      <c r="G443" s="69" t="s">
        <v>232</v>
      </c>
      <c r="H443" s="54">
        <v>4</v>
      </c>
      <c r="I443" s="32"/>
      <c r="J443" s="41">
        <f t="shared" si="12"/>
        <v>0</v>
      </c>
      <c r="K443" s="42" t="str">
        <f t="shared" si="13"/>
        <v>OK</v>
      </c>
      <c r="L443" s="31"/>
      <c r="M443" s="31"/>
      <c r="N443" s="31"/>
      <c r="O443" s="31"/>
      <c r="P443" s="31"/>
      <c r="Q443" s="31"/>
      <c r="R443" s="31"/>
      <c r="S443" s="31"/>
      <c r="T443" s="31"/>
      <c r="U443" s="31"/>
      <c r="V443" s="31"/>
      <c r="W443" s="31"/>
      <c r="X443" s="135"/>
      <c r="Y443" s="60"/>
      <c r="Z443" s="60"/>
      <c r="AA443" s="60"/>
      <c r="AB443" s="60"/>
      <c r="AC443" s="136"/>
      <c r="AD443" s="60"/>
      <c r="AE443" s="60"/>
    </row>
    <row r="444" spans="1:31" ht="30" customHeight="1" x14ac:dyDescent="0.25">
      <c r="A444" s="172"/>
      <c r="B444" s="76">
        <v>488</v>
      </c>
      <c r="C444" s="175"/>
      <c r="D444" s="80" t="s">
        <v>492</v>
      </c>
      <c r="E444" s="69" t="s">
        <v>726</v>
      </c>
      <c r="F444" s="69" t="s">
        <v>38</v>
      </c>
      <c r="G444" s="69" t="s">
        <v>232</v>
      </c>
      <c r="H444" s="54">
        <v>5</v>
      </c>
      <c r="I444" s="32"/>
      <c r="J444" s="41">
        <f t="shared" si="12"/>
        <v>0</v>
      </c>
      <c r="K444" s="42" t="str">
        <f t="shared" si="13"/>
        <v>OK</v>
      </c>
      <c r="L444" s="31"/>
      <c r="M444" s="31"/>
      <c r="N444" s="31"/>
      <c r="O444" s="31"/>
      <c r="P444" s="31"/>
      <c r="Q444" s="31"/>
      <c r="R444" s="31"/>
      <c r="S444" s="31"/>
      <c r="T444" s="31"/>
      <c r="U444" s="31"/>
      <c r="V444" s="31"/>
      <c r="W444" s="31"/>
      <c r="X444" s="135"/>
      <c r="Y444" s="60"/>
      <c r="Z444" s="60"/>
      <c r="AA444" s="60"/>
      <c r="AB444" s="60"/>
      <c r="AC444" s="136"/>
      <c r="AD444" s="60"/>
      <c r="AE444" s="60"/>
    </row>
    <row r="445" spans="1:31" ht="30" customHeight="1" x14ac:dyDescent="0.25">
      <c r="A445" s="172"/>
      <c r="B445" s="76">
        <v>489</v>
      </c>
      <c r="C445" s="175"/>
      <c r="D445" s="80" t="s">
        <v>493</v>
      </c>
      <c r="E445" s="69" t="s">
        <v>726</v>
      </c>
      <c r="F445" s="69" t="s">
        <v>38</v>
      </c>
      <c r="G445" s="69" t="s">
        <v>232</v>
      </c>
      <c r="H445" s="54">
        <v>6</v>
      </c>
      <c r="I445" s="32">
        <v>10</v>
      </c>
      <c r="J445" s="41">
        <f t="shared" si="12"/>
        <v>0</v>
      </c>
      <c r="K445" s="42" t="str">
        <f t="shared" si="13"/>
        <v>OK</v>
      </c>
      <c r="L445" s="31"/>
      <c r="M445" s="31"/>
      <c r="N445" s="31"/>
      <c r="O445" s="31"/>
      <c r="P445" s="31">
        <v>10</v>
      </c>
      <c r="Q445" s="31"/>
      <c r="R445" s="31"/>
      <c r="S445" s="31"/>
      <c r="T445" s="31"/>
      <c r="U445" s="31"/>
      <c r="V445" s="31"/>
      <c r="W445" s="31"/>
      <c r="X445" s="135"/>
      <c r="Y445" s="60"/>
      <c r="Z445" s="60"/>
      <c r="AA445" s="60"/>
      <c r="AB445" s="60"/>
      <c r="AC445" s="136"/>
      <c r="AD445" s="60"/>
      <c r="AE445" s="60"/>
    </row>
    <row r="446" spans="1:31" ht="30" customHeight="1" x14ac:dyDescent="0.25">
      <c r="A446" s="172"/>
      <c r="B446" s="76">
        <v>490</v>
      </c>
      <c r="C446" s="175"/>
      <c r="D446" s="80" t="s">
        <v>494</v>
      </c>
      <c r="E446" s="69" t="s">
        <v>726</v>
      </c>
      <c r="F446" s="69" t="s">
        <v>38</v>
      </c>
      <c r="G446" s="69" t="s">
        <v>232</v>
      </c>
      <c r="H446" s="54">
        <v>6</v>
      </c>
      <c r="I446" s="32">
        <v>10</v>
      </c>
      <c r="J446" s="41">
        <f t="shared" si="12"/>
        <v>10</v>
      </c>
      <c r="K446" s="42" t="str">
        <f t="shared" si="13"/>
        <v>OK</v>
      </c>
      <c r="L446" s="31"/>
      <c r="M446" s="31"/>
      <c r="N446" s="31"/>
      <c r="O446" s="31"/>
      <c r="P446" s="31"/>
      <c r="Q446" s="31"/>
      <c r="R446" s="31"/>
      <c r="S446" s="31"/>
      <c r="T446" s="31"/>
      <c r="U446" s="31"/>
      <c r="V446" s="31"/>
      <c r="W446" s="31"/>
      <c r="X446" s="135"/>
      <c r="Y446" s="60"/>
      <c r="Z446" s="60"/>
      <c r="AA446" s="60"/>
      <c r="AB446" s="60"/>
      <c r="AC446" s="136"/>
      <c r="AD446" s="60"/>
      <c r="AE446" s="60"/>
    </row>
    <row r="447" spans="1:31" ht="30" customHeight="1" x14ac:dyDescent="0.25">
      <c r="A447" s="172"/>
      <c r="B447" s="76">
        <v>491</v>
      </c>
      <c r="C447" s="175"/>
      <c r="D447" s="80" t="s">
        <v>495</v>
      </c>
      <c r="E447" s="69" t="s">
        <v>726</v>
      </c>
      <c r="F447" s="69" t="s">
        <v>38</v>
      </c>
      <c r="G447" s="69" t="s">
        <v>232</v>
      </c>
      <c r="H447" s="54">
        <v>8</v>
      </c>
      <c r="I447" s="32">
        <v>10</v>
      </c>
      <c r="J447" s="41">
        <f t="shared" si="12"/>
        <v>0</v>
      </c>
      <c r="K447" s="42" t="str">
        <f t="shared" si="13"/>
        <v>OK</v>
      </c>
      <c r="L447" s="31"/>
      <c r="M447" s="31"/>
      <c r="N447" s="31"/>
      <c r="O447" s="31"/>
      <c r="P447" s="31">
        <v>10</v>
      </c>
      <c r="Q447" s="31"/>
      <c r="R447" s="31"/>
      <c r="S447" s="31"/>
      <c r="T447" s="31"/>
      <c r="U447" s="31"/>
      <c r="V447" s="31"/>
      <c r="W447" s="31"/>
      <c r="X447" s="135"/>
      <c r="Y447" s="60"/>
      <c r="Z447" s="60"/>
      <c r="AA447" s="60"/>
      <c r="AB447" s="60"/>
      <c r="AC447" s="136"/>
      <c r="AD447" s="60"/>
      <c r="AE447" s="60"/>
    </row>
    <row r="448" spans="1:31" ht="30" customHeight="1" x14ac:dyDescent="0.25">
      <c r="A448" s="172"/>
      <c r="B448" s="76">
        <v>492</v>
      </c>
      <c r="C448" s="175"/>
      <c r="D448" s="80" t="s">
        <v>496</v>
      </c>
      <c r="E448" s="69" t="s">
        <v>726</v>
      </c>
      <c r="F448" s="69" t="s">
        <v>38</v>
      </c>
      <c r="G448" s="69" t="s">
        <v>232</v>
      </c>
      <c r="H448" s="54">
        <v>3</v>
      </c>
      <c r="I448" s="32"/>
      <c r="J448" s="41">
        <f t="shared" si="12"/>
        <v>0</v>
      </c>
      <c r="K448" s="42" t="str">
        <f t="shared" si="13"/>
        <v>OK</v>
      </c>
      <c r="L448" s="31"/>
      <c r="M448" s="31"/>
      <c r="N448" s="31"/>
      <c r="O448" s="31"/>
      <c r="P448" s="31"/>
      <c r="Q448" s="31"/>
      <c r="R448" s="31"/>
      <c r="S448" s="31"/>
      <c r="T448" s="31"/>
      <c r="U448" s="31"/>
      <c r="V448" s="31"/>
      <c r="W448" s="31"/>
      <c r="X448" s="135"/>
      <c r="Y448" s="60"/>
      <c r="Z448" s="60"/>
      <c r="AA448" s="60"/>
      <c r="AB448" s="60"/>
      <c r="AC448" s="136"/>
      <c r="AD448" s="60"/>
      <c r="AE448" s="60"/>
    </row>
    <row r="449" spans="1:31" ht="30" customHeight="1" x14ac:dyDescent="0.25">
      <c r="A449" s="172"/>
      <c r="B449" s="76">
        <v>493</v>
      </c>
      <c r="C449" s="175"/>
      <c r="D449" s="80" t="s">
        <v>497</v>
      </c>
      <c r="E449" s="69" t="s">
        <v>726</v>
      </c>
      <c r="F449" s="69" t="s">
        <v>38</v>
      </c>
      <c r="G449" s="69" t="s">
        <v>232</v>
      </c>
      <c r="H449" s="54">
        <v>5</v>
      </c>
      <c r="I449" s="32"/>
      <c r="J449" s="41">
        <f t="shared" si="12"/>
        <v>0</v>
      </c>
      <c r="K449" s="42" t="str">
        <f t="shared" si="13"/>
        <v>OK</v>
      </c>
      <c r="L449" s="31"/>
      <c r="M449" s="31"/>
      <c r="N449" s="31"/>
      <c r="O449" s="31"/>
      <c r="P449" s="31"/>
      <c r="Q449" s="31"/>
      <c r="R449" s="31"/>
      <c r="S449" s="31"/>
      <c r="T449" s="31"/>
      <c r="U449" s="31"/>
      <c r="V449" s="31"/>
      <c r="W449" s="31"/>
      <c r="X449" s="135"/>
      <c r="Y449" s="60"/>
      <c r="Z449" s="60"/>
      <c r="AA449" s="60"/>
      <c r="AB449" s="60"/>
      <c r="AC449" s="136"/>
      <c r="AD449" s="60"/>
      <c r="AE449" s="60"/>
    </row>
    <row r="450" spans="1:31" ht="30" customHeight="1" x14ac:dyDescent="0.25">
      <c r="A450" s="172"/>
      <c r="B450" s="76">
        <v>494</v>
      </c>
      <c r="C450" s="175"/>
      <c r="D450" s="77" t="s">
        <v>803</v>
      </c>
      <c r="E450" s="89" t="s">
        <v>726</v>
      </c>
      <c r="F450" s="69" t="s">
        <v>804</v>
      </c>
      <c r="G450" s="69" t="s">
        <v>232</v>
      </c>
      <c r="H450" s="54">
        <v>20</v>
      </c>
      <c r="I450" s="32"/>
      <c r="J450" s="41">
        <f t="shared" si="12"/>
        <v>0</v>
      </c>
      <c r="K450" s="42" t="str">
        <f t="shared" si="13"/>
        <v>OK</v>
      </c>
      <c r="L450" s="31"/>
      <c r="M450" s="31"/>
      <c r="N450" s="31"/>
      <c r="O450" s="31"/>
      <c r="P450" s="31"/>
      <c r="Q450" s="31"/>
      <c r="R450" s="31"/>
      <c r="S450" s="31"/>
      <c r="T450" s="31"/>
      <c r="U450" s="31"/>
      <c r="V450" s="31"/>
      <c r="W450" s="31"/>
      <c r="X450" s="135"/>
      <c r="Y450" s="60"/>
      <c r="Z450" s="60"/>
      <c r="AA450" s="60"/>
      <c r="AB450" s="60"/>
      <c r="AC450" s="136"/>
      <c r="AD450" s="60"/>
      <c r="AE450" s="60"/>
    </row>
    <row r="451" spans="1:31" ht="30" customHeight="1" x14ac:dyDescent="0.25">
      <c r="A451" s="172"/>
      <c r="B451" s="70">
        <v>495</v>
      </c>
      <c r="C451" s="175"/>
      <c r="D451" s="77" t="s">
        <v>660</v>
      </c>
      <c r="E451" s="89" t="s">
        <v>726</v>
      </c>
      <c r="F451" s="69" t="s">
        <v>661</v>
      </c>
      <c r="G451" s="69" t="s">
        <v>232</v>
      </c>
      <c r="H451" s="54">
        <v>35</v>
      </c>
      <c r="I451" s="32">
        <f>3+1</f>
        <v>4</v>
      </c>
      <c r="J451" s="41">
        <f t="shared" si="12"/>
        <v>0</v>
      </c>
      <c r="K451" s="42" t="str">
        <f t="shared" si="13"/>
        <v>OK</v>
      </c>
      <c r="L451" s="31"/>
      <c r="M451" s="31"/>
      <c r="N451" s="31"/>
      <c r="O451" s="31"/>
      <c r="P451" s="31">
        <v>3</v>
      </c>
      <c r="Q451" s="31"/>
      <c r="R451" s="31"/>
      <c r="S451" s="31"/>
      <c r="T451" s="31"/>
      <c r="U451" s="31"/>
      <c r="V451" s="31"/>
      <c r="W451" s="31"/>
      <c r="X451" s="135"/>
      <c r="Y451" s="60"/>
      <c r="Z451" s="137">
        <v>1</v>
      </c>
      <c r="AA451" s="60"/>
      <c r="AB451" s="60"/>
      <c r="AC451" s="136"/>
      <c r="AD451" s="60"/>
      <c r="AE451" s="60"/>
    </row>
    <row r="452" spans="1:31" ht="30" customHeight="1" x14ac:dyDescent="0.25">
      <c r="A452" s="172"/>
      <c r="B452" s="70">
        <v>496</v>
      </c>
      <c r="C452" s="175"/>
      <c r="D452" s="80" t="s">
        <v>498</v>
      </c>
      <c r="E452" s="69" t="s">
        <v>726</v>
      </c>
      <c r="F452" s="69" t="s">
        <v>38</v>
      </c>
      <c r="G452" s="69" t="s">
        <v>232</v>
      </c>
      <c r="H452" s="54">
        <v>34</v>
      </c>
      <c r="I452" s="32"/>
      <c r="J452" s="41">
        <f t="shared" si="12"/>
        <v>0</v>
      </c>
      <c r="K452" s="42" t="str">
        <f t="shared" si="13"/>
        <v>OK</v>
      </c>
      <c r="L452" s="31"/>
      <c r="M452" s="31"/>
      <c r="N452" s="31"/>
      <c r="O452" s="31"/>
      <c r="P452" s="31"/>
      <c r="Q452" s="31"/>
      <c r="R452" s="31"/>
      <c r="S452" s="31"/>
      <c r="T452" s="31"/>
      <c r="U452" s="31"/>
      <c r="V452" s="31"/>
      <c r="W452" s="31"/>
      <c r="X452" s="135"/>
      <c r="Y452" s="60"/>
      <c r="Z452" s="60"/>
      <c r="AA452" s="60"/>
      <c r="AB452" s="60"/>
      <c r="AC452" s="136"/>
      <c r="AD452" s="60"/>
      <c r="AE452" s="60"/>
    </row>
    <row r="453" spans="1:31" ht="30" customHeight="1" x14ac:dyDescent="0.25">
      <c r="A453" s="172"/>
      <c r="B453" s="76">
        <v>497</v>
      </c>
      <c r="C453" s="175"/>
      <c r="D453" s="80" t="s">
        <v>499</v>
      </c>
      <c r="E453" s="69" t="s">
        <v>708</v>
      </c>
      <c r="F453" s="69" t="s">
        <v>38</v>
      </c>
      <c r="G453" s="69" t="s">
        <v>232</v>
      </c>
      <c r="H453" s="54">
        <v>20</v>
      </c>
      <c r="I453" s="32">
        <v>4</v>
      </c>
      <c r="J453" s="41">
        <f t="shared" ref="J453:J516" si="14">I453-(SUM(L453:AE453))</f>
        <v>4</v>
      </c>
      <c r="K453" s="42" t="str">
        <f t="shared" ref="K453:K516" si="15">IF(J453&lt;0,"ATENÇÃO","OK")</f>
        <v>OK</v>
      </c>
      <c r="L453" s="31"/>
      <c r="M453" s="31"/>
      <c r="N453" s="31"/>
      <c r="O453" s="31"/>
      <c r="P453" s="31"/>
      <c r="Q453" s="31"/>
      <c r="R453" s="31"/>
      <c r="S453" s="31"/>
      <c r="T453" s="31"/>
      <c r="U453" s="31"/>
      <c r="V453" s="31"/>
      <c r="W453" s="31"/>
      <c r="X453" s="135"/>
      <c r="Y453" s="60"/>
      <c r="Z453" s="60"/>
      <c r="AA453" s="60"/>
      <c r="AB453" s="60"/>
      <c r="AC453" s="136"/>
      <c r="AD453" s="60"/>
      <c r="AE453" s="60"/>
    </row>
    <row r="454" spans="1:31" ht="30" customHeight="1" x14ac:dyDescent="0.25">
      <c r="A454" s="172"/>
      <c r="B454" s="76">
        <v>498</v>
      </c>
      <c r="C454" s="175"/>
      <c r="D454" s="80" t="s">
        <v>500</v>
      </c>
      <c r="E454" s="69" t="s">
        <v>708</v>
      </c>
      <c r="F454" s="69" t="s">
        <v>38</v>
      </c>
      <c r="G454" s="69" t="s">
        <v>232</v>
      </c>
      <c r="H454" s="54">
        <v>6.4</v>
      </c>
      <c r="I454" s="32">
        <v>10</v>
      </c>
      <c r="J454" s="41">
        <f t="shared" si="14"/>
        <v>10</v>
      </c>
      <c r="K454" s="42" t="str">
        <f t="shared" si="15"/>
        <v>OK</v>
      </c>
      <c r="L454" s="31"/>
      <c r="M454" s="31"/>
      <c r="N454" s="31"/>
      <c r="O454" s="31"/>
      <c r="P454" s="31"/>
      <c r="Q454" s="31"/>
      <c r="R454" s="31"/>
      <c r="S454" s="31"/>
      <c r="T454" s="31"/>
      <c r="U454" s="31"/>
      <c r="V454" s="31"/>
      <c r="W454" s="31"/>
      <c r="X454" s="135"/>
      <c r="Y454" s="60"/>
      <c r="Z454" s="60"/>
      <c r="AA454" s="60"/>
      <c r="AB454" s="60"/>
      <c r="AC454" s="136"/>
      <c r="AD454" s="60"/>
      <c r="AE454" s="60"/>
    </row>
    <row r="455" spans="1:31" ht="30" customHeight="1" x14ac:dyDescent="0.25">
      <c r="A455" s="172"/>
      <c r="B455" s="76">
        <v>499</v>
      </c>
      <c r="C455" s="175"/>
      <c r="D455" s="80" t="s">
        <v>805</v>
      </c>
      <c r="E455" s="69" t="s">
        <v>710</v>
      </c>
      <c r="F455" s="70" t="s">
        <v>336</v>
      </c>
      <c r="G455" s="69" t="s">
        <v>232</v>
      </c>
      <c r="H455" s="54">
        <v>18.8</v>
      </c>
      <c r="I455" s="32"/>
      <c r="J455" s="41">
        <f t="shared" si="14"/>
        <v>0</v>
      </c>
      <c r="K455" s="42" t="str">
        <f t="shared" si="15"/>
        <v>OK</v>
      </c>
      <c r="L455" s="31"/>
      <c r="M455" s="31"/>
      <c r="N455" s="31"/>
      <c r="O455" s="31"/>
      <c r="P455" s="31"/>
      <c r="Q455" s="31"/>
      <c r="R455" s="31"/>
      <c r="S455" s="31"/>
      <c r="T455" s="31"/>
      <c r="U455" s="31"/>
      <c r="V455" s="31"/>
      <c r="W455" s="31"/>
      <c r="X455" s="135"/>
      <c r="Y455" s="60"/>
      <c r="Z455" s="60"/>
      <c r="AA455" s="60"/>
      <c r="AB455" s="60"/>
      <c r="AC455" s="136"/>
      <c r="AD455" s="60"/>
      <c r="AE455" s="60"/>
    </row>
    <row r="456" spans="1:31" ht="30" customHeight="1" x14ac:dyDescent="0.25">
      <c r="A456" s="172"/>
      <c r="B456" s="76">
        <v>500</v>
      </c>
      <c r="C456" s="175"/>
      <c r="D456" s="80" t="s">
        <v>806</v>
      </c>
      <c r="E456" s="69" t="s">
        <v>710</v>
      </c>
      <c r="F456" s="70" t="s">
        <v>336</v>
      </c>
      <c r="G456" s="69" t="s">
        <v>232</v>
      </c>
      <c r="H456" s="54">
        <v>12</v>
      </c>
      <c r="I456" s="32"/>
      <c r="J456" s="41">
        <f t="shared" si="14"/>
        <v>0</v>
      </c>
      <c r="K456" s="42" t="str">
        <f t="shared" si="15"/>
        <v>OK</v>
      </c>
      <c r="L456" s="31"/>
      <c r="M456" s="31"/>
      <c r="N456" s="31"/>
      <c r="O456" s="31"/>
      <c r="P456" s="31"/>
      <c r="Q456" s="31"/>
      <c r="R456" s="31"/>
      <c r="S456" s="31"/>
      <c r="T456" s="31"/>
      <c r="U456" s="31"/>
      <c r="V456" s="31"/>
      <c r="W456" s="31"/>
      <c r="X456" s="135"/>
      <c r="Y456" s="60"/>
      <c r="Z456" s="60"/>
      <c r="AA456" s="60"/>
      <c r="AB456" s="60"/>
      <c r="AC456" s="136"/>
      <c r="AD456" s="60"/>
      <c r="AE456" s="60"/>
    </row>
    <row r="457" spans="1:31" ht="30" customHeight="1" x14ac:dyDescent="0.25">
      <c r="A457" s="172"/>
      <c r="B457" s="76">
        <v>501</v>
      </c>
      <c r="C457" s="175"/>
      <c r="D457" s="80" t="s">
        <v>807</v>
      </c>
      <c r="E457" s="69" t="s">
        <v>708</v>
      </c>
      <c r="F457" s="70" t="s">
        <v>336</v>
      </c>
      <c r="G457" s="69" t="s">
        <v>232</v>
      </c>
      <c r="H457" s="54">
        <v>8</v>
      </c>
      <c r="I457" s="32"/>
      <c r="J457" s="41">
        <f t="shared" si="14"/>
        <v>0</v>
      </c>
      <c r="K457" s="42" t="str">
        <f t="shared" si="15"/>
        <v>OK</v>
      </c>
      <c r="L457" s="31"/>
      <c r="M457" s="31"/>
      <c r="N457" s="31"/>
      <c r="O457" s="31"/>
      <c r="P457" s="31"/>
      <c r="Q457" s="31"/>
      <c r="R457" s="31"/>
      <c r="S457" s="31"/>
      <c r="T457" s="31"/>
      <c r="U457" s="31"/>
      <c r="V457" s="31"/>
      <c r="W457" s="31"/>
      <c r="X457" s="135"/>
      <c r="Y457" s="60"/>
      <c r="Z457" s="60"/>
      <c r="AA457" s="60"/>
      <c r="AB457" s="60"/>
      <c r="AC457" s="136"/>
      <c r="AD457" s="60"/>
      <c r="AE457" s="60"/>
    </row>
    <row r="458" spans="1:31" ht="30" customHeight="1" x14ac:dyDescent="0.25">
      <c r="A458" s="172"/>
      <c r="B458" s="76">
        <v>502</v>
      </c>
      <c r="C458" s="175"/>
      <c r="D458" s="80" t="s">
        <v>808</v>
      </c>
      <c r="E458" s="69" t="s">
        <v>728</v>
      </c>
      <c r="F458" s="70" t="s">
        <v>336</v>
      </c>
      <c r="G458" s="69" t="s">
        <v>232</v>
      </c>
      <c r="H458" s="54">
        <v>7</v>
      </c>
      <c r="I458" s="32"/>
      <c r="J458" s="41">
        <f t="shared" si="14"/>
        <v>0</v>
      </c>
      <c r="K458" s="42" t="str">
        <f t="shared" si="15"/>
        <v>OK</v>
      </c>
      <c r="L458" s="31"/>
      <c r="M458" s="31"/>
      <c r="N458" s="31"/>
      <c r="O458" s="31"/>
      <c r="P458" s="31"/>
      <c r="Q458" s="31"/>
      <c r="R458" s="31"/>
      <c r="S458" s="31"/>
      <c r="T458" s="31"/>
      <c r="U458" s="31"/>
      <c r="V458" s="31"/>
      <c r="W458" s="31"/>
      <c r="X458" s="135"/>
      <c r="Y458" s="60"/>
      <c r="Z458" s="60"/>
      <c r="AA458" s="60"/>
      <c r="AB458" s="60"/>
      <c r="AC458" s="136"/>
      <c r="AD458" s="60"/>
      <c r="AE458" s="60"/>
    </row>
    <row r="459" spans="1:31" ht="30" customHeight="1" x14ac:dyDescent="0.25">
      <c r="A459" s="172"/>
      <c r="B459" s="76">
        <v>503</v>
      </c>
      <c r="C459" s="175"/>
      <c r="D459" s="80" t="s">
        <v>809</v>
      </c>
      <c r="E459" s="69" t="s">
        <v>708</v>
      </c>
      <c r="F459" s="70" t="s">
        <v>810</v>
      </c>
      <c r="G459" s="69" t="s">
        <v>232</v>
      </c>
      <c r="H459" s="54">
        <v>7</v>
      </c>
      <c r="I459" s="32"/>
      <c r="J459" s="41">
        <f t="shared" si="14"/>
        <v>0</v>
      </c>
      <c r="K459" s="42" t="str">
        <f t="shared" si="15"/>
        <v>OK</v>
      </c>
      <c r="L459" s="31"/>
      <c r="M459" s="31"/>
      <c r="N459" s="31"/>
      <c r="O459" s="31"/>
      <c r="P459" s="31"/>
      <c r="Q459" s="31"/>
      <c r="R459" s="31"/>
      <c r="S459" s="31"/>
      <c r="T459" s="31"/>
      <c r="U459" s="31"/>
      <c r="V459" s="31"/>
      <c r="W459" s="31"/>
      <c r="X459" s="135"/>
      <c r="Y459" s="60"/>
      <c r="Z459" s="60"/>
      <c r="AA459" s="60"/>
      <c r="AB459" s="60"/>
      <c r="AC459" s="136"/>
      <c r="AD459" s="60"/>
      <c r="AE459" s="60"/>
    </row>
    <row r="460" spans="1:31" ht="30" customHeight="1" x14ac:dyDescent="0.25">
      <c r="A460" s="172"/>
      <c r="B460" s="76">
        <v>504</v>
      </c>
      <c r="C460" s="175"/>
      <c r="D460" s="80" t="s">
        <v>811</v>
      </c>
      <c r="E460" s="70" t="s">
        <v>710</v>
      </c>
      <c r="F460" s="70" t="s">
        <v>336</v>
      </c>
      <c r="G460" s="69" t="s">
        <v>232</v>
      </c>
      <c r="H460" s="54">
        <v>9</v>
      </c>
      <c r="I460" s="32"/>
      <c r="J460" s="41">
        <f t="shared" si="14"/>
        <v>0</v>
      </c>
      <c r="K460" s="42" t="str">
        <f t="shared" si="15"/>
        <v>OK</v>
      </c>
      <c r="L460" s="31"/>
      <c r="M460" s="31"/>
      <c r="N460" s="31"/>
      <c r="O460" s="31"/>
      <c r="P460" s="31"/>
      <c r="Q460" s="31"/>
      <c r="R460" s="31"/>
      <c r="S460" s="31"/>
      <c r="T460" s="31"/>
      <c r="U460" s="31"/>
      <c r="V460" s="31"/>
      <c r="W460" s="31"/>
      <c r="X460" s="135"/>
      <c r="Y460" s="60"/>
      <c r="Z460" s="60"/>
      <c r="AA460" s="60"/>
      <c r="AB460" s="60"/>
      <c r="AC460" s="136"/>
      <c r="AD460" s="60"/>
      <c r="AE460" s="60"/>
    </row>
    <row r="461" spans="1:31" ht="30" customHeight="1" x14ac:dyDescent="0.25">
      <c r="A461" s="172"/>
      <c r="B461" s="70">
        <v>505</v>
      </c>
      <c r="C461" s="175"/>
      <c r="D461" s="80" t="s">
        <v>501</v>
      </c>
      <c r="E461" s="69" t="s">
        <v>812</v>
      </c>
      <c r="F461" s="69" t="s">
        <v>38</v>
      </c>
      <c r="G461" s="69" t="s">
        <v>232</v>
      </c>
      <c r="H461" s="54">
        <v>31.19</v>
      </c>
      <c r="I461" s="32"/>
      <c r="J461" s="41">
        <f t="shared" si="14"/>
        <v>0</v>
      </c>
      <c r="K461" s="42" t="str">
        <f t="shared" si="15"/>
        <v>OK</v>
      </c>
      <c r="L461" s="31"/>
      <c r="M461" s="31"/>
      <c r="N461" s="31"/>
      <c r="O461" s="31"/>
      <c r="P461" s="31"/>
      <c r="Q461" s="31"/>
      <c r="R461" s="31"/>
      <c r="S461" s="31"/>
      <c r="T461" s="31"/>
      <c r="U461" s="31"/>
      <c r="V461" s="31"/>
      <c r="W461" s="31"/>
      <c r="X461" s="135"/>
      <c r="Y461" s="60"/>
      <c r="Z461" s="60"/>
      <c r="AA461" s="60"/>
      <c r="AB461" s="60"/>
      <c r="AC461" s="136"/>
      <c r="AD461" s="60"/>
      <c r="AE461" s="60"/>
    </row>
    <row r="462" spans="1:31" ht="30" customHeight="1" x14ac:dyDescent="0.25">
      <c r="A462" s="172"/>
      <c r="B462" s="70">
        <v>506</v>
      </c>
      <c r="C462" s="175"/>
      <c r="D462" s="80" t="s">
        <v>502</v>
      </c>
      <c r="E462" s="69" t="s">
        <v>728</v>
      </c>
      <c r="F462" s="69" t="s">
        <v>38</v>
      </c>
      <c r="G462" s="69" t="s">
        <v>232</v>
      </c>
      <c r="H462" s="54">
        <v>170</v>
      </c>
      <c r="I462" s="32"/>
      <c r="J462" s="41">
        <f t="shared" si="14"/>
        <v>0</v>
      </c>
      <c r="K462" s="42" t="str">
        <f t="shared" si="15"/>
        <v>OK</v>
      </c>
      <c r="L462" s="31"/>
      <c r="M462" s="31"/>
      <c r="N462" s="31"/>
      <c r="O462" s="31"/>
      <c r="P462" s="31"/>
      <c r="Q462" s="31"/>
      <c r="R462" s="31"/>
      <c r="S462" s="31"/>
      <c r="T462" s="31"/>
      <c r="U462" s="31"/>
      <c r="V462" s="31"/>
      <c r="W462" s="31"/>
      <c r="X462" s="135"/>
      <c r="Y462" s="60"/>
      <c r="Z462" s="60"/>
      <c r="AA462" s="60"/>
      <c r="AB462" s="60"/>
      <c r="AC462" s="136"/>
      <c r="AD462" s="60"/>
      <c r="AE462" s="60"/>
    </row>
    <row r="463" spans="1:31" ht="30" customHeight="1" x14ac:dyDescent="0.25">
      <c r="A463" s="172"/>
      <c r="B463" s="70">
        <v>507</v>
      </c>
      <c r="C463" s="175"/>
      <c r="D463" s="80" t="s">
        <v>504</v>
      </c>
      <c r="E463" s="69" t="s">
        <v>726</v>
      </c>
      <c r="F463" s="69" t="s">
        <v>38</v>
      </c>
      <c r="G463" s="69" t="s">
        <v>232</v>
      </c>
      <c r="H463" s="54">
        <v>12</v>
      </c>
      <c r="I463" s="32"/>
      <c r="J463" s="41">
        <f t="shared" si="14"/>
        <v>0</v>
      </c>
      <c r="K463" s="42" t="str">
        <f t="shared" si="15"/>
        <v>OK</v>
      </c>
      <c r="L463" s="31"/>
      <c r="M463" s="31"/>
      <c r="N463" s="31"/>
      <c r="O463" s="31"/>
      <c r="P463" s="31"/>
      <c r="Q463" s="31"/>
      <c r="R463" s="31"/>
      <c r="S463" s="31"/>
      <c r="T463" s="31"/>
      <c r="U463" s="31"/>
      <c r="V463" s="31"/>
      <c r="W463" s="31"/>
      <c r="X463" s="135"/>
      <c r="Y463" s="60"/>
      <c r="Z463" s="60"/>
      <c r="AA463" s="60"/>
      <c r="AB463" s="60"/>
      <c r="AC463" s="136"/>
      <c r="AD463" s="60"/>
      <c r="AE463" s="60"/>
    </row>
    <row r="464" spans="1:31" ht="30" customHeight="1" x14ac:dyDescent="0.25">
      <c r="A464" s="172"/>
      <c r="B464" s="70">
        <v>508</v>
      </c>
      <c r="C464" s="175"/>
      <c r="D464" s="80" t="s">
        <v>505</v>
      </c>
      <c r="E464" s="69" t="s">
        <v>37</v>
      </c>
      <c r="F464" s="69" t="s">
        <v>38</v>
      </c>
      <c r="G464" s="69" t="s">
        <v>232</v>
      </c>
      <c r="H464" s="54">
        <v>26</v>
      </c>
      <c r="I464" s="32"/>
      <c r="J464" s="41">
        <f t="shared" si="14"/>
        <v>0</v>
      </c>
      <c r="K464" s="42" t="str">
        <f t="shared" si="15"/>
        <v>OK</v>
      </c>
      <c r="L464" s="31"/>
      <c r="M464" s="31"/>
      <c r="N464" s="31"/>
      <c r="O464" s="31"/>
      <c r="P464" s="31"/>
      <c r="Q464" s="31"/>
      <c r="R464" s="31"/>
      <c r="S464" s="31"/>
      <c r="T464" s="31"/>
      <c r="U464" s="31"/>
      <c r="V464" s="31"/>
      <c r="W464" s="31"/>
      <c r="X464" s="135"/>
      <c r="Y464" s="60"/>
      <c r="Z464" s="60"/>
      <c r="AA464" s="60"/>
      <c r="AB464" s="60"/>
      <c r="AC464" s="136"/>
      <c r="AD464" s="60"/>
      <c r="AE464" s="60"/>
    </row>
    <row r="465" spans="1:31" ht="30" customHeight="1" x14ac:dyDescent="0.25">
      <c r="A465" s="172"/>
      <c r="B465" s="70">
        <v>509</v>
      </c>
      <c r="C465" s="175"/>
      <c r="D465" s="80" t="s">
        <v>506</v>
      </c>
      <c r="E465" s="69" t="s">
        <v>227</v>
      </c>
      <c r="F465" s="69" t="s">
        <v>38</v>
      </c>
      <c r="G465" s="69" t="s">
        <v>232</v>
      </c>
      <c r="H465" s="54">
        <v>32</v>
      </c>
      <c r="I465" s="32"/>
      <c r="J465" s="41">
        <f t="shared" si="14"/>
        <v>0</v>
      </c>
      <c r="K465" s="42" t="str">
        <f t="shared" si="15"/>
        <v>OK</v>
      </c>
      <c r="L465" s="31"/>
      <c r="M465" s="31"/>
      <c r="N465" s="31"/>
      <c r="O465" s="31"/>
      <c r="P465" s="31"/>
      <c r="Q465" s="31"/>
      <c r="R465" s="31"/>
      <c r="S465" s="31"/>
      <c r="T465" s="31"/>
      <c r="U465" s="31"/>
      <c r="V465" s="31"/>
      <c r="W465" s="31"/>
      <c r="X465" s="135"/>
      <c r="Y465" s="60"/>
      <c r="Z465" s="60"/>
      <c r="AA465" s="60"/>
      <c r="AB465" s="60"/>
      <c r="AC465" s="136"/>
      <c r="AD465" s="60"/>
      <c r="AE465" s="60"/>
    </row>
    <row r="466" spans="1:31" ht="30" customHeight="1" x14ac:dyDescent="0.25">
      <c r="A466" s="172"/>
      <c r="B466" s="70">
        <v>510</v>
      </c>
      <c r="C466" s="175"/>
      <c r="D466" s="80" t="s">
        <v>507</v>
      </c>
      <c r="E466" s="69" t="s">
        <v>731</v>
      </c>
      <c r="F466" s="69" t="s">
        <v>38</v>
      </c>
      <c r="G466" s="69" t="s">
        <v>232</v>
      </c>
      <c r="H466" s="54">
        <v>17</v>
      </c>
      <c r="I466" s="32"/>
      <c r="J466" s="41">
        <f t="shared" si="14"/>
        <v>0</v>
      </c>
      <c r="K466" s="42" t="str">
        <f t="shared" si="15"/>
        <v>OK</v>
      </c>
      <c r="L466" s="31"/>
      <c r="M466" s="31"/>
      <c r="N466" s="31"/>
      <c r="O466" s="31"/>
      <c r="P466" s="31"/>
      <c r="Q466" s="31"/>
      <c r="R466" s="31"/>
      <c r="S466" s="31"/>
      <c r="T466" s="31"/>
      <c r="U466" s="31"/>
      <c r="V466" s="31"/>
      <c r="W466" s="31"/>
      <c r="X466" s="135"/>
      <c r="Y466" s="60"/>
      <c r="Z466" s="60"/>
      <c r="AA466" s="60"/>
      <c r="AB466" s="60"/>
      <c r="AC466" s="136"/>
      <c r="AD466" s="60"/>
      <c r="AE466" s="60"/>
    </row>
    <row r="467" spans="1:31" ht="30" customHeight="1" x14ac:dyDescent="0.25">
      <c r="A467" s="172"/>
      <c r="B467" s="70">
        <v>511</v>
      </c>
      <c r="C467" s="175"/>
      <c r="D467" s="80" t="s">
        <v>508</v>
      </c>
      <c r="E467" s="69" t="s">
        <v>726</v>
      </c>
      <c r="F467" s="69" t="s">
        <v>348</v>
      </c>
      <c r="G467" s="69" t="s">
        <v>232</v>
      </c>
      <c r="H467" s="54">
        <v>22.97</v>
      </c>
      <c r="I467" s="32"/>
      <c r="J467" s="41">
        <f t="shared" si="14"/>
        <v>0</v>
      </c>
      <c r="K467" s="42" t="str">
        <f t="shared" si="15"/>
        <v>OK</v>
      </c>
      <c r="L467" s="31"/>
      <c r="M467" s="31"/>
      <c r="N467" s="31"/>
      <c r="O467" s="31"/>
      <c r="P467" s="31"/>
      <c r="Q467" s="31"/>
      <c r="R467" s="31"/>
      <c r="S467" s="31"/>
      <c r="T467" s="31"/>
      <c r="U467" s="31"/>
      <c r="V467" s="31"/>
      <c r="W467" s="31"/>
      <c r="X467" s="135"/>
      <c r="Y467" s="60"/>
      <c r="Z467" s="60"/>
      <c r="AA467" s="60"/>
      <c r="AB467" s="60"/>
      <c r="AC467" s="136"/>
      <c r="AD467" s="60"/>
      <c r="AE467" s="60"/>
    </row>
    <row r="468" spans="1:31" ht="30" customHeight="1" x14ac:dyDescent="0.25">
      <c r="A468" s="172"/>
      <c r="B468" s="70">
        <v>512</v>
      </c>
      <c r="C468" s="175"/>
      <c r="D468" s="80" t="s">
        <v>509</v>
      </c>
      <c r="E468" s="69" t="s">
        <v>726</v>
      </c>
      <c r="F468" s="69" t="s">
        <v>38</v>
      </c>
      <c r="G468" s="69" t="s">
        <v>232</v>
      </c>
      <c r="H468" s="54">
        <v>18</v>
      </c>
      <c r="I468" s="32"/>
      <c r="J468" s="41">
        <f t="shared" si="14"/>
        <v>0</v>
      </c>
      <c r="K468" s="42" t="str">
        <f t="shared" si="15"/>
        <v>OK</v>
      </c>
      <c r="L468" s="31"/>
      <c r="M468" s="31"/>
      <c r="N468" s="31"/>
      <c r="O468" s="31"/>
      <c r="P468" s="31"/>
      <c r="Q468" s="31"/>
      <c r="R468" s="31"/>
      <c r="S468" s="31"/>
      <c r="T468" s="31"/>
      <c r="U468" s="31"/>
      <c r="V468" s="31"/>
      <c r="W468" s="31"/>
      <c r="X468" s="135"/>
      <c r="Y468" s="60"/>
      <c r="Z468" s="60"/>
      <c r="AA468" s="60"/>
      <c r="AB468" s="60"/>
      <c r="AC468" s="136"/>
      <c r="AD468" s="60"/>
      <c r="AE468" s="60"/>
    </row>
    <row r="469" spans="1:31" ht="30" customHeight="1" x14ac:dyDescent="0.25">
      <c r="A469" s="172"/>
      <c r="B469" s="70">
        <v>513</v>
      </c>
      <c r="C469" s="175"/>
      <c r="D469" s="80" t="s">
        <v>510</v>
      </c>
      <c r="E469" s="69" t="s">
        <v>813</v>
      </c>
      <c r="F469" s="69" t="s">
        <v>38</v>
      </c>
      <c r="G469" s="69" t="s">
        <v>512</v>
      </c>
      <c r="H469" s="54">
        <v>460</v>
      </c>
      <c r="I469" s="32">
        <f>1</f>
        <v>1</v>
      </c>
      <c r="J469" s="41">
        <f t="shared" si="14"/>
        <v>0</v>
      </c>
      <c r="K469" s="42" t="str">
        <f t="shared" si="15"/>
        <v>OK</v>
      </c>
      <c r="L469" s="31"/>
      <c r="M469" s="31"/>
      <c r="N469" s="31"/>
      <c r="O469" s="31"/>
      <c r="P469" s="31"/>
      <c r="Q469" s="31"/>
      <c r="R469" s="31"/>
      <c r="S469" s="31"/>
      <c r="T469" s="31"/>
      <c r="U469" s="31"/>
      <c r="V469" s="31"/>
      <c r="W469" s="31"/>
      <c r="X469" s="135"/>
      <c r="Y469" s="60"/>
      <c r="Z469" s="60"/>
      <c r="AA469" s="60"/>
      <c r="AB469" s="137">
        <v>1</v>
      </c>
      <c r="AC469" s="136"/>
      <c r="AD469" s="60"/>
      <c r="AE469" s="60"/>
    </row>
    <row r="470" spans="1:31" ht="30" customHeight="1" x14ac:dyDescent="0.25">
      <c r="A470" s="172"/>
      <c r="B470" s="70">
        <v>514</v>
      </c>
      <c r="C470" s="175"/>
      <c r="D470" s="80" t="s">
        <v>513</v>
      </c>
      <c r="E470" s="69" t="s">
        <v>813</v>
      </c>
      <c r="F470" s="69" t="s">
        <v>38</v>
      </c>
      <c r="G470" s="69" t="s">
        <v>512</v>
      </c>
      <c r="H470" s="54">
        <v>420</v>
      </c>
      <c r="I470" s="32">
        <v>1</v>
      </c>
      <c r="J470" s="41">
        <f t="shared" si="14"/>
        <v>0</v>
      </c>
      <c r="K470" s="42" t="str">
        <f t="shared" si="15"/>
        <v>OK</v>
      </c>
      <c r="L470" s="31"/>
      <c r="M470" s="31">
        <v>1</v>
      </c>
      <c r="N470" s="31"/>
      <c r="O470" s="31"/>
      <c r="P470" s="31"/>
      <c r="Q470" s="31"/>
      <c r="R470" s="31"/>
      <c r="S470" s="31"/>
      <c r="T470" s="31"/>
      <c r="U470" s="31"/>
      <c r="V470" s="31"/>
      <c r="W470" s="31"/>
      <c r="X470" s="135"/>
      <c r="Y470" s="60"/>
      <c r="Z470" s="60"/>
      <c r="AA470" s="60"/>
      <c r="AB470" s="60"/>
      <c r="AC470" s="136"/>
      <c r="AD470" s="60"/>
      <c r="AE470" s="60"/>
    </row>
    <row r="471" spans="1:31" ht="30" customHeight="1" x14ac:dyDescent="0.25">
      <c r="A471" s="172"/>
      <c r="B471" s="70">
        <v>515</v>
      </c>
      <c r="C471" s="175"/>
      <c r="D471" s="80" t="s">
        <v>514</v>
      </c>
      <c r="E471" s="69" t="s">
        <v>732</v>
      </c>
      <c r="F471" s="69" t="s">
        <v>38</v>
      </c>
      <c r="G471" s="69" t="s">
        <v>512</v>
      </c>
      <c r="H471" s="54">
        <v>461</v>
      </c>
      <c r="I471" s="32"/>
      <c r="J471" s="41">
        <f t="shared" si="14"/>
        <v>0</v>
      </c>
      <c r="K471" s="42" t="str">
        <f t="shared" si="15"/>
        <v>OK</v>
      </c>
      <c r="L471" s="31"/>
      <c r="M471" s="31"/>
      <c r="N471" s="31"/>
      <c r="O471" s="31"/>
      <c r="P471" s="31"/>
      <c r="Q471" s="31"/>
      <c r="R471" s="31"/>
      <c r="S471" s="31"/>
      <c r="T471" s="31"/>
      <c r="U471" s="31"/>
      <c r="V471" s="31"/>
      <c r="W471" s="31"/>
      <c r="X471" s="135"/>
      <c r="Y471" s="60"/>
      <c r="Z471" s="60"/>
      <c r="AA471" s="60"/>
      <c r="AB471" s="60"/>
      <c r="AC471" s="136"/>
      <c r="AD471" s="60"/>
      <c r="AE471" s="60"/>
    </row>
    <row r="472" spans="1:31" ht="30" customHeight="1" x14ac:dyDescent="0.25">
      <c r="A472" s="172"/>
      <c r="B472" s="70">
        <v>516</v>
      </c>
      <c r="C472" s="175"/>
      <c r="D472" s="80" t="s">
        <v>515</v>
      </c>
      <c r="E472" s="69" t="s">
        <v>813</v>
      </c>
      <c r="F472" s="69" t="s">
        <v>38</v>
      </c>
      <c r="G472" s="69" t="s">
        <v>512</v>
      </c>
      <c r="H472" s="54">
        <v>305</v>
      </c>
      <c r="I472" s="32"/>
      <c r="J472" s="41">
        <f t="shared" si="14"/>
        <v>0</v>
      </c>
      <c r="K472" s="42" t="str">
        <f t="shared" si="15"/>
        <v>OK</v>
      </c>
      <c r="L472" s="31"/>
      <c r="M472" s="31"/>
      <c r="N472" s="31"/>
      <c r="O472" s="31"/>
      <c r="P472" s="31"/>
      <c r="Q472" s="31"/>
      <c r="R472" s="31"/>
      <c r="S472" s="31"/>
      <c r="T472" s="31"/>
      <c r="U472" s="31"/>
      <c r="V472" s="31"/>
      <c r="W472" s="31"/>
      <c r="X472" s="135"/>
      <c r="Y472" s="60"/>
      <c r="Z472" s="60"/>
      <c r="AA472" s="60"/>
      <c r="AB472" s="60"/>
      <c r="AC472" s="136"/>
      <c r="AD472" s="60"/>
      <c r="AE472" s="60"/>
    </row>
    <row r="473" spans="1:31" ht="30" customHeight="1" x14ac:dyDescent="0.25">
      <c r="A473" s="172"/>
      <c r="B473" s="70">
        <v>517</v>
      </c>
      <c r="C473" s="175"/>
      <c r="D473" s="80" t="s">
        <v>625</v>
      </c>
      <c r="E473" s="69" t="s">
        <v>813</v>
      </c>
      <c r="F473" s="69" t="s">
        <v>336</v>
      </c>
      <c r="G473" s="69" t="s">
        <v>512</v>
      </c>
      <c r="H473" s="54">
        <v>223</v>
      </c>
      <c r="I473" s="32">
        <f>1+1</f>
        <v>2</v>
      </c>
      <c r="J473" s="41">
        <f t="shared" si="14"/>
        <v>0</v>
      </c>
      <c r="K473" s="42" t="str">
        <f t="shared" si="15"/>
        <v>OK</v>
      </c>
      <c r="L473" s="31"/>
      <c r="M473" s="31">
        <v>1</v>
      </c>
      <c r="N473" s="31"/>
      <c r="O473" s="31"/>
      <c r="P473" s="31"/>
      <c r="Q473" s="31"/>
      <c r="R473" s="31"/>
      <c r="S473" s="31"/>
      <c r="T473" s="31"/>
      <c r="U473" s="31"/>
      <c r="V473" s="31"/>
      <c r="W473" s="31"/>
      <c r="Y473" s="60"/>
      <c r="Z473" s="137">
        <v>1</v>
      </c>
      <c r="AA473" s="60"/>
      <c r="AB473" s="60"/>
      <c r="AC473" s="136"/>
      <c r="AD473" s="60"/>
      <c r="AE473" s="60"/>
    </row>
    <row r="474" spans="1:31" ht="30" customHeight="1" x14ac:dyDescent="0.25">
      <c r="A474" s="172"/>
      <c r="B474" s="70">
        <v>518</v>
      </c>
      <c r="C474" s="175"/>
      <c r="D474" s="80" t="s">
        <v>655</v>
      </c>
      <c r="E474" s="69" t="s">
        <v>813</v>
      </c>
      <c r="F474" s="69" t="s">
        <v>336</v>
      </c>
      <c r="G474" s="69" t="s">
        <v>232</v>
      </c>
      <c r="H474" s="54">
        <v>135</v>
      </c>
      <c r="I474" s="32"/>
      <c r="J474" s="41">
        <f t="shared" si="14"/>
        <v>0</v>
      </c>
      <c r="K474" s="42" t="str">
        <f t="shared" si="15"/>
        <v>OK</v>
      </c>
      <c r="L474" s="31"/>
      <c r="M474" s="31"/>
      <c r="N474" s="31"/>
      <c r="O474" s="31"/>
      <c r="P474" s="31"/>
      <c r="Q474" s="31"/>
      <c r="R474" s="31"/>
      <c r="S474" s="31"/>
      <c r="T474" s="31"/>
      <c r="U474" s="31"/>
      <c r="V474" s="31"/>
      <c r="W474" s="31"/>
      <c r="X474" s="135"/>
      <c r="Y474" s="60"/>
      <c r="Z474" s="60"/>
      <c r="AA474" s="60"/>
      <c r="AB474" s="60"/>
      <c r="AC474" s="136"/>
      <c r="AD474" s="60"/>
      <c r="AE474" s="60"/>
    </row>
    <row r="475" spans="1:31" ht="30" customHeight="1" x14ac:dyDescent="0.25">
      <c r="A475" s="172"/>
      <c r="B475" s="70">
        <v>519</v>
      </c>
      <c r="C475" s="175"/>
      <c r="D475" s="80" t="s">
        <v>516</v>
      </c>
      <c r="E475" s="69" t="s">
        <v>813</v>
      </c>
      <c r="F475" s="69" t="s">
        <v>38</v>
      </c>
      <c r="G475" s="69" t="s">
        <v>512</v>
      </c>
      <c r="H475" s="54">
        <v>236</v>
      </c>
      <c r="I475" s="32"/>
      <c r="J475" s="41">
        <f t="shared" si="14"/>
        <v>0</v>
      </c>
      <c r="K475" s="42" t="str">
        <f t="shared" si="15"/>
        <v>OK</v>
      </c>
      <c r="L475" s="31"/>
      <c r="M475" s="31"/>
      <c r="N475" s="31"/>
      <c r="O475" s="31"/>
      <c r="P475" s="31"/>
      <c r="Q475" s="31"/>
      <c r="R475" s="31"/>
      <c r="S475" s="31"/>
      <c r="T475" s="31"/>
      <c r="U475" s="31"/>
      <c r="V475" s="31"/>
      <c r="W475" s="31"/>
      <c r="X475" s="135"/>
      <c r="Y475" s="60"/>
      <c r="Z475" s="60"/>
      <c r="AA475" s="60"/>
      <c r="AB475" s="60"/>
      <c r="AC475" s="136"/>
      <c r="AD475" s="60"/>
      <c r="AE475" s="60"/>
    </row>
    <row r="476" spans="1:31" ht="30" customHeight="1" x14ac:dyDescent="0.25">
      <c r="A476" s="172"/>
      <c r="B476" s="76">
        <v>520</v>
      </c>
      <c r="C476" s="175"/>
      <c r="D476" s="80" t="s">
        <v>517</v>
      </c>
      <c r="E476" s="69" t="s">
        <v>813</v>
      </c>
      <c r="F476" s="69" t="s">
        <v>38</v>
      </c>
      <c r="G476" s="69" t="s">
        <v>512</v>
      </c>
      <c r="H476" s="54">
        <v>605</v>
      </c>
      <c r="I476" s="32">
        <v>1</v>
      </c>
      <c r="J476" s="41">
        <f t="shared" si="14"/>
        <v>0</v>
      </c>
      <c r="K476" s="42" t="str">
        <f t="shared" si="15"/>
        <v>OK</v>
      </c>
      <c r="L476" s="31"/>
      <c r="M476" s="31">
        <v>1</v>
      </c>
      <c r="N476" s="31"/>
      <c r="O476" s="31"/>
      <c r="P476" s="31"/>
      <c r="Q476" s="31"/>
      <c r="R476" s="31"/>
      <c r="S476" s="31"/>
      <c r="T476" s="31"/>
      <c r="U476" s="31"/>
      <c r="V476" s="31"/>
      <c r="W476" s="31"/>
      <c r="X476" s="135"/>
      <c r="Y476" s="60"/>
      <c r="Z476" s="60"/>
      <c r="AA476" s="60"/>
      <c r="AB476" s="60"/>
      <c r="AC476" s="136"/>
      <c r="AD476" s="60"/>
      <c r="AE476" s="60"/>
    </row>
    <row r="477" spans="1:31" ht="30" customHeight="1" x14ac:dyDescent="0.25">
      <c r="A477" s="172"/>
      <c r="B477" s="70">
        <v>521</v>
      </c>
      <c r="C477" s="175"/>
      <c r="D477" s="80" t="s">
        <v>518</v>
      </c>
      <c r="E477" s="69" t="s">
        <v>813</v>
      </c>
      <c r="F477" s="69" t="s">
        <v>38</v>
      </c>
      <c r="G477" s="69" t="s">
        <v>512</v>
      </c>
      <c r="H477" s="54">
        <v>428.13</v>
      </c>
      <c r="I477" s="32"/>
      <c r="J477" s="41">
        <f t="shared" si="14"/>
        <v>0</v>
      </c>
      <c r="K477" s="42" t="str">
        <f t="shared" si="15"/>
        <v>OK</v>
      </c>
      <c r="L477" s="31"/>
      <c r="M477" s="31"/>
      <c r="N477" s="31"/>
      <c r="O477" s="31"/>
      <c r="P477" s="31"/>
      <c r="Q477" s="31"/>
      <c r="R477" s="31"/>
      <c r="S477" s="31"/>
      <c r="T477" s="31"/>
      <c r="U477" s="31"/>
      <c r="V477" s="31"/>
      <c r="W477" s="31"/>
      <c r="X477" s="135"/>
      <c r="Y477" s="60"/>
      <c r="Z477" s="60"/>
      <c r="AA477" s="60"/>
      <c r="AB477" s="60"/>
      <c r="AC477" s="136"/>
      <c r="AD477" s="60"/>
      <c r="AE477" s="60"/>
    </row>
    <row r="478" spans="1:31" ht="30" customHeight="1" x14ac:dyDescent="0.25">
      <c r="A478" s="172"/>
      <c r="B478" s="69">
        <v>522</v>
      </c>
      <c r="C478" s="175"/>
      <c r="D478" s="80" t="s">
        <v>519</v>
      </c>
      <c r="E478" s="69" t="s">
        <v>732</v>
      </c>
      <c r="F478" s="69" t="s">
        <v>123</v>
      </c>
      <c r="G478" s="69" t="s">
        <v>512</v>
      </c>
      <c r="H478" s="54">
        <v>4600</v>
      </c>
      <c r="I478" s="32">
        <v>1</v>
      </c>
      <c r="J478" s="41">
        <f t="shared" si="14"/>
        <v>1</v>
      </c>
      <c r="K478" s="42" t="str">
        <f t="shared" si="15"/>
        <v>OK</v>
      </c>
      <c r="L478" s="31"/>
      <c r="M478" s="31"/>
      <c r="N478" s="31"/>
      <c r="O478" s="31"/>
      <c r="P478" s="31"/>
      <c r="Q478" s="31"/>
      <c r="R478" s="31"/>
      <c r="S478" s="31"/>
      <c r="T478" s="31"/>
      <c r="U478" s="31"/>
      <c r="V478" s="31"/>
      <c r="W478" s="31"/>
      <c r="X478" s="135"/>
      <c r="Y478" s="60"/>
      <c r="Z478" s="60"/>
      <c r="AA478" s="60"/>
      <c r="AB478" s="60"/>
      <c r="AC478" s="136"/>
      <c r="AD478" s="60"/>
      <c r="AE478" s="60"/>
    </row>
    <row r="479" spans="1:31" ht="30" customHeight="1" x14ac:dyDescent="0.25">
      <c r="A479" s="172"/>
      <c r="B479" s="70">
        <v>523</v>
      </c>
      <c r="C479" s="175"/>
      <c r="D479" s="80" t="s">
        <v>658</v>
      </c>
      <c r="E479" s="69" t="s">
        <v>813</v>
      </c>
      <c r="F479" s="69" t="s">
        <v>336</v>
      </c>
      <c r="G479" s="69" t="s">
        <v>512</v>
      </c>
      <c r="H479" s="54">
        <v>381.97</v>
      </c>
      <c r="I479" s="32">
        <v>1</v>
      </c>
      <c r="J479" s="41">
        <f t="shared" si="14"/>
        <v>0</v>
      </c>
      <c r="K479" s="42" t="str">
        <f t="shared" si="15"/>
        <v>OK</v>
      </c>
      <c r="L479" s="31"/>
      <c r="M479" s="31">
        <v>1</v>
      </c>
      <c r="N479" s="31"/>
      <c r="O479" s="31"/>
      <c r="P479" s="31"/>
      <c r="Q479" s="31"/>
      <c r="R479" s="31"/>
      <c r="S479" s="31"/>
      <c r="T479" s="31"/>
      <c r="U479" s="31"/>
      <c r="V479" s="31"/>
      <c r="W479" s="31"/>
      <c r="X479" s="135"/>
      <c r="Y479" s="60"/>
      <c r="Z479" s="60"/>
      <c r="AA479" s="60"/>
      <c r="AB479" s="60"/>
      <c r="AC479" s="136"/>
      <c r="AD479" s="60"/>
      <c r="AE479" s="60"/>
    </row>
    <row r="480" spans="1:31" ht="30" customHeight="1" x14ac:dyDescent="0.25">
      <c r="A480" s="172"/>
      <c r="B480" s="76">
        <v>524</v>
      </c>
      <c r="C480" s="175"/>
      <c r="D480" s="81" t="s">
        <v>814</v>
      </c>
      <c r="E480" s="66"/>
      <c r="F480" s="66" t="s">
        <v>38</v>
      </c>
      <c r="G480" s="70"/>
      <c r="H480" s="54">
        <v>453</v>
      </c>
      <c r="I480" s="32"/>
      <c r="J480" s="41">
        <f t="shared" si="14"/>
        <v>0</v>
      </c>
      <c r="K480" s="42" t="str">
        <f t="shared" si="15"/>
        <v>OK</v>
      </c>
      <c r="L480" s="31"/>
      <c r="M480" s="31"/>
      <c r="N480" s="31"/>
      <c r="O480" s="31"/>
      <c r="P480" s="31"/>
      <c r="Q480" s="31"/>
      <c r="R480" s="31"/>
      <c r="S480" s="31"/>
      <c r="T480" s="31"/>
      <c r="U480" s="31"/>
      <c r="V480" s="31"/>
      <c r="W480" s="31"/>
      <c r="X480" s="135"/>
      <c r="Y480" s="60"/>
      <c r="Z480" s="60"/>
      <c r="AA480" s="60"/>
      <c r="AB480" s="60"/>
      <c r="AC480" s="136"/>
      <c r="AD480" s="60"/>
      <c r="AE480" s="60"/>
    </row>
    <row r="481" spans="1:31" ht="30" customHeight="1" x14ac:dyDescent="0.25">
      <c r="A481" s="172"/>
      <c r="B481" s="76">
        <v>525</v>
      </c>
      <c r="C481" s="175"/>
      <c r="D481" s="77" t="s">
        <v>669</v>
      </c>
      <c r="E481" s="89" t="s">
        <v>813</v>
      </c>
      <c r="F481" s="69" t="s">
        <v>336</v>
      </c>
      <c r="G481" s="69" t="s">
        <v>512</v>
      </c>
      <c r="H481" s="54">
        <v>750</v>
      </c>
      <c r="I481" s="32"/>
      <c r="J481" s="41">
        <f t="shared" si="14"/>
        <v>0</v>
      </c>
      <c r="K481" s="42" t="str">
        <f t="shared" si="15"/>
        <v>OK</v>
      </c>
      <c r="L481" s="31"/>
      <c r="M481" s="31"/>
      <c r="N481" s="31"/>
      <c r="O481" s="31"/>
      <c r="P481" s="31"/>
      <c r="Q481" s="31"/>
      <c r="R481" s="31"/>
      <c r="S481" s="31"/>
      <c r="T481" s="31"/>
      <c r="U481" s="31"/>
      <c r="V481" s="31"/>
      <c r="W481" s="31"/>
      <c r="X481" s="135"/>
      <c r="Y481" s="60"/>
      <c r="Z481" s="60"/>
      <c r="AA481" s="60"/>
      <c r="AB481" s="60"/>
      <c r="AC481" s="136"/>
      <c r="AD481" s="60"/>
      <c r="AE481" s="60"/>
    </row>
    <row r="482" spans="1:31" ht="30" customHeight="1" x14ac:dyDescent="0.25">
      <c r="A482" s="172"/>
      <c r="B482" s="76">
        <v>526</v>
      </c>
      <c r="C482" s="175"/>
      <c r="D482" s="77" t="s">
        <v>670</v>
      </c>
      <c r="E482" s="89" t="s">
        <v>815</v>
      </c>
      <c r="F482" s="69" t="s">
        <v>336</v>
      </c>
      <c r="G482" s="69" t="s">
        <v>512</v>
      </c>
      <c r="H482" s="54">
        <v>1210</v>
      </c>
      <c r="I482" s="32"/>
      <c r="J482" s="41">
        <f t="shared" si="14"/>
        <v>0</v>
      </c>
      <c r="K482" s="42" t="str">
        <f t="shared" si="15"/>
        <v>OK</v>
      </c>
      <c r="L482" s="31"/>
      <c r="M482" s="31"/>
      <c r="N482" s="31"/>
      <c r="O482" s="31"/>
      <c r="P482" s="31"/>
      <c r="Q482" s="31"/>
      <c r="R482" s="31"/>
      <c r="S482" s="31"/>
      <c r="T482" s="31"/>
      <c r="U482" s="31"/>
      <c r="V482" s="31"/>
      <c r="W482" s="31"/>
      <c r="X482" s="135"/>
      <c r="Y482" s="60"/>
      <c r="Z482" s="60"/>
      <c r="AA482" s="60"/>
      <c r="AB482" s="60"/>
      <c r="AC482" s="136"/>
      <c r="AD482" s="60"/>
      <c r="AE482" s="60"/>
    </row>
    <row r="483" spans="1:31" ht="30" customHeight="1" x14ac:dyDescent="0.25">
      <c r="A483" s="172"/>
      <c r="B483" s="76">
        <v>527</v>
      </c>
      <c r="C483" s="175"/>
      <c r="D483" s="77" t="s">
        <v>671</v>
      </c>
      <c r="E483" s="89" t="s">
        <v>815</v>
      </c>
      <c r="F483" s="69" t="s">
        <v>336</v>
      </c>
      <c r="G483" s="69" t="s">
        <v>512</v>
      </c>
      <c r="H483" s="54">
        <v>1100</v>
      </c>
      <c r="I483" s="32"/>
      <c r="J483" s="41">
        <f t="shared" si="14"/>
        <v>0</v>
      </c>
      <c r="K483" s="42" t="str">
        <f t="shared" si="15"/>
        <v>OK</v>
      </c>
      <c r="L483" s="31"/>
      <c r="M483" s="31"/>
      <c r="N483" s="31"/>
      <c r="O483" s="31"/>
      <c r="P483" s="31"/>
      <c r="Q483" s="31"/>
      <c r="R483" s="31"/>
      <c r="S483" s="31"/>
      <c r="T483" s="31"/>
      <c r="U483" s="31"/>
      <c r="V483" s="31"/>
      <c r="W483" s="31"/>
      <c r="X483" s="135"/>
      <c r="Y483" s="60"/>
      <c r="Z483" s="60"/>
      <c r="AA483" s="60"/>
      <c r="AB483" s="60"/>
      <c r="AC483" s="136"/>
      <c r="AD483" s="60"/>
      <c r="AE483" s="60"/>
    </row>
    <row r="484" spans="1:31" ht="30" customHeight="1" x14ac:dyDescent="0.25">
      <c r="A484" s="173"/>
      <c r="B484" s="70">
        <v>528</v>
      </c>
      <c r="C484" s="176"/>
      <c r="D484" s="80" t="s">
        <v>654</v>
      </c>
      <c r="E484" s="69" t="s">
        <v>816</v>
      </c>
      <c r="F484" s="69" t="s">
        <v>336</v>
      </c>
      <c r="G484" s="69" t="s">
        <v>232</v>
      </c>
      <c r="H484" s="54">
        <v>91.57</v>
      </c>
      <c r="I484" s="32"/>
      <c r="J484" s="41">
        <f t="shared" si="14"/>
        <v>0</v>
      </c>
      <c r="K484" s="42" t="str">
        <f t="shared" si="15"/>
        <v>OK</v>
      </c>
      <c r="L484" s="31"/>
      <c r="M484" s="31"/>
      <c r="N484" s="31"/>
      <c r="O484" s="31"/>
      <c r="P484" s="31"/>
      <c r="Q484" s="31"/>
      <c r="R484" s="31"/>
      <c r="S484" s="31"/>
      <c r="T484" s="31"/>
      <c r="U484" s="31"/>
      <c r="V484" s="31"/>
      <c r="W484" s="31"/>
      <c r="X484" s="135"/>
      <c r="Y484" s="60"/>
      <c r="Z484" s="60"/>
      <c r="AA484" s="60"/>
      <c r="AB484" s="60"/>
      <c r="AC484" s="136"/>
      <c r="AD484" s="60"/>
      <c r="AE484" s="60"/>
    </row>
    <row r="485" spans="1:31" ht="30" customHeight="1" x14ac:dyDescent="0.25">
      <c r="A485" s="177">
        <v>9</v>
      </c>
      <c r="B485" s="71">
        <v>529</v>
      </c>
      <c r="C485" s="168" t="s">
        <v>684</v>
      </c>
      <c r="D485" s="75" t="s">
        <v>520</v>
      </c>
      <c r="E485" s="72" t="s">
        <v>816</v>
      </c>
      <c r="F485" s="72" t="s">
        <v>521</v>
      </c>
      <c r="G485" s="72" t="s">
        <v>44</v>
      </c>
      <c r="H485" s="56">
        <v>1.99</v>
      </c>
      <c r="I485" s="32"/>
      <c r="J485" s="41">
        <f t="shared" si="14"/>
        <v>0</v>
      </c>
      <c r="K485" s="42" t="str">
        <f t="shared" si="15"/>
        <v>OK</v>
      </c>
      <c r="L485" s="31"/>
      <c r="M485" s="31"/>
      <c r="N485" s="31"/>
      <c r="O485" s="31"/>
      <c r="P485" s="31"/>
      <c r="Q485" s="31"/>
      <c r="R485" s="31"/>
      <c r="S485" s="31"/>
      <c r="T485" s="31"/>
      <c r="U485" s="31"/>
      <c r="V485" s="31"/>
      <c r="W485" s="31"/>
      <c r="X485" s="135"/>
      <c r="Y485" s="60"/>
      <c r="Z485" s="60"/>
      <c r="AA485" s="60"/>
      <c r="AB485" s="60"/>
      <c r="AC485" s="136"/>
      <c r="AD485" s="60"/>
      <c r="AE485" s="60"/>
    </row>
    <row r="486" spans="1:31" ht="30" customHeight="1" x14ac:dyDescent="0.25">
      <c r="A486" s="177"/>
      <c r="B486" s="71">
        <v>530</v>
      </c>
      <c r="C486" s="169"/>
      <c r="D486" s="75" t="s">
        <v>522</v>
      </c>
      <c r="E486" s="72" t="s">
        <v>817</v>
      </c>
      <c r="F486" s="72" t="s">
        <v>38</v>
      </c>
      <c r="G486" s="72" t="s">
        <v>44</v>
      </c>
      <c r="H486" s="56">
        <v>17.010000000000002</v>
      </c>
      <c r="I486" s="32"/>
      <c r="J486" s="41">
        <f t="shared" si="14"/>
        <v>0</v>
      </c>
      <c r="K486" s="42" t="str">
        <f t="shared" si="15"/>
        <v>OK</v>
      </c>
      <c r="L486" s="31"/>
      <c r="M486" s="31"/>
      <c r="N486" s="31"/>
      <c r="O486" s="31"/>
      <c r="P486" s="31"/>
      <c r="Q486" s="31"/>
      <c r="R486" s="31"/>
      <c r="S486" s="31"/>
      <c r="T486" s="31"/>
      <c r="U486" s="31"/>
      <c r="V486" s="31"/>
      <c r="W486" s="31"/>
      <c r="X486" s="135"/>
      <c r="Y486" s="60"/>
      <c r="Z486" s="60"/>
      <c r="AA486" s="60"/>
      <c r="AB486" s="60"/>
      <c r="AC486" s="136"/>
      <c r="AD486" s="60"/>
      <c r="AE486" s="60"/>
    </row>
    <row r="487" spans="1:31" ht="30" customHeight="1" x14ac:dyDescent="0.25">
      <c r="A487" s="177"/>
      <c r="B487" s="71">
        <v>531</v>
      </c>
      <c r="C487" s="169"/>
      <c r="D487" s="75" t="s">
        <v>524</v>
      </c>
      <c r="E487" s="72" t="s">
        <v>210</v>
      </c>
      <c r="F487" s="72" t="s">
        <v>38</v>
      </c>
      <c r="G487" s="72" t="s">
        <v>44</v>
      </c>
      <c r="H487" s="56">
        <v>7.1</v>
      </c>
      <c r="I487" s="32">
        <v>10</v>
      </c>
      <c r="J487" s="41">
        <f t="shared" si="14"/>
        <v>5</v>
      </c>
      <c r="K487" s="42" t="str">
        <f t="shared" si="15"/>
        <v>OK</v>
      </c>
      <c r="L487" s="31"/>
      <c r="M487" s="31"/>
      <c r="N487" s="31"/>
      <c r="O487" s="31"/>
      <c r="P487" s="31"/>
      <c r="Q487" s="31"/>
      <c r="R487" s="31"/>
      <c r="S487" s="31"/>
      <c r="T487" s="31"/>
      <c r="U487" s="31"/>
      <c r="V487" s="31"/>
      <c r="W487" s="31"/>
      <c r="X487" s="135"/>
      <c r="Y487" s="60"/>
      <c r="Z487" s="60"/>
      <c r="AA487" s="60"/>
      <c r="AB487" s="60"/>
      <c r="AC487" s="137">
        <v>5</v>
      </c>
      <c r="AD487" s="60"/>
      <c r="AE487" s="60"/>
    </row>
    <row r="488" spans="1:31" ht="30" customHeight="1" x14ac:dyDescent="0.25">
      <c r="A488" s="177"/>
      <c r="B488" s="71">
        <v>532</v>
      </c>
      <c r="C488" s="169"/>
      <c r="D488" s="75" t="s">
        <v>526</v>
      </c>
      <c r="E488" s="72" t="s">
        <v>726</v>
      </c>
      <c r="F488" s="72" t="s">
        <v>38</v>
      </c>
      <c r="G488" s="72" t="s">
        <v>44</v>
      </c>
      <c r="H488" s="56">
        <v>10.83</v>
      </c>
      <c r="I488" s="32">
        <v>5</v>
      </c>
      <c r="J488" s="41">
        <f t="shared" si="14"/>
        <v>5</v>
      </c>
      <c r="K488" s="42" t="str">
        <f t="shared" si="15"/>
        <v>OK</v>
      </c>
      <c r="L488" s="31"/>
      <c r="M488" s="31"/>
      <c r="N488" s="31"/>
      <c r="O488" s="31"/>
      <c r="P488" s="31"/>
      <c r="Q488" s="31"/>
      <c r="R488" s="31"/>
      <c r="S488" s="31"/>
      <c r="T488" s="31"/>
      <c r="U488" s="31"/>
      <c r="V488" s="31"/>
      <c r="W488" s="31"/>
      <c r="X488" s="135"/>
      <c r="Y488" s="60"/>
      <c r="Z488" s="60"/>
      <c r="AA488" s="60"/>
      <c r="AB488" s="60"/>
      <c r="AC488" s="136"/>
      <c r="AD488" s="60"/>
      <c r="AE488" s="60"/>
    </row>
    <row r="489" spans="1:31" ht="30" customHeight="1" x14ac:dyDescent="0.25">
      <c r="A489" s="177"/>
      <c r="B489" s="71">
        <v>533</v>
      </c>
      <c r="C489" s="169"/>
      <c r="D489" s="75" t="s">
        <v>527</v>
      </c>
      <c r="E489" s="72" t="s">
        <v>818</v>
      </c>
      <c r="F489" s="72" t="s">
        <v>38</v>
      </c>
      <c r="G489" s="72" t="s">
        <v>44</v>
      </c>
      <c r="H489" s="56">
        <v>13.49</v>
      </c>
      <c r="I489" s="32">
        <v>6</v>
      </c>
      <c r="J489" s="41">
        <f t="shared" si="14"/>
        <v>2</v>
      </c>
      <c r="K489" s="42" t="str">
        <f t="shared" si="15"/>
        <v>OK</v>
      </c>
      <c r="L489" s="31"/>
      <c r="M489" s="31"/>
      <c r="N489" s="31"/>
      <c r="O489" s="31"/>
      <c r="P489" s="31">
        <v>2</v>
      </c>
      <c r="Q489" s="31"/>
      <c r="R489" s="31"/>
      <c r="S489" s="31"/>
      <c r="T489" s="31"/>
      <c r="U489" s="31"/>
      <c r="V489" s="31"/>
      <c r="W489" s="31"/>
      <c r="Y489" s="60"/>
      <c r="Z489" s="137">
        <v>2</v>
      </c>
      <c r="AA489" s="60"/>
      <c r="AB489" s="60"/>
      <c r="AC489" s="136"/>
      <c r="AD489" s="60"/>
      <c r="AE489" s="60"/>
    </row>
    <row r="490" spans="1:31" ht="30" customHeight="1" x14ac:dyDescent="0.25">
      <c r="A490" s="177"/>
      <c r="B490" s="72">
        <v>534</v>
      </c>
      <c r="C490" s="169"/>
      <c r="D490" s="75" t="s">
        <v>528</v>
      </c>
      <c r="E490" s="72" t="s">
        <v>726</v>
      </c>
      <c r="F490" s="72" t="s">
        <v>530</v>
      </c>
      <c r="G490" s="72" t="s">
        <v>531</v>
      </c>
      <c r="H490" s="56">
        <v>41.91</v>
      </c>
      <c r="I490" s="32">
        <v>1</v>
      </c>
      <c r="J490" s="41">
        <f t="shared" si="14"/>
        <v>0</v>
      </c>
      <c r="K490" s="42" t="str">
        <f t="shared" si="15"/>
        <v>OK</v>
      </c>
      <c r="L490" s="31"/>
      <c r="M490" s="31"/>
      <c r="N490" s="31"/>
      <c r="O490" s="31"/>
      <c r="P490" s="31">
        <v>1</v>
      </c>
      <c r="Q490" s="31"/>
      <c r="R490" s="31"/>
      <c r="S490" s="31"/>
      <c r="T490" s="31"/>
      <c r="U490" s="31"/>
      <c r="V490" s="31"/>
      <c r="W490" s="31"/>
      <c r="X490" s="135"/>
      <c r="Y490" s="60"/>
      <c r="Z490" s="60"/>
      <c r="AA490" s="60"/>
      <c r="AB490" s="60"/>
      <c r="AC490" s="136"/>
      <c r="AD490" s="60"/>
      <c r="AE490" s="60"/>
    </row>
    <row r="491" spans="1:31" ht="30" customHeight="1" x14ac:dyDescent="0.25">
      <c r="A491" s="177"/>
      <c r="B491" s="71">
        <v>535</v>
      </c>
      <c r="C491" s="169"/>
      <c r="D491" s="75" t="s">
        <v>532</v>
      </c>
      <c r="E491" s="72" t="s">
        <v>210</v>
      </c>
      <c r="F491" s="72" t="s">
        <v>38</v>
      </c>
      <c r="G491" s="72" t="s">
        <v>44</v>
      </c>
      <c r="H491" s="56">
        <v>17.5</v>
      </c>
      <c r="I491" s="32">
        <v>2</v>
      </c>
      <c r="J491" s="41">
        <f t="shared" si="14"/>
        <v>2</v>
      </c>
      <c r="K491" s="42" t="str">
        <f t="shared" si="15"/>
        <v>OK</v>
      </c>
      <c r="L491" s="31"/>
      <c r="M491" s="31"/>
      <c r="N491" s="31"/>
      <c r="O491" s="31"/>
      <c r="P491" s="31"/>
      <c r="Q491" s="31"/>
      <c r="R491" s="31"/>
      <c r="S491" s="31"/>
      <c r="T491" s="31"/>
      <c r="U491" s="31"/>
      <c r="V491" s="31"/>
      <c r="W491" s="31"/>
      <c r="X491" s="135"/>
      <c r="Y491" s="60"/>
      <c r="Z491" s="60"/>
      <c r="AA491" s="60"/>
      <c r="AB491" s="60"/>
      <c r="AC491" s="136"/>
      <c r="AD491" s="60"/>
      <c r="AE491" s="60"/>
    </row>
    <row r="492" spans="1:31" ht="30" customHeight="1" x14ac:dyDescent="0.25">
      <c r="A492" s="177"/>
      <c r="B492" s="72">
        <v>536</v>
      </c>
      <c r="C492" s="170"/>
      <c r="D492" s="75" t="s">
        <v>534</v>
      </c>
      <c r="E492" s="72" t="s">
        <v>726</v>
      </c>
      <c r="F492" s="72" t="s">
        <v>343</v>
      </c>
      <c r="G492" s="72" t="s">
        <v>44</v>
      </c>
      <c r="H492" s="56">
        <v>19.34</v>
      </c>
      <c r="I492" s="32"/>
      <c r="J492" s="41">
        <f t="shared" si="14"/>
        <v>0</v>
      </c>
      <c r="K492" s="42" t="str">
        <f t="shared" si="15"/>
        <v>OK</v>
      </c>
      <c r="L492" s="31"/>
      <c r="M492" s="31"/>
      <c r="N492" s="31"/>
      <c r="O492" s="31"/>
      <c r="P492" s="31"/>
      <c r="Q492" s="31"/>
      <c r="R492" s="31"/>
      <c r="S492" s="31"/>
      <c r="T492" s="31"/>
      <c r="U492" s="31"/>
      <c r="V492" s="31"/>
      <c r="W492" s="31"/>
      <c r="X492" s="135"/>
      <c r="Y492" s="60"/>
      <c r="Z492" s="60"/>
      <c r="AA492" s="60"/>
      <c r="AB492" s="60"/>
      <c r="AC492" s="136"/>
      <c r="AD492" s="60"/>
      <c r="AE492" s="60"/>
    </row>
    <row r="493" spans="1:31" ht="30" customHeight="1" x14ac:dyDescent="0.25">
      <c r="A493" s="171">
        <v>10</v>
      </c>
      <c r="B493" s="76">
        <v>537</v>
      </c>
      <c r="C493" s="174" t="s">
        <v>819</v>
      </c>
      <c r="D493" s="80" t="s">
        <v>536</v>
      </c>
      <c r="E493" s="69" t="s">
        <v>820</v>
      </c>
      <c r="F493" s="69" t="s">
        <v>38</v>
      </c>
      <c r="G493" s="69" t="s">
        <v>39</v>
      </c>
      <c r="H493" s="54">
        <v>14</v>
      </c>
      <c r="I493" s="32"/>
      <c r="J493" s="41">
        <f t="shared" si="14"/>
        <v>0</v>
      </c>
      <c r="K493" s="42" t="str">
        <f t="shared" si="15"/>
        <v>OK</v>
      </c>
      <c r="L493" s="31"/>
      <c r="M493" s="31"/>
      <c r="N493" s="31"/>
      <c r="O493" s="31"/>
      <c r="P493" s="31"/>
      <c r="Q493" s="31"/>
      <c r="R493" s="31"/>
      <c r="S493" s="31"/>
      <c r="T493" s="31"/>
      <c r="U493" s="31"/>
      <c r="V493" s="31"/>
      <c r="W493" s="31"/>
      <c r="X493" s="135"/>
      <c r="Y493" s="60"/>
      <c r="Z493" s="60"/>
      <c r="AA493" s="60"/>
      <c r="AB493" s="60"/>
      <c r="AC493" s="136"/>
      <c r="AD493" s="60"/>
      <c r="AE493" s="60"/>
    </row>
    <row r="494" spans="1:31" ht="30" customHeight="1" x14ac:dyDescent="0.25">
      <c r="A494" s="172"/>
      <c r="B494" s="76">
        <v>538</v>
      </c>
      <c r="C494" s="175"/>
      <c r="D494" s="80" t="s">
        <v>538</v>
      </c>
      <c r="E494" s="69" t="s">
        <v>820</v>
      </c>
      <c r="F494" s="69" t="s">
        <v>38</v>
      </c>
      <c r="G494" s="69" t="s">
        <v>39</v>
      </c>
      <c r="H494" s="54">
        <v>18.72</v>
      </c>
      <c r="I494" s="32"/>
      <c r="J494" s="41">
        <f t="shared" si="14"/>
        <v>0</v>
      </c>
      <c r="K494" s="42" t="str">
        <f t="shared" si="15"/>
        <v>OK</v>
      </c>
      <c r="L494" s="31"/>
      <c r="M494" s="31"/>
      <c r="N494" s="31"/>
      <c r="O494" s="31"/>
      <c r="P494" s="31"/>
      <c r="Q494" s="31"/>
      <c r="R494" s="31"/>
      <c r="S494" s="31"/>
      <c r="T494" s="31"/>
      <c r="U494" s="31"/>
      <c r="V494" s="31"/>
      <c r="W494" s="31"/>
      <c r="X494" s="135"/>
      <c r="Y494" s="60"/>
      <c r="Z494" s="60"/>
      <c r="AA494" s="60"/>
      <c r="AB494" s="60"/>
      <c r="AC494" s="136"/>
      <c r="AD494" s="60"/>
      <c r="AE494" s="60"/>
    </row>
    <row r="495" spans="1:31" ht="30" customHeight="1" x14ac:dyDescent="0.25">
      <c r="A495" s="172"/>
      <c r="B495" s="70">
        <v>539</v>
      </c>
      <c r="C495" s="175"/>
      <c r="D495" s="80" t="s">
        <v>539</v>
      </c>
      <c r="E495" s="69" t="s">
        <v>820</v>
      </c>
      <c r="F495" s="69" t="s">
        <v>38</v>
      </c>
      <c r="G495" s="69" t="s">
        <v>39</v>
      </c>
      <c r="H495" s="54">
        <v>25.5</v>
      </c>
      <c r="I495" s="32"/>
      <c r="J495" s="41">
        <f t="shared" si="14"/>
        <v>0</v>
      </c>
      <c r="K495" s="42" t="str">
        <f t="shared" si="15"/>
        <v>OK</v>
      </c>
      <c r="L495" s="31"/>
      <c r="M495" s="31"/>
      <c r="N495" s="31"/>
      <c r="O495" s="31"/>
      <c r="P495" s="31"/>
      <c r="Q495" s="31"/>
      <c r="R495" s="31"/>
      <c r="S495" s="31"/>
      <c r="T495" s="31"/>
      <c r="U495" s="31"/>
      <c r="V495" s="31"/>
      <c r="W495" s="31"/>
      <c r="X495" s="135"/>
      <c r="Y495" s="60"/>
      <c r="Z495" s="60"/>
      <c r="AA495" s="60"/>
      <c r="AB495" s="60"/>
      <c r="AC495" s="136"/>
      <c r="AD495" s="60"/>
      <c r="AE495" s="60"/>
    </row>
    <row r="496" spans="1:31" ht="30" customHeight="1" x14ac:dyDescent="0.25">
      <c r="A496" s="172"/>
      <c r="B496" s="76">
        <v>540</v>
      </c>
      <c r="C496" s="175"/>
      <c r="D496" s="80" t="s">
        <v>540</v>
      </c>
      <c r="E496" s="69" t="s">
        <v>821</v>
      </c>
      <c r="F496" s="69" t="s">
        <v>38</v>
      </c>
      <c r="G496" s="69" t="s">
        <v>39</v>
      </c>
      <c r="H496" s="54">
        <v>9</v>
      </c>
      <c r="I496" s="32">
        <v>10</v>
      </c>
      <c r="J496" s="41">
        <f t="shared" si="14"/>
        <v>10</v>
      </c>
      <c r="K496" s="42" t="str">
        <f t="shared" si="15"/>
        <v>OK</v>
      </c>
      <c r="L496" s="31"/>
      <c r="M496" s="31"/>
      <c r="N496" s="31"/>
      <c r="O496" s="31"/>
      <c r="P496" s="31"/>
      <c r="Q496" s="31"/>
      <c r="R496" s="31"/>
      <c r="S496" s="31"/>
      <c r="T496" s="31"/>
      <c r="U496" s="31"/>
      <c r="V496" s="31"/>
      <c r="W496" s="31"/>
      <c r="X496" s="135"/>
      <c r="Y496" s="60"/>
      <c r="Z496" s="60"/>
      <c r="AA496" s="60"/>
      <c r="AB496" s="60"/>
      <c r="AC496" s="136"/>
      <c r="AD496" s="60"/>
      <c r="AE496" s="60"/>
    </row>
    <row r="497" spans="1:31" ht="30" customHeight="1" x14ac:dyDescent="0.25">
      <c r="A497" s="172"/>
      <c r="B497" s="76">
        <v>541</v>
      </c>
      <c r="C497" s="175"/>
      <c r="D497" s="80" t="s">
        <v>541</v>
      </c>
      <c r="E497" s="69" t="s">
        <v>822</v>
      </c>
      <c r="F497" s="69" t="s">
        <v>38</v>
      </c>
      <c r="G497" s="69" t="s">
        <v>39</v>
      </c>
      <c r="H497" s="54">
        <v>10</v>
      </c>
      <c r="I497" s="32"/>
      <c r="J497" s="41">
        <f t="shared" si="14"/>
        <v>0</v>
      </c>
      <c r="K497" s="42" t="str">
        <f t="shared" si="15"/>
        <v>OK</v>
      </c>
      <c r="L497" s="31"/>
      <c r="M497" s="31"/>
      <c r="N497" s="31"/>
      <c r="O497" s="31"/>
      <c r="P497" s="31"/>
      <c r="Q497" s="31"/>
      <c r="R497" s="31"/>
      <c r="S497" s="31"/>
      <c r="T497" s="31"/>
      <c r="U497" s="31"/>
      <c r="V497" s="31"/>
      <c r="W497" s="31"/>
      <c r="X497" s="135"/>
      <c r="Y497" s="60"/>
      <c r="Z497" s="60"/>
      <c r="AA497" s="60"/>
      <c r="AB497" s="60"/>
      <c r="AC497" s="136"/>
      <c r="AD497" s="60"/>
      <c r="AE497" s="60"/>
    </row>
    <row r="498" spans="1:31" ht="30" customHeight="1" x14ac:dyDescent="0.25">
      <c r="A498" s="172"/>
      <c r="B498" s="76">
        <v>542</v>
      </c>
      <c r="C498" s="175"/>
      <c r="D498" s="80" t="s">
        <v>542</v>
      </c>
      <c r="E498" s="69" t="s">
        <v>822</v>
      </c>
      <c r="F498" s="69" t="s">
        <v>38</v>
      </c>
      <c r="G498" s="69" t="s">
        <v>39</v>
      </c>
      <c r="H498" s="54">
        <v>17.5</v>
      </c>
      <c r="I498" s="32">
        <v>20</v>
      </c>
      <c r="J498" s="41">
        <f t="shared" si="14"/>
        <v>20</v>
      </c>
      <c r="K498" s="42" t="str">
        <f t="shared" si="15"/>
        <v>OK</v>
      </c>
      <c r="L498" s="31"/>
      <c r="M498" s="31"/>
      <c r="N498" s="31"/>
      <c r="O498" s="31"/>
      <c r="P498" s="31"/>
      <c r="Q498" s="31"/>
      <c r="R498" s="31"/>
      <c r="S498" s="31"/>
      <c r="T498" s="31"/>
      <c r="U498" s="31"/>
      <c r="V498" s="31"/>
      <c r="W498" s="31"/>
      <c r="X498" s="135"/>
      <c r="Y498" s="60"/>
      <c r="Z498" s="60"/>
      <c r="AA498" s="60"/>
      <c r="AB498" s="60"/>
      <c r="AC498" s="136"/>
      <c r="AD498" s="60"/>
      <c r="AE498" s="60"/>
    </row>
    <row r="499" spans="1:31" ht="30" customHeight="1" x14ac:dyDescent="0.25">
      <c r="A499" s="172"/>
      <c r="B499" s="76">
        <v>543</v>
      </c>
      <c r="C499" s="175"/>
      <c r="D499" s="81" t="s">
        <v>543</v>
      </c>
      <c r="E499" s="66" t="s">
        <v>292</v>
      </c>
      <c r="F499" s="69" t="s">
        <v>38</v>
      </c>
      <c r="G499" s="69" t="s">
        <v>39</v>
      </c>
      <c r="H499" s="54">
        <v>41.22</v>
      </c>
      <c r="I499" s="32"/>
      <c r="J499" s="41">
        <f t="shared" si="14"/>
        <v>0</v>
      </c>
      <c r="K499" s="42" t="str">
        <f t="shared" si="15"/>
        <v>OK</v>
      </c>
      <c r="L499" s="31"/>
      <c r="M499" s="31"/>
      <c r="N499" s="31"/>
      <c r="O499" s="31"/>
      <c r="P499" s="31"/>
      <c r="Q499" s="31"/>
      <c r="R499" s="31"/>
      <c r="S499" s="31"/>
      <c r="T499" s="31"/>
      <c r="U499" s="31"/>
      <c r="V499" s="31"/>
      <c r="W499" s="31"/>
      <c r="X499" s="135"/>
      <c r="Y499" s="60"/>
      <c r="Z499" s="60"/>
      <c r="AA499" s="60"/>
      <c r="AB499" s="60"/>
      <c r="AC499" s="136"/>
      <c r="AD499" s="60"/>
      <c r="AE499" s="60"/>
    </row>
    <row r="500" spans="1:31" ht="30" customHeight="1" x14ac:dyDescent="0.25">
      <c r="A500" s="172"/>
      <c r="B500" s="76">
        <v>544</v>
      </c>
      <c r="C500" s="175"/>
      <c r="D500" s="80" t="s">
        <v>544</v>
      </c>
      <c r="E500" s="69" t="s">
        <v>823</v>
      </c>
      <c r="F500" s="69" t="s">
        <v>545</v>
      </c>
      <c r="G500" s="69" t="s">
        <v>39</v>
      </c>
      <c r="H500" s="54">
        <v>123.58</v>
      </c>
      <c r="I500" s="32"/>
      <c r="J500" s="41">
        <f t="shared" si="14"/>
        <v>0</v>
      </c>
      <c r="K500" s="42" t="str">
        <f t="shared" si="15"/>
        <v>OK</v>
      </c>
      <c r="L500" s="31"/>
      <c r="M500" s="31"/>
      <c r="N500" s="31"/>
      <c r="O500" s="31"/>
      <c r="P500" s="31"/>
      <c r="Q500" s="31"/>
      <c r="R500" s="31"/>
      <c r="S500" s="31"/>
      <c r="T500" s="31"/>
      <c r="U500" s="31"/>
      <c r="V500" s="31"/>
      <c r="W500" s="31"/>
      <c r="X500" s="135"/>
      <c r="Y500" s="60"/>
      <c r="Z500" s="60"/>
      <c r="AA500" s="60"/>
      <c r="AB500" s="60"/>
      <c r="AC500" s="136"/>
      <c r="AD500" s="60"/>
      <c r="AE500" s="60"/>
    </row>
    <row r="501" spans="1:31" ht="30" customHeight="1" x14ac:dyDescent="0.25">
      <c r="A501" s="172"/>
      <c r="B501" s="76">
        <v>545</v>
      </c>
      <c r="C501" s="175"/>
      <c r="D501" s="80" t="s">
        <v>546</v>
      </c>
      <c r="E501" s="69" t="s">
        <v>824</v>
      </c>
      <c r="F501" s="69" t="s">
        <v>547</v>
      </c>
      <c r="G501" s="69" t="s">
        <v>39</v>
      </c>
      <c r="H501" s="54">
        <v>7.7</v>
      </c>
      <c r="I501" s="32">
        <v>2</v>
      </c>
      <c r="J501" s="41">
        <f t="shared" si="14"/>
        <v>2</v>
      </c>
      <c r="K501" s="42" t="str">
        <f t="shared" si="15"/>
        <v>OK</v>
      </c>
      <c r="L501" s="31"/>
      <c r="M501" s="31"/>
      <c r="N501" s="31"/>
      <c r="O501" s="31"/>
      <c r="P501" s="31"/>
      <c r="Q501" s="31"/>
      <c r="R501" s="31"/>
      <c r="S501" s="31"/>
      <c r="T501" s="31"/>
      <c r="U501" s="31"/>
      <c r="V501" s="31"/>
      <c r="W501" s="31"/>
      <c r="X501" s="135"/>
      <c r="Y501" s="60"/>
      <c r="Z501" s="60"/>
      <c r="AA501" s="60"/>
      <c r="AB501" s="60"/>
      <c r="AC501" s="136"/>
      <c r="AD501" s="60"/>
      <c r="AE501" s="60"/>
    </row>
    <row r="502" spans="1:31" ht="30" customHeight="1" x14ac:dyDescent="0.25">
      <c r="A502" s="172"/>
      <c r="B502" s="69">
        <v>546</v>
      </c>
      <c r="C502" s="175"/>
      <c r="D502" s="80" t="s">
        <v>548</v>
      </c>
      <c r="E502" s="69" t="s">
        <v>825</v>
      </c>
      <c r="F502" s="69" t="s">
        <v>123</v>
      </c>
      <c r="G502" s="69" t="s">
        <v>39</v>
      </c>
      <c r="H502" s="54">
        <v>172.66</v>
      </c>
      <c r="I502" s="32"/>
      <c r="J502" s="41">
        <f t="shared" si="14"/>
        <v>0</v>
      </c>
      <c r="K502" s="42" t="str">
        <f t="shared" si="15"/>
        <v>OK</v>
      </c>
      <c r="L502" s="31"/>
      <c r="M502" s="31"/>
      <c r="N502" s="31"/>
      <c r="O502" s="31"/>
      <c r="P502" s="31"/>
      <c r="Q502" s="31"/>
      <c r="R502" s="31"/>
      <c r="S502" s="31"/>
      <c r="T502" s="31"/>
      <c r="U502" s="31"/>
      <c r="V502" s="31"/>
      <c r="W502" s="31"/>
      <c r="X502" s="135"/>
      <c r="Y502" s="60"/>
      <c r="Z502" s="60"/>
      <c r="AA502" s="60"/>
      <c r="AB502" s="60"/>
      <c r="AC502" s="136"/>
      <c r="AD502" s="60"/>
      <c r="AE502" s="60"/>
    </row>
    <row r="503" spans="1:31" ht="30" customHeight="1" x14ac:dyDescent="0.25">
      <c r="A503" s="172"/>
      <c r="B503" s="70">
        <v>547</v>
      </c>
      <c r="C503" s="175"/>
      <c r="D503" s="80" t="s">
        <v>635</v>
      </c>
      <c r="E503" s="69" t="s">
        <v>824</v>
      </c>
      <c r="F503" s="69" t="s">
        <v>636</v>
      </c>
      <c r="G503" s="69" t="s">
        <v>44</v>
      </c>
      <c r="H503" s="54">
        <v>9.3000000000000007</v>
      </c>
      <c r="I503" s="32"/>
      <c r="J503" s="41">
        <f t="shared" si="14"/>
        <v>0</v>
      </c>
      <c r="K503" s="42" t="str">
        <f t="shared" si="15"/>
        <v>OK</v>
      </c>
      <c r="L503" s="31"/>
      <c r="M503" s="31"/>
      <c r="N503" s="31"/>
      <c r="O503" s="31"/>
      <c r="P503" s="31"/>
      <c r="Q503" s="31"/>
      <c r="R503" s="31"/>
      <c r="S503" s="31"/>
      <c r="T503" s="31"/>
      <c r="U503" s="31"/>
      <c r="V503" s="31"/>
      <c r="W503" s="31"/>
      <c r="X503" s="135"/>
      <c r="Y503" s="60"/>
      <c r="Z503" s="60"/>
      <c r="AA503" s="60"/>
      <c r="AB503" s="60"/>
      <c r="AC503" s="136"/>
      <c r="AD503" s="60"/>
      <c r="AE503" s="60"/>
    </row>
    <row r="504" spans="1:31" ht="30" customHeight="1" x14ac:dyDescent="0.25">
      <c r="A504" s="172"/>
      <c r="B504" s="70">
        <v>548</v>
      </c>
      <c r="C504" s="175"/>
      <c r="D504" s="80" t="s">
        <v>620</v>
      </c>
      <c r="E504" s="69" t="s">
        <v>821</v>
      </c>
      <c r="F504" s="69" t="s">
        <v>38</v>
      </c>
      <c r="G504" s="69" t="s">
        <v>39</v>
      </c>
      <c r="H504" s="54">
        <v>13.5</v>
      </c>
      <c r="I504" s="32">
        <v>3</v>
      </c>
      <c r="J504" s="41">
        <f t="shared" si="14"/>
        <v>3</v>
      </c>
      <c r="K504" s="42" t="str">
        <f t="shared" si="15"/>
        <v>OK</v>
      </c>
      <c r="L504" s="31"/>
      <c r="M504" s="31"/>
      <c r="N504" s="31"/>
      <c r="O504" s="31"/>
      <c r="P504" s="31"/>
      <c r="Q504" s="31"/>
      <c r="R504" s="31"/>
      <c r="S504" s="31"/>
      <c r="T504" s="31"/>
      <c r="U504" s="31"/>
      <c r="V504" s="31"/>
      <c r="W504" s="31"/>
      <c r="X504" s="135"/>
      <c r="Y504" s="60"/>
      <c r="Z504" s="60"/>
      <c r="AA504" s="60"/>
      <c r="AB504" s="60"/>
      <c r="AC504" s="136"/>
      <c r="AD504" s="60"/>
      <c r="AE504" s="60"/>
    </row>
    <row r="505" spans="1:31" ht="30" customHeight="1" x14ac:dyDescent="0.25">
      <c r="A505" s="172"/>
      <c r="B505" s="76">
        <v>549</v>
      </c>
      <c r="C505" s="175"/>
      <c r="D505" s="80" t="s">
        <v>549</v>
      </c>
      <c r="E505" s="69" t="s">
        <v>826</v>
      </c>
      <c r="F505" s="69" t="s">
        <v>38</v>
      </c>
      <c r="G505" s="69" t="s">
        <v>39</v>
      </c>
      <c r="H505" s="54">
        <v>8</v>
      </c>
      <c r="I505" s="32">
        <v>3</v>
      </c>
      <c r="J505" s="41">
        <f t="shared" si="14"/>
        <v>3</v>
      </c>
      <c r="K505" s="42" t="str">
        <f t="shared" si="15"/>
        <v>OK</v>
      </c>
      <c r="L505" s="31"/>
      <c r="M505" s="31"/>
      <c r="N505" s="31"/>
      <c r="O505" s="31"/>
      <c r="P505" s="31"/>
      <c r="Q505" s="31"/>
      <c r="R505" s="31"/>
      <c r="S505" s="31"/>
      <c r="T505" s="31"/>
      <c r="U505" s="31"/>
      <c r="V505" s="31"/>
      <c r="W505" s="31"/>
      <c r="X505" s="135"/>
      <c r="Y505" s="60"/>
      <c r="Z505" s="60"/>
      <c r="AA505" s="60"/>
      <c r="AB505" s="60"/>
      <c r="AC505" s="136"/>
      <c r="AD505" s="60"/>
      <c r="AE505" s="60"/>
    </row>
    <row r="506" spans="1:31" ht="30" customHeight="1" x14ac:dyDescent="0.25">
      <c r="A506" s="172"/>
      <c r="B506" s="70">
        <v>550</v>
      </c>
      <c r="C506" s="175"/>
      <c r="D506" s="81" t="s">
        <v>550</v>
      </c>
      <c r="E506" s="66" t="s">
        <v>822</v>
      </c>
      <c r="F506" s="69" t="s">
        <v>123</v>
      </c>
      <c r="G506" s="69" t="s">
        <v>39</v>
      </c>
      <c r="H506" s="54">
        <v>10</v>
      </c>
      <c r="I506" s="32"/>
      <c r="J506" s="41">
        <f t="shared" si="14"/>
        <v>0</v>
      </c>
      <c r="K506" s="42" t="str">
        <f t="shared" si="15"/>
        <v>OK</v>
      </c>
      <c r="L506" s="31"/>
      <c r="M506" s="31"/>
      <c r="N506" s="31"/>
      <c r="O506" s="31"/>
      <c r="P506" s="31"/>
      <c r="Q506" s="31"/>
      <c r="R506" s="31"/>
      <c r="S506" s="31"/>
      <c r="T506" s="31"/>
      <c r="U506" s="31"/>
      <c r="V506" s="31"/>
      <c r="W506" s="31"/>
      <c r="X506" s="135"/>
      <c r="Y506" s="60"/>
      <c r="Z506" s="60"/>
      <c r="AA506" s="60"/>
      <c r="AB506" s="60"/>
      <c r="AC506" s="136"/>
      <c r="AD506" s="60"/>
      <c r="AE506" s="60"/>
    </row>
    <row r="507" spans="1:31" ht="30" customHeight="1" x14ac:dyDescent="0.25">
      <c r="A507" s="172"/>
      <c r="B507" s="70">
        <v>551</v>
      </c>
      <c r="C507" s="175"/>
      <c r="D507" s="80" t="s">
        <v>551</v>
      </c>
      <c r="E507" s="69" t="s">
        <v>827</v>
      </c>
      <c r="F507" s="69" t="s">
        <v>553</v>
      </c>
      <c r="G507" s="69" t="s">
        <v>39</v>
      </c>
      <c r="H507" s="54">
        <v>34.299999999999997</v>
      </c>
      <c r="I507" s="32"/>
      <c r="J507" s="41">
        <f t="shared" si="14"/>
        <v>0</v>
      </c>
      <c r="K507" s="42" t="str">
        <f t="shared" si="15"/>
        <v>OK</v>
      </c>
      <c r="L507" s="31"/>
      <c r="M507" s="31"/>
      <c r="N507" s="31"/>
      <c r="O507" s="31"/>
      <c r="P507" s="31"/>
      <c r="Q507" s="31"/>
      <c r="R507" s="31"/>
      <c r="S507" s="31"/>
      <c r="T507" s="31"/>
      <c r="U507" s="31"/>
      <c r="V507" s="31"/>
      <c r="W507" s="31"/>
      <c r="X507" s="135"/>
      <c r="Y507" s="60"/>
      <c r="Z507" s="60"/>
      <c r="AA507" s="60"/>
      <c r="AB507" s="60"/>
      <c r="AC507" s="136"/>
      <c r="AD507" s="60"/>
      <c r="AE507" s="60"/>
    </row>
    <row r="508" spans="1:31" ht="30" customHeight="1" x14ac:dyDescent="0.25">
      <c r="A508" s="172"/>
      <c r="B508" s="70">
        <v>552</v>
      </c>
      <c r="C508" s="175"/>
      <c r="D508" s="80" t="s">
        <v>554</v>
      </c>
      <c r="E508" s="69" t="s">
        <v>827</v>
      </c>
      <c r="F508" s="69" t="s">
        <v>553</v>
      </c>
      <c r="G508" s="69" t="s">
        <v>39</v>
      </c>
      <c r="H508" s="54">
        <v>34.299999999999997</v>
      </c>
      <c r="I508" s="32"/>
      <c r="J508" s="41">
        <f t="shared" si="14"/>
        <v>0</v>
      </c>
      <c r="K508" s="42" t="str">
        <f t="shared" si="15"/>
        <v>OK</v>
      </c>
      <c r="L508" s="31"/>
      <c r="M508" s="31"/>
      <c r="N508" s="31"/>
      <c r="O508" s="31"/>
      <c r="P508" s="31"/>
      <c r="Q508" s="31"/>
      <c r="R508" s="31"/>
      <c r="S508" s="31"/>
      <c r="T508" s="31"/>
      <c r="U508" s="31"/>
      <c r="V508" s="31"/>
      <c r="W508" s="31"/>
      <c r="X508" s="135"/>
      <c r="Y508" s="60"/>
      <c r="Z508" s="60"/>
      <c r="AA508" s="60"/>
      <c r="AB508" s="60"/>
      <c r="AC508" s="136"/>
      <c r="AD508" s="60"/>
      <c r="AE508" s="60"/>
    </row>
    <row r="509" spans="1:31" ht="30" customHeight="1" x14ac:dyDescent="0.25">
      <c r="A509" s="172"/>
      <c r="B509" s="70">
        <v>553</v>
      </c>
      <c r="C509" s="175"/>
      <c r="D509" s="80" t="s">
        <v>555</v>
      </c>
      <c r="E509" s="69" t="s">
        <v>827</v>
      </c>
      <c r="F509" s="69" t="s">
        <v>553</v>
      </c>
      <c r="G509" s="69" t="s">
        <v>39</v>
      </c>
      <c r="H509" s="54">
        <v>34.299999999999997</v>
      </c>
      <c r="I509" s="32"/>
      <c r="J509" s="41">
        <f t="shared" si="14"/>
        <v>0</v>
      </c>
      <c r="K509" s="42" t="str">
        <f t="shared" si="15"/>
        <v>OK</v>
      </c>
      <c r="L509" s="31"/>
      <c r="M509" s="31"/>
      <c r="N509" s="31"/>
      <c r="O509" s="31"/>
      <c r="P509" s="31"/>
      <c r="Q509" s="31"/>
      <c r="R509" s="31"/>
      <c r="S509" s="31"/>
      <c r="T509" s="31"/>
      <c r="U509" s="31"/>
      <c r="V509" s="31"/>
      <c r="W509" s="31"/>
      <c r="X509" s="135"/>
      <c r="Y509" s="60"/>
      <c r="Z509" s="60"/>
      <c r="AA509" s="60"/>
      <c r="AB509" s="60"/>
      <c r="AC509" s="136"/>
      <c r="AD509" s="60"/>
      <c r="AE509" s="60"/>
    </row>
    <row r="510" spans="1:31" ht="30" customHeight="1" x14ac:dyDescent="0.25">
      <c r="A510" s="172"/>
      <c r="B510" s="70">
        <v>554</v>
      </c>
      <c r="C510" s="175"/>
      <c r="D510" s="80" t="s">
        <v>556</v>
      </c>
      <c r="E510" s="69" t="s">
        <v>827</v>
      </c>
      <c r="F510" s="69" t="s">
        <v>553</v>
      </c>
      <c r="G510" s="69" t="s">
        <v>39</v>
      </c>
      <c r="H510" s="54">
        <v>33.36</v>
      </c>
      <c r="I510" s="32"/>
      <c r="J510" s="41">
        <f t="shared" si="14"/>
        <v>0</v>
      </c>
      <c r="K510" s="42" t="str">
        <f t="shared" si="15"/>
        <v>OK</v>
      </c>
      <c r="L510" s="31"/>
      <c r="M510" s="31"/>
      <c r="N510" s="31"/>
      <c r="O510" s="31"/>
      <c r="P510" s="31"/>
      <c r="Q510" s="31"/>
      <c r="R510" s="31"/>
      <c r="S510" s="31"/>
      <c r="T510" s="31"/>
      <c r="U510" s="31"/>
      <c r="V510" s="31"/>
      <c r="W510" s="31"/>
      <c r="X510" s="135"/>
      <c r="Y510" s="60"/>
      <c r="Z510" s="60"/>
      <c r="AA510" s="60"/>
      <c r="AB510" s="60"/>
      <c r="AC510" s="136"/>
      <c r="AD510" s="60"/>
      <c r="AE510" s="60"/>
    </row>
    <row r="511" spans="1:31" ht="30" customHeight="1" x14ac:dyDescent="0.25">
      <c r="A511" s="172"/>
      <c r="B511" s="70">
        <v>555</v>
      </c>
      <c r="C511" s="175"/>
      <c r="D511" s="80" t="s">
        <v>557</v>
      </c>
      <c r="E511" s="69" t="s">
        <v>827</v>
      </c>
      <c r="F511" s="69" t="s">
        <v>553</v>
      </c>
      <c r="G511" s="69" t="s">
        <v>39</v>
      </c>
      <c r="H511" s="54">
        <v>34.299999999999997</v>
      </c>
      <c r="I511" s="32"/>
      <c r="J511" s="41">
        <f t="shared" si="14"/>
        <v>0</v>
      </c>
      <c r="K511" s="42" t="str">
        <f t="shared" si="15"/>
        <v>OK</v>
      </c>
      <c r="L511" s="31"/>
      <c r="M511" s="31"/>
      <c r="N511" s="31"/>
      <c r="O511" s="31"/>
      <c r="P511" s="31"/>
      <c r="Q511" s="31"/>
      <c r="R511" s="31"/>
      <c r="S511" s="31"/>
      <c r="T511" s="31"/>
      <c r="U511" s="31"/>
      <c r="V511" s="31"/>
      <c r="W511" s="31"/>
      <c r="X511" s="135"/>
      <c r="Y511" s="60"/>
      <c r="Z511" s="60"/>
      <c r="AA511" s="60"/>
      <c r="AB511" s="60"/>
      <c r="AC511" s="136"/>
      <c r="AD511" s="60"/>
      <c r="AE511" s="60"/>
    </row>
    <row r="512" spans="1:31" ht="30" customHeight="1" x14ac:dyDescent="0.25">
      <c r="A512" s="172"/>
      <c r="B512" s="70">
        <v>556</v>
      </c>
      <c r="C512" s="175"/>
      <c r="D512" s="80" t="s">
        <v>558</v>
      </c>
      <c r="E512" s="69" t="s">
        <v>827</v>
      </c>
      <c r="F512" s="69" t="s">
        <v>553</v>
      </c>
      <c r="G512" s="69" t="s">
        <v>39</v>
      </c>
      <c r="H512" s="54">
        <v>34.299999999999997</v>
      </c>
      <c r="I512" s="32"/>
      <c r="J512" s="41">
        <f t="shared" si="14"/>
        <v>0</v>
      </c>
      <c r="K512" s="42" t="str">
        <f t="shared" si="15"/>
        <v>OK</v>
      </c>
      <c r="L512" s="31"/>
      <c r="M512" s="31"/>
      <c r="N512" s="31"/>
      <c r="O512" s="31"/>
      <c r="P512" s="31"/>
      <c r="Q512" s="31"/>
      <c r="R512" s="31"/>
      <c r="S512" s="31"/>
      <c r="T512" s="31"/>
      <c r="U512" s="31"/>
      <c r="V512" s="31"/>
      <c r="W512" s="31"/>
      <c r="X512" s="135"/>
      <c r="Y512" s="60"/>
      <c r="Z512" s="60"/>
      <c r="AA512" s="60"/>
      <c r="AB512" s="60"/>
      <c r="AC512" s="136"/>
      <c r="AD512" s="60"/>
      <c r="AE512" s="60"/>
    </row>
    <row r="513" spans="1:31" ht="30" customHeight="1" x14ac:dyDescent="0.25">
      <c r="A513" s="172"/>
      <c r="B513" s="70">
        <v>557</v>
      </c>
      <c r="C513" s="175"/>
      <c r="D513" s="80" t="s">
        <v>559</v>
      </c>
      <c r="E513" s="69" t="s">
        <v>828</v>
      </c>
      <c r="F513" s="69" t="s">
        <v>561</v>
      </c>
      <c r="G513" s="69" t="s">
        <v>39</v>
      </c>
      <c r="H513" s="54">
        <v>15</v>
      </c>
      <c r="I513" s="32"/>
      <c r="J513" s="41">
        <f t="shared" si="14"/>
        <v>0</v>
      </c>
      <c r="K513" s="42" t="str">
        <f t="shared" si="15"/>
        <v>OK</v>
      </c>
      <c r="L513" s="31"/>
      <c r="M513" s="31"/>
      <c r="N513" s="31"/>
      <c r="O513" s="31"/>
      <c r="P513" s="31"/>
      <c r="Q513" s="31"/>
      <c r="R513" s="31"/>
      <c r="S513" s="31"/>
      <c r="T513" s="31"/>
      <c r="U513" s="31"/>
      <c r="V513" s="31"/>
      <c r="W513" s="31"/>
      <c r="X513" s="135"/>
      <c r="Y513" s="60"/>
      <c r="Z513" s="60"/>
      <c r="AA513" s="60"/>
      <c r="AB513" s="60"/>
      <c r="AC513" s="136"/>
      <c r="AD513" s="60"/>
      <c r="AE513" s="60"/>
    </row>
    <row r="514" spans="1:31" ht="30" customHeight="1" x14ac:dyDescent="0.25">
      <c r="A514" s="172"/>
      <c r="B514" s="70">
        <v>558</v>
      </c>
      <c r="C514" s="175"/>
      <c r="D514" s="80" t="s">
        <v>562</v>
      </c>
      <c r="E514" s="69" t="s">
        <v>829</v>
      </c>
      <c r="F514" s="69" t="s">
        <v>123</v>
      </c>
      <c r="G514" s="69" t="s">
        <v>39</v>
      </c>
      <c r="H514" s="54">
        <v>54.24</v>
      </c>
      <c r="I514" s="32"/>
      <c r="J514" s="41">
        <f t="shared" si="14"/>
        <v>0</v>
      </c>
      <c r="K514" s="42" t="str">
        <f t="shared" si="15"/>
        <v>OK</v>
      </c>
      <c r="L514" s="31"/>
      <c r="M514" s="31"/>
      <c r="N514" s="31"/>
      <c r="O514" s="31"/>
      <c r="P514" s="31"/>
      <c r="Q514" s="31"/>
      <c r="R514" s="31"/>
      <c r="S514" s="31"/>
      <c r="T514" s="31"/>
      <c r="U514" s="31"/>
      <c r="V514" s="31"/>
      <c r="W514" s="31"/>
      <c r="X514" s="135"/>
      <c r="Y514" s="60"/>
      <c r="Z514" s="60"/>
      <c r="AA514" s="60"/>
      <c r="AB514" s="60"/>
      <c r="AC514" s="136"/>
      <c r="AD514" s="60"/>
      <c r="AE514" s="60"/>
    </row>
    <row r="515" spans="1:31" ht="30" customHeight="1" x14ac:dyDescent="0.25">
      <c r="A515" s="172"/>
      <c r="B515" s="70">
        <v>559</v>
      </c>
      <c r="C515" s="175"/>
      <c r="D515" s="80" t="s">
        <v>566</v>
      </c>
      <c r="E515" s="69" t="s">
        <v>824</v>
      </c>
      <c r="F515" s="69" t="s">
        <v>123</v>
      </c>
      <c r="G515" s="69" t="s">
        <v>39</v>
      </c>
      <c r="H515" s="54">
        <v>290</v>
      </c>
      <c r="I515" s="32"/>
      <c r="J515" s="41">
        <f t="shared" si="14"/>
        <v>0</v>
      </c>
      <c r="K515" s="42" t="str">
        <f t="shared" si="15"/>
        <v>OK</v>
      </c>
      <c r="L515" s="31"/>
      <c r="M515" s="31"/>
      <c r="N515" s="31"/>
      <c r="O515" s="31"/>
      <c r="P515" s="31"/>
      <c r="Q515" s="31"/>
      <c r="R515" s="31"/>
      <c r="S515" s="31"/>
      <c r="T515" s="31"/>
      <c r="U515" s="31"/>
      <c r="V515" s="31"/>
      <c r="W515" s="31"/>
      <c r="X515" s="135"/>
      <c r="Y515" s="60"/>
      <c r="Z515" s="60"/>
      <c r="AA515" s="60"/>
      <c r="AB515" s="60"/>
      <c r="AC515" s="136"/>
      <c r="AD515" s="60"/>
      <c r="AE515" s="60"/>
    </row>
    <row r="516" spans="1:31" ht="30" customHeight="1" x14ac:dyDescent="0.25">
      <c r="A516" s="172"/>
      <c r="B516" s="70">
        <v>560</v>
      </c>
      <c r="C516" s="175"/>
      <c r="D516" s="80" t="s">
        <v>568</v>
      </c>
      <c r="E516" s="69" t="s">
        <v>824</v>
      </c>
      <c r="F516" s="69" t="s">
        <v>553</v>
      </c>
      <c r="G516" s="69" t="s">
        <v>39</v>
      </c>
      <c r="H516" s="54">
        <v>7.5</v>
      </c>
      <c r="I516" s="32">
        <v>20</v>
      </c>
      <c r="J516" s="41">
        <f t="shared" si="14"/>
        <v>20</v>
      </c>
      <c r="K516" s="42" t="str">
        <f t="shared" si="15"/>
        <v>OK</v>
      </c>
      <c r="L516" s="31"/>
      <c r="M516" s="31"/>
      <c r="N516" s="31"/>
      <c r="O516" s="31"/>
      <c r="P516" s="31"/>
      <c r="Q516" s="31"/>
      <c r="R516" s="31"/>
      <c r="S516" s="31"/>
      <c r="T516" s="31"/>
      <c r="U516" s="31"/>
      <c r="V516" s="31"/>
      <c r="W516" s="31"/>
      <c r="X516" s="135"/>
      <c r="Y516" s="60"/>
      <c r="Z516" s="60"/>
      <c r="AA516" s="60"/>
      <c r="AB516" s="60"/>
      <c r="AC516" s="136"/>
      <c r="AD516" s="60"/>
      <c r="AE516" s="60"/>
    </row>
    <row r="517" spans="1:31" ht="30" customHeight="1" x14ac:dyDescent="0.25">
      <c r="A517" s="172"/>
      <c r="B517" s="70">
        <v>561</v>
      </c>
      <c r="C517" s="175"/>
      <c r="D517" s="80" t="s">
        <v>569</v>
      </c>
      <c r="E517" s="69" t="s">
        <v>824</v>
      </c>
      <c r="F517" s="69" t="s">
        <v>553</v>
      </c>
      <c r="G517" s="69" t="s">
        <v>39</v>
      </c>
      <c r="H517" s="54">
        <v>7.5</v>
      </c>
      <c r="I517" s="32"/>
      <c r="J517" s="41">
        <f t="shared" ref="J517:J560" si="16">I517-(SUM(L517:AE517))</f>
        <v>0</v>
      </c>
      <c r="K517" s="42" t="str">
        <f t="shared" ref="K517:K560" si="17">IF(J517&lt;0,"ATENÇÃO","OK")</f>
        <v>OK</v>
      </c>
      <c r="L517" s="31"/>
      <c r="M517" s="31"/>
      <c r="N517" s="31"/>
      <c r="O517" s="31"/>
      <c r="P517" s="31"/>
      <c r="Q517" s="31"/>
      <c r="R517" s="31"/>
      <c r="S517" s="31"/>
      <c r="T517" s="31"/>
      <c r="U517" s="31"/>
      <c r="V517" s="31"/>
      <c r="W517" s="31"/>
      <c r="X517" s="135"/>
      <c r="Y517" s="60"/>
      <c r="Z517" s="60"/>
      <c r="AA517" s="60"/>
      <c r="AB517" s="60"/>
      <c r="AC517" s="136"/>
      <c r="AD517" s="60"/>
      <c r="AE517" s="60"/>
    </row>
    <row r="518" spans="1:31" ht="30" customHeight="1" x14ac:dyDescent="0.25">
      <c r="A518" s="172"/>
      <c r="B518" s="70">
        <v>562</v>
      </c>
      <c r="C518" s="175"/>
      <c r="D518" s="80" t="s">
        <v>570</v>
      </c>
      <c r="E518" s="69" t="s">
        <v>824</v>
      </c>
      <c r="F518" s="69" t="s">
        <v>553</v>
      </c>
      <c r="G518" s="69" t="s">
        <v>39</v>
      </c>
      <c r="H518" s="54">
        <v>3.68</v>
      </c>
      <c r="I518" s="32"/>
      <c r="J518" s="41">
        <f t="shared" si="16"/>
        <v>0</v>
      </c>
      <c r="K518" s="42" t="str">
        <f t="shared" si="17"/>
        <v>OK</v>
      </c>
      <c r="L518" s="31"/>
      <c r="M518" s="31"/>
      <c r="N518" s="31"/>
      <c r="O518" s="31"/>
      <c r="P518" s="31"/>
      <c r="Q518" s="31"/>
      <c r="R518" s="31"/>
      <c r="S518" s="31"/>
      <c r="T518" s="31"/>
      <c r="U518" s="31"/>
      <c r="V518" s="31"/>
      <c r="W518" s="31"/>
      <c r="X518" s="135"/>
      <c r="Y518" s="60"/>
      <c r="Z518" s="60"/>
      <c r="AA518" s="60"/>
      <c r="AB518" s="60"/>
      <c r="AC518" s="136"/>
      <c r="AD518" s="60"/>
      <c r="AE518" s="60"/>
    </row>
    <row r="519" spans="1:31" ht="30" customHeight="1" x14ac:dyDescent="0.25">
      <c r="A519" s="172"/>
      <c r="B519" s="70">
        <v>563</v>
      </c>
      <c r="C519" s="175"/>
      <c r="D519" s="80" t="s">
        <v>571</v>
      </c>
      <c r="E519" s="69" t="s">
        <v>572</v>
      </c>
      <c r="F519" s="69" t="s">
        <v>553</v>
      </c>
      <c r="G519" s="69" t="s">
        <v>39</v>
      </c>
      <c r="H519" s="54">
        <v>345.04</v>
      </c>
      <c r="I519" s="32"/>
      <c r="J519" s="41">
        <f t="shared" si="16"/>
        <v>0</v>
      </c>
      <c r="K519" s="42" t="str">
        <f t="shared" si="17"/>
        <v>OK</v>
      </c>
      <c r="L519" s="31"/>
      <c r="M519" s="31"/>
      <c r="N519" s="31"/>
      <c r="O519" s="31"/>
      <c r="P519" s="31"/>
      <c r="Q519" s="31"/>
      <c r="R519" s="31"/>
      <c r="S519" s="31"/>
      <c r="T519" s="31"/>
      <c r="U519" s="31"/>
      <c r="V519" s="31"/>
      <c r="W519" s="31"/>
      <c r="X519" s="135"/>
      <c r="Y519" s="60"/>
      <c r="Z519" s="60"/>
      <c r="AA519" s="60"/>
      <c r="AB519" s="60"/>
      <c r="AC519" s="136"/>
      <c r="AD519" s="60"/>
      <c r="AE519" s="60"/>
    </row>
    <row r="520" spans="1:31" ht="30" customHeight="1" x14ac:dyDescent="0.25">
      <c r="A520" s="172"/>
      <c r="B520" s="70">
        <v>564</v>
      </c>
      <c r="C520" s="175"/>
      <c r="D520" s="81" t="s">
        <v>573</v>
      </c>
      <c r="E520" s="66" t="s">
        <v>824</v>
      </c>
      <c r="F520" s="66" t="s">
        <v>574</v>
      </c>
      <c r="G520" s="69" t="s">
        <v>39</v>
      </c>
      <c r="H520" s="54">
        <v>24.17</v>
      </c>
      <c r="I520" s="32"/>
      <c r="J520" s="41">
        <f t="shared" si="16"/>
        <v>0</v>
      </c>
      <c r="K520" s="42" t="str">
        <f t="shared" si="17"/>
        <v>OK</v>
      </c>
      <c r="L520" s="31"/>
      <c r="M520" s="31"/>
      <c r="N520" s="31"/>
      <c r="O520" s="31"/>
      <c r="P520" s="31"/>
      <c r="Q520" s="31"/>
      <c r="R520" s="31"/>
      <c r="S520" s="31"/>
      <c r="T520" s="31"/>
      <c r="U520" s="31"/>
      <c r="V520" s="31"/>
      <c r="W520" s="31"/>
      <c r="X520" s="135"/>
      <c r="Y520" s="60"/>
      <c r="Z520" s="60"/>
      <c r="AA520" s="60"/>
      <c r="AB520" s="60"/>
      <c r="AC520" s="136"/>
      <c r="AD520" s="60"/>
      <c r="AE520" s="60"/>
    </row>
    <row r="521" spans="1:31" ht="30" customHeight="1" x14ac:dyDescent="0.25">
      <c r="A521" s="172"/>
      <c r="B521" s="70">
        <v>565</v>
      </c>
      <c r="C521" s="175"/>
      <c r="D521" s="80" t="s">
        <v>575</v>
      </c>
      <c r="E521" s="69" t="s">
        <v>824</v>
      </c>
      <c r="F521" s="69" t="s">
        <v>123</v>
      </c>
      <c r="G521" s="69" t="s">
        <v>39</v>
      </c>
      <c r="H521" s="54">
        <v>4.95</v>
      </c>
      <c r="I521" s="32"/>
      <c r="J521" s="41">
        <f t="shared" si="16"/>
        <v>0</v>
      </c>
      <c r="K521" s="42" t="str">
        <f t="shared" si="17"/>
        <v>OK</v>
      </c>
      <c r="L521" s="31"/>
      <c r="M521" s="31"/>
      <c r="N521" s="31"/>
      <c r="O521" s="31"/>
      <c r="P521" s="31"/>
      <c r="Q521" s="31"/>
      <c r="R521" s="31"/>
      <c r="S521" s="31"/>
      <c r="T521" s="31"/>
      <c r="U521" s="31"/>
      <c r="V521" s="31"/>
      <c r="W521" s="31"/>
      <c r="X521" s="135"/>
      <c r="Y521" s="60"/>
      <c r="Z521" s="60"/>
      <c r="AA521" s="60"/>
      <c r="AB521" s="60"/>
      <c r="AC521" s="136"/>
      <c r="AD521" s="60"/>
      <c r="AE521" s="60"/>
    </row>
    <row r="522" spans="1:31" ht="30" customHeight="1" x14ac:dyDescent="0.25">
      <c r="A522" s="172"/>
      <c r="B522" s="70">
        <v>566</v>
      </c>
      <c r="C522" s="175"/>
      <c r="D522" s="80" t="s">
        <v>576</v>
      </c>
      <c r="E522" s="69" t="s">
        <v>824</v>
      </c>
      <c r="F522" s="69" t="s">
        <v>123</v>
      </c>
      <c r="G522" s="69" t="s">
        <v>39</v>
      </c>
      <c r="H522" s="54">
        <v>4.95</v>
      </c>
      <c r="I522" s="32"/>
      <c r="J522" s="41">
        <f t="shared" si="16"/>
        <v>0</v>
      </c>
      <c r="K522" s="42" t="str">
        <f t="shared" si="17"/>
        <v>OK</v>
      </c>
      <c r="L522" s="31"/>
      <c r="M522" s="31"/>
      <c r="N522" s="31"/>
      <c r="O522" s="31"/>
      <c r="P522" s="31"/>
      <c r="Q522" s="31"/>
      <c r="R522" s="31"/>
      <c r="S522" s="31"/>
      <c r="T522" s="31"/>
      <c r="U522" s="31"/>
      <c r="V522" s="31"/>
      <c r="W522" s="31"/>
      <c r="X522" s="135"/>
      <c r="Y522" s="60"/>
      <c r="Z522" s="60"/>
      <c r="AA522" s="60"/>
      <c r="AB522" s="60"/>
      <c r="AC522" s="136"/>
      <c r="AD522" s="60"/>
      <c r="AE522" s="60"/>
    </row>
    <row r="523" spans="1:31" ht="30" customHeight="1" x14ac:dyDescent="0.25">
      <c r="A523" s="172"/>
      <c r="B523" s="70">
        <v>567</v>
      </c>
      <c r="C523" s="175"/>
      <c r="D523" s="80" t="s">
        <v>577</v>
      </c>
      <c r="E523" s="69" t="s">
        <v>824</v>
      </c>
      <c r="F523" s="69" t="s">
        <v>123</v>
      </c>
      <c r="G523" s="69" t="s">
        <v>39</v>
      </c>
      <c r="H523" s="54">
        <v>4.95</v>
      </c>
      <c r="I523" s="32"/>
      <c r="J523" s="41">
        <f t="shared" si="16"/>
        <v>0</v>
      </c>
      <c r="K523" s="42" t="str">
        <f t="shared" si="17"/>
        <v>OK</v>
      </c>
      <c r="L523" s="31"/>
      <c r="M523" s="31"/>
      <c r="N523" s="31"/>
      <c r="O523" s="31"/>
      <c r="P523" s="31"/>
      <c r="Q523" s="31"/>
      <c r="R523" s="31"/>
      <c r="S523" s="31"/>
      <c r="T523" s="31"/>
      <c r="U523" s="31"/>
      <c r="V523" s="31"/>
      <c r="W523" s="31"/>
      <c r="X523" s="135"/>
      <c r="Y523" s="60"/>
      <c r="Z523" s="60"/>
      <c r="AA523" s="60"/>
      <c r="AB523" s="60"/>
      <c r="AC523" s="136"/>
      <c r="AD523" s="60"/>
      <c r="AE523" s="60"/>
    </row>
    <row r="524" spans="1:31" ht="30" customHeight="1" x14ac:dyDescent="0.25">
      <c r="A524" s="172"/>
      <c r="B524" s="70">
        <v>568</v>
      </c>
      <c r="C524" s="175"/>
      <c r="D524" s="81" t="s">
        <v>578</v>
      </c>
      <c r="E524" s="66" t="s">
        <v>824</v>
      </c>
      <c r="F524" s="66" t="s">
        <v>574</v>
      </c>
      <c r="G524" s="69" t="s">
        <v>39</v>
      </c>
      <c r="H524" s="54">
        <v>22.5</v>
      </c>
      <c r="I524" s="32">
        <v>2</v>
      </c>
      <c r="J524" s="41">
        <f t="shared" si="16"/>
        <v>0</v>
      </c>
      <c r="K524" s="42" t="str">
        <f t="shared" si="17"/>
        <v>OK</v>
      </c>
      <c r="M524" s="31"/>
      <c r="N524" s="31">
        <v>2</v>
      </c>
      <c r="O524" s="31"/>
      <c r="P524" s="31"/>
      <c r="Q524" s="31"/>
      <c r="R524" s="31"/>
      <c r="S524" s="31"/>
      <c r="T524" s="31"/>
      <c r="U524" s="31"/>
      <c r="V524" s="31"/>
      <c r="W524" s="31"/>
      <c r="X524" s="135"/>
      <c r="Y524" s="60"/>
      <c r="Z524" s="60"/>
      <c r="AA524" s="60"/>
      <c r="AB524" s="60"/>
      <c r="AC524" s="136"/>
      <c r="AD524" s="60"/>
      <c r="AE524" s="60"/>
    </row>
    <row r="525" spans="1:31" ht="30" customHeight="1" x14ac:dyDescent="0.25">
      <c r="A525" s="172"/>
      <c r="B525" s="70">
        <v>569</v>
      </c>
      <c r="C525" s="175"/>
      <c r="D525" s="81" t="s">
        <v>580</v>
      </c>
      <c r="E525" s="66" t="s">
        <v>824</v>
      </c>
      <c r="F525" s="66" t="s">
        <v>574</v>
      </c>
      <c r="G525" s="69" t="s">
        <v>39</v>
      </c>
      <c r="H525" s="54">
        <v>22.5</v>
      </c>
      <c r="I525" s="32"/>
      <c r="J525" s="41">
        <f t="shared" si="16"/>
        <v>0</v>
      </c>
      <c r="K525" s="42" t="str">
        <f t="shared" si="17"/>
        <v>OK</v>
      </c>
      <c r="L525" s="31"/>
      <c r="M525" s="31"/>
      <c r="N525" s="31"/>
      <c r="O525" s="31"/>
      <c r="P525" s="31"/>
      <c r="Q525" s="31"/>
      <c r="R525" s="31"/>
      <c r="S525" s="31"/>
      <c r="T525" s="31"/>
      <c r="U525" s="31"/>
      <c r="V525" s="31"/>
      <c r="W525" s="31"/>
      <c r="X525" s="135"/>
      <c r="Y525" s="60"/>
      <c r="Z525" s="60"/>
      <c r="AA525" s="60"/>
      <c r="AB525" s="60"/>
      <c r="AC525" s="136"/>
      <c r="AD525" s="60"/>
      <c r="AE525" s="60"/>
    </row>
    <row r="526" spans="1:31" ht="30" customHeight="1" x14ac:dyDescent="0.25">
      <c r="A526" s="172"/>
      <c r="B526" s="70">
        <v>570</v>
      </c>
      <c r="C526" s="175"/>
      <c r="D526" s="81" t="s">
        <v>581</v>
      </c>
      <c r="E526" s="66" t="s">
        <v>824</v>
      </c>
      <c r="F526" s="66" t="s">
        <v>574</v>
      </c>
      <c r="G526" s="69" t="s">
        <v>39</v>
      </c>
      <c r="H526" s="54">
        <v>22.5</v>
      </c>
      <c r="I526" s="32"/>
      <c r="J526" s="41">
        <f t="shared" si="16"/>
        <v>0</v>
      </c>
      <c r="K526" s="42" t="str">
        <f t="shared" si="17"/>
        <v>OK</v>
      </c>
      <c r="L526" s="31"/>
      <c r="M526" s="31"/>
      <c r="N526" s="31"/>
      <c r="O526" s="31"/>
      <c r="P526" s="31"/>
      <c r="Q526" s="31"/>
      <c r="R526" s="31"/>
      <c r="S526" s="31"/>
      <c r="T526" s="31"/>
      <c r="U526" s="31"/>
      <c r="V526" s="31"/>
      <c r="W526" s="31"/>
      <c r="X526" s="135"/>
      <c r="Y526" s="60"/>
      <c r="Z526" s="60"/>
      <c r="AA526" s="60"/>
      <c r="AB526" s="60"/>
      <c r="AC526" s="136"/>
      <c r="AD526" s="60"/>
      <c r="AE526" s="60"/>
    </row>
    <row r="527" spans="1:31" ht="30" customHeight="1" x14ac:dyDescent="0.25">
      <c r="A527" s="172"/>
      <c r="B527" s="70">
        <v>571</v>
      </c>
      <c r="C527" s="175"/>
      <c r="D527" s="81" t="s">
        <v>637</v>
      </c>
      <c r="E527" s="66" t="s">
        <v>824</v>
      </c>
      <c r="F527" s="69" t="s">
        <v>638</v>
      </c>
      <c r="G527" s="69" t="s">
        <v>44</v>
      </c>
      <c r="H527" s="54">
        <v>3.5</v>
      </c>
      <c r="I527" s="32"/>
      <c r="J527" s="41">
        <f t="shared" si="16"/>
        <v>0</v>
      </c>
      <c r="K527" s="42" t="str">
        <f t="shared" si="17"/>
        <v>OK</v>
      </c>
      <c r="L527" s="31"/>
      <c r="M527" s="31"/>
      <c r="N527" s="31"/>
      <c r="O527" s="31"/>
      <c r="P527" s="31"/>
      <c r="Q527" s="31"/>
      <c r="R527" s="31"/>
      <c r="S527" s="31"/>
      <c r="T527" s="31"/>
      <c r="U527" s="31"/>
      <c r="V527" s="31"/>
      <c r="W527" s="31"/>
      <c r="X527" s="135"/>
      <c r="Y527" s="60"/>
      <c r="Z527" s="60"/>
      <c r="AA527" s="60"/>
      <c r="AB527" s="60"/>
      <c r="AC527" s="136"/>
      <c r="AD527" s="60"/>
      <c r="AE527" s="60"/>
    </row>
    <row r="528" spans="1:31" ht="30" customHeight="1" x14ac:dyDescent="0.25">
      <c r="A528" s="172"/>
      <c r="B528" s="70">
        <v>572</v>
      </c>
      <c r="C528" s="175"/>
      <c r="D528" s="80" t="s">
        <v>582</v>
      </c>
      <c r="E528" s="69" t="s">
        <v>830</v>
      </c>
      <c r="F528" s="69" t="s">
        <v>123</v>
      </c>
      <c r="G528" s="69" t="s">
        <v>39</v>
      </c>
      <c r="H528" s="54">
        <v>561.89</v>
      </c>
      <c r="I528" s="32">
        <v>1</v>
      </c>
      <c r="J528" s="41">
        <f t="shared" si="16"/>
        <v>1</v>
      </c>
      <c r="K528" s="42" t="str">
        <f t="shared" si="17"/>
        <v>OK</v>
      </c>
      <c r="L528" s="31"/>
      <c r="M528" s="31"/>
      <c r="N528" s="31"/>
      <c r="O528" s="31"/>
      <c r="P528" s="31"/>
      <c r="Q528" s="31"/>
      <c r="R528" s="31"/>
      <c r="S528" s="31"/>
      <c r="T528" s="31"/>
      <c r="U528" s="31"/>
      <c r="V528" s="31"/>
      <c r="W528" s="31"/>
      <c r="X528" s="135"/>
      <c r="Y528" s="60"/>
      <c r="Z528" s="60"/>
      <c r="AA528" s="60"/>
      <c r="AB528" s="60"/>
      <c r="AC528" s="136"/>
      <c r="AD528" s="60"/>
      <c r="AE528" s="60"/>
    </row>
    <row r="529" spans="1:31" ht="30" customHeight="1" x14ac:dyDescent="0.25">
      <c r="A529" s="172"/>
      <c r="B529" s="70">
        <v>573</v>
      </c>
      <c r="C529" s="175"/>
      <c r="D529" s="81" t="s">
        <v>583</v>
      </c>
      <c r="E529" s="66" t="s">
        <v>824</v>
      </c>
      <c r="F529" s="66" t="s">
        <v>574</v>
      </c>
      <c r="G529" s="69" t="s">
        <v>39</v>
      </c>
      <c r="H529" s="54">
        <v>7.04</v>
      </c>
      <c r="I529" s="32"/>
      <c r="J529" s="41">
        <f t="shared" si="16"/>
        <v>0</v>
      </c>
      <c r="K529" s="42" t="str">
        <f t="shared" si="17"/>
        <v>OK</v>
      </c>
      <c r="L529" s="31"/>
      <c r="M529" s="31"/>
      <c r="N529" s="31"/>
      <c r="O529" s="31"/>
      <c r="P529" s="31"/>
      <c r="Q529" s="31"/>
      <c r="R529" s="31"/>
      <c r="S529" s="31"/>
      <c r="T529" s="31"/>
      <c r="U529" s="31"/>
      <c r="V529" s="31"/>
      <c r="W529" s="31"/>
      <c r="X529" s="135"/>
      <c r="Y529" s="60"/>
      <c r="Z529" s="60"/>
      <c r="AA529" s="60"/>
      <c r="AB529" s="60"/>
      <c r="AC529" s="136"/>
      <c r="AD529" s="60"/>
      <c r="AE529" s="60"/>
    </row>
    <row r="530" spans="1:31" ht="30" customHeight="1" x14ac:dyDescent="0.25">
      <c r="A530" s="172"/>
      <c r="B530" s="70">
        <v>574</v>
      </c>
      <c r="C530" s="175"/>
      <c r="D530" s="81" t="s">
        <v>585</v>
      </c>
      <c r="E530" s="66" t="s">
        <v>821</v>
      </c>
      <c r="F530" s="69" t="s">
        <v>123</v>
      </c>
      <c r="G530" s="69" t="s">
        <v>39</v>
      </c>
      <c r="H530" s="54">
        <v>3.52</v>
      </c>
      <c r="I530" s="32"/>
      <c r="J530" s="41">
        <f t="shared" si="16"/>
        <v>0</v>
      </c>
      <c r="K530" s="42" t="str">
        <f t="shared" si="17"/>
        <v>OK</v>
      </c>
      <c r="L530" s="31"/>
      <c r="M530" s="31"/>
      <c r="N530" s="31"/>
      <c r="O530" s="31"/>
      <c r="P530" s="31"/>
      <c r="Q530" s="31"/>
      <c r="R530" s="31"/>
      <c r="S530" s="31"/>
      <c r="T530" s="31"/>
      <c r="U530" s="31"/>
      <c r="V530" s="31"/>
      <c r="W530" s="31"/>
      <c r="X530" s="135"/>
      <c r="Y530" s="60"/>
      <c r="Z530" s="60"/>
      <c r="AA530" s="60"/>
      <c r="AB530" s="60"/>
      <c r="AC530" s="136"/>
      <c r="AD530" s="60"/>
      <c r="AE530" s="60"/>
    </row>
    <row r="531" spans="1:31" ht="30" customHeight="1" x14ac:dyDescent="0.25">
      <c r="A531" s="172"/>
      <c r="B531" s="70">
        <v>575</v>
      </c>
      <c r="C531" s="175"/>
      <c r="D531" s="80" t="s">
        <v>831</v>
      </c>
      <c r="E531" s="69" t="s">
        <v>832</v>
      </c>
      <c r="F531" s="69" t="s">
        <v>123</v>
      </c>
      <c r="G531" s="69" t="s">
        <v>39</v>
      </c>
      <c r="H531" s="54">
        <v>4.45</v>
      </c>
      <c r="I531" s="32"/>
      <c r="J531" s="41">
        <f t="shared" si="16"/>
        <v>0</v>
      </c>
      <c r="K531" s="42" t="str">
        <f t="shared" si="17"/>
        <v>OK</v>
      </c>
      <c r="L531" s="31"/>
      <c r="M531" s="31"/>
      <c r="N531" s="31"/>
      <c r="O531" s="31"/>
      <c r="P531" s="31"/>
      <c r="Q531" s="31"/>
      <c r="R531" s="31"/>
      <c r="S531" s="31"/>
      <c r="T531" s="31"/>
      <c r="U531" s="31"/>
      <c r="V531" s="31"/>
      <c r="W531" s="31"/>
      <c r="X531" s="135"/>
      <c r="Y531" s="60"/>
      <c r="Z531" s="60"/>
      <c r="AA531" s="60"/>
      <c r="AB531" s="60"/>
      <c r="AC531" s="136"/>
      <c r="AD531" s="60"/>
      <c r="AE531" s="60"/>
    </row>
    <row r="532" spans="1:31" ht="30" customHeight="1" x14ac:dyDescent="0.25">
      <c r="A532" s="172"/>
      <c r="B532" s="70">
        <v>576</v>
      </c>
      <c r="C532" s="175"/>
      <c r="D532" s="81" t="s">
        <v>586</v>
      </c>
      <c r="E532" s="66" t="s">
        <v>821</v>
      </c>
      <c r="F532" s="69" t="s">
        <v>123</v>
      </c>
      <c r="G532" s="69" t="s">
        <v>39</v>
      </c>
      <c r="H532" s="54">
        <v>73.84</v>
      </c>
      <c r="I532" s="32"/>
      <c r="J532" s="41">
        <f t="shared" si="16"/>
        <v>0</v>
      </c>
      <c r="K532" s="42" t="str">
        <f t="shared" si="17"/>
        <v>OK</v>
      </c>
      <c r="L532" s="31"/>
      <c r="M532" s="31"/>
      <c r="N532" s="31"/>
      <c r="O532" s="31"/>
      <c r="P532" s="31"/>
      <c r="Q532" s="31"/>
      <c r="R532" s="31"/>
      <c r="S532" s="31"/>
      <c r="T532" s="31"/>
      <c r="U532" s="31"/>
      <c r="V532" s="31"/>
      <c r="W532" s="31"/>
      <c r="X532" s="135"/>
      <c r="Y532" s="60"/>
      <c r="Z532" s="60"/>
      <c r="AA532" s="60"/>
      <c r="AB532" s="60"/>
      <c r="AC532" s="136"/>
      <c r="AD532" s="60"/>
      <c r="AE532" s="60"/>
    </row>
    <row r="533" spans="1:31" ht="30" customHeight="1" x14ac:dyDescent="0.25">
      <c r="A533" s="172"/>
      <c r="B533" s="70">
        <v>577</v>
      </c>
      <c r="C533" s="175"/>
      <c r="D533" s="80" t="s">
        <v>587</v>
      </c>
      <c r="E533" s="69" t="s">
        <v>833</v>
      </c>
      <c r="F533" s="69" t="s">
        <v>123</v>
      </c>
      <c r="G533" s="69" t="s">
        <v>39</v>
      </c>
      <c r="H533" s="54">
        <v>2.2599999999999998</v>
      </c>
      <c r="I533" s="32"/>
      <c r="J533" s="41">
        <f t="shared" si="16"/>
        <v>0</v>
      </c>
      <c r="K533" s="42" t="str">
        <f t="shared" si="17"/>
        <v>OK</v>
      </c>
      <c r="L533" s="31"/>
      <c r="M533" s="31"/>
      <c r="N533" s="31"/>
      <c r="O533" s="31"/>
      <c r="P533" s="31"/>
      <c r="Q533" s="31"/>
      <c r="R533" s="31"/>
      <c r="S533" s="31"/>
      <c r="T533" s="31"/>
      <c r="U533" s="31"/>
      <c r="V533" s="31"/>
      <c r="W533" s="31"/>
      <c r="X533" s="135"/>
      <c r="Y533" s="60"/>
      <c r="Z533" s="60"/>
      <c r="AA533" s="60"/>
      <c r="AB533" s="60"/>
      <c r="AC533" s="136"/>
      <c r="AD533" s="60"/>
      <c r="AE533" s="60"/>
    </row>
    <row r="534" spans="1:31" ht="30" customHeight="1" x14ac:dyDescent="0.25">
      <c r="A534" s="173"/>
      <c r="B534" s="70">
        <v>578</v>
      </c>
      <c r="C534" s="176"/>
      <c r="D534" s="80" t="s">
        <v>588</v>
      </c>
      <c r="E534" s="69" t="s">
        <v>824</v>
      </c>
      <c r="F534" s="66" t="s">
        <v>574</v>
      </c>
      <c r="G534" s="69" t="s">
        <v>39</v>
      </c>
      <c r="H534" s="54">
        <v>13.35</v>
      </c>
      <c r="I534" s="32"/>
      <c r="J534" s="41">
        <f t="shared" si="16"/>
        <v>0</v>
      </c>
      <c r="K534" s="42" t="str">
        <f t="shared" si="17"/>
        <v>OK</v>
      </c>
      <c r="L534" s="31"/>
      <c r="M534" s="31"/>
      <c r="N534" s="31"/>
      <c r="O534" s="31"/>
      <c r="P534" s="31"/>
      <c r="Q534" s="31"/>
      <c r="R534" s="31"/>
      <c r="S534" s="31"/>
      <c r="T534" s="31"/>
      <c r="U534" s="31"/>
      <c r="V534" s="31"/>
      <c r="W534" s="31"/>
      <c r="X534" s="135"/>
      <c r="Y534" s="60"/>
      <c r="Z534" s="60"/>
      <c r="AA534" s="60"/>
      <c r="AB534" s="60"/>
      <c r="AC534" s="136"/>
      <c r="AD534" s="60"/>
      <c r="AE534" s="60"/>
    </row>
    <row r="535" spans="1:31" ht="30" customHeight="1" x14ac:dyDescent="0.25">
      <c r="A535" s="165">
        <v>11</v>
      </c>
      <c r="B535" s="71">
        <v>579</v>
      </c>
      <c r="C535" s="168" t="s">
        <v>819</v>
      </c>
      <c r="D535" s="75" t="s">
        <v>589</v>
      </c>
      <c r="E535" s="72" t="s">
        <v>834</v>
      </c>
      <c r="F535" s="72" t="s">
        <v>38</v>
      </c>
      <c r="G535" s="72" t="s">
        <v>591</v>
      </c>
      <c r="H535" s="56">
        <v>800.54</v>
      </c>
      <c r="I535" s="32">
        <v>1</v>
      </c>
      <c r="J535" s="41">
        <f t="shared" si="16"/>
        <v>1</v>
      </c>
      <c r="K535" s="42" t="str">
        <f t="shared" si="17"/>
        <v>OK</v>
      </c>
      <c r="L535" s="31"/>
      <c r="M535" s="31"/>
      <c r="N535" s="31"/>
      <c r="O535" s="31"/>
      <c r="P535" s="31"/>
      <c r="Q535" s="31"/>
      <c r="R535" s="31"/>
      <c r="S535" s="31"/>
      <c r="T535" s="31"/>
      <c r="U535" s="31"/>
      <c r="V535" s="31"/>
      <c r="W535" s="31"/>
      <c r="X535" s="135"/>
      <c r="Y535" s="60"/>
      <c r="Z535" s="60"/>
      <c r="AA535" s="60"/>
      <c r="AB535" s="60"/>
      <c r="AC535" s="136"/>
      <c r="AD535" s="60"/>
      <c r="AE535" s="60"/>
    </row>
    <row r="536" spans="1:31" ht="30" customHeight="1" x14ac:dyDescent="0.25">
      <c r="A536" s="166"/>
      <c r="B536" s="73">
        <v>580</v>
      </c>
      <c r="C536" s="169"/>
      <c r="D536" s="75" t="s">
        <v>592</v>
      </c>
      <c r="E536" s="72" t="s">
        <v>835</v>
      </c>
      <c r="F536" s="72" t="s">
        <v>4</v>
      </c>
      <c r="G536" s="72" t="s">
        <v>591</v>
      </c>
      <c r="H536" s="56">
        <v>1227.56</v>
      </c>
      <c r="I536" s="32">
        <v>1</v>
      </c>
      <c r="J536" s="41">
        <f t="shared" si="16"/>
        <v>0</v>
      </c>
      <c r="K536" s="42" t="str">
        <f t="shared" si="17"/>
        <v>OK</v>
      </c>
      <c r="M536" s="31"/>
      <c r="N536" s="31">
        <v>1</v>
      </c>
      <c r="O536" s="31"/>
      <c r="P536" s="31"/>
      <c r="Q536" s="31"/>
      <c r="R536" s="31"/>
      <c r="S536" s="31"/>
      <c r="T536" s="31"/>
      <c r="U536" s="31"/>
      <c r="V536" s="31"/>
      <c r="W536" s="31"/>
      <c r="X536" s="135"/>
      <c r="Y536" s="60"/>
      <c r="Z536" s="60"/>
      <c r="AA536" s="60"/>
      <c r="AB536" s="60"/>
      <c r="AC536" s="136"/>
      <c r="AD536" s="60"/>
      <c r="AE536" s="60"/>
    </row>
    <row r="537" spans="1:31" ht="30" customHeight="1" x14ac:dyDescent="0.25">
      <c r="A537" s="166"/>
      <c r="B537" s="73">
        <v>581</v>
      </c>
      <c r="C537" s="169"/>
      <c r="D537" s="75" t="s">
        <v>593</v>
      </c>
      <c r="E537" s="72" t="s">
        <v>834</v>
      </c>
      <c r="F537" s="72" t="s">
        <v>4</v>
      </c>
      <c r="G537" s="72" t="s">
        <v>591</v>
      </c>
      <c r="H537" s="56">
        <v>307.14</v>
      </c>
      <c r="I537" s="32"/>
      <c r="J537" s="41">
        <f t="shared" si="16"/>
        <v>0</v>
      </c>
      <c r="K537" s="42" t="str">
        <f t="shared" si="17"/>
        <v>OK</v>
      </c>
      <c r="L537" s="31"/>
      <c r="M537" s="31"/>
      <c r="N537" s="31"/>
      <c r="O537" s="31"/>
      <c r="P537" s="31"/>
      <c r="Q537" s="31"/>
      <c r="R537" s="31"/>
      <c r="S537" s="31"/>
      <c r="T537" s="31"/>
      <c r="U537" s="31"/>
      <c r="V537" s="31"/>
      <c r="W537" s="31"/>
      <c r="X537" s="135"/>
      <c r="Y537" s="60"/>
      <c r="Z537" s="60"/>
      <c r="AA537" s="60"/>
      <c r="AB537" s="60"/>
      <c r="AC537" s="136"/>
      <c r="AD537" s="60"/>
      <c r="AE537" s="60"/>
    </row>
    <row r="538" spans="1:31" ht="30" customHeight="1" x14ac:dyDescent="0.25">
      <c r="A538" s="166"/>
      <c r="B538" s="73">
        <v>582</v>
      </c>
      <c r="C538" s="169"/>
      <c r="D538" s="82" t="s">
        <v>594</v>
      </c>
      <c r="E538" s="34" t="s">
        <v>836</v>
      </c>
      <c r="F538" s="72" t="s">
        <v>4</v>
      </c>
      <c r="G538" s="72" t="s">
        <v>591</v>
      </c>
      <c r="H538" s="56">
        <v>187.03</v>
      </c>
      <c r="I538" s="32">
        <f>3+1</f>
        <v>4</v>
      </c>
      <c r="J538" s="41">
        <f t="shared" si="16"/>
        <v>0</v>
      </c>
      <c r="K538" s="42" t="str">
        <f t="shared" si="17"/>
        <v>OK</v>
      </c>
      <c r="M538" s="31"/>
      <c r="N538" s="31">
        <v>3</v>
      </c>
      <c r="O538" s="31"/>
      <c r="P538" s="31"/>
      <c r="Q538" s="31"/>
      <c r="R538" s="31"/>
      <c r="S538" s="31"/>
      <c r="T538" s="31"/>
      <c r="U538" s="31"/>
      <c r="V538" s="31"/>
      <c r="W538" s="31"/>
      <c r="X538" s="137">
        <v>1</v>
      </c>
      <c r="Y538" s="60"/>
      <c r="Z538" s="60"/>
      <c r="AA538" s="60"/>
      <c r="AB538" s="60"/>
      <c r="AC538" s="136"/>
      <c r="AD538" s="60"/>
      <c r="AE538" s="60"/>
    </row>
    <row r="539" spans="1:31" ht="30" customHeight="1" x14ac:dyDescent="0.25">
      <c r="A539" s="166"/>
      <c r="B539" s="72">
        <v>583</v>
      </c>
      <c r="C539" s="169"/>
      <c r="D539" s="75" t="s">
        <v>596</v>
      </c>
      <c r="E539" s="72" t="s">
        <v>837</v>
      </c>
      <c r="F539" s="72" t="s">
        <v>38</v>
      </c>
      <c r="G539" s="72" t="s">
        <v>598</v>
      </c>
      <c r="H539" s="56">
        <v>327</v>
      </c>
      <c r="I539" s="32">
        <v>4</v>
      </c>
      <c r="J539" s="41">
        <f t="shared" si="16"/>
        <v>4</v>
      </c>
      <c r="K539" s="42" t="str">
        <f t="shared" si="17"/>
        <v>OK</v>
      </c>
      <c r="L539" s="31"/>
      <c r="M539" s="31"/>
      <c r="N539" s="31"/>
      <c r="O539" s="31"/>
      <c r="P539" s="31"/>
      <c r="Q539" s="31"/>
      <c r="R539" s="31"/>
      <c r="S539" s="31"/>
      <c r="T539" s="31"/>
      <c r="U539" s="31"/>
      <c r="V539" s="31"/>
      <c r="W539" s="31"/>
      <c r="X539" s="135"/>
      <c r="Y539" s="60"/>
      <c r="Z539" s="60"/>
      <c r="AA539" s="60"/>
      <c r="AB539" s="60"/>
      <c r="AC539" s="136"/>
      <c r="AD539" s="60"/>
      <c r="AE539" s="60"/>
    </row>
    <row r="540" spans="1:31" ht="30" customHeight="1" x14ac:dyDescent="0.25">
      <c r="A540" s="166"/>
      <c r="B540" s="72">
        <v>584</v>
      </c>
      <c r="C540" s="169"/>
      <c r="D540" s="75" t="s">
        <v>599</v>
      </c>
      <c r="E540" s="72" t="s">
        <v>837</v>
      </c>
      <c r="F540" s="72" t="s">
        <v>38</v>
      </c>
      <c r="G540" s="72" t="s">
        <v>598</v>
      </c>
      <c r="H540" s="56">
        <v>327</v>
      </c>
      <c r="I540" s="32"/>
      <c r="J540" s="41">
        <f t="shared" si="16"/>
        <v>0</v>
      </c>
      <c r="K540" s="42" t="str">
        <f t="shared" si="17"/>
        <v>OK</v>
      </c>
      <c r="L540" s="31"/>
      <c r="M540" s="31"/>
      <c r="N540" s="31"/>
      <c r="O540" s="31"/>
      <c r="P540" s="31"/>
      <c r="Q540" s="31"/>
      <c r="R540" s="31"/>
      <c r="S540" s="31"/>
      <c r="T540" s="31"/>
      <c r="U540" s="31"/>
      <c r="V540" s="31"/>
      <c r="W540" s="31"/>
      <c r="X540" s="135"/>
      <c r="Y540" s="60"/>
      <c r="Z540" s="60"/>
      <c r="AA540" s="60"/>
      <c r="AB540" s="60"/>
      <c r="AC540" s="136"/>
      <c r="AD540" s="60"/>
      <c r="AE540" s="60"/>
    </row>
    <row r="541" spans="1:31" ht="30" customHeight="1" x14ac:dyDescent="0.25">
      <c r="A541" s="166"/>
      <c r="B541" s="71">
        <v>585</v>
      </c>
      <c r="C541" s="169"/>
      <c r="D541" s="74" t="s">
        <v>838</v>
      </c>
      <c r="E541" s="51" t="s">
        <v>288</v>
      </c>
      <c r="F541" s="72" t="s">
        <v>336</v>
      </c>
      <c r="G541" s="73"/>
      <c r="H541" s="56">
        <v>832.76</v>
      </c>
      <c r="I541" s="32">
        <f>1+1</f>
        <v>2</v>
      </c>
      <c r="J541" s="41">
        <f t="shared" si="16"/>
        <v>0</v>
      </c>
      <c r="K541" s="42" t="str">
        <f t="shared" si="17"/>
        <v>OK</v>
      </c>
      <c r="M541" s="31"/>
      <c r="N541" s="31">
        <v>1</v>
      </c>
      <c r="O541" s="31"/>
      <c r="P541" s="31"/>
      <c r="Q541" s="31"/>
      <c r="R541" s="31"/>
      <c r="S541" s="31"/>
      <c r="T541" s="31"/>
      <c r="U541" s="31"/>
      <c r="V541" s="31"/>
      <c r="W541" s="31"/>
      <c r="X541" s="137">
        <v>1</v>
      </c>
      <c r="Y541" s="60"/>
      <c r="Z541" s="60"/>
      <c r="AA541" s="60"/>
      <c r="AB541" s="60"/>
      <c r="AC541" s="136"/>
      <c r="AD541" s="60"/>
      <c r="AE541" s="60"/>
    </row>
    <row r="542" spans="1:31" ht="30" customHeight="1" x14ac:dyDescent="0.25">
      <c r="A542" s="166"/>
      <c r="B542" s="73">
        <v>586</v>
      </c>
      <c r="C542" s="169"/>
      <c r="D542" s="75" t="s">
        <v>663</v>
      </c>
      <c r="E542" s="72" t="s">
        <v>839</v>
      </c>
      <c r="F542" s="72" t="s">
        <v>336</v>
      </c>
      <c r="G542" s="72" t="s">
        <v>664</v>
      </c>
      <c r="H542" s="56">
        <v>358.59</v>
      </c>
      <c r="I542" s="32"/>
      <c r="J542" s="41">
        <f t="shared" si="16"/>
        <v>0</v>
      </c>
      <c r="K542" s="42" t="str">
        <f t="shared" si="17"/>
        <v>OK</v>
      </c>
      <c r="L542" s="31"/>
      <c r="M542" s="31"/>
      <c r="N542" s="31"/>
      <c r="O542" s="31"/>
      <c r="P542" s="31"/>
      <c r="Q542" s="31"/>
      <c r="R542" s="31"/>
      <c r="S542" s="31"/>
      <c r="T542" s="31"/>
      <c r="U542" s="31"/>
      <c r="V542" s="31"/>
      <c r="W542" s="31"/>
      <c r="X542" s="135"/>
      <c r="Y542" s="60"/>
      <c r="Z542" s="60"/>
      <c r="AA542" s="60"/>
      <c r="AB542" s="60"/>
      <c r="AC542" s="136"/>
      <c r="AD542" s="60"/>
      <c r="AE542" s="60"/>
    </row>
    <row r="543" spans="1:31" ht="30" customHeight="1" x14ac:dyDescent="0.25">
      <c r="A543" s="166"/>
      <c r="B543" s="71">
        <v>587</v>
      </c>
      <c r="C543" s="169"/>
      <c r="D543" s="74" t="s">
        <v>672</v>
      </c>
      <c r="E543" s="51" t="s">
        <v>288</v>
      </c>
      <c r="F543" s="72" t="s">
        <v>336</v>
      </c>
      <c r="G543" s="72" t="s">
        <v>512</v>
      </c>
      <c r="H543" s="56">
        <v>3554.82</v>
      </c>
      <c r="I543" s="32"/>
      <c r="J543" s="41">
        <f t="shared" si="16"/>
        <v>0</v>
      </c>
      <c r="K543" s="42" t="str">
        <f t="shared" si="17"/>
        <v>OK</v>
      </c>
      <c r="L543" s="31"/>
      <c r="M543" s="31"/>
      <c r="N543" s="31"/>
      <c r="O543" s="31"/>
      <c r="P543" s="31"/>
      <c r="Q543" s="31"/>
      <c r="R543" s="31"/>
      <c r="S543" s="31"/>
      <c r="T543" s="31"/>
      <c r="U543" s="31"/>
      <c r="V543" s="31"/>
      <c r="W543" s="31"/>
      <c r="X543" s="135"/>
      <c r="Y543" s="60"/>
      <c r="Z543" s="60"/>
      <c r="AA543" s="60"/>
      <c r="AB543" s="60"/>
      <c r="AC543" s="136"/>
      <c r="AD543" s="60"/>
      <c r="AE543" s="60"/>
    </row>
    <row r="544" spans="1:31" ht="30" customHeight="1" x14ac:dyDescent="0.25">
      <c r="A544" s="166"/>
      <c r="B544" s="71">
        <v>588</v>
      </c>
      <c r="C544" s="169"/>
      <c r="D544" s="74" t="s">
        <v>673</v>
      </c>
      <c r="E544" s="51" t="s">
        <v>840</v>
      </c>
      <c r="F544" s="72" t="s">
        <v>336</v>
      </c>
      <c r="G544" s="72" t="s">
        <v>512</v>
      </c>
      <c r="H544" s="56">
        <v>777</v>
      </c>
      <c r="I544" s="32"/>
      <c r="J544" s="41">
        <f t="shared" si="16"/>
        <v>0</v>
      </c>
      <c r="K544" s="42" t="str">
        <f t="shared" si="17"/>
        <v>OK</v>
      </c>
      <c r="L544" s="31"/>
      <c r="M544" s="31"/>
      <c r="N544" s="31"/>
      <c r="O544" s="31"/>
      <c r="P544" s="31"/>
      <c r="Q544" s="31"/>
      <c r="R544" s="31"/>
      <c r="S544" s="31"/>
      <c r="T544" s="31"/>
      <c r="U544" s="31"/>
      <c r="V544" s="31"/>
      <c r="W544" s="31"/>
      <c r="X544" s="135"/>
      <c r="Y544" s="60"/>
      <c r="Z544" s="60"/>
      <c r="AA544" s="60"/>
      <c r="AB544" s="60"/>
      <c r="AC544" s="136"/>
      <c r="AD544" s="60"/>
      <c r="AE544" s="60"/>
    </row>
    <row r="545" spans="1:31" ht="30" customHeight="1" x14ac:dyDescent="0.25">
      <c r="A545" s="166"/>
      <c r="B545" s="73">
        <v>589</v>
      </c>
      <c r="C545" s="169"/>
      <c r="D545" s="75" t="s">
        <v>841</v>
      </c>
      <c r="E545" s="72" t="s">
        <v>842</v>
      </c>
      <c r="F545" s="72" t="s">
        <v>38</v>
      </c>
      <c r="G545" s="72" t="s">
        <v>601</v>
      </c>
      <c r="H545" s="56">
        <v>147.63</v>
      </c>
      <c r="I545" s="32">
        <v>1</v>
      </c>
      <c r="J545" s="41">
        <f t="shared" si="16"/>
        <v>1</v>
      </c>
      <c r="K545" s="42" t="str">
        <f t="shared" si="17"/>
        <v>OK</v>
      </c>
      <c r="L545" s="31"/>
      <c r="M545" s="31"/>
      <c r="N545" s="31"/>
      <c r="O545" s="31"/>
      <c r="P545" s="31"/>
      <c r="Q545" s="31"/>
      <c r="R545" s="31"/>
      <c r="S545" s="31"/>
      <c r="T545" s="31"/>
      <c r="U545" s="31"/>
      <c r="V545" s="31"/>
      <c r="W545" s="31"/>
      <c r="X545" s="135"/>
      <c r="Y545" s="60"/>
      <c r="Z545" s="60"/>
      <c r="AA545" s="60"/>
      <c r="AB545" s="60"/>
      <c r="AC545" s="136"/>
      <c r="AD545" s="60"/>
      <c r="AE545" s="60"/>
    </row>
    <row r="546" spans="1:31" ht="30" customHeight="1" x14ac:dyDescent="0.25">
      <c r="A546" s="166"/>
      <c r="B546" s="73">
        <v>590</v>
      </c>
      <c r="C546" s="169"/>
      <c r="D546" s="75" t="s">
        <v>843</v>
      </c>
      <c r="E546" s="72" t="s">
        <v>288</v>
      </c>
      <c r="F546" s="72" t="s">
        <v>38</v>
      </c>
      <c r="G546" s="72" t="s">
        <v>601</v>
      </c>
      <c r="H546" s="56">
        <v>426.21</v>
      </c>
      <c r="I546" s="32"/>
      <c r="J546" s="41">
        <f t="shared" si="16"/>
        <v>0</v>
      </c>
      <c r="K546" s="42" t="str">
        <f t="shared" si="17"/>
        <v>OK</v>
      </c>
      <c r="L546" s="31"/>
      <c r="M546" s="31"/>
      <c r="N546" s="31"/>
      <c r="O546" s="31"/>
      <c r="P546" s="31"/>
      <c r="Q546" s="31"/>
      <c r="R546" s="31"/>
      <c r="S546" s="31"/>
      <c r="T546" s="31"/>
      <c r="U546" s="31"/>
      <c r="V546" s="31"/>
      <c r="W546" s="31"/>
      <c r="X546" s="135"/>
      <c r="Y546" s="60"/>
      <c r="Z546" s="60"/>
      <c r="AA546" s="60"/>
      <c r="AB546" s="60"/>
      <c r="AC546" s="136"/>
      <c r="AD546" s="60"/>
      <c r="AE546" s="60"/>
    </row>
    <row r="547" spans="1:31" ht="30" customHeight="1" x14ac:dyDescent="0.25">
      <c r="A547" s="166"/>
      <c r="B547" s="73">
        <v>591</v>
      </c>
      <c r="C547" s="169"/>
      <c r="D547" s="74" t="s">
        <v>844</v>
      </c>
      <c r="E547" s="51" t="s">
        <v>845</v>
      </c>
      <c r="F547" s="72" t="s">
        <v>38</v>
      </c>
      <c r="G547" s="72" t="s">
        <v>601</v>
      </c>
      <c r="H547" s="56">
        <v>27.25</v>
      </c>
      <c r="I547" s="32"/>
      <c r="J547" s="41">
        <f t="shared" si="16"/>
        <v>0</v>
      </c>
      <c r="K547" s="42" t="str">
        <f t="shared" si="17"/>
        <v>OK</v>
      </c>
      <c r="L547" s="31"/>
      <c r="M547" s="31"/>
      <c r="N547" s="31"/>
      <c r="O547" s="31"/>
      <c r="P547" s="31"/>
      <c r="Q547" s="31"/>
      <c r="R547" s="31"/>
      <c r="S547" s="31"/>
      <c r="T547" s="31"/>
      <c r="U547" s="31"/>
      <c r="V547" s="31"/>
      <c r="W547" s="31"/>
      <c r="X547" s="135"/>
      <c r="Y547" s="60"/>
      <c r="Z547" s="60"/>
      <c r="AA547" s="60"/>
      <c r="AB547" s="60"/>
      <c r="AC547" s="136"/>
      <c r="AD547" s="60"/>
      <c r="AE547" s="60"/>
    </row>
    <row r="548" spans="1:31" ht="30" customHeight="1" x14ac:dyDescent="0.25">
      <c r="A548" s="166"/>
      <c r="B548" s="73">
        <v>592</v>
      </c>
      <c r="C548" s="169"/>
      <c r="D548" s="75" t="s">
        <v>603</v>
      </c>
      <c r="E548" s="72" t="s">
        <v>231</v>
      </c>
      <c r="F548" s="72" t="s">
        <v>38</v>
      </c>
      <c r="G548" s="72" t="s">
        <v>601</v>
      </c>
      <c r="H548" s="56">
        <v>143.83000000000001</v>
      </c>
      <c r="I548" s="32"/>
      <c r="J548" s="41">
        <f t="shared" si="16"/>
        <v>0</v>
      </c>
      <c r="K548" s="42" t="str">
        <f t="shared" si="17"/>
        <v>OK</v>
      </c>
      <c r="L548" s="31"/>
      <c r="M548" s="31"/>
      <c r="N548" s="31"/>
      <c r="O548" s="31"/>
      <c r="P548" s="31"/>
      <c r="Q548" s="31"/>
      <c r="R548" s="31"/>
      <c r="S548" s="31"/>
      <c r="T548" s="31"/>
      <c r="U548" s="31"/>
      <c r="V548" s="31"/>
      <c r="W548" s="31"/>
      <c r="X548" s="135"/>
      <c r="Y548" s="60"/>
      <c r="Z548" s="60"/>
      <c r="AA548" s="60"/>
      <c r="AB548" s="60"/>
      <c r="AC548" s="136"/>
      <c r="AD548" s="60"/>
      <c r="AE548" s="60"/>
    </row>
    <row r="549" spans="1:31" ht="30" customHeight="1" x14ac:dyDescent="0.25">
      <c r="A549" s="166"/>
      <c r="B549" s="73">
        <v>593</v>
      </c>
      <c r="C549" s="169"/>
      <c r="D549" s="74" t="s">
        <v>604</v>
      </c>
      <c r="E549" s="51" t="s">
        <v>231</v>
      </c>
      <c r="F549" s="72" t="s">
        <v>38</v>
      </c>
      <c r="G549" s="72" t="s">
        <v>601</v>
      </c>
      <c r="H549" s="56">
        <v>228.43</v>
      </c>
      <c r="I549" s="32"/>
      <c r="J549" s="41">
        <f t="shared" si="16"/>
        <v>0</v>
      </c>
      <c r="K549" s="42" t="str">
        <f t="shared" si="17"/>
        <v>OK</v>
      </c>
      <c r="L549" s="31"/>
      <c r="M549" s="31"/>
      <c r="N549" s="31"/>
      <c r="O549" s="31"/>
      <c r="P549" s="31"/>
      <c r="Q549" s="31"/>
      <c r="R549" s="31"/>
      <c r="S549" s="31"/>
      <c r="T549" s="31"/>
      <c r="U549" s="31"/>
      <c r="V549" s="31"/>
      <c r="W549" s="31"/>
      <c r="X549" s="135"/>
      <c r="Y549" s="60"/>
      <c r="Z549" s="60"/>
      <c r="AA549" s="60"/>
      <c r="AB549" s="60"/>
      <c r="AC549" s="136"/>
      <c r="AD549" s="60"/>
      <c r="AE549" s="60"/>
    </row>
    <row r="550" spans="1:31" ht="30" customHeight="1" x14ac:dyDescent="0.25">
      <c r="A550" s="166"/>
      <c r="B550" s="73">
        <v>594</v>
      </c>
      <c r="C550" s="169"/>
      <c r="D550" s="74" t="s">
        <v>846</v>
      </c>
      <c r="E550" s="51" t="s">
        <v>847</v>
      </c>
      <c r="F550" s="72" t="s">
        <v>38</v>
      </c>
      <c r="G550" s="72" t="s">
        <v>531</v>
      </c>
      <c r="H550" s="56">
        <v>79</v>
      </c>
      <c r="I550" s="32"/>
      <c r="J550" s="41">
        <f t="shared" si="16"/>
        <v>0</v>
      </c>
      <c r="K550" s="42" t="str">
        <f t="shared" si="17"/>
        <v>OK</v>
      </c>
      <c r="L550" s="31"/>
      <c r="M550" s="31"/>
      <c r="N550" s="31"/>
      <c r="O550" s="31"/>
      <c r="P550" s="31"/>
      <c r="Q550" s="31"/>
      <c r="R550" s="31"/>
      <c r="S550" s="31"/>
      <c r="T550" s="31"/>
      <c r="U550" s="31"/>
      <c r="V550" s="31"/>
      <c r="W550" s="31"/>
      <c r="X550" s="135"/>
      <c r="Y550" s="60"/>
      <c r="Z550" s="60"/>
      <c r="AA550" s="60"/>
      <c r="AB550" s="60"/>
      <c r="AC550" s="136"/>
      <c r="AD550" s="60"/>
      <c r="AE550" s="60"/>
    </row>
    <row r="551" spans="1:31" ht="30" customHeight="1" x14ac:dyDescent="0.25">
      <c r="A551" s="166"/>
      <c r="B551" s="73">
        <v>595</v>
      </c>
      <c r="C551" s="169"/>
      <c r="D551" s="74" t="s">
        <v>848</v>
      </c>
      <c r="E551" s="51" t="s">
        <v>847</v>
      </c>
      <c r="F551" s="72" t="s">
        <v>38</v>
      </c>
      <c r="G551" s="72" t="s">
        <v>531</v>
      </c>
      <c r="H551" s="56">
        <v>83</v>
      </c>
      <c r="I551" s="32"/>
      <c r="J551" s="41">
        <f t="shared" si="16"/>
        <v>0</v>
      </c>
      <c r="K551" s="42" t="str">
        <f t="shared" si="17"/>
        <v>OK</v>
      </c>
      <c r="L551" s="31"/>
      <c r="M551" s="31"/>
      <c r="N551" s="31"/>
      <c r="O551" s="31"/>
      <c r="P551" s="31"/>
      <c r="Q551" s="31"/>
      <c r="R551" s="31"/>
      <c r="S551" s="31"/>
      <c r="T551" s="31"/>
      <c r="U551" s="31"/>
      <c r="V551" s="31"/>
      <c r="W551" s="31"/>
      <c r="X551" s="135"/>
      <c r="Y551" s="60"/>
      <c r="Z551" s="60"/>
      <c r="AA551" s="60"/>
      <c r="AB551" s="60"/>
      <c r="AC551" s="136"/>
      <c r="AD551" s="60"/>
      <c r="AE551" s="60"/>
    </row>
    <row r="552" spans="1:31" ht="30" customHeight="1" x14ac:dyDescent="0.25">
      <c r="A552" s="167"/>
      <c r="B552" s="73">
        <v>596</v>
      </c>
      <c r="C552" s="170"/>
      <c r="D552" s="74" t="s">
        <v>849</v>
      </c>
      <c r="E552" s="51" t="s">
        <v>847</v>
      </c>
      <c r="F552" s="72" t="s">
        <v>38</v>
      </c>
      <c r="G552" s="72" t="s">
        <v>531</v>
      </c>
      <c r="H552" s="56">
        <v>25</v>
      </c>
      <c r="I552" s="32"/>
      <c r="J552" s="41">
        <f t="shared" si="16"/>
        <v>0</v>
      </c>
      <c r="K552" s="42" t="str">
        <f t="shared" si="17"/>
        <v>OK</v>
      </c>
      <c r="L552" s="31"/>
      <c r="M552" s="31"/>
      <c r="N552" s="31"/>
      <c r="O552" s="31"/>
      <c r="P552" s="31"/>
      <c r="Q552" s="31"/>
      <c r="R552" s="31"/>
      <c r="S552" s="31"/>
      <c r="T552" s="31"/>
      <c r="U552" s="31"/>
      <c r="V552" s="31"/>
      <c r="W552" s="31"/>
      <c r="X552" s="135"/>
      <c r="Y552" s="60"/>
      <c r="Z552" s="60"/>
      <c r="AA552" s="60"/>
      <c r="AB552" s="60"/>
      <c r="AC552" s="136"/>
      <c r="AD552" s="60"/>
      <c r="AE552" s="60"/>
    </row>
    <row r="553" spans="1:31" ht="30" customHeight="1" x14ac:dyDescent="0.25">
      <c r="A553" s="178">
        <v>13</v>
      </c>
      <c r="B553" s="70">
        <v>609</v>
      </c>
      <c r="C553" s="174" t="s">
        <v>819</v>
      </c>
      <c r="D553" s="80" t="s">
        <v>607</v>
      </c>
      <c r="E553" s="69" t="s">
        <v>850</v>
      </c>
      <c r="F553" s="69" t="s">
        <v>123</v>
      </c>
      <c r="G553" s="69" t="s">
        <v>609</v>
      </c>
      <c r="H553" s="54">
        <v>79.5</v>
      </c>
      <c r="I553" s="32"/>
      <c r="J553" s="41">
        <f t="shared" si="16"/>
        <v>0</v>
      </c>
      <c r="K553" s="42" t="str">
        <f t="shared" si="17"/>
        <v>OK</v>
      </c>
      <c r="L553" s="31"/>
      <c r="M553" s="31"/>
      <c r="N553" s="31"/>
      <c r="O553" s="31"/>
      <c r="P553" s="31"/>
      <c r="Q553" s="31"/>
      <c r="R553" s="31"/>
      <c r="S553" s="31"/>
      <c r="T553" s="31"/>
      <c r="U553" s="31"/>
      <c r="V553" s="31"/>
      <c r="W553" s="31"/>
      <c r="X553" s="135"/>
      <c r="Y553" s="60"/>
      <c r="Z553" s="60"/>
      <c r="AA553" s="60"/>
      <c r="AB553" s="60"/>
      <c r="AC553" s="136"/>
      <c r="AD553" s="60"/>
      <c r="AE553" s="60"/>
    </row>
    <row r="554" spans="1:31" ht="30" customHeight="1" x14ac:dyDescent="0.25">
      <c r="A554" s="178"/>
      <c r="B554" s="70">
        <v>610</v>
      </c>
      <c r="C554" s="175"/>
      <c r="D554" s="80" t="s">
        <v>610</v>
      </c>
      <c r="E554" s="69" t="s">
        <v>850</v>
      </c>
      <c r="F554" s="69" t="s">
        <v>123</v>
      </c>
      <c r="G554" s="69" t="s">
        <v>609</v>
      </c>
      <c r="H554" s="54">
        <v>112.81</v>
      </c>
      <c r="I554" s="32"/>
      <c r="J554" s="41">
        <f t="shared" si="16"/>
        <v>0</v>
      </c>
      <c r="K554" s="42" t="str">
        <f t="shared" si="17"/>
        <v>OK</v>
      </c>
      <c r="L554" s="31"/>
      <c r="M554" s="31"/>
      <c r="N554" s="31"/>
      <c r="O554" s="31"/>
      <c r="P554" s="31"/>
      <c r="Q554" s="31"/>
      <c r="R554" s="31"/>
      <c r="S554" s="31"/>
      <c r="T554" s="31"/>
      <c r="U554" s="31"/>
      <c r="V554" s="31"/>
      <c r="W554" s="31"/>
      <c r="X554" s="135"/>
      <c r="Y554" s="60"/>
      <c r="Z554" s="60"/>
      <c r="AA554" s="60"/>
      <c r="AB554" s="60"/>
      <c r="AC554" s="136"/>
      <c r="AD554" s="60"/>
      <c r="AE554" s="60"/>
    </row>
    <row r="555" spans="1:31" ht="30" customHeight="1" x14ac:dyDescent="0.25">
      <c r="A555" s="178"/>
      <c r="B555" s="70">
        <v>611</v>
      </c>
      <c r="C555" s="175"/>
      <c r="D555" s="80" t="s">
        <v>611</v>
      </c>
      <c r="E555" s="69" t="s">
        <v>850</v>
      </c>
      <c r="F555" s="69" t="s">
        <v>123</v>
      </c>
      <c r="G555" s="69" t="s">
        <v>609</v>
      </c>
      <c r="H555" s="54">
        <v>78.8</v>
      </c>
      <c r="I555" s="32"/>
      <c r="J555" s="41">
        <f t="shared" si="16"/>
        <v>0</v>
      </c>
      <c r="K555" s="42" t="str">
        <f t="shared" si="17"/>
        <v>OK</v>
      </c>
      <c r="L555" s="31"/>
      <c r="M555" s="31"/>
      <c r="N555" s="31"/>
      <c r="O555" s="31"/>
      <c r="P555" s="31"/>
      <c r="Q555" s="31"/>
      <c r="R555" s="31"/>
      <c r="S555" s="31"/>
      <c r="T555" s="31"/>
      <c r="U555" s="31"/>
      <c r="V555" s="31"/>
      <c r="W555" s="31"/>
      <c r="X555" s="135"/>
      <c r="Y555" s="60"/>
      <c r="Z555" s="60"/>
      <c r="AA555" s="60"/>
      <c r="AB555" s="60"/>
      <c r="AC555" s="136"/>
      <c r="AD555" s="60"/>
      <c r="AE555" s="60"/>
    </row>
    <row r="556" spans="1:31" ht="30" customHeight="1" x14ac:dyDescent="0.25">
      <c r="A556" s="178"/>
      <c r="B556" s="70">
        <v>612</v>
      </c>
      <c r="C556" s="175"/>
      <c r="D556" s="80" t="s">
        <v>612</v>
      </c>
      <c r="E556" s="69" t="s">
        <v>616</v>
      </c>
      <c r="F556" s="69" t="s">
        <v>123</v>
      </c>
      <c r="G556" s="69" t="s">
        <v>614</v>
      </c>
      <c r="H556" s="54">
        <v>47.5</v>
      </c>
      <c r="I556" s="32"/>
      <c r="J556" s="41">
        <f t="shared" si="16"/>
        <v>0</v>
      </c>
      <c r="K556" s="42" t="str">
        <f t="shared" si="17"/>
        <v>OK</v>
      </c>
      <c r="L556" s="31"/>
      <c r="M556" s="31"/>
      <c r="N556" s="31"/>
      <c r="O556" s="31"/>
      <c r="P556" s="31"/>
      <c r="Q556" s="31"/>
      <c r="R556" s="31"/>
      <c r="S556" s="31"/>
      <c r="T556" s="31"/>
      <c r="U556" s="31"/>
      <c r="V556" s="31"/>
      <c r="W556" s="31"/>
      <c r="X556" s="135"/>
      <c r="Y556" s="60"/>
      <c r="Z556" s="60"/>
      <c r="AA556" s="60"/>
      <c r="AB556" s="60"/>
      <c r="AC556" s="136"/>
      <c r="AD556" s="60"/>
      <c r="AE556" s="60"/>
    </row>
    <row r="557" spans="1:31" ht="30" customHeight="1" x14ac:dyDescent="0.25">
      <c r="A557" s="178"/>
      <c r="B557" s="70">
        <v>613</v>
      </c>
      <c r="C557" s="175"/>
      <c r="D557" s="80" t="s">
        <v>615</v>
      </c>
      <c r="E557" s="69" t="s">
        <v>616</v>
      </c>
      <c r="F557" s="69" t="s">
        <v>123</v>
      </c>
      <c r="G557" s="69" t="s">
        <v>614</v>
      </c>
      <c r="H557" s="54">
        <v>48</v>
      </c>
      <c r="I557" s="32"/>
      <c r="J557" s="41">
        <f t="shared" si="16"/>
        <v>0</v>
      </c>
      <c r="K557" s="42" t="str">
        <f t="shared" si="17"/>
        <v>OK</v>
      </c>
      <c r="L557" s="31"/>
      <c r="M557" s="31"/>
      <c r="N557" s="31"/>
      <c r="O557" s="31"/>
      <c r="P557" s="31"/>
      <c r="Q557" s="31"/>
      <c r="R557" s="31"/>
      <c r="S557" s="31"/>
      <c r="T557" s="31"/>
      <c r="U557" s="31"/>
      <c r="V557" s="31"/>
      <c r="W557" s="31"/>
      <c r="X557" s="135"/>
      <c r="Y557" s="60"/>
      <c r="Z557" s="60"/>
      <c r="AA557" s="60"/>
      <c r="AB557" s="60"/>
      <c r="AC557" s="136"/>
      <c r="AD557" s="60"/>
      <c r="AE557" s="60"/>
    </row>
    <row r="558" spans="1:31" ht="30" customHeight="1" x14ac:dyDescent="0.25">
      <c r="A558" s="178"/>
      <c r="B558" s="70">
        <v>614</v>
      </c>
      <c r="C558" s="176"/>
      <c r="D558" s="80" t="s">
        <v>617</v>
      </c>
      <c r="E558" s="69" t="s">
        <v>851</v>
      </c>
      <c r="F558" s="69" t="s">
        <v>123</v>
      </c>
      <c r="G558" s="69" t="s">
        <v>609</v>
      </c>
      <c r="H558" s="54">
        <v>425.99</v>
      </c>
      <c r="I558" s="32"/>
      <c r="J558" s="41">
        <f t="shared" si="16"/>
        <v>0</v>
      </c>
      <c r="K558" s="42" t="str">
        <f t="shared" si="17"/>
        <v>OK</v>
      </c>
      <c r="L558" s="31"/>
      <c r="M558" s="31"/>
      <c r="N558" s="31"/>
      <c r="O558" s="31"/>
      <c r="P558" s="31"/>
      <c r="Q558" s="31"/>
      <c r="R558" s="31"/>
      <c r="S558" s="31"/>
      <c r="T558" s="31"/>
      <c r="U558" s="31"/>
      <c r="V558" s="31"/>
      <c r="W558" s="31"/>
      <c r="X558" s="135"/>
      <c r="Y558" s="60"/>
      <c r="Z558" s="60"/>
      <c r="AA558" s="60"/>
      <c r="AB558" s="60"/>
      <c r="AC558" s="136"/>
      <c r="AD558" s="60"/>
      <c r="AE558" s="60"/>
    </row>
    <row r="559" spans="1:31" ht="30" customHeight="1" x14ac:dyDescent="0.25">
      <c r="A559" s="177">
        <v>15</v>
      </c>
      <c r="B559" s="71">
        <v>618</v>
      </c>
      <c r="C559" s="168" t="s">
        <v>852</v>
      </c>
      <c r="D559" s="75" t="s">
        <v>853</v>
      </c>
      <c r="E559" s="72" t="s">
        <v>854</v>
      </c>
      <c r="F559" s="73" t="s">
        <v>38</v>
      </c>
      <c r="G559" s="73" t="s">
        <v>44</v>
      </c>
      <c r="H559" s="56">
        <v>10589</v>
      </c>
      <c r="I559" s="32"/>
      <c r="J559" s="41">
        <f t="shared" si="16"/>
        <v>0</v>
      </c>
      <c r="K559" s="42" t="str">
        <f t="shared" si="17"/>
        <v>OK</v>
      </c>
      <c r="L559" s="31"/>
      <c r="M559" s="31"/>
      <c r="N559" s="31"/>
      <c r="O559" s="31"/>
      <c r="P559" s="31"/>
      <c r="Q559" s="31"/>
      <c r="R559" s="31"/>
      <c r="S559" s="31"/>
      <c r="T559" s="31"/>
      <c r="U559" s="31"/>
      <c r="V559" s="31"/>
      <c r="W559" s="31"/>
      <c r="X559" s="135"/>
      <c r="Y559" s="60"/>
      <c r="Z559" s="60"/>
      <c r="AA559" s="60"/>
      <c r="AB559" s="60"/>
      <c r="AC559" s="136"/>
      <c r="AD559" s="60"/>
      <c r="AE559" s="60"/>
    </row>
    <row r="560" spans="1:31" ht="30" customHeight="1" x14ac:dyDescent="0.25">
      <c r="A560" s="177"/>
      <c r="B560" s="71">
        <v>619</v>
      </c>
      <c r="C560" s="170"/>
      <c r="D560" s="101" t="s">
        <v>855</v>
      </c>
      <c r="E560" s="102" t="s">
        <v>856</v>
      </c>
      <c r="F560" s="73" t="s">
        <v>38</v>
      </c>
      <c r="G560" s="73" t="s">
        <v>44</v>
      </c>
      <c r="H560" s="56">
        <v>49.9</v>
      </c>
      <c r="I560" s="32"/>
      <c r="J560" s="41">
        <f t="shared" si="16"/>
        <v>0</v>
      </c>
      <c r="K560" s="42" t="str">
        <f t="shared" si="17"/>
        <v>OK</v>
      </c>
      <c r="L560" s="31"/>
      <c r="M560" s="31"/>
      <c r="N560" s="31"/>
      <c r="O560" s="31"/>
      <c r="P560" s="31"/>
      <c r="Q560" s="31"/>
      <c r="R560" s="31"/>
      <c r="S560" s="31"/>
      <c r="T560" s="31"/>
      <c r="U560" s="31"/>
      <c r="V560" s="31"/>
      <c r="W560" s="31"/>
      <c r="X560" s="135"/>
      <c r="Y560" s="60"/>
      <c r="Z560" s="60"/>
      <c r="AA560" s="60"/>
      <c r="AB560" s="60"/>
      <c r="AC560" s="136"/>
      <c r="AD560" s="60"/>
      <c r="AE560" s="60"/>
    </row>
    <row r="561" spans="12:15" x14ac:dyDescent="0.25">
      <c r="L561" s="18">
        <f>SUM(L4:L560)</f>
        <v>55</v>
      </c>
      <c r="M561" s="18">
        <f t="shared" ref="M561:O561" si="18">SUM(M4:M560)</f>
        <v>6</v>
      </c>
      <c r="N561" s="18">
        <f t="shared" si="18"/>
        <v>7</v>
      </c>
      <c r="O561" s="18">
        <f t="shared" si="18"/>
        <v>47</v>
      </c>
    </row>
  </sheetData>
  <mergeCells count="48">
    <mergeCell ref="S1:S2"/>
    <mergeCell ref="T1:T2"/>
    <mergeCell ref="O1:O2"/>
    <mergeCell ref="P1:P2"/>
    <mergeCell ref="A1:C1"/>
    <mergeCell ref="L1:L2"/>
    <mergeCell ref="M1:M2"/>
    <mergeCell ref="D1:H1"/>
    <mergeCell ref="I1:K1"/>
    <mergeCell ref="AB1:AB2"/>
    <mergeCell ref="A4:A87"/>
    <mergeCell ref="C4:C87"/>
    <mergeCell ref="A88:A155"/>
    <mergeCell ref="C88:C155"/>
    <mergeCell ref="X1:X2"/>
    <mergeCell ref="Y1:Y2"/>
    <mergeCell ref="Z1:Z2"/>
    <mergeCell ref="AA1:AA2"/>
    <mergeCell ref="W1:W2"/>
    <mergeCell ref="A2:K2"/>
    <mergeCell ref="N1:N2"/>
    <mergeCell ref="U1:U2"/>
    <mergeCell ref="V1:V2"/>
    <mergeCell ref="Q1:Q2"/>
    <mergeCell ref="R1:R2"/>
    <mergeCell ref="A301:A434"/>
    <mergeCell ref="C156:C188"/>
    <mergeCell ref="A189:A257"/>
    <mergeCell ref="C189:C257"/>
    <mergeCell ref="A258:A300"/>
    <mergeCell ref="C258:C300"/>
    <mergeCell ref="A156:A188"/>
    <mergeCell ref="AC1:AC2"/>
    <mergeCell ref="AD1:AD2"/>
    <mergeCell ref="AE1:AE2"/>
    <mergeCell ref="A559:A560"/>
    <mergeCell ref="C559:C560"/>
    <mergeCell ref="C493:C534"/>
    <mergeCell ref="A535:A552"/>
    <mergeCell ref="C535:C552"/>
    <mergeCell ref="A553:A558"/>
    <mergeCell ref="C553:C558"/>
    <mergeCell ref="A493:A534"/>
    <mergeCell ref="C301:C434"/>
    <mergeCell ref="A435:A484"/>
    <mergeCell ref="C435:C484"/>
    <mergeCell ref="A485:A492"/>
    <mergeCell ref="C485:C492"/>
  </mergeCells>
  <conditionalFormatting sqref="L525:W535 M524:W524 L537:W537 M536:W536 L539:W540 M538:W538 L542:W560 M541:W541 L4:W117 L299:W523 P298:W298 L298:N298 M125:O125 L118:O124 L126:O137 P118:W137 L138:W275 L277:W297 L276:V276">
    <cfRule type="cellIs" dxfId="3" priority="1" stopIfTrue="1" operator="greaterThan">
      <formula>0</formula>
    </cfRule>
    <cfRule type="cellIs" dxfId="2" priority="2" stopIfTrue="1" operator="greaterThan">
      <formula>0</formula>
    </cfRule>
    <cfRule type="cellIs" dxfId="1" priority="3" stopIfTrue="1" operator="greaterThan">
      <formula>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REITORIA</vt:lpstr>
      <vt:lpstr>MUSEU</vt:lpstr>
      <vt:lpstr>ESAG</vt:lpstr>
      <vt:lpstr>CEART</vt:lpstr>
      <vt:lpstr>FAED</vt:lpstr>
      <vt:lpstr>CEAD</vt:lpstr>
      <vt:lpstr>CEFID</vt:lpstr>
      <vt:lpstr>CESFI</vt:lpstr>
      <vt:lpstr>CERES</vt:lpstr>
      <vt:lpstr>GESTOR</vt:lpstr>
      <vt:lpstr>Modelo Anexo II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RAFAEL XAVIER DOS SANTOS MURARO</cp:lastModifiedBy>
  <cp:lastPrinted>2018-01-24T18:18:49Z</cp:lastPrinted>
  <dcterms:created xsi:type="dcterms:W3CDTF">2010-06-19T20:43:11Z</dcterms:created>
  <dcterms:modified xsi:type="dcterms:W3CDTF">2019-08-13T15:32:18Z</dcterms:modified>
</cp:coreProperties>
</file>