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704.2018  - UDESC - SGPE 4794.2018 - Datacenter Virtualização - SRP VIG 25.07.19\"/>
    </mc:Choice>
  </mc:AlternateContent>
  <bookViews>
    <workbookView xWindow="0" yWindow="0" windowWidth="20490" windowHeight="7155" tabRatio="857"/>
  </bookViews>
  <sheets>
    <sheet name="SETIC" sheetId="169" r:id="rId1"/>
    <sheet name="GESTOR" sheetId="162" r:id="rId2"/>
    <sheet name="Modelo Anexo II IN 002_2014" sheetId="77" r:id="rId3"/>
  </sheets>
  <definedNames>
    <definedName name="diasuteis" localSheetId="1">#REF!</definedName>
    <definedName name="diasuteis">#REF!</definedName>
    <definedName name="Ferias" localSheetId="1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O8" i="169" l="1"/>
  <c r="N8" i="169"/>
  <c r="M8" i="169"/>
  <c r="L8" i="169"/>
  <c r="H5" i="162" l="1"/>
  <c r="H6" i="162"/>
  <c r="H7" i="162"/>
  <c r="H4" i="162"/>
  <c r="H15" i="162" l="1"/>
  <c r="H13" i="162"/>
  <c r="K5" i="162"/>
  <c r="K6" i="162"/>
  <c r="K7" i="162"/>
  <c r="K4" i="162"/>
  <c r="J7" i="169"/>
  <c r="J6" i="169"/>
  <c r="J5" i="169"/>
  <c r="J4" i="169"/>
  <c r="K7" i="169" l="1"/>
  <c r="I7" i="162"/>
  <c r="K4" i="169"/>
  <c r="I4" i="162"/>
  <c r="L4" i="162" s="1"/>
  <c r="K5" i="169"/>
  <c r="I5" i="162"/>
  <c r="K6" i="169"/>
  <c r="I6" i="162"/>
  <c r="J6" i="162" l="1"/>
  <c r="L6" i="162"/>
  <c r="J5" i="162"/>
  <c r="L5" i="162"/>
  <c r="L7" i="162"/>
  <c r="J7" i="162"/>
  <c r="K8" i="162"/>
  <c r="L16" i="162" s="1"/>
  <c r="J4" i="162" l="1"/>
  <c r="L8" i="162" l="1"/>
  <c r="L17" i="162" l="1"/>
  <c r="L19" i="162" s="1"/>
</calcChain>
</file>

<file path=xl/sharedStrings.xml><?xml version="1.0" encoding="utf-8"?>
<sst xmlns="http://schemas.openxmlformats.org/spreadsheetml/2006/main" count="104" uniqueCount="62">
  <si>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</si>
  <si>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</si>
  <si>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</si>
  <si>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</si>
  <si>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</si>
  <si>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</si>
  <si>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</si>
  <si>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</si>
  <si>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</si>
  <si>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</si>
  <si>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</si>
  <si>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</si>
  <si>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</si>
  <si>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</si>
  <si>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</si>
  <si>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</si>
  <si>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</si>
  <si>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</si>
  <si>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</si>
  <si>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</si>
  <si>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</si>
  <si>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</si>
  <si>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</si>
  <si>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</si>
  <si>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</si>
  <si>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SALDO</t>
  </si>
  <si>
    <t>Valor Total da Ata com Aditivo</t>
  </si>
  <si>
    <t>Valor Utilizado</t>
  </si>
  <si>
    <t>% Aditivos</t>
  </si>
  <si>
    <t>% Utilizado</t>
  </si>
  <si>
    <t>Qtde Utilizada</t>
  </si>
  <si>
    <t>Licença</t>
  </si>
  <si>
    <t>CENTRO PARTICIPANTE: GESTOR</t>
  </si>
  <si>
    <t>Valor Registrado</t>
  </si>
  <si>
    <t xml:space="preserve"> AQUISIÇÃO DE SOFTWARES PARA A UDESC</t>
  </si>
  <si>
    <t>CENTRO PARTICIPANTE:</t>
  </si>
  <si>
    <t xml:space="preserve"> Contrato nº  xxxx/2018 Qtde. DT</t>
  </si>
  <si>
    <t>Empresa Vencedora</t>
  </si>
  <si>
    <t>Marca/Modelo</t>
  </si>
  <si>
    <t>Unid.</t>
  </si>
  <si>
    <t>PROCESSO: 704/2018/UDESC</t>
  </si>
  <si>
    <t>AQUISIÇÃO DE DATACENTER PARA A UDESC</t>
  </si>
  <si>
    <t>VIGÊNCIA DA ATA: 26/07/18 até 25/07/2019</t>
  </si>
  <si>
    <t>Empresa</t>
  </si>
  <si>
    <t xml:space="preserve">Especificação </t>
  </si>
  <si>
    <t>Detalhamento</t>
  </si>
  <si>
    <t>BRASOFTWARE INFORMATICA LTDA. CNPJ 57.142.978/0001-05</t>
  </si>
  <si>
    <t>Licença perpétua de software de virtualização</t>
  </si>
  <si>
    <t>VMWARE </t>
  </si>
  <si>
    <t>449030.47</t>
  </si>
  <si>
    <t>Licença perpétua de software de gerenciamento centralizado de infraestrutura virtualizada</t>
  </si>
  <si>
    <t>Licença perpétua de software para orquestração de recuperação de desastres</t>
  </si>
  <si>
    <t>COMPWIRE INFORMATICA LTDA. CNPJ 01.181.242/0002-72</t>
  </si>
  <si>
    <t>Servidor de rack para virtualização</t>
  </si>
  <si>
    <t>Dell/PowerEdge R740</t>
  </si>
  <si>
    <t>449052.35</t>
  </si>
  <si>
    <t>Peça</t>
  </si>
  <si>
    <t xml:space="preserve"> Contrato nº 1598/2018 Qtde. DT</t>
  </si>
  <si>
    <t xml:space="preserve"> Contrato nº 1599/2018 Qtde. DT</t>
  </si>
  <si>
    <t xml:space="preserve"> Contrato nº  2127/2018 Qtde. DT</t>
  </si>
  <si>
    <t xml:space="preserve"> Contrato nº  2128/2018 Qtde. DT</t>
  </si>
  <si>
    <t xml:space="preserve">Atualizado em  fevereiro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</si>
</sst>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2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333333"/>
      <name val="Arial"/>
      <family val="2"/>
    </font>
    <font>
      <sz val="8"/>
      <color rgb="FF333333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20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41" fontId="4" fillId="7" borderId="1" xfId="0" applyNumberFormat="1" applyFont="1" applyFill="1" applyBorder="1" applyAlignment="1">
      <alignment horizontal="center" vertical="center" wrapText="1"/>
    </xf>
    <xf numFmtId="44" fontId="4" fillId="9" borderId="1" xfId="13" applyFont="1" applyFill="1" applyBorder="1" applyAlignment="1">
      <alignment horizont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Fill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8" borderId="19" xfId="1" applyFont="1" applyFill="1" applyBorder="1" applyAlignment="1" applyProtection="1">
      <alignment horizontal="left"/>
      <protection locked="0"/>
    </xf>
    <xf numFmtId="0" fontId="4" fillId="8" borderId="0" xfId="1" applyFont="1" applyFill="1" applyBorder="1" applyAlignment="1" applyProtection="1">
      <alignment horizontal="left"/>
      <protection locked="0"/>
    </xf>
    <xf numFmtId="0" fontId="4" fillId="8" borderId="18" xfId="1" applyFont="1" applyFill="1" applyBorder="1" applyAlignment="1" applyProtection="1">
      <alignment horizontal="left"/>
      <protection locked="0"/>
    </xf>
    <xf numFmtId="0" fontId="4" fillId="8" borderId="9" xfId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4" fontId="4" fillId="11" borderId="1" xfId="13" applyFont="1" applyFill="1" applyBorder="1" applyAlignment="1">
      <alignment horizontal="center" vertical="center"/>
    </xf>
    <xf numFmtId="44" fontId="4" fillId="11" borderId="1" xfId="13" applyFont="1" applyFill="1" applyBorder="1" applyAlignment="1">
      <alignment vertical="center" wrapText="1"/>
    </xf>
    <xf numFmtId="0" fontId="15" fillId="12" borderId="1" xfId="0" applyFont="1" applyFill="1" applyBorder="1" applyAlignment="1">
      <alignment horizontal="center" vertical="center" wrapText="1"/>
    </xf>
    <xf numFmtId="165" fontId="4" fillId="12" borderId="1" xfId="3" applyFont="1" applyFill="1" applyBorder="1" applyAlignment="1" applyProtection="1">
      <alignment horizontal="center" vertical="center" wrapText="1"/>
    </xf>
    <xf numFmtId="1" fontId="4" fillId="12" borderId="1" xfId="1" applyNumberFormat="1" applyFont="1" applyFill="1" applyBorder="1" applyAlignment="1" applyProtection="1">
      <alignment horizontal="center" vertical="center" wrapText="1"/>
    </xf>
    <xf numFmtId="166" fontId="4" fillId="12" borderId="1" xfId="1" applyNumberFormat="1" applyFont="1" applyFill="1" applyBorder="1" applyAlignment="1">
      <alignment horizontal="center" vertical="center" wrapText="1"/>
    </xf>
    <xf numFmtId="0" fontId="4" fillId="12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>
      <alignment horizontal="center" vertical="center"/>
    </xf>
    <xf numFmtId="3" fontId="4" fillId="0" borderId="0" xfId="1" applyNumberFormat="1" applyFont="1" applyAlignment="1" applyProtection="1">
      <alignment horizontal="center" wrapText="1"/>
      <protection locked="0"/>
    </xf>
    <xf numFmtId="44" fontId="4" fillId="9" borderId="1" xfId="1" applyNumberFormat="1" applyFont="1" applyFill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horizontal="center" wrapText="1"/>
      <protection locked="0"/>
    </xf>
    <xf numFmtId="168" fontId="4" fillId="8" borderId="6" xfId="1" applyNumberFormat="1" applyFont="1" applyFill="1" applyBorder="1" applyAlignment="1" applyProtection="1">
      <alignment horizontal="center"/>
      <protection locked="0"/>
    </xf>
    <xf numFmtId="168" fontId="4" fillId="8" borderId="11" xfId="1" applyNumberFormat="1" applyFont="1" applyFill="1" applyBorder="1" applyAlignment="1" applyProtection="1">
      <alignment horizontal="center"/>
      <protection locked="0"/>
    </xf>
    <xf numFmtId="2" fontId="4" fillId="8" borderId="11" xfId="1" applyNumberFormat="1" applyFont="1" applyFill="1" applyBorder="1" applyAlignment="1">
      <alignment horizontal="center"/>
    </xf>
    <xf numFmtId="9" fontId="4" fillId="8" borderId="7" xfId="12" applyFont="1" applyFill="1" applyBorder="1" applyAlignment="1" applyProtection="1">
      <alignment horizontal="center"/>
      <protection locked="0"/>
    </xf>
    <xf numFmtId="0" fontId="4" fillId="8" borderId="10" xfId="1" applyFont="1" applyFill="1" applyBorder="1" applyAlignment="1" applyProtection="1">
      <alignment horizontal="center"/>
      <protection locked="0"/>
    </xf>
    <xf numFmtId="0" fontId="4" fillId="8" borderId="12" xfId="1" applyFont="1" applyFill="1" applyBorder="1" applyAlignment="1" applyProtection="1">
      <alignment horizontal="left"/>
      <protection locked="0"/>
    </xf>
    <xf numFmtId="0" fontId="4" fillId="8" borderId="13" xfId="1" applyFont="1" applyFill="1" applyBorder="1" applyAlignment="1" applyProtection="1">
      <alignment horizontal="left"/>
      <protection locked="0"/>
    </xf>
    <xf numFmtId="0" fontId="4" fillId="8" borderId="14" xfId="1" applyFont="1" applyFill="1" applyBorder="1" applyAlignment="1" applyProtection="1">
      <alignment horizontal="left"/>
      <protection locked="0"/>
    </xf>
    <xf numFmtId="0" fontId="4" fillId="8" borderId="15" xfId="1" applyFont="1" applyFill="1" applyBorder="1" applyAlignment="1" applyProtection="1">
      <alignment horizontal="left"/>
      <protection locked="0"/>
    </xf>
    <xf numFmtId="0" fontId="4" fillId="8" borderId="16" xfId="1" applyFont="1" applyFill="1" applyBorder="1" applyAlignment="1" applyProtection="1">
      <alignment horizontal="left"/>
      <protection locked="0"/>
    </xf>
    <xf numFmtId="0" fontId="4" fillId="8" borderId="17" xfId="1" applyFont="1" applyFill="1" applyBorder="1" applyAlignment="1" applyProtection="1">
      <alignment horizontal="left"/>
      <protection locked="0"/>
    </xf>
    <xf numFmtId="0" fontId="4" fillId="8" borderId="8" xfId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0" fillId="11" borderId="1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11" borderId="24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13" borderId="25" xfId="0" applyFont="1" applyFill="1" applyBorder="1" applyAlignment="1">
      <alignment horizontal="center" vertical="center"/>
    </xf>
    <xf numFmtId="0" fontId="18" fillId="13" borderId="26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19" fillId="13" borderId="27" xfId="0" applyFont="1" applyFill="1" applyBorder="1" applyAlignment="1">
      <alignment horizontal="left" vertical="center" wrapText="1"/>
    </xf>
    <xf numFmtId="0" fontId="19" fillId="13" borderId="28" xfId="0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wrapText="1"/>
      <protection locked="0"/>
    </xf>
    <xf numFmtId="0" fontId="16" fillId="11" borderId="6" xfId="0" applyFont="1" applyFill="1" applyBorder="1" applyAlignment="1">
      <alignment horizontal="center" vertical="center"/>
    </xf>
    <xf numFmtId="0" fontId="16" fillId="11" borderId="11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 wrapText="1"/>
    </xf>
    <xf numFmtId="0" fontId="0" fillId="11" borderId="11" xfId="0" applyFont="1" applyFill="1" applyBorder="1" applyAlignment="1">
      <alignment horizontal="center" vertical="center" wrapText="1"/>
    </xf>
    <xf numFmtId="0" fontId="0" fillId="11" borderId="7" xfId="0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8" borderId="14" xfId="1" applyFont="1" applyFill="1" applyBorder="1" applyAlignment="1">
      <alignment horizontal="center" vertical="center" wrapText="1"/>
    </xf>
    <xf numFmtId="0" fontId="4" fillId="8" borderId="0" xfId="1" applyFont="1" applyFill="1" applyBorder="1" applyAlignment="1">
      <alignment horizontal="center" vertical="center" wrapText="1"/>
    </xf>
    <xf numFmtId="0" fontId="4" fillId="8" borderId="15" xfId="1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 wrapText="1"/>
    </xf>
    <xf numFmtId="0" fontId="4" fillId="8" borderId="18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center" vertical="center" wrapText="1"/>
    </xf>
    <xf numFmtId="0" fontId="4" fillId="8" borderId="19" xfId="1" applyFont="1" applyFill="1" applyBorder="1" applyAlignment="1">
      <alignment horizontal="center" vertical="center" wrapText="1"/>
    </xf>
    <xf numFmtId="0" fontId="4" fillId="8" borderId="13" xfId="1" applyFont="1" applyFill="1" applyBorder="1" applyAlignment="1">
      <alignment horizontal="center" vertical="center" wrapText="1"/>
    </xf>
    <xf numFmtId="0" fontId="18" fillId="11" borderId="20" xfId="0" applyFont="1" applyFill="1" applyBorder="1" applyAlignment="1">
      <alignment horizontal="center" vertical="center"/>
    </xf>
    <xf numFmtId="0" fontId="18" fillId="11" borderId="22" xfId="0" applyFont="1" applyFill="1" applyBorder="1" applyAlignment="1">
      <alignment horizontal="center" vertical="center"/>
    </xf>
    <xf numFmtId="0" fontId="18" fillId="11" borderId="23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8" fontId="4" fillId="0" borderId="0" xfId="1" applyNumberFormat="1" applyFont="1" applyAlignment="1" applyProtection="1">
      <alignment wrapText="1"/>
      <protection locked="0"/>
    </xf>
    <xf numFmtId="168" fontId="4" fillId="0" borderId="0" xfId="1" applyNumberFormat="1" applyFont="1" applyFill="1" applyAlignment="1" applyProtection="1">
      <alignment wrapText="1"/>
      <protection locked="0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E1" zoomScale="80" zoomScaleNormal="80" workbookViewId="0">
      <selection activeCell="H10" sqref="H10"/>
    </sheetView>
  </sheetViews>
  <sheetFormatPr defaultColWidth="9.7109375" defaultRowHeight="15" x14ac:dyDescent="0.25"/>
  <cols>
    <col min="1" max="1" width="8.5703125" style="1" customWidth="1"/>
    <col min="2" max="2" width="8.140625" style="1" customWidth="1"/>
    <col min="3" max="3" width="32.5703125" style="1" customWidth="1"/>
    <col min="4" max="4" width="64" style="1" customWidth="1"/>
    <col min="5" max="6" width="25" style="1" customWidth="1"/>
    <col min="7" max="7" width="9.5703125" style="1" customWidth="1"/>
    <col min="8" max="8" width="15.42578125" style="1" customWidth="1"/>
    <col min="9" max="9" width="14.5703125" style="19" customWidth="1"/>
    <col min="10" max="10" width="13.28515625" style="30" customWidth="1"/>
    <col min="11" max="11" width="12.5703125" style="17" customWidth="1"/>
    <col min="12" max="21" width="12" style="18" customWidth="1"/>
    <col min="22" max="16384" width="9.7109375" style="15"/>
  </cols>
  <sheetData>
    <row r="1" spans="1:21" ht="36.75" customHeight="1" x14ac:dyDescent="0.25">
      <c r="A1" s="93" t="s">
        <v>40</v>
      </c>
      <c r="B1" s="93"/>
      <c r="C1" s="93"/>
      <c r="D1" s="93" t="s">
        <v>41</v>
      </c>
      <c r="E1" s="93"/>
      <c r="F1" s="93"/>
      <c r="G1" s="93"/>
      <c r="H1" s="93"/>
      <c r="I1" s="93" t="s">
        <v>42</v>
      </c>
      <c r="J1" s="93"/>
      <c r="K1" s="93"/>
      <c r="L1" s="92" t="s">
        <v>57</v>
      </c>
      <c r="M1" s="92" t="s">
        <v>58</v>
      </c>
      <c r="N1" s="92" t="s">
        <v>59</v>
      </c>
      <c r="O1" s="92" t="s">
        <v>60</v>
      </c>
      <c r="P1" s="92" t="s">
        <v>36</v>
      </c>
      <c r="Q1" s="92" t="s">
        <v>36</v>
      </c>
      <c r="R1" s="92" t="s">
        <v>36</v>
      </c>
      <c r="S1" s="92" t="s">
        <v>36</v>
      </c>
      <c r="T1" s="92" t="s">
        <v>36</v>
      </c>
      <c r="U1" s="92" t="s">
        <v>36</v>
      </c>
    </row>
    <row r="2" spans="1:21" ht="36.75" customHeight="1" x14ac:dyDescent="0.25">
      <c r="A2" s="93" t="s">
        <v>35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1" s="16" customFormat="1" ht="30" x14ac:dyDescent="0.2">
      <c r="A3" s="43" t="s">
        <v>6</v>
      </c>
      <c r="B3" s="43" t="s">
        <v>4</v>
      </c>
      <c r="C3" s="43" t="s">
        <v>43</v>
      </c>
      <c r="D3" s="43" t="s">
        <v>44</v>
      </c>
      <c r="E3" s="43" t="s">
        <v>38</v>
      </c>
      <c r="F3" s="43" t="s">
        <v>45</v>
      </c>
      <c r="G3" s="43" t="s">
        <v>5</v>
      </c>
      <c r="H3" s="44" t="s">
        <v>2</v>
      </c>
      <c r="I3" s="45" t="s">
        <v>24</v>
      </c>
      <c r="J3" s="46" t="s">
        <v>0</v>
      </c>
      <c r="K3" s="47" t="s">
        <v>3</v>
      </c>
      <c r="L3" s="82">
        <v>43353</v>
      </c>
      <c r="M3" s="82">
        <v>43353</v>
      </c>
      <c r="N3" s="82">
        <v>43405</v>
      </c>
      <c r="O3" s="82">
        <v>43405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</row>
    <row r="4" spans="1:21" ht="60" customHeight="1" x14ac:dyDescent="0.25">
      <c r="A4" s="86">
        <v>1</v>
      </c>
      <c r="B4" s="66">
        <v>1</v>
      </c>
      <c r="C4" s="89" t="s">
        <v>46</v>
      </c>
      <c r="D4" s="68" t="s">
        <v>47</v>
      </c>
      <c r="E4" s="67" t="s">
        <v>48</v>
      </c>
      <c r="F4" s="67" t="s">
        <v>49</v>
      </c>
      <c r="G4" s="69" t="s">
        <v>31</v>
      </c>
      <c r="H4" s="41">
        <v>20820.73</v>
      </c>
      <c r="I4" s="31">
        <v>24</v>
      </c>
      <c r="J4" s="28">
        <f t="shared" ref="J4:J7" si="0">I4-(SUM(L4:U4))</f>
        <v>0</v>
      </c>
      <c r="K4" s="29" t="str">
        <f>IF(J4&lt;0,"ATENÇÃO","OK")</f>
        <v>OK</v>
      </c>
      <c r="L4" s="83">
        <v>12</v>
      </c>
      <c r="M4" s="20"/>
      <c r="N4" s="83">
        <v>12</v>
      </c>
      <c r="O4" s="20"/>
      <c r="P4" s="20"/>
      <c r="Q4" s="20"/>
      <c r="R4" s="20"/>
      <c r="S4" s="20"/>
      <c r="T4" s="20"/>
      <c r="U4" s="20"/>
    </row>
    <row r="5" spans="1:21" ht="60" customHeight="1" x14ac:dyDescent="0.25">
      <c r="A5" s="87"/>
      <c r="B5" s="66">
        <v>2</v>
      </c>
      <c r="C5" s="90"/>
      <c r="D5" s="68" t="s">
        <v>50</v>
      </c>
      <c r="E5" s="67" t="s">
        <v>48</v>
      </c>
      <c r="F5" s="67" t="s">
        <v>49</v>
      </c>
      <c r="G5" s="69" t="s">
        <v>31</v>
      </c>
      <c r="H5" s="42">
        <v>34777.589999999997</v>
      </c>
      <c r="I5" s="31">
        <v>2</v>
      </c>
      <c r="J5" s="28">
        <f t="shared" si="0"/>
        <v>0</v>
      </c>
      <c r="K5" s="29" t="str">
        <f t="shared" ref="K5:K7" si="1">IF(J5&lt;0,"ATENÇÃO","OK")</f>
        <v>OK</v>
      </c>
      <c r="L5" s="83">
        <v>1</v>
      </c>
      <c r="M5" s="20"/>
      <c r="N5" s="83">
        <v>1</v>
      </c>
      <c r="O5" s="20"/>
      <c r="P5" s="20"/>
      <c r="Q5" s="20"/>
      <c r="R5" s="20"/>
      <c r="S5" s="20"/>
      <c r="T5" s="20"/>
      <c r="U5" s="20"/>
    </row>
    <row r="6" spans="1:21" ht="60" customHeight="1" x14ac:dyDescent="0.25">
      <c r="A6" s="88"/>
      <c r="B6" s="66">
        <v>3</v>
      </c>
      <c r="C6" s="91"/>
      <c r="D6" s="68" t="s">
        <v>51</v>
      </c>
      <c r="E6" s="67" t="s">
        <v>48</v>
      </c>
      <c r="F6" s="67" t="s">
        <v>49</v>
      </c>
      <c r="G6" s="69" t="s">
        <v>31</v>
      </c>
      <c r="H6" s="42">
        <v>58849.46</v>
      </c>
      <c r="I6" s="31">
        <v>5</v>
      </c>
      <c r="J6" s="28">
        <f t="shared" si="0"/>
        <v>0</v>
      </c>
      <c r="K6" s="29" t="str">
        <f t="shared" si="1"/>
        <v>OK</v>
      </c>
      <c r="L6" s="20"/>
      <c r="M6" s="20"/>
      <c r="N6" s="83">
        <v>5</v>
      </c>
      <c r="O6" s="20"/>
      <c r="P6" s="20"/>
      <c r="Q6" s="20"/>
      <c r="R6" s="20"/>
      <c r="S6" s="20"/>
      <c r="T6" s="20"/>
      <c r="U6" s="20"/>
    </row>
    <row r="7" spans="1:21" ht="60" customHeight="1" x14ac:dyDescent="0.25">
      <c r="A7" s="65">
        <v>2</v>
      </c>
      <c r="B7" s="37">
        <v>4</v>
      </c>
      <c r="C7" s="64" t="s">
        <v>52</v>
      </c>
      <c r="D7" s="38" t="s">
        <v>53</v>
      </c>
      <c r="E7" s="39" t="s">
        <v>54</v>
      </c>
      <c r="F7" s="39" t="s">
        <v>55</v>
      </c>
      <c r="G7" s="40" t="s">
        <v>56</v>
      </c>
      <c r="H7" s="42">
        <v>82416.66</v>
      </c>
      <c r="I7" s="31">
        <v>12</v>
      </c>
      <c r="J7" s="28">
        <f t="shared" si="0"/>
        <v>0</v>
      </c>
      <c r="K7" s="29" t="str">
        <f t="shared" si="1"/>
        <v>OK</v>
      </c>
      <c r="L7" s="84"/>
      <c r="M7" s="83">
        <v>6</v>
      </c>
      <c r="N7" s="85"/>
      <c r="O7" s="83">
        <v>6</v>
      </c>
      <c r="P7" s="20"/>
      <c r="Q7" s="20"/>
      <c r="R7" s="20"/>
      <c r="S7" s="20"/>
      <c r="T7" s="20"/>
      <c r="U7" s="20"/>
    </row>
    <row r="8" spans="1:21" x14ac:dyDescent="0.25">
      <c r="L8" s="118">
        <f>SUMPRODUCT(H4:H7,L4:L7)</f>
        <v>284626.34999999998</v>
      </c>
      <c r="M8" s="118">
        <f>SUMPRODUCT(H4:H7,M4:M7)</f>
        <v>494499.96</v>
      </c>
      <c r="N8" s="119">
        <f>SUMPRODUCT(H4:H7,N4:N7)</f>
        <v>578873.64999999991</v>
      </c>
      <c r="O8" s="119">
        <f>SUMPRODUCT(H4:H7,O4:O7)</f>
        <v>494499.96</v>
      </c>
    </row>
  </sheetData>
  <mergeCells count="16">
    <mergeCell ref="A4:A6"/>
    <mergeCell ref="C4:C6"/>
    <mergeCell ref="U1:U2"/>
    <mergeCell ref="D1:H1"/>
    <mergeCell ref="I1:K1"/>
    <mergeCell ref="A2:K2"/>
    <mergeCell ref="R1:R2"/>
    <mergeCell ref="S1:S2"/>
    <mergeCell ref="T1:T2"/>
    <mergeCell ref="A1:C1"/>
    <mergeCell ref="L1:L2"/>
    <mergeCell ref="M1:M2"/>
    <mergeCell ref="N1:N2"/>
    <mergeCell ref="O1:O2"/>
    <mergeCell ref="P1:P2"/>
    <mergeCell ref="Q1:Q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C1" zoomScale="80" zoomScaleNormal="80" workbookViewId="0">
      <selection activeCell="I24" sqref="I24"/>
    </sheetView>
  </sheetViews>
  <sheetFormatPr defaultColWidth="9.7109375" defaultRowHeight="15" x14ac:dyDescent="0.25"/>
  <cols>
    <col min="1" max="1" width="10.28515625" style="1" customWidth="1"/>
    <col min="2" max="2" width="8.42578125" style="1" customWidth="1"/>
    <col min="3" max="3" width="30.5703125" style="1" customWidth="1"/>
    <col min="4" max="4" width="64" style="1" customWidth="1"/>
    <col min="5" max="5" width="19" style="1" customWidth="1"/>
    <col min="6" max="6" width="16" style="1" customWidth="1"/>
    <col min="7" max="7" width="15.42578125" style="1" customWidth="1"/>
    <col min="8" max="8" width="12" style="19" customWidth="1"/>
    <col min="9" max="9" width="13.28515625" style="30" customWidth="1"/>
    <col min="10" max="10" width="12.5703125" style="49" customWidth="1"/>
    <col min="11" max="11" width="17.140625" style="51" customWidth="1"/>
    <col min="12" max="12" width="18.7109375" style="51" customWidth="1"/>
    <col min="13" max="22" width="12" style="18" customWidth="1"/>
    <col min="23" max="16384" width="9.7109375" style="15"/>
  </cols>
  <sheetData>
    <row r="1" spans="1:22" ht="24.75" customHeight="1" x14ac:dyDescent="0.25">
      <c r="A1" s="93" t="s">
        <v>40</v>
      </c>
      <c r="B1" s="93"/>
      <c r="C1" s="93"/>
      <c r="D1" s="93" t="s">
        <v>41</v>
      </c>
      <c r="E1" s="93"/>
      <c r="F1" s="93"/>
      <c r="G1" s="93"/>
      <c r="H1" s="100" t="s">
        <v>42</v>
      </c>
      <c r="I1" s="100"/>
      <c r="J1" s="100"/>
      <c r="K1" s="100"/>
      <c r="L1" s="100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24.75" customHeight="1" x14ac:dyDescent="0.25">
      <c r="A2" s="93" t="s">
        <v>32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s="16" customFormat="1" ht="30" x14ac:dyDescent="0.2">
      <c r="A3" s="23" t="s">
        <v>6</v>
      </c>
      <c r="B3" s="23" t="s">
        <v>4</v>
      </c>
      <c r="C3" s="23" t="s">
        <v>37</v>
      </c>
      <c r="D3" s="24"/>
      <c r="E3" s="24" t="s">
        <v>38</v>
      </c>
      <c r="F3" s="24" t="s">
        <v>39</v>
      </c>
      <c r="G3" s="25" t="s">
        <v>2</v>
      </c>
      <c r="H3" s="26" t="s">
        <v>24</v>
      </c>
      <c r="I3" s="26" t="s">
        <v>30</v>
      </c>
      <c r="J3" s="23" t="s">
        <v>25</v>
      </c>
      <c r="K3" s="23" t="s">
        <v>33</v>
      </c>
      <c r="L3" s="23" t="s">
        <v>27</v>
      </c>
    </row>
    <row r="4" spans="1:22" ht="60" customHeight="1" x14ac:dyDescent="0.25">
      <c r="A4" s="104">
        <v>1</v>
      </c>
      <c r="B4" s="70">
        <v>1</v>
      </c>
      <c r="C4" s="107" t="s">
        <v>46</v>
      </c>
      <c r="D4" s="71" t="s">
        <v>47</v>
      </c>
      <c r="E4" s="72" t="s">
        <v>48</v>
      </c>
      <c r="F4" s="48" t="s">
        <v>31</v>
      </c>
      <c r="G4" s="41">
        <v>20820.73</v>
      </c>
      <c r="H4" s="21">
        <f>SETIC!I4</f>
        <v>24</v>
      </c>
      <c r="I4" s="28">
        <f>(SETIC!I4-SETIC!J4)</f>
        <v>24</v>
      </c>
      <c r="J4" s="32">
        <f>H4-I4</f>
        <v>0</v>
      </c>
      <c r="K4" s="22">
        <f t="shared" ref="K4:K7" si="0">G4*H4</f>
        <v>499697.52</v>
      </c>
      <c r="L4" s="22">
        <f t="shared" ref="L4:L7" si="1">G4*I4</f>
        <v>499697.52</v>
      </c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60" customHeight="1" x14ac:dyDescent="0.25">
      <c r="A5" s="105"/>
      <c r="B5" s="73">
        <v>2</v>
      </c>
      <c r="C5" s="108"/>
      <c r="D5" s="71" t="s">
        <v>50</v>
      </c>
      <c r="E5" s="74" t="s">
        <v>48</v>
      </c>
      <c r="F5" s="48" t="s">
        <v>31</v>
      </c>
      <c r="G5" s="42">
        <v>34777.589999999997</v>
      </c>
      <c r="H5" s="21">
        <f>SETIC!I5</f>
        <v>2</v>
      </c>
      <c r="I5" s="28">
        <f>(SETIC!I5-SETIC!J5)</f>
        <v>2</v>
      </c>
      <c r="J5" s="32">
        <f t="shared" ref="J5:J7" si="2">H5-I5</f>
        <v>0</v>
      </c>
      <c r="K5" s="22">
        <f t="shared" si="0"/>
        <v>69555.179999999993</v>
      </c>
      <c r="L5" s="22">
        <f t="shared" si="1"/>
        <v>69555.179999999993</v>
      </c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60" customHeight="1" x14ac:dyDescent="0.25">
      <c r="A6" s="106"/>
      <c r="B6" s="75">
        <v>3</v>
      </c>
      <c r="C6" s="109"/>
      <c r="D6" s="71" t="s">
        <v>51</v>
      </c>
      <c r="E6" s="76" t="s">
        <v>48</v>
      </c>
      <c r="F6" s="48" t="s">
        <v>31</v>
      </c>
      <c r="G6" s="42">
        <v>58849.46</v>
      </c>
      <c r="H6" s="21">
        <f>SETIC!I6</f>
        <v>5</v>
      </c>
      <c r="I6" s="28">
        <f>(SETIC!I6-SETIC!J6)</f>
        <v>5</v>
      </c>
      <c r="J6" s="32">
        <f t="shared" si="2"/>
        <v>0</v>
      </c>
      <c r="K6" s="22">
        <f t="shared" si="0"/>
        <v>294247.3</v>
      </c>
      <c r="L6" s="22">
        <f t="shared" si="1"/>
        <v>294247.3</v>
      </c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60" customHeight="1" x14ac:dyDescent="0.25">
      <c r="A7" s="77">
        <v>2</v>
      </c>
      <c r="B7" s="78">
        <v>4</v>
      </c>
      <c r="C7" s="79" t="s">
        <v>52</v>
      </c>
      <c r="D7" s="80" t="s">
        <v>53</v>
      </c>
      <c r="E7" s="81" t="s">
        <v>54</v>
      </c>
      <c r="F7" s="48" t="s">
        <v>31</v>
      </c>
      <c r="G7" s="42">
        <v>82416.66</v>
      </c>
      <c r="H7" s="21">
        <f>SETIC!I7</f>
        <v>12</v>
      </c>
      <c r="I7" s="28">
        <f>(SETIC!I7-SETIC!J7)</f>
        <v>12</v>
      </c>
      <c r="J7" s="32">
        <f t="shared" si="2"/>
        <v>0</v>
      </c>
      <c r="K7" s="22">
        <f t="shared" si="0"/>
        <v>988999.92</v>
      </c>
      <c r="L7" s="22">
        <f t="shared" si="1"/>
        <v>988999.92</v>
      </c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33.75" customHeight="1" x14ac:dyDescent="0.25">
      <c r="K8" s="50">
        <f>SUM(K4:K7)</f>
        <v>1852499.92</v>
      </c>
      <c r="L8" s="50">
        <f>SUM(L4:L7)</f>
        <v>1852499.92</v>
      </c>
    </row>
    <row r="13" spans="1:22" x14ac:dyDescent="0.25">
      <c r="H13" s="101" t="str">
        <f>A1</f>
        <v>PROCESSO: 704/2018/UDESC</v>
      </c>
      <c r="I13" s="102"/>
      <c r="J13" s="102"/>
      <c r="K13" s="102"/>
      <c r="L13" s="103"/>
    </row>
    <row r="14" spans="1:22" x14ac:dyDescent="0.25">
      <c r="H14" s="94" t="s">
        <v>34</v>
      </c>
      <c r="I14" s="95"/>
      <c r="J14" s="95"/>
      <c r="K14" s="95"/>
      <c r="L14" s="96"/>
    </row>
    <row r="15" spans="1:22" x14ac:dyDescent="0.25">
      <c r="H15" s="97" t="str">
        <f>H1</f>
        <v>VIGÊNCIA DA ATA: 26/07/18 até 25/07/2019</v>
      </c>
      <c r="I15" s="98"/>
      <c r="J15" s="98"/>
      <c r="K15" s="98"/>
      <c r="L15" s="99"/>
    </row>
    <row r="16" spans="1:22" x14ac:dyDescent="0.25">
      <c r="H16" s="57" t="s">
        <v>26</v>
      </c>
      <c r="I16" s="33"/>
      <c r="J16" s="33"/>
      <c r="K16" s="58"/>
      <c r="L16" s="52">
        <f>K8</f>
        <v>1852499.92</v>
      </c>
    </row>
    <row r="17" spans="8:12" x14ac:dyDescent="0.25">
      <c r="H17" s="59" t="s">
        <v>27</v>
      </c>
      <c r="I17" s="34"/>
      <c r="J17" s="34"/>
      <c r="K17" s="60"/>
      <c r="L17" s="53">
        <f>L8</f>
        <v>1852499.92</v>
      </c>
    </row>
    <row r="18" spans="8:12" x14ac:dyDescent="0.25">
      <c r="H18" s="59" t="s">
        <v>28</v>
      </c>
      <c r="I18" s="34"/>
      <c r="J18" s="34"/>
      <c r="K18" s="60"/>
      <c r="L18" s="54"/>
    </row>
    <row r="19" spans="8:12" x14ac:dyDescent="0.25">
      <c r="H19" s="61" t="s">
        <v>29</v>
      </c>
      <c r="I19" s="35"/>
      <c r="J19" s="35"/>
      <c r="K19" s="62"/>
      <c r="L19" s="55">
        <f>L17/L16</f>
        <v>1</v>
      </c>
    </row>
    <row r="20" spans="8:12" x14ac:dyDescent="0.25">
      <c r="H20" s="63" t="s">
        <v>61</v>
      </c>
      <c r="I20" s="36"/>
      <c r="J20" s="36"/>
      <c r="K20" s="36"/>
      <c r="L20" s="56"/>
    </row>
  </sheetData>
  <mergeCells count="9">
    <mergeCell ref="H14:L14"/>
    <mergeCell ref="H15:L15"/>
    <mergeCell ref="H1:L1"/>
    <mergeCell ref="A2:L2"/>
    <mergeCell ref="A1:C1"/>
    <mergeCell ref="D1:G1"/>
    <mergeCell ref="H13:L13"/>
    <mergeCell ref="A4:A6"/>
    <mergeCell ref="C4:C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11" t="s">
        <v>7</v>
      </c>
      <c r="B1" s="111"/>
      <c r="C1" s="111"/>
      <c r="D1" s="111"/>
      <c r="E1" s="111"/>
      <c r="F1" s="111"/>
      <c r="G1" s="111"/>
      <c r="H1" s="111"/>
    </row>
    <row r="2" spans="1:8" ht="20.25" x14ac:dyDescent="0.2">
      <c r="B2" s="3"/>
    </row>
    <row r="3" spans="1:8" ht="47.25" customHeight="1" x14ac:dyDescent="0.2">
      <c r="A3" s="112" t="s">
        <v>8</v>
      </c>
      <c r="B3" s="112"/>
      <c r="C3" s="112"/>
      <c r="D3" s="112"/>
      <c r="E3" s="112"/>
      <c r="F3" s="112"/>
      <c r="G3" s="112"/>
      <c r="H3" s="112"/>
    </row>
    <row r="4" spans="1:8" ht="35.25" customHeight="1" x14ac:dyDescent="0.2">
      <c r="B4" s="4"/>
    </row>
    <row r="5" spans="1:8" ht="15" customHeight="1" x14ac:dyDescent="0.2">
      <c r="A5" s="113" t="s">
        <v>9</v>
      </c>
      <c r="B5" s="113"/>
      <c r="C5" s="113"/>
      <c r="D5" s="113"/>
      <c r="E5" s="113"/>
      <c r="F5" s="113"/>
      <c r="G5" s="113"/>
      <c r="H5" s="113"/>
    </row>
    <row r="6" spans="1:8" ht="15" customHeight="1" x14ac:dyDescent="0.2">
      <c r="A6" s="113" t="s">
        <v>10</v>
      </c>
      <c r="B6" s="113"/>
      <c r="C6" s="113"/>
      <c r="D6" s="113"/>
      <c r="E6" s="113"/>
      <c r="F6" s="113"/>
      <c r="G6" s="113"/>
      <c r="H6" s="113"/>
    </row>
    <row r="7" spans="1:8" ht="15" customHeight="1" x14ac:dyDescent="0.2">
      <c r="A7" s="113" t="s">
        <v>11</v>
      </c>
      <c r="B7" s="113"/>
      <c r="C7" s="113"/>
      <c r="D7" s="113"/>
      <c r="E7" s="113"/>
      <c r="F7" s="113"/>
      <c r="G7" s="113"/>
      <c r="H7" s="113"/>
    </row>
    <row r="8" spans="1:8" ht="15" customHeight="1" x14ac:dyDescent="0.2">
      <c r="A8" s="113" t="s">
        <v>12</v>
      </c>
      <c r="B8" s="113"/>
      <c r="C8" s="113"/>
      <c r="D8" s="113"/>
      <c r="E8" s="113"/>
      <c r="F8" s="113"/>
      <c r="G8" s="113"/>
      <c r="H8" s="113"/>
    </row>
    <row r="9" spans="1:8" ht="30" customHeight="1" x14ac:dyDescent="0.2">
      <c r="B9" s="5"/>
    </row>
    <row r="10" spans="1:8" ht="105" customHeight="1" x14ac:dyDescent="0.2">
      <c r="A10" s="114" t="s">
        <v>13</v>
      </c>
      <c r="B10" s="114"/>
      <c r="C10" s="114"/>
      <c r="D10" s="114"/>
      <c r="E10" s="114"/>
      <c r="F10" s="114"/>
      <c r="G10" s="114"/>
      <c r="H10" s="114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15" t="s">
        <v>19</v>
      </c>
      <c r="B19" s="115"/>
      <c r="C19" s="115"/>
      <c r="D19" s="115"/>
      <c r="E19" s="115"/>
      <c r="F19" s="115"/>
      <c r="G19" s="115"/>
      <c r="H19" s="115"/>
    </row>
    <row r="20" spans="1:8" ht="14.25" x14ac:dyDescent="0.2">
      <c r="A20" s="116" t="s">
        <v>20</v>
      </c>
      <c r="B20" s="116"/>
      <c r="C20" s="116"/>
      <c r="D20" s="116"/>
      <c r="E20" s="116"/>
      <c r="F20" s="116"/>
      <c r="G20" s="116"/>
      <c r="H20" s="116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17" t="s">
        <v>21</v>
      </c>
      <c r="B24" s="117"/>
      <c r="C24" s="117"/>
      <c r="D24" s="117"/>
      <c r="E24" s="117"/>
      <c r="F24" s="117"/>
      <c r="G24" s="117"/>
      <c r="H24" s="117"/>
    </row>
    <row r="25" spans="1:8" ht="15" customHeight="1" x14ac:dyDescent="0.2">
      <c r="A25" s="117" t="s">
        <v>22</v>
      </c>
      <c r="B25" s="117"/>
      <c r="C25" s="117"/>
      <c r="D25" s="117"/>
      <c r="E25" s="117"/>
      <c r="F25" s="117"/>
      <c r="G25" s="117"/>
      <c r="H25" s="117"/>
    </row>
    <row r="26" spans="1:8" ht="15" customHeight="1" x14ac:dyDescent="0.2">
      <c r="A26" s="110" t="s">
        <v>23</v>
      </c>
      <c r="B26" s="110"/>
      <c r="C26" s="110"/>
      <c r="D26" s="110"/>
      <c r="E26" s="110"/>
      <c r="F26" s="110"/>
      <c r="G26" s="110"/>
      <c r="H26" s="110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SETIC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2019-08-07T11:19:54Z</dcterms:modified>
</cp:coreProperties>
</file>