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0716.2021 SRP SGPE 16603.2021- Ar Condicionado VIG 20.08.2022\"/>
    </mc:Choice>
  </mc:AlternateContent>
  <xr:revisionPtr revIDLastSave="0" documentId="13_ncr:1_{393E9F78-81CE-4A4C-80AE-A9FC2932649D}" xr6:coauthVersionLast="36" xr6:coauthVersionMax="36" xr10:uidLastSave="{00000000-0000-0000-0000-000000000000}"/>
  <bookViews>
    <workbookView xWindow="-105" yWindow="-105" windowWidth="15600" windowHeight="11745" tabRatio="857" activeTab="13" xr2:uid="{00000000-000D-0000-FFFF-FFFF00000000}"/>
  </bookViews>
  <sheets>
    <sheet name="REITORIA" sheetId="1" r:id="rId1"/>
    <sheet name="CEPLAN" sheetId="2" r:id="rId2"/>
    <sheet name="ESAG" sheetId="3" r:id="rId3"/>
    <sheet name="CEART" sheetId="4" r:id="rId4"/>
    <sheet name="FAED" sheetId="5" r:id="rId5"/>
    <sheet name="CEAD" sheetId="6" r:id="rId6"/>
    <sheet name="CEFID" sheetId="7" r:id="rId7"/>
    <sheet name="CERES" sheetId="8" r:id="rId8"/>
    <sheet name="CESFI" sheetId="9" r:id="rId9"/>
    <sheet name="CEAVI" sheetId="10" r:id="rId10"/>
    <sheet name="CCT" sheetId="11" r:id="rId11"/>
    <sheet name="CAV" sheetId="12" r:id="rId12"/>
    <sheet name="CEO" sheetId="16" r:id="rId13"/>
    <sheet name="GESTOR" sheetId="14" r:id="rId14"/>
  </sheets>
  <definedNames>
    <definedName name="CEO" localSheetId="12">#REF!</definedName>
    <definedName name="CEO">#REF!</definedName>
    <definedName name="CEPLAN" localSheetId="11">#REF!</definedName>
    <definedName name="CEPLAN" localSheetId="12">#REF!</definedName>
    <definedName name="CEPLAN" localSheetId="13">#REF!</definedName>
    <definedName name="CEPLAN">#REF!</definedName>
    <definedName name="copia" localSheetId="12">#REF!</definedName>
    <definedName name="copia">#REF!</definedName>
    <definedName name="diasuteis" localSheetId="11">#REF!</definedName>
    <definedName name="diasuteis" localSheetId="12">#REF!</definedName>
    <definedName name="diasuteis" localSheetId="13">#REF!</definedName>
    <definedName name="diasuteis">#REF!</definedName>
    <definedName name="Ferias" localSheetId="11">#REF!</definedName>
    <definedName name="Ferias" localSheetId="12">#REF!</definedName>
    <definedName name="Ferias" localSheetId="13">#REF!</definedName>
    <definedName name="Ferias">#REF!</definedName>
    <definedName name="RD" localSheetId="11">OFFSET(#REF!,(MATCH(SMALL(#REF!,ROW()-10),#REF!,0)-1),0)</definedName>
    <definedName name="RD" localSheetId="12">OFFSET(#REF!,(MATCH(SMALL(#REF!,ROW()-10),#REF!,0)-1),0)</definedName>
    <definedName name="RD" localSheetId="13">OFFSET(#REF!,(MATCH(SMALL(#REF!,ROW()-10),#REF!,0)-1),0)</definedName>
    <definedName name="RD">OFFSET(#REF!,(MATCH(SMALL(#REF!,ROW()-10),#REF!,0)-1),0)</definedName>
  </definedNames>
  <calcPr calcId="191029"/>
  <customWorkbookViews>
    <customWorkbookView name="PAULO EDISON DE LIMA - Modo de exibição pessoal" guid="{B9C3DAFA-017A-49F7-AED8-93B14E732368}" mergeInterval="0" personalView="1" maximized="1" xWindow="1912" yWindow="-8" windowWidth="1936" windowHeight="1056" tabRatio="857" activeSheetId="1"/>
    <customWorkbookView name="MARCELO DARCI DE SOUZA - Modo de exibição pessoal" guid="{29377F80-2479-4EEE-B758-5B51FB237957}" mergeInterval="0" personalView="1" maximized="1" xWindow="-8" yWindow="-8" windowWidth="1936" windowHeight="1056" tabRatio="857" activeSheetId="3"/>
    <customWorkbookView name="CAMILA DE ALMEIDA LUCA - Modo de exibição pessoal" guid="{4F310B60-E7C4-463C-82E5-32855552E117}" mergeInterval="0" personalView="1" maximized="1" xWindow="-1288" yWindow="-423" windowWidth="1296" windowHeight="1040" tabRatio="857" activeSheetId="12" showComments="commIndAndComment"/>
    <customWorkbookView name="RAFAEL XAVIER DOS SANTOS MURARO - Modo de exibição pessoal" guid="{621D8238-5429-498F-AC6E-560DC77BBC2F}" mergeInterval="0" personalView="1" maximized="1" xWindow="-8" yWindow="-8" windowWidth="1936" windowHeight="1056" tabRatio="857" activeSheetId="1"/>
  </customWorkbookViews>
</workbook>
</file>

<file path=xl/calcChain.xml><?xml version="1.0" encoding="utf-8"?>
<calcChain xmlns="http://schemas.openxmlformats.org/spreadsheetml/2006/main">
  <c r="O52" i="14" l="1"/>
  <c r="K28" i="8" l="1"/>
  <c r="K28" i="4"/>
  <c r="K28" i="5" l="1"/>
  <c r="K28" i="9" l="1"/>
  <c r="K28" i="7"/>
  <c r="N11" i="14" l="1"/>
  <c r="K5" i="14"/>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N34" i="14" s="1"/>
  <c r="K35" i="14"/>
  <c r="K36" i="14"/>
  <c r="K37" i="14"/>
  <c r="K38" i="14"/>
  <c r="K39" i="14"/>
  <c r="K40" i="14"/>
  <c r="K41" i="14"/>
  <c r="K42" i="14"/>
  <c r="K43" i="14"/>
  <c r="K44" i="14"/>
  <c r="K45" i="14"/>
  <c r="N33" i="14"/>
  <c r="N35" i="14" l="1"/>
  <c r="N36" i="14"/>
  <c r="AA46" i="16"/>
  <c r="Z46" i="16"/>
  <c r="Y46" i="16"/>
  <c r="X46" i="16"/>
  <c r="W46" i="16"/>
  <c r="V46" i="16"/>
  <c r="U46" i="16"/>
  <c r="T46" i="16"/>
  <c r="S46" i="16"/>
  <c r="R46" i="16"/>
  <c r="Q46" i="16"/>
  <c r="P46" i="16"/>
  <c r="O46" i="16"/>
  <c r="N46" i="16"/>
  <c r="L45" i="16"/>
  <c r="M45" i="16" s="1"/>
  <c r="L44" i="16"/>
  <c r="M44" i="16" s="1"/>
  <c r="L43" i="16"/>
  <c r="M43" i="16" s="1"/>
  <c r="L42" i="16"/>
  <c r="M42" i="16" s="1"/>
  <c r="L41" i="16"/>
  <c r="M41" i="16" s="1"/>
  <c r="L40" i="16"/>
  <c r="M40" i="16" s="1"/>
  <c r="L39" i="16"/>
  <c r="M39" i="16" s="1"/>
  <c r="L38" i="16"/>
  <c r="M38" i="16" s="1"/>
  <c r="L37" i="16"/>
  <c r="M37" i="16" s="1"/>
  <c r="L36" i="16"/>
  <c r="M36" i="16" s="1"/>
  <c r="L35" i="16"/>
  <c r="M35" i="16" s="1"/>
  <c r="L34" i="16"/>
  <c r="M34" i="16" s="1"/>
  <c r="M33" i="16"/>
  <c r="L33" i="16"/>
  <c r="L32" i="16"/>
  <c r="M32" i="16" s="1"/>
  <c r="L31" i="16"/>
  <c r="M31" i="16" s="1"/>
  <c r="L30" i="16"/>
  <c r="M30" i="16" s="1"/>
  <c r="L29" i="16"/>
  <c r="M29" i="16" s="1"/>
  <c r="L28" i="16"/>
  <c r="M28" i="16" s="1"/>
  <c r="L27" i="16"/>
  <c r="M27" i="16" s="1"/>
  <c r="L26" i="16"/>
  <c r="M26" i="16" s="1"/>
  <c r="L25" i="16"/>
  <c r="M25" i="16" s="1"/>
  <c r="L24" i="16"/>
  <c r="M24" i="16" s="1"/>
  <c r="L23" i="16"/>
  <c r="M23" i="16" s="1"/>
  <c r="L22" i="16"/>
  <c r="M22" i="16" s="1"/>
  <c r="L21" i="16"/>
  <c r="M21" i="16" s="1"/>
  <c r="L20" i="16"/>
  <c r="M20" i="16" s="1"/>
  <c r="L19" i="16"/>
  <c r="M19" i="16" s="1"/>
  <c r="L18" i="16"/>
  <c r="M18" i="16" s="1"/>
  <c r="L17" i="16"/>
  <c r="M17" i="16" s="1"/>
  <c r="L16" i="16"/>
  <c r="M16" i="16" s="1"/>
  <c r="M15" i="16"/>
  <c r="L15" i="16"/>
  <c r="L14" i="16"/>
  <c r="M14" i="16" s="1"/>
  <c r="L13" i="16"/>
  <c r="M13" i="16" s="1"/>
  <c r="L12" i="16"/>
  <c r="M12" i="16" s="1"/>
  <c r="L11" i="16"/>
  <c r="M11" i="16" s="1"/>
  <c r="L10" i="16"/>
  <c r="M10" i="16" s="1"/>
  <c r="L9" i="16"/>
  <c r="M9" i="16" s="1"/>
  <c r="L8" i="16"/>
  <c r="M8" i="16" s="1"/>
  <c r="L7" i="16"/>
  <c r="M7" i="16" s="1"/>
  <c r="L6" i="16"/>
  <c r="M6" i="16" s="1"/>
  <c r="L5" i="16"/>
  <c r="M5" i="16" s="1"/>
  <c r="L4" i="16"/>
  <c r="M4" i="16" s="1"/>
  <c r="AA46" i="12"/>
  <c r="Z46" i="12"/>
  <c r="Y46" i="12"/>
  <c r="X46" i="12"/>
  <c r="W46" i="12"/>
  <c r="V46" i="12"/>
  <c r="U46" i="12"/>
  <c r="T46" i="12"/>
  <c r="S46" i="12"/>
  <c r="R46" i="12"/>
  <c r="Q46" i="12"/>
  <c r="P46" i="12"/>
  <c r="O46" i="12"/>
  <c r="N46" i="12"/>
  <c r="L45" i="12"/>
  <c r="M45" i="12" s="1"/>
  <c r="L44" i="12"/>
  <c r="M44" i="12" s="1"/>
  <c r="L43" i="12"/>
  <c r="M43" i="12" s="1"/>
  <c r="L42" i="12"/>
  <c r="M42" i="12" s="1"/>
  <c r="L41" i="12"/>
  <c r="M41" i="12" s="1"/>
  <c r="L40" i="12"/>
  <c r="M40" i="12" s="1"/>
  <c r="L39" i="12"/>
  <c r="M39" i="12" s="1"/>
  <c r="L38" i="12"/>
  <c r="M38" i="12" s="1"/>
  <c r="L37" i="12"/>
  <c r="M37" i="12" s="1"/>
  <c r="L36" i="12"/>
  <c r="M36" i="12" s="1"/>
  <c r="L35" i="12"/>
  <c r="M35" i="12" s="1"/>
  <c r="L34" i="12"/>
  <c r="M34" i="12" s="1"/>
  <c r="L33" i="12"/>
  <c r="M33" i="12" s="1"/>
  <c r="L32" i="12"/>
  <c r="M32" i="12" s="1"/>
  <c r="L31" i="12"/>
  <c r="M31" i="12" s="1"/>
  <c r="L30" i="12"/>
  <c r="M30" i="12" s="1"/>
  <c r="L29" i="12"/>
  <c r="M29" i="12" s="1"/>
  <c r="L28" i="12"/>
  <c r="M28" i="12" s="1"/>
  <c r="L27" i="12"/>
  <c r="M27" i="12" s="1"/>
  <c r="L26" i="12"/>
  <c r="M26" i="12" s="1"/>
  <c r="L25" i="12"/>
  <c r="M25" i="12" s="1"/>
  <c r="L24" i="12"/>
  <c r="M24" i="12" s="1"/>
  <c r="L23" i="12"/>
  <c r="M23" i="12" s="1"/>
  <c r="L22" i="12"/>
  <c r="M22" i="12" s="1"/>
  <c r="L21" i="12"/>
  <c r="M21" i="12" s="1"/>
  <c r="L20" i="12"/>
  <c r="M20" i="12" s="1"/>
  <c r="L19" i="12"/>
  <c r="M19" i="12" s="1"/>
  <c r="L18" i="12"/>
  <c r="M18" i="12" s="1"/>
  <c r="L17" i="12"/>
  <c r="M17" i="12" s="1"/>
  <c r="L16" i="12"/>
  <c r="M16" i="12" s="1"/>
  <c r="L15" i="12"/>
  <c r="M15" i="12" s="1"/>
  <c r="L14" i="12"/>
  <c r="M14" i="12" s="1"/>
  <c r="L13" i="12"/>
  <c r="M13" i="12" s="1"/>
  <c r="L12" i="12"/>
  <c r="M12" i="12" s="1"/>
  <c r="L11" i="12"/>
  <c r="M11" i="12" s="1"/>
  <c r="L10" i="12"/>
  <c r="M10" i="12" s="1"/>
  <c r="L9" i="12"/>
  <c r="M9" i="12" s="1"/>
  <c r="L8" i="12"/>
  <c r="M8" i="12" s="1"/>
  <c r="L7" i="12"/>
  <c r="M7" i="12" s="1"/>
  <c r="L6" i="12"/>
  <c r="M6" i="12" s="1"/>
  <c r="L5" i="12"/>
  <c r="M5" i="12" s="1"/>
  <c r="L4" i="12"/>
  <c r="M4" i="12" s="1"/>
  <c r="AA46" i="11"/>
  <c r="Z46" i="11"/>
  <c r="Y46" i="11"/>
  <c r="X46" i="11"/>
  <c r="W46" i="11"/>
  <c r="V46" i="11"/>
  <c r="U46" i="11"/>
  <c r="T46" i="11"/>
  <c r="S46" i="11"/>
  <c r="R46" i="11"/>
  <c r="Q46" i="11"/>
  <c r="P46" i="11"/>
  <c r="O46" i="11"/>
  <c r="N46" i="11"/>
  <c r="L45" i="11"/>
  <c r="M45" i="11" s="1"/>
  <c r="L44" i="11"/>
  <c r="M44" i="11" s="1"/>
  <c r="L43" i="11"/>
  <c r="M43" i="11" s="1"/>
  <c r="L42" i="11"/>
  <c r="M42" i="11" s="1"/>
  <c r="L41" i="11"/>
  <c r="M41" i="11" s="1"/>
  <c r="L40" i="11"/>
  <c r="M40" i="11" s="1"/>
  <c r="L39" i="11"/>
  <c r="M39" i="11" s="1"/>
  <c r="L38" i="11"/>
  <c r="M38" i="11" s="1"/>
  <c r="L37" i="11"/>
  <c r="M37" i="11" s="1"/>
  <c r="L36" i="11"/>
  <c r="M36" i="11" s="1"/>
  <c r="L35" i="11"/>
  <c r="M35" i="11" s="1"/>
  <c r="L34" i="11"/>
  <c r="M34" i="11" s="1"/>
  <c r="L33" i="11"/>
  <c r="M33" i="11" s="1"/>
  <c r="L32" i="11"/>
  <c r="M32" i="11" s="1"/>
  <c r="L31" i="11"/>
  <c r="M31" i="11" s="1"/>
  <c r="L30" i="11"/>
  <c r="M30" i="11" s="1"/>
  <c r="L29" i="11"/>
  <c r="M29" i="11" s="1"/>
  <c r="L28" i="11"/>
  <c r="M28" i="11" s="1"/>
  <c r="L27" i="11"/>
  <c r="M27" i="11" s="1"/>
  <c r="L26" i="11"/>
  <c r="M26" i="11" s="1"/>
  <c r="L25" i="11"/>
  <c r="M25" i="11" s="1"/>
  <c r="L24" i="11"/>
  <c r="M24" i="11" s="1"/>
  <c r="L23" i="11"/>
  <c r="M23" i="11" s="1"/>
  <c r="L22" i="11"/>
  <c r="M22" i="11" s="1"/>
  <c r="L21" i="11"/>
  <c r="M21" i="11" s="1"/>
  <c r="L20" i="11"/>
  <c r="M20" i="11" s="1"/>
  <c r="L19" i="11"/>
  <c r="M19" i="11" s="1"/>
  <c r="L18" i="11"/>
  <c r="M18" i="11" s="1"/>
  <c r="L17" i="11"/>
  <c r="M17" i="11" s="1"/>
  <c r="L16" i="11"/>
  <c r="M16" i="11" s="1"/>
  <c r="L15" i="11"/>
  <c r="M15" i="11" s="1"/>
  <c r="L14" i="11"/>
  <c r="M14" i="11" s="1"/>
  <c r="L13" i="11"/>
  <c r="M13" i="11" s="1"/>
  <c r="L12" i="11"/>
  <c r="M12" i="11" s="1"/>
  <c r="L11" i="11"/>
  <c r="M11" i="11" s="1"/>
  <c r="L10" i="11"/>
  <c r="M10" i="11" s="1"/>
  <c r="L9" i="11"/>
  <c r="M9" i="11" s="1"/>
  <c r="L8" i="11"/>
  <c r="M8" i="11" s="1"/>
  <c r="L7" i="11"/>
  <c r="M7" i="11" s="1"/>
  <c r="L6" i="11"/>
  <c r="M6" i="11" s="1"/>
  <c r="L5" i="11"/>
  <c r="M5" i="11" s="1"/>
  <c r="L4" i="11"/>
  <c r="M4" i="11" s="1"/>
  <c r="AA46" i="10"/>
  <c r="Z46" i="10"/>
  <c r="Y46" i="10"/>
  <c r="X46" i="10"/>
  <c r="W46" i="10"/>
  <c r="V46" i="10"/>
  <c r="U46" i="10"/>
  <c r="T46" i="10"/>
  <c r="S46" i="10"/>
  <c r="R46" i="10"/>
  <c r="Q46" i="10"/>
  <c r="P46" i="10"/>
  <c r="O46" i="10"/>
  <c r="N46" i="10"/>
  <c r="L45" i="10"/>
  <c r="M45" i="10" s="1"/>
  <c r="L44" i="10"/>
  <c r="M44" i="10" s="1"/>
  <c r="L43" i="10"/>
  <c r="M43" i="10" s="1"/>
  <c r="L42" i="10"/>
  <c r="M42" i="10" s="1"/>
  <c r="L41" i="10"/>
  <c r="M41" i="10" s="1"/>
  <c r="L40" i="10"/>
  <c r="M40" i="10" s="1"/>
  <c r="L39" i="10"/>
  <c r="M39" i="10" s="1"/>
  <c r="L38" i="10"/>
  <c r="M38" i="10" s="1"/>
  <c r="L37" i="10"/>
  <c r="M37" i="10" s="1"/>
  <c r="L36" i="10"/>
  <c r="M36" i="10" s="1"/>
  <c r="L35" i="10"/>
  <c r="M35" i="10" s="1"/>
  <c r="L34" i="10"/>
  <c r="M34" i="10" s="1"/>
  <c r="L33" i="10"/>
  <c r="M33" i="10" s="1"/>
  <c r="L32" i="10"/>
  <c r="M32" i="10" s="1"/>
  <c r="L31" i="10"/>
  <c r="M31" i="10" s="1"/>
  <c r="L30" i="10"/>
  <c r="M30" i="10" s="1"/>
  <c r="L29" i="10"/>
  <c r="M29" i="10" s="1"/>
  <c r="L28" i="10"/>
  <c r="M28" i="10" s="1"/>
  <c r="L27" i="10"/>
  <c r="M27" i="10" s="1"/>
  <c r="L26" i="10"/>
  <c r="M26" i="10" s="1"/>
  <c r="L25" i="10"/>
  <c r="M25" i="10" s="1"/>
  <c r="L24" i="10"/>
  <c r="M24" i="10" s="1"/>
  <c r="L23" i="10"/>
  <c r="M23" i="10" s="1"/>
  <c r="L22" i="10"/>
  <c r="M22" i="10" s="1"/>
  <c r="L21" i="10"/>
  <c r="M21" i="10" s="1"/>
  <c r="L20" i="10"/>
  <c r="M20" i="10" s="1"/>
  <c r="L19" i="10"/>
  <c r="M19" i="10" s="1"/>
  <c r="L18" i="10"/>
  <c r="M18" i="10" s="1"/>
  <c r="L17" i="10"/>
  <c r="M17" i="10" s="1"/>
  <c r="L16" i="10"/>
  <c r="M16" i="10" s="1"/>
  <c r="L15" i="10"/>
  <c r="M15" i="10" s="1"/>
  <c r="L14" i="10"/>
  <c r="M14" i="10" s="1"/>
  <c r="L13" i="10"/>
  <c r="M13" i="10" s="1"/>
  <c r="L12" i="10"/>
  <c r="M12" i="10" s="1"/>
  <c r="L11" i="10"/>
  <c r="M11" i="10" s="1"/>
  <c r="L10" i="10"/>
  <c r="M10" i="10" s="1"/>
  <c r="L9" i="10"/>
  <c r="M9" i="10" s="1"/>
  <c r="L8" i="10"/>
  <c r="M8" i="10" s="1"/>
  <c r="L7" i="10"/>
  <c r="M7" i="10" s="1"/>
  <c r="L6" i="10"/>
  <c r="M6" i="10" s="1"/>
  <c r="L5" i="10"/>
  <c r="M5" i="10" s="1"/>
  <c r="L4" i="10"/>
  <c r="M4" i="10" s="1"/>
  <c r="AA46" i="9"/>
  <c r="Z46" i="9"/>
  <c r="Y46" i="9"/>
  <c r="X46" i="9"/>
  <c r="W46" i="9"/>
  <c r="V46" i="9"/>
  <c r="U46" i="9"/>
  <c r="T46" i="9"/>
  <c r="S46" i="9"/>
  <c r="R46" i="9"/>
  <c r="Q46" i="9"/>
  <c r="P46" i="9"/>
  <c r="O46" i="9"/>
  <c r="N46" i="9"/>
  <c r="L45" i="9"/>
  <c r="M45" i="9" s="1"/>
  <c r="L44" i="9"/>
  <c r="M44" i="9" s="1"/>
  <c r="L43" i="9"/>
  <c r="M43" i="9" s="1"/>
  <c r="L42" i="9"/>
  <c r="M42" i="9" s="1"/>
  <c r="L41" i="9"/>
  <c r="M41" i="9" s="1"/>
  <c r="L40" i="9"/>
  <c r="M40" i="9" s="1"/>
  <c r="L39" i="9"/>
  <c r="M39" i="9" s="1"/>
  <c r="L38" i="9"/>
  <c r="M38" i="9" s="1"/>
  <c r="L37" i="9"/>
  <c r="M37" i="9" s="1"/>
  <c r="L36" i="9"/>
  <c r="M36" i="9" s="1"/>
  <c r="L35" i="9"/>
  <c r="M35" i="9" s="1"/>
  <c r="L34" i="9"/>
  <c r="M34" i="9" s="1"/>
  <c r="L33" i="9"/>
  <c r="M33" i="9" s="1"/>
  <c r="L32" i="9"/>
  <c r="M32" i="9" s="1"/>
  <c r="L31" i="9"/>
  <c r="M31" i="9" s="1"/>
  <c r="L30" i="9"/>
  <c r="M30" i="9" s="1"/>
  <c r="L29" i="9"/>
  <c r="M29" i="9" s="1"/>
  <c r="L28" i="9"/>
  <c r="M28" i="9" s="1"/>
  <c r="L27" i="9"/>
  <c r="M27" i="9" s="1"/>
  <c r="L26" i="9"/>
  <c r="M26" i="9" s="1"/>
  <c r="L25" i="9"/>
  <c r="M25" i="9" s="1"/>
  <c r="L24" i="9"/>
  <c r="M24" i="9" s="1"/>
  <c r="L23" i="9"/>
  <c r="M23" i="9" s="1"/>
  <c r="L22" i="9"/>
  <c r="M22" i="9" s="1"/>
  <c r="L21" i="9"/>
  <c r="M21" i="9" s="1"/>
  <c r="L20" i="9"/>
  <c r="M20" i="9" s="1"/>
  <c r="L19" i="9"/>
  <c r="M19" i="9" s="1"/>
  <c r="L18" i="9"/>
  <c r="M18" i="9" s="1"/>
  <c r="L17" i="9"/>
  <c r="M17" i="9" s="1"/>
  <c r="L16" i="9"/>
  <c r="M16" i="9" s="1"/>
  <c r="L15" i="9"/>
  <c r="M15" i="9" s="1"/>
  <c r="L14" i="9"/>
  <c r="M14" i="9" s="1"/>
  <c r="L13" i="9"/>
  <c r="M13" i="9" s="1"/>
  <c r="L12" i="9"/>
  <c r="M12" i="9" s="1"/>
  <c r="L11" i="9"/>
  <c r="M11" i="9" s="1"/>
  <c r="L10" i="9"/>
  <c r="M10" i="9" s="1"/>
  <c r="L9" i="9"/>
  <c r="M9" i="9" s="1"/>
  <c r="L8" i="9"/>
  <c r="M8" i="9" s="1"/>
  <c r="L7" i="9"/>
  <c r="M7" i="9" s="1"/>
  <c r="L6" i="9"/>
  <c r="M6" i="9" s="1"/>
  <c r="L5" i="9"/>
  <c r="M5" i="9" s="1"/>
  <c r="L4" i="9"/>
  <c r="M4" i="9" s="1"/>
  <c r="AA46" i="8"/>
  <c r="Z46" i="8"/>
  <c r="Y46" i="8"/>
  <c r="X46" i="8"/>
  <c r="W46" i="8"/>
  <c r="V46" i="8"/>
  <c r="U46" i="8"/>
  <c r="T46" i="8"/>
  <c r="S46" i="8"/>
  <c r="R46" i="8"/>
  <c r="Q46" i="8"/>
  <c r="P46" i="8"/>
  <c r="O46" i="8"/>
  <c r="N46" i="8"/>
  <c r="L45" i="8"/>
  <c r="M45" i="8" s="1"/>
  <c r="L44" i="8"/>
  <c r="M44" i="8" s="1"/>
  <c r="L43" i="8"/>
  <c r="M43" i="8" s="1"/>
  <c r="L42" i="8"/>
  <c r="M42" i="8" s="1"/>
  <c r="L41" i="8"/>
  <c r="M41" i="8" s="1"/>
  <c r="L40" i="8"/>
  <c r="M40" i="8" s="1"/>
  <c r="L39" i="8"/>
  <c r="M39" i="8" s="1"/>
  <c r="L38" i="8"/>
  <c r="M38" i="8" s="1"/>
  <c r="L37" i="8"/>
  <c r="M37" i="8" s="1"/>
  <c r="L36" i="8"/>
  <c r="M36" i="8" s="1"/>
  <c r="L35" i="8"/>
  <c r="M35" i="8" s="1"/>
  <c r="L34" i="8"/>
  <c r="M34" i="8" s="1"/>
  <c r="L33" i="8"/>
  <c r="M33" i="8" s="1"/>
  <c r="L32" i="8"/>
  <c r="M32" i="8" s="1"/>
  <c r="L31" i="8"/>
  <c r="M31" i="8" s="1"/>
  <c r="L30" i="8"/>
  <c r="M30" i="8" s="1"/>
  <c r="L29" i="8"/>
  <c r="M29" i="8" s="1"/>
  <c r="L28" i="8"/>
  <c r="M28" i="8" s="1"/>
  <c r="L27" i="8"/>
  <c r="M27" i="8" s="1"/>
  <c r="L26" i="8"/>
  <c r="M26" i="8" s="1"/>
  <c r="L25" i="8"/>
  <c r="M25" i="8" s="1"/>
  <c r="L24" i="8"/>
  <c r="M24" i="8" s="1"/>
  <c r="L23" i="8"/>
  <c r="M23" i="8" s="1"/>
  <c r="L22" i="8"/>
  <c r="M22" i="8" s="1"/>
  <c r="L21" i="8"/>
  <c r="M21" i="8" s="1"/>
  <c r="L20" i="8"/>
  <c r="M20" i="8" s="1"/>
  <c r="L19" i="8"/>
  <c r="M19" i="8" s="1"/>
  <c r="L18" i="8"/>
  <c r="M18" i="8" s="1"/>
  <c r="L17" i="8"/>
  <c r="M17" i="8" s="1"/>
  <c r="L16" i="8"/>
  <c r="M16" i="8" s="1"/>
  <c r="L15" i="8"/>
  <c r="M15" i="8" s="1"/>
  <c r="L14" i="8"/>
  <c r="M14" i="8" s="1"/>
  <c r="L13" i="8"/>
  <c r="M13" i="8" s="1"/>
  <c r="L12" i="8"/>
  <c r="M12" i="8" s="1"/>
  <c r="L11" i="8"/>
  <c r="M11" i="8" s="1"/>
  <c r="L10" i="8"/>
  <c r="M10" i="8" s="1"/>
  <c r="L9" i="8"/>
  <c r="M9" i="8" s="1"/>
  <c r="L8" i="8"/>
  <c r="M8" i="8" s="1"/>
  <c r="L7" i="8"/>
  <c r="M7" i="8" s="1"/>
  <c r="L6" i="8"/>
  <c r="M6" i="8" s="1"/>
  <c r="L5" i="8"/>
  <c r="M5" i="8" s="1"/>
  <c r="L4" i="8"/>
  <c r="M4" i="8" s="1"/>
  <c r="AA46" i="7"/>
  <c r="Z46" i="7"/>
  <c r="Y46" i="7"/>
  <c r="X46" i="7"/>
  <c r="W46" i="7"/>
  <c r="V46" i="7"/>
  <c r="U46" i="7"/>
  <c r="T46" i="7"/>
  <c r="S46" i="7"/>
  <c r="R46" i="7"/>
  <c r="Q46" i="7"/>
  <c r="P46" i="7"/>
  <c r="O46" i="7"/>
  <c r="N46" i="7"/>
  <c r="L45" i="7"/>
  <c r="M45" i="7" s="1"/>
  <c r="L44" i="7"/>
  <c r="M44" i="7" s="1"/>
  <c r="L43" i="7"/>
  <c r="M43" i="7" s="1"/>
  <c r="L42" i="7"/>
  <c r="M42" i="7" s="1"/>
  <c r="L41" i="7"/>
  <c r="M41" i="7" s="1"/>
  <c r="L40" i="7"/>
  <c r="M40" i="7" s="1"/>
  <c r="L39" i="7"/>
  <c r="M39" i="7" s="1"/>
  <c r="L38" i="7"/>
  <c r="M38" i="7" s="1"/>
  <c r="L37" i="7"/>
  <c r="M37" i="7" s="1"/>
  <c r="L36" i="7"/>
  <c r="M36" i="7" s="1"/>
  <c r="L35" i="7"/>
  <c r="M35" i="7" s="1"/>
  <c r="L34" i="7"/>
  <c r="M34" i="7" s="1"/>
  <c r="L33" i="7"/>
  <c r="M33" i="7" s="1"/>
  <c r="L32" i="7"/>
  <c r="M32" i="7" s="1"/>
  <c r="L31" i="7"/>
  <c r="M31" i="7" s="1"/>
  <c r="L30" i="7"/>
  <c r="M30" i="7" s="1"/>
  <c r="L29" i="7"/>
  <c r="M29" i="7" s="1"/>
  <c r="L28" i="7"/>
  <c r="M28" i="7" s="1"/>
  <c r="L27" i="7"/>
  <c r="M27" i="7" s="1"/>
  <c r="L26" i="7"/>
  <c r="M26" i="7" s="1"/>
  <c r="L25" i="7"/>
  <c r="M25" i="7" s="1"/>
  <c r="L24" i="7"/>
  <c r="M24" i="7" s="1"/>
  <c r="L23" i="7"/>
  <c r="M23" i="7" s="1"/>
  <c r="L22" i="7"/>
  <c r="M22" i="7" s="1"/>
  <c r="L21" i="7"/>
  <c r="M21" i="7" s="1"/>
  <c r="L20" i="7"/>
  <c r="M20" i="7" s="1"/>
  <c r="L19" i="7"/>
  <c r="M19" i="7" s="1"/>
  <c r="L18" i="7"/>
  <c r="M18" i="7" s="1"/>
  <c r="L17" i="7"/>
  <c r="M17" i="7" s="1"/>
  <c r="L16" i="7"/>
  <c r="M16" i="7" s="1"/>
  <c r="L15" i="7"/>
  <c r="M15" i="7" s="1"/>
  <c r="L14" i="7"/>
  <c r="M14" i="7" s="1"/>
  <c r="L13" i="7"/>
  <c r="M13" i="7" s="1"/>
  <c r="L12" i="7"/>
  <c r="M12" i="7" s="1"/>
  <c r="L11" i="7"/>
  <c r="M11" i="7" s="1"/>
  <c r="L10" i="7"/>
  <c r="M10" i="7" s="1"/>
  <c r="L9" i="7"/>
  <c r="M9" i="7" s="1"/>
  <c r="L8" i="7"/>
  <c r="M8" i="7" s="1"/>
  <c r="L7" i="7"/>
  <c r="M7" i="7" s="1"/>
  <c r="L6" i="7"/>
  <c r="M6" i="7" s="1"/>
  <c r="L5" i="7"/>
  <c r="M5" i="7" s="1"/>
  <c r="L4" i="7"/>
  <c r="M4" i="7" s="1"/>
  <c r="AA46" i="6"/>
  <c r="Z46" i="6"/>
  <c r="Y46" i="6"/>
  <c r="X46" i="6"/>
  <c r="W46" i="6"/>
  <c r="V46" i="6"/>
  <c r="U46" i="6"/>
  <c r="T46" i="6"/>
  <c r="S46" i="6"/>
  <c r="R46" i="6"/>
  <c r="Q46" i="6"/>
  <c r="P46" i="6"/>
  <c r="O46" i="6"/>
  <c r="N46" i="6"/>
  <c r="M45" i="6"/>
  <c r="L45" i="6"/>
  <c r="L44" i="6"/>
  <c r="M44" i="6" s="1"/>
  <c r="L43" i="6"/>
  <c r="M43" i="6" s="1"/>
  <c r="L42" i="6"/>
  <c r="M42" i="6" s="1"/>
  <c r="L41" i="6"/>
  <c r="M41" i="6" s="1"/>
  <c r="L40" i="6"/>
  <c r="M40" i="6" s="1"/>
  <c r="L39" i="6"/>
  <c r="M39" i="6" s="1"/>
  <c r="L38" i="6"/>
  <c r="M38" i="6" s="1"/>
  <c r="L37" i="6"/>
  <c r="M37" i="6" s="1"/>
  <c r="M36" i="6"/>
  <c r="L36" i="6"/>
  <c r="L35" i="6"/>
  <c r="M35" i="6" s="1"/>
  <c r="L34" i="6"/>
  <c r="M34" i="6" s="1"/>
  <c r="L33" i="6"/>
  <c r="M33" i="6" s="1"/>
  <c r="L32" i="6"/>
  <c r="M32" i="6" s="1"/>
  <c r="L31" i="6"/>
  <c r="M31" i="6" s="1"/>
  <c r="L30" i="6"/>
  <c r="M30" i="6" s="1"/>
  <c r="L29" i="6"/>
  <c r="M29" i="6" s="1"/>
  <c r="L28" i="6"/>
  <c r="M28" i="6" s="1"/>
  <c r="M27" i="6"/>
  <c r="L27" i="6"/>
  <c r="L26" i="6"/>
  <c r="M26" i="6" s="1"/>
  <c r="L25" i="6"/>
  <c r="M25" i="6" s="1"/>
  <c r="L24" i="6"/>
  <c r="M24" i="6" s="1"/>
  <c r="L23" i="6"/>
  <c r="M23" i="6" s="1"/>
  <c r="L22" i="6"/>
  <c r="M22" i="6" s="1"/>
  <c r="L21" i="6"/>
  <c r="M21" i="6" s="1"/>
  <c r="L20" i="6"/>
  <c r="M20" i="6" s="1"/>
  <c r="L19" i="6"/>
  <c r="M19" i="6" s="1"/>
  <c r="M18" i="6"/>
  <c r="L18" i="6"/>
  <c r="L17" i="6"/>
  <c r="M17" i="6" s="1"/>
  <c r="L16" i="6"/>
  <c r="M16" i="6" s="1"/>
  <c r="M15" i="6"/>
  <c r="L15" i="6"/>
  <c r="L14" i="6"/>
  <c r="M14" i="6" s="1"/>
  <c r="L13" i="6"/>
  <c r="M13" i="6" s="1"/>
  <c r="L12" i="6"/>
  <c r="M12" i="6" s="1"/>
  <c r="L11" i="6"/>
  <c r="M11" i="6" s="1"/>
  <c r="L10" i="6"/>
  <c r="M10" i="6" s="1"/>
  <c r="M9" i="6"/>
  <c r="L9" i="6"/>
  <c r="L8" i="6"/>
  <c r="M8" i="6" s="1"/>
  <c r="L7" i="6"/>
  <c r="M7" i="6" s="1"/>
  <c r="M6" i="6"/>
  <c r="L6" i="6"/>
  <c r="L5" i="6"/>
  <c r="M5" i="6" s="1"/>
  <c r="L4" i="6"/>
  <c r="M4" i="6" s="1"/>
  <c r="AA46" i="5"/>
  <c r="Z46" i="5"/>
  <c r="Y46" i="5"/>
  <c r="X46" i="5"/>
  <c r="W46" i="5"/>
  <c r="V46" i="5"/>
  <c r="U46" i="5"/>
  <c r="T46" i="5"/>
  <c r="S46" i="5"/>
  <c r="R46" i="5"/>
  <c r="Q46" i="5"/>
  <c r="P46" i="5"/>
  <c r="O46" i="5"/>
  <c r="N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M4" i="5" s="1"/>
  <c r="AA46" i="4"/>
  <c r="Z46" i="4"/>
  <c r="Y46" i="4"/>
  <c r="X46" i="4"/>
  <c r="W46" i="4"/>
  <c r="V46" i="4"/>
  <c r="U46" i="4"/>
  <c r="T46" i="4"/>
  <c r="S46" i="4"/>
  <c r="R46" i="4"/>
  <c r="Q46" i="4"/>
  <c r="P46" i="4"/>
  <c r="O46" i="4"/>
  <c r="N46" i="4"/>
  <c r="L45" i="4"/>
  <c r="M45" i="4" s="1"/>
  <c r="L44" i="4"/>
  <c r="M44" i="4" s="1"/>
  <c r="L43" i="4"/>
  <c r="M43" i="4" s="1"/>
  <c r="L42" i="4"/>
  <c r="M42" i="4" s="1"/>
  <c r="L41" i="4"/>
  <c r="M41" i="4" s="1"/>
  <c r="L40" i="4"/>
  <c r="M40" i="4" s="1"/>
  <c r="L39" i="4"/>
  <c r="M39" i="4" s="1"/>
  <c r="L38" i="4"/>
  <c r="M38" i="4" s="1"/>
  <c r="L37" i="4"/>
  <c r="M37" i="4" s="1"/>
  <c r="L36" i="4"/>
  <c r="M36" i="4" s="1"/>
  <c r="L35" i="4"/>
  <c r="M35" i="4" s="1"/>
  <c r="L34" i="4"/>
  <c r="M34" i="4" s="1"/>
  <c r="L33" i="4"/>
  <c r="M33" i="4" s="1"/>
  <c r="L32" i="4"/>
  <c r="M32" i="4" s="1"/>
  <c r="L31" i="4"/>
  <c r="M31" i="4" s="1"/>
  <c r="L30" i="4"/>
  <c r="M30" i="4" s="1"/>
  <c r="L29" i="4"/>
  <c r="M29" i="4" s="1"/>
  <c r="L28" i="4"/>
  <c r="M28" i="4" s="1"/>
  <c r="L27" i="4"/>
  <c r="M27" i="4" s="1"/>
  <c r="L26" i="4"/>
  <c r="M26" i="4" s="1"/>
  <c r="L25" i="4"/>
  <c r="M25" i="4" s="1"/>
  <c r="L24" i="4"/>
  <c r="M24" i="4" s="1"/>
  <c r="L23" i="4"/>
  <c r="M23" i="4" s="1"/>
  <c r="L22" i="4"/>
  <c r="M22" i="4" s="1"/>
  <c r="L21" i="4"/>
  <c r="M21" i="4" s="1"/>
  <c r="L20" i="4"/>
  <c r="M20" i="4" s="1"/>
  <c r="L19" i="4"/>
  <c r="M19" i="4" s="1"/>
  <c r="L18" i="4"/>
  <c r="M18" i="4" s="1"/>
  <c r="L17" i="4"/>
  <c r="M17" i="4" s="1"/>
  <c r="L16" i="4"/>
  <c r="M16" i="4" s="1"/>
  <c r="L15" i="4"/>
  <c r="M15" i="4" s="1"/>
  <c r="L14" i="4"/>
  <c r="M14" i="4" s="1"/>
  <c r="L13" i="4"/>
  <c r="M13" i="4" s="1"/>
  <c r="L12" i="4"/>
  <c r="M12" i="4" s="1"/>
  <c r="L11" i="4"/>
  <c r="M11" i="4" s="1"/>
  <c r="L10" i="4"/>
  <c r="M10" i="4" s="1"/>
  <c r="L9" i="4"/>
  <c r="M9" i="4" s="1"/>
  <c r="L8" i="4"/>
  <c r="M8" i="4" s="1"/>
  <c r="L7" i="4"/>
  <c r="M7" i="4" s="1"/>
  <c r="L6" i="4"/>
  <c r="M6" i="4" s="1"/>
  <c r="L5" i="4"/>
  <c r="M5" i="4" s="1"/>
  <c r="L4" i="4"/>
  <c r="M4" i="4" s="1"/>
  <c r="AA46" i="3"/>
  <c r="Z46" i="3"/>
  <c r="Y46" i="3"/>
  <c r="X46" i="3"/>
  <c r="W46" i="3"/>
  <c r="V46" i="3"/>
  <c r="U46" i="3"/>
  <c r="T46" i="3"/>
  <c r="S46" i="3"/>
  <c r="R46" i="3"/>
  <c r="Q46" i="3"/>
  <c r="P46" i="3"/>
  <c r="O46" i="3"/>
  <c r="N46" i="3"/>
  <c r="L45" i="3"/>
  <c r="M45" i="3" s="1"/>
  <c r="L44" i="3"/>
  <c r="M44" i="3" s="1"/>
  <c r="L43" i="3"/>
  <c r="M43" i="3" s="1"/>
  <c r="L42" i="3"/>
  <c r="M42" i="3" s="1"/>
  <c r="L41" i="3"/>
  <c r="M41" i="3" s="1"/>
  <c r="L40" i="3"/>
  <c r="M40" i="3" s="1"/>
  <c r="L39" i="3"/>
  <c r="M39" i="3" s="1"/>
  <c r="L38" i="3"/>
  <c r="M38" i="3" s="1"/>
  <c r="L37" i="3"/>
  <c r="M37" i="3" s="1"/>
  <c r="L36" i="3"/>
  <c r="M36" i="3" s="1"/>
  <c r="L35" i="3"/>
  <c r="M35" i="3" s="1"/>
  <c r="L34" i="3"/>
  <c r="M34" i="3" s="1"/>
  <c r="L33" i="3"/>
  <c r="M33" i="3" s="1"/>
  <c r="L32" i="3"/>
  <c r="M32" i="3" s="1"/>
  <c r="L31" i="3"/>
  <c r="M31" i="3" s="1"/>
  <c r="L30" i="3"/>
  <c r="M30" i="3" s="1"/>
  <c r="L29" i="3"/>
  <c r="M29" i="3" s="1"/>
  <c r="L28" i="3"/>
  <c r="M28" i="3" s="1"/>
  <c r="L27" i="3"/>
  <c r="M27" i="3" s="1"/>
  <c r="L26" i="3"/>
  <c r="M26" i="3" s="1"/>
  <c r="L25" i="3"/>
  <c r="M25" i="3" s="1"/>
  <c r="L24" i="3"/>
  <c r="M24" i="3" s="1"/>
  <c r="L23" i="3"/>
  <c r="M23" i="3" s="1"/>
  <c r="L22" i="3"/>
  <c r="M22" i="3" s="1"/>
  <c r="L21" i="3"/>
  <c r="M21" i="3" s="1"/>
  <c r="L20" i="3"/>
  <c r="M20" i="3" s="1"/>
  <c r="L19" i="3"/>
  <c r="M19" i="3" s="1"/>
  <c r="L18" i="3"/>
  <c r="M18" i="3" s="1"/>
  <c r="L17" i="3"/>
  <c r="M17" i="3" s="1"/>
  <c r="L16" i="3"/>
  <c r="M16" i="3" s="1"/>
  <c r="L15" i="3"/>
  <c r="M15" i="3" s="1"/>
  <c r="L14" i="3"/>
  <c r="M14" i="3" s="1"/>
  <c r="L13" i="3"/>
  <c r="M13" i="3" s="1"/>
  <c r="L12" i="3"/>
  <c r="M12" i="3" s="1"/>
  <c r="L11" i="3"/>
  <c r="M11" i="3" s="1"/>
  <c r="L10" i="3"/>
  <c r="M10" i="3" s="1"/>
  <c r="L9" i="3"/>
  <c r="M9" i="3" s="1"/>
  <c r="L8" i="3"/>
  <c r="M8" i="3" s="1"/>
  <c r="L7" i="3"/>
  <c r="M7" i="3" s="1"/>
  <c r="L6" i="3"/>
  <c r="M6" i="3" s="1"/>
  <c r="L5" i="3"/>
  <c r="M5" i="3" s="1"/>
  <c r="L4" i="3"/>
  <c r="M4" i="3" s="1"/>
  <c r="AA46" i="2"/>
  <c r="Z46" i="2"/>
  <c r="Y46" i="2"/>
  <c r="X46" i="2"/>
  <c r="W46" i="2"/>
  <c r="V46" i="2"/>
  <c r="U46" i="2"/>
  <c r="T46" i="2"/>
  <c r="S46" i="2"/>
  <c r="R46" i="2"/>
  <c r="Q46" i="2"/>
  <c r="P46" i="2"/>
  <c r="O46" i="2"/>
  <c r="N46" i="2"/>
  <c r="L45" i="2"/>
  <c r="M45" i="2" s="1"/>
  <c r="L44" i="2"/>
  <c r="M44" i="2" s="1"/>
  <c r="L43" i="2"/>
  <c r="M43" i="2" s="1"/>
  <c r="L42" i="2"/>
  <c r="M42" i="2" s="1"/>
  <c r="L41" i="2"/>
  <c r="M41" i="2" s="1"/>
  <c r="L40" i="2"/>
  <c r="M40" i="2" s="1"/>
  <c r="L39" i="2"/>
  <c r="M39" i="2" s="1"/>
  <c r="L38" i="2"/>
  <c r="M38" i="2" s="1"/>
  <c r="L37" i="2"/>
  <c r="M37" i="2" s="1"/>
  <c r="L36" i="2"/>
  <c r="M36" i="2" s="1"/>
  <c r="L35" i="2"/>
  <c r="M35" i="2" s="1"/>
  <c r="L34" i="2"/>
  <c r="M34" i="2" s="1"/>
  <c r="L33" i="2"/>
  <c r="M33" i="2" s="1"/>
  <c r="L32" i="2"/>
  <c r="M32" i="2" s="1"/>
  <c r="L31" i="2"/>
  <c r="M31" i="2" s="1"/>
  <c r="L30" i="2"/>
  <c r="M30" i="2" s="1"/>
  <c r="L29" i="2"/>
  <c r="M29" i="2" s="1"/>
  <c r="L28" i="2"/>
  <c r="M28" i="2" s="1"/>
  <c r="L27" i="2"/>
  <c r="M27" i="2" s="1"/>
  <c r="L26" i="2"/>
  <c r="M26" i="2" s="1"/>
  <c r="L25" i="2"/>
  <c r="M25" i="2" s="1"/>
  <c r="L24" i="2"/>
  <c r="M24" i="2" s="1"/>
  <c r="L23" i="2"/>
  <c r="M23" i="2" s="1"/>
  <c r="L22" i="2"/>
  <c r="M22" i="2" s="1"/>
  <c r="L21" i="2"/>
  <c r="M21" i="2" s="1"/>
  <c r="L20" i="2"/>
  <c r="M20" i="2" s="1"/>
  <c r="L19" i="2"/>
  <c r="M19" i="2" s="1"/>
  <c r="L18" i="2"/>
  <c r="M18" i="2" s="1"/>
  <c r="L17" i="2"/>
  <c r="M17" i="2" s="1"/>
  <c r="L16" i="2"/>
  <c r="M16" i="2" s="1"/>
  <c r="L15" i="2"/>
  <c r="M15" i="2" s="1"/>
  <c r="L14" i="2"/>
  <c r="M14" i="2" s="1"/>
  <c r="L13" i="2"/>
  <c r="M13" i="2" s="1"/>
  <c r="L12" i="2"/>
  <c r="M12" i="2" s="1"/>
  <c r="L11" i="2"/>
  <c r="M11" i="2" s="1"/>
  <c r="L10" i="2"/>
  <c r="M10" i="2" s="1"/>
  <c r="L9" i="2"/>
  <c r="M9" i="2" s="1"/>
  <c r="L8" i="2"/>
  <c r="M8" i="2" s="1"/>
  <c r="L7" i="2"/>
  <c r="M7" i="2" s="1"/>
  <c r="L6" i="2"/>
  <c r="M6" i="2" s="1"/>
  <c r="L5" i="2"/>
  <c r="M5" i="2" s="1"/>
  <c r="L4" i="2"/>
  <c r="M4" i="2" s="1"/>
  <c r="L33" i="1"/>
  <c r="L34" i="1"/>
  <c r="L35" i="1"/>
  <c r="L36" i="1"/>
  <c r="L11" i="1"/>
  <c r="M22" i="5" l="1"/>
  <c r="L22" i="14"/>
  <c r="M35" i="5"/>
  <c r="L35" i="14"/>
  <c r="O35" i="14" s="1"/>
  <c r="M19" i="5"/>
  <c r="L19" i="14"/>
  <c r="M25" i="5"/>
  <c r="L25" i="14"/>
  <c r="M31" i="5"/>
  <c r="L31" i="14"/>
  <c r="M37" i="5"/>
  <c r="L37" i="14"/>
  <c r="M43" i="5"/>
  <c r="L43" i="14"/>
  <c r="M10" i="5"/>
  <c r="L10" i="14"/>
  <c r="M16" i="5"/>
  <c r="L16" i="14"/>
  <c r="M28" i="5"/>
  <c r="L28" i="14"/>
  <c r="M34" i="5"/>
  <c r="L34" i="14"/>
  <c r="O34" i="14" s="1"/>
  <c r="M40" i="5"/>
  <c r="L40" i="14"/>
  <c r="M5" i="5"/>
  <c r="L5" i="14"/>
  <c r="M11" i="5"/>
  <c r="L11" i="14"/>
  <c r="M17" i="5"/>
  <c r="L17" i="14"/>
  <c r="M23" i="5"/>
  <c r="L23" i="14"/>
  <c r="M29" i="5"/>
  <c r="L29" i="14"/>
  <c r="M41" i="5"/>
  <c r="L41" i="14"/>
  <c r="M6" i="5"/>
  <c r="L6" i="14"/>
  <c r="M12" i="5"/>
  <c r="L12" i="14"/>
  <c r="M18" i="5"/>
  <c r="L18" i="14"/>
  <c r="M24" i="5"/>
  <c r="L24" i="14"/>
  <c r="M30" i="5"/>
  <c r="L30" i="14"/>
  <c r="M36" i="5"/>
  <c r="L36" i="14"/>
  <c r="M42" i="5"/>
  <c r="L42" i="14"/>
  <c r="M7" i="5"/>
  <c r="L7" i="14"/>
  <c r="M13" i="5"/>
  <c r="L13" i="14"/>
  <c r="M8" i="5"/>
  <c r="L8" i="14"/>
  <c r="M14" i="5"/>
  <c r="L14" i="14"/>
  <c r="M20" i="5"/>
  <c r="L20" i="14"/>
  <c r="M26" i="5"/>
  <c r="L26" i="14"/>
  <c r="M32" i="5"/>
  <c r="L32" i="14"/>
  <c r="M38" i="5"/>
  <c r="L38" i="14"/>
  <c r="M44" i="5"/>
  <c r="L44" i="14"/>
  <c r="M9" i="5"/>
  <c r="L9" i="14"/>
  <c r="M15" i="5"/>
  <c r="L15" i="14"/>
  <c r="M21" i="5"/>
  <c r="L21" i="14"/>
  <c r="M27" i="5"/>
  <c r="L27" i="14"/>
  <c r="M33" i="5"/>
  <c r="L33" i="14"/>
  <c r="M39" i="5"/>
  <c r="L39" i="14"/>
  <c r="M45" i="5"/>
  <c r="L45" i="14"/>
  <c r="M36" i="1"/>
  <c r="M33" i="1"/>
  <c r="M35" i="1"/>
  <c r="M11" i="1"/>
  <c r="M34" i="1"/>
  <c r="M11" i="14" l="1"/>
  <c r="O11" i="14"/>
  <c r="M35" i="14"/>
  <c r="M34" i="14"/>
  <c r="O33" i="14"/>
  <c r="M33" i="14"/>
  <c r="O36" i="14"/>
  <c r="M36" i="14"/>
  <c r="P46" i="1" l="1"/>
  <c r="O46" i="1"/>
  <c r="N46" i="1"/>
  <c r="N23" i="14" l="1"/>
  <c r="N25" i="14"/>
  <c r="N26" i="14"/>
  <c r="N28" i="14"/>
  <c r="N29" i="14"/>
  <c r="N31" i="14"/>
  <c r="N32" i="14"/>
  <c r="N38" i="14"/>
  <c r="N39" i="14"/>
  <c r="N41" i="14"/>
  <c r="N42" i="14"/>
  <c r="N44" i="14"/>
  <c r="N45" i="14"/>
  <c r="N43" i="14" l="1"/>
  <c r="N37" i="14"/>
  <c r="N27" i="14"/>
  <c r="N40" i="14"/>
  <c r="N30" i="14"/>
  <c r="N24" i="14"/>
  <c r="K4" i="14"/>
  <c r="N13" i="14"/>
  <c r="N14" i="14"/>
  <c r="N15" i="14"/>
  <c r="N16" i="14"/>
  <c r="N18" i="14"/>
  <c r="N19" i="14"/>
  <c r="N20" i="14"/>
  <c r="N21" i="14"/>
  <c r="N22" i="14"/>
  <c r="N17" i="14" l="1"/>
  <c r="L5" i="1"/>
  <c r="L6" i="1"/>
  <c r="M6" i="1" s="1"/>
  <c r="L7" i="1"/>
  <c r="M7" i="1" s="1"/>
  <c r="L8" i="1"/>
  <c r="M8" i="1" s="1"/>
  <c r="L9" i="1"/>
  <c r="M9" i="1" s="1"/>
  <c r="L10" i="1"/>
  <c r="M10" i="1" s="1"/>
  <c r="L12" i="1"/>
  <c r="M12" i="1" s="1"/>
  <c r="L13" i="1"/>
  <c r="L14" i="1"/>
  <c r="L15" i="1"/>
  <c r="L16" i="1"/>
  <c r="L17" i="1"/>
  <c r="L18" i="1"/>
  <c r="M18" i="1" s="1"/>
  <c r="L19" i="1"/>
  <c r="L20" i="1"/>
  <c r="L21" i="1"/>
  <c r="L22" i="1"/>
  <c r="L23" i="1"/>
  <c r="L24" i="1"/>
  <c r="L25" i="1"/>
  <c r="L26" i="1"/>
  <c r="L27" i="1"/>
  <c r="L28" i="1"/>
  <c r="L29" i="1"/>
  <c r="L30" i="1"/>
  <c r="L31" i="1"/>
  <c r="L32" i="1"/>
  <c r="L37" i="1"/>
  <c r="L38" i="1"/>
  <c r="L39" i="1"/>
  <c r="L40" i="1"/>
  <c r="L41" i="1"/>
  <c r="L42" i="1"/>
  <c r="L43" i="1"/>
  <c r="L44" i="1"/>
  <c r="L45" i="1"/>
  <c r="O40" i="14" l="1"/>
  <c r="O22" i="14"/>
  <c r="O16" i="14"/>
  <c r="O5" i="14"/>
  <c r="O17" i="14"/>
  <c r="O18" i="14"/>
  <c r="O12" i="14"/>
  <c r="M41" i="14"/>
  <c r="M31" i="14"/>
  <c r="M25" i="14"/>
  <c r="O23" i="14"/>
  <c r="O45" i="14"/>
  <c r="O29" i="14"/>
  <c r="M39" i="14"/>
  <c r="O21" i="14"/>
  <c r="O15" i="14"/>
  <c r="M44" i="14"/>
  <c r="O38" i="14"/>
  <c r="O28" i="14"/>
  <c r="O19" i="14"/>
  <c r="O13" i="14"/>
  <c r="M42" i="14"/>
  <c r="O32" i="14"/>
  <c r="O20" i="14"/>
  <c r="O14" i="14"/>
  <c r="O43" i="14"/>
  <c r="M27" i="14"/>
  <c r="O26" i="14"/>
  <c r="O30" i="14"/>
  <c r="M24" i="14"/>
  <c r="O8" i="14"/>
  <c r="M42" i="1"/>
  <c r="M32" i="1"/>
  <c r="M26" i="1"/>
  <c r="M41" i="1"/>
  <c r="M31" i="1"/>
  <c r="M25" i="1"/>
  <c r="M17" i="1"/>
  <c r="M40" i="1"/>
  <c r="M30" i="1"/>
  <c r="M24" i="1"/>
  <c r="M22" i="1"/>
  <c r="M16" i="1"/>
  <c r="M45" i="1"/>
  <c r="M39" i="1"/>
  <c r="M29" i="1"/>
  <c r="M23" i="1"/>
  <c r="M21" i="1"/>
  <c r="M15" i="1"/>
  <c r="M44" i="1"/>
  <c r="M38" i="1"/>
  <c r="M28" i="1"/>
  <c r="M20" i="1"/>
  <c r="M14" i="1"/>
  <c r="M43" i="1"/>
  <c r="M37" i="1"/>
  <c r="M27" i="1"/>
  <c r="M19" i="1"/>
  <c r="M13" i="1"/>
  <c r="O6" i="14"/>
  <c r="O10" i="14"/>
  <c r="O9" i="14"/>
  <c r="O7" i="14"/>
  <c r="M5" i="1"/>
  <c r="N8" i="14"/>
  <c r="N7" i="14"/>
  <c r="N6" i="14"/>
  <c r="N12" i="14"/>
  <c r="N5" i="14"/>
  <c r="N10" i="14"/>
  <c r="N9" i="14"/>
  <c r="L4" i="1"/>
  <c r="M37" i="14" l="1"/>
  <c r="O37" i="14"/>
  <c r="M40" i="14"/>
  <c r="M13" i="14"/>
  <c r="O25" i="14"/>
  <c r="M17" i="14"/>
  <c r="M16" i="14"/>
  <c r="M12" i="14"/>
  <c r="M22" i="14"/>
  <c r="O41" i="14"/>
  <c r="M15" i="14"/>
  <c r="M18" i="14"/>
  <c r="O39" i="14"/>
  <c r="O31" i="14"/>
  <c r="M5" i="14"/>
  <c r="M23" i="14"/>
  <c r="O44" i="14"/>
  <c r="M32" i="14"/>
  <c r="M45" i="14"/>
  <c r="M38" i="14"/>
  <c r="O42" i="14"/>
  <c r="M29" i="14"/>
  <c r="M28" i="14"/>
  <c r="M21" i="14"/>
  <c r="M19" i="14"/>
  <c r="M14" i="14"/>
  <c r="O24" i="14"/>
  <c r="M43" i="14"/>
  <c r="M30" i="14"/>
  <c r="M8" i="14"/>
  <c r="M20" i="14"/>
  <c r="O27" i="14"/>
  <c r="M26" i="14"/>
  <c r="M6" i="14"/>
  <c r="M10" i="14"/>
  <c r="M4" i="1"/>
  <c r="L4" i="14"/>
  <c r="M7" i="14"/>
  <c r="M9" i="14"/>
  <c r="AA46" i="1"/>
  <c r="Z46" i="1"/>
  <c r="Y46" i="1"/>
  <c r="X46" i="1"/>
  <c r="W46" i="1"/>
  <c r="V46" i="1"/>
  <c r="U46" i="1"/>
  <c r="T46" i="1"/>
  <c r="S46" i="1"/>
  <c r="R46" i="1"/>
  <c r="Q46" i="1"/>
  <c r="K51" i="14" l="1"/>
  <c r="K50" i="14"/>
  <c r="K49" i="14"/>
  <c r="N4" i="14" l="1"/>
  <c r="M4" i="14" l="1"/>
  <c r="N46" i="14" l="1"/>
  <c r="O4" i="14"/>
  <c r="O46" i="14" l="1"/>
  <c r="O53" i="14" s="1"/>
  <c r="O5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8" authorId="0" shapeId="0" xr:uid="{DEE1A1E6-9F76-416E-A17E-C89B76AC9922}">
      <text>
        <r>
          <rPr>
            <b/>
            <sz val="9"/>
            <color indexed="81"/>
            <rFont val="Segoe UI"/>
            <charset val="1"/>
          </rPr>
          <t>PAULO EDISON DE LIMA:</t>
        </r>
        <r>
          <rPr>
            <sz val="9"/>
            <color indexed="81"/>
            <rFont val="Segoe UI"/>
            <charset val="1"/>
          </rPr>
          <t xml:space="preserve">
-7 metros cedidos para o CERES 09/11/2021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8" authorId="0" shapeId="0" xr:uid="{2F807A01-8F95-49B7-87F2-01BCE7B7958B}">
      <text>
        <r>
          <rPr>
            <b/>
            <sz val="9"/>
            <color indexed="81"/>
            <rFont val="Segoe UI"/>
            <charset val="1"/>
          </rPr>
          <t>PAULO EDISON DE LIMA:</t>
        </r>
        <r>
          <rPr>
            <sz val="9"/>
            <color indexed="81"/>
            <rFont val="Segoe UI"/>
            <charset val="1"/>
          </rPr>
          <t xml:space="preserve">
-15m cedidos para o CERES dia 04/11/2021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8" authorId="0" shapeId="0" xr:uid="{6DBA3DA9-17D8-46A7-B322-A18CB1A42B2C}">
      <text>
        <r>
          <rPr>
            <b/>
            <sz val="9"/>
            <color indexed="81"/>
            <rFont val="Segoe UI"/>
            <charset val="1"/>
          </rPr>
          <t>PAULO EDISON DE LIMA:</t>
        </r>
        <r>
          <rPr>
            <sz val="9"/>
            <color indexed="81"/>
            <rFont val="Segoe UI"/>
            <charset val="1"/>
          </rPr>
          <t xml:space="preserve">
- 03m cedidos para o CERES 28/10/2021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8" authorId="0" shapeId="0" xr:uid="{242F3B8A-F0E0-413D-A47C-233E342A480A}">
      <text>
        <r>
          <rPr>
            <b/>
            <sz val="9"/>
            <color indexed="81"/>
            <rFont val="Segoe UI"/>
            <charset val="1"/>
          </rPr>
          <t>PAULO EDISON DE LIMA:</t>
        </r>
        <r>
          <rPr>
            <sz val="9"/>
            <color indexed="81"/>
            <rFont val="Segoe UI"/>
            <charset val="1"/>
          </rPr>
          <t xml:space="preserve">
+ 03m cedidos pelo CEFID e + 30m cedidos pelo CESFI 28/10/2021 +15m cedidos pela FAED 04/11/2021 +7m cedidos pelo CEART 09/11/2021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8" authorId="0" shapeId="0" xr:uid="{18452BFC-6789-4762-9140-B115114A476F}">
      <text>
        <r>
          <rPr>
            <b/>
            <sz val="9"/>
            <color indexed="81"/>
            <rFont val="Segoe UI"/>
            <charset val="1"/>
          </rPr>
          <t>PAULO EDISON DE LIMA:</t>
        </r>
        <r>
          <rPr>
            <sz val="9"/>
            <color indexed="81"/>
            <rFont val="Segoe UI"/>
            <charset val="1"/>
          </rPr>
          <t xml:space="preserve">
- 30m cedidos para o CERES 28/10/2021</t>
        </r>
      </text>
    </comment>
  </commentList>
</comments>
</file>

<file path=xl/sharedStrings.xml><?xml version="1.0" encoding="utf-8"?>
<sst xmlns="http://schemas.openxmlformats.org/spreadsheetml/2006/main" count="4156" uniqueCount="137">
  <si>
    <t>Saldo / Automático</t>
  </si>
  <si>
    <t>...../...../......</t>
  </si>
  <si>
    <t>Preço UNITÁRIO (R$)</t>
  </si>
  <si>
    <t>ALERTA</t>
  </si>
  <si>
    <t>Lote</t>
  </si>
  <si>
    <t>Qtde Registrada</t>
  </si>
  <si>
    <t>Qtde Utilizada</t>
  </si>
  <si>
    <t>Peça</t>
  </si>
  <si>
    <t>449052-34</t>
  </si>
  <si>
    <t xml:space="preserve">Instalação completa de equipamento de ar-condicionado tipo "split" até 24.000 BTU/h incluindo até 3 metros de distância entre evaporadora e condensadora – Composto de 01 (uma) unidade evaporadora e 01 (uma) unidade condensadora. </t>
  </si>
  <si>
    <t>Serviço</t>
  </si>
  <si>
    <t>339039-25</t>
  </si>
  <si>
    <t xml:space="preserve">Instalação completa de equipamento de ar-condicionado tipo "split" de 25.000 a 48.000 BTU/h incluindo até 3 metros de distância entre evaporadora e condensadora – Composto de 01 (uma) unidade evaporadora e 01 (uma) unidade condensadora. </t>
  </si>
  <si>
    <t xml:space="preserve">Instalação completa de equipamento de ar-condicionado tipo "split" acima de 48.000 BTU/h incluindo até 3 metros de distância entre evaporadora e condensadora – Composto de 01 (uma) unidade evaporadora e 01 (uma) unidade condensadora. </t>
  </si>
  <si>
    <t xml:space="preserve">Metro adicional de linha para instalação de split até 24.000 BTU/h. </t>
  </si>
  <si>
    <t xml:space="preserve">Metro adicional de linha para instalação de split acima de 48.000 BTU/h. </t>
  </si>
  <si>
    <t>ITEM</t>
  </si>
  <si>
    <t xml:space="preserve">Cortina de Ar. Dimensões aproximadas: (L X A XP): 150 x 23 x 22cm , podendo ter pequena variação de tamanho, dependendo da marca do produto. Monofásico, 220 Volts. Potência (c/v) mínimo de 1/5. Nível máximo de ruído (db): menor que 60db. Modos de operação: ventila. Velocidades (m/s) mínimo de 11. Vazão de ar: mínimo de 1300 m3/h. Temperatura somente ventilação. Recursos função automática. Saída de ar frontal e vertical. Entrada superior de ar. Direcionadores de ar vertical. Recirculação de ar (m3/m) maior que 25. Prazo de garantia de 01 ano. Item incluso: controle remoto. Cor branco. </t>
  </si>
  <si>
    <t>Saldo</t>
  </si>
  <si>
    <t>Valor Registrado</t>
  </si>
  <si>
    <t>Valor Utilizado</t>
  </si>
  <si>
    <t>CENTRO PARTICIPANTE: GESTOR</t>
  </si>
  <si>
    <t>Valor Total da Ata com Aditivo</t>
  </si>
  <si>
    <t>% Aditivos</t>
  </si>
  <si>
    <t>% Utilizado</t>
  </si>
  <si>
    <t xml:space="preserve">CENTRO PARTICIPANTE: </t>
  </si>
  <si>
    <t>EMPRESA</t>
  </si>
  <si>
    <t>ESPECIFICAÇÃO</t>
  </si>
  <si>
    <t>MARCA/MODELO</t>
  </si>
  <si>
    <t>Unid</t>
  </si>
  <si>
    <t>Grupo-Classe</t>
  </si>
  <si>
    <t>Código NUC</t>
  </si>
  <si>
    <t>Detalhamento de Despesa</t>
  </si>
  <si>
    <t>39-02</t>
  </si>
  <si>
    <t>00416-2-057</t>
  </si>
  <si>
    <t>00416-2-084</t>
  </si>
  <si>
    <t>00416-2-120</t>
  </si>
  <si>
    <t>00416-2-020</t>
  </si>
  <si>
    <t>00416-2-132</t>
  </si>
  <si>
    <t>00416-2-147</t>
  </si>
  <si>
    <t>00416-2-142</t>
  </si>
  <si>
    <t>00416-2-044</t>
  </si>
  <si>
    <t>39-06</t>
  </si>
  <si>
    <t>07636-8-001</t>
  </si>
  <si>
    <t xml:space="preserve">Bomba dreno para remoção de condensados, para sistemas de ar condicionado tipo split ou janela, com funcionamento silencioso e suave. Tamanho compacto e montagem oculta, 220 volts. </t>
  </si>
  <si>
    <t>39-05</t>
  </si>
  <si>
    <t>02633-6-003</t>
  </si>
  <si>
    <t>339030.25</t>
  </si>
  <si>
    <t>Instalação de Cortina de Ar.</t>
  </si>
  <si>
    <t>04-03</t>
  </si>
  <si>
    <t>05015-5-004</t>
  </si>
  <si>
    <t xml:space="preserve">Instalação de bomba dreno para remoção de condensador, para sistemas de ar condicionado tipo split ou janela. </t>
  </si>
  <si>
    <t xml:space="preserve">OBJETO: AQUISIÇÃO E INSTALAÇÃO DE APARELHOS DE AR CONDICIONADO PARA A UDESC </t>
  </si>
  <si>
    <t>39-04</t>
  </si>
  <si>
    <t>Desumidificador compacto elétrico, automático, controlador da umidade ambiente, com capacidade para retirar até 30 litros de água por dia (24h) do ar, próprio para ambiente de até 1000 m3. Possui umidostato para regulagem da umidade do ambiente, defrost e filtro de ar incorporados. Características técnicas (V) 110V ou 220V; Capacidade (m3): 1000m3; Capacidade do compressor: 1/2Hp; Potência desumidificador (W): 610W/720W; Corrente (A) 7,8/3,2a; Desumidificação (L/dia) 18L/dia 27ºC 60% RH - 30L/dia 30ºC 80%RH; Dimensões (mm) 350x455x603mm; Elemento Resfriamento: compressor, gás refrigerante compressor: R13A; Peso (kg):25Kg; Pressão Máx. Descarga: 3,5 Mpa; Pressão Máx. Sucção: 1,0 Mpa; Reservatório Desumidificador (L): 6L. Temperatura mínima c/ Defrost: Automático; Temperatura mínima s/ Defrost: Automático. Temperatura de trabalho (ºC): 5 ºC a 32ºC; Filtro: PVC, Ruído (db): 49db; Volume de Ar Hora: 110m3/H.</t>
  </si>
  <si>
    <t>VENTISOL DA AMAZONIA INDUSTRIA DE APARELHOS ELETRICOS LTDA</t>
  </si>
  <si>
    <t xml:space="preserve">Metro adicional de linha para instalação de split de 25.000 a 48.000 BTU/h. </t>
  </si>
  <si>
    <t>KOMECO/KCAF15C</t>
  </si>
  <si>
    <t>00416-2-153</t>
  </si>
  <si>
    <t>00416-2-011</t>
  </si>
  <si>
    <t>03792-3-011</t>
  </si>
  <si>
    <t xml:space="preserve">PROCESSO: 716/2021/UDESC </t>
  </si>
  <si>
    <t>VIGÊNCIA DA ATA: 20/08/2021 a 20/08/2022</t>
  </si>
  <si>
    <t xml:space="preserve"> AF nº  xxx/2021 Qtde. DT                                                                                                                                </t>
  </si>
  <si>
    <t>Aparelho de ar condicionado tipo Split High Wall (para parede), ciclo somente frio, 220 V, capacidade frigorífica nominal de 9.000 btu’s, com controle remoto individual sem fio em português, filtro de ar lavável (de acordo com ABNT NBR 16401/2008), 60Hz, com ruído máximo de 60dB, tecnologia inverter, com gás refrigerante ecológico R410A não nocivo para a camada de ozonio,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</si>
  <si>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 xml:space="preserve">AGRATTO/SPLIT INVERTER NEO TOP ICST9FR4-02  </t>
  </si>
  <si>
    <t>ELETRO CENTRO COMERCIO DE PECAS E ELETROELETRONICOS EIRELI</t>
  </si>
  <si>
    <t>Aparelho de ar condicionado tipo Split High Wall (para parede), ciclo quente e frio, 220 V, capacidade frigorífica nominal de 9.000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</si>
  <si>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ELGIN/HVQI09B2IB HVQE09B2NB</t>
  </si>
  <si>
    <t>Aparelho de ar condicionado tipo Split High Wall (para parede), ciclo somente frio, 220 V, capacidade frigorífica nominal de 12.000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</si>
  <si>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AGRATTO/SPLIT INVERTER NEO TOP ICST12FR4-02</t>
  </si>
  <si>
    <t>Aparelho de ar condicionado tipo Split High Wall (para parede), ciclo quente e frio, 220 V, capacidade frigorífica nominal de 12.000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</si>
  <si>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ELGIN/HVQI12B2IB HVQE12B2NB</t>
  </si>
  <si>
    <t>Aparelho de ar condicionado tipo Split High Wall (para parede), ciclo somente frio, 220 V, capacidade frigorífica nominal de 18.000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</si>
  <si>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AGRATTO/ICS18FIR4-02 ICS18FER4-02</t>
  </si>
  <si>
    <t>Aparelho de ar condicionado tipo Split High Wall (para parede), ciclo quente e frio, 220 V, capacidade frigorífica nominal de 18.000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</si>
  <si>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AGRATTO/SPLIT INVERTER NEO ICS18QFR4-02</t>
  </si>
  <si>
    <t xml:space="preserve">DENTECK AR CONDICIONADO LTDA </t>
  </si>
  <si>
    <t>Aparelho de ar condicionado tipo Split Cassete, ciclo somente frio ou quente e frio, 220 V, capacidade frigorífica nominal de 17.000 a 18.000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</si>
  <si>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 xml:space="preserve">LG/AT-W18GPLPO  </t>
  </si>
  <si>
    <t>Aparelho de ar condicionado tipo Split Piso Teto, ciclo somente frio ou quente e frio, 220 V, capacidade frigorífica nominal de 23.000 a 24.000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</si>
  <si>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TRANE/4MXX6524G1000AA/ 4TXK6524G1000AA</t>
  </si>
  <si>
    <t>TECNOFORTE SISTEMAS DE REFRIGERAÇÃO EIRELI EPP</t>
  </si>
  <si>
    <t>Aparelho de ar condicionado tipo Split High Wall (para parede), ciclo quente e frio, 220 V, capacidade frigorífica nominal de 24.000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</si>
  <si>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TCL/TAC24CHSA1 INV</t>
  </si>
  <si>
    <t>Aparelho de ar condicionado tipo Split Cassete, ciclo somente frio ou quente e frio, 220 V, capacidade frigorífica nominal de 23.000 a 24.000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</si>
  <si>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Aparelho de ar condicionado tipo Split Piso Teto, ciclo somente frio ou quente e frio, 220 V, capacidade frigorífica nominal de 27.000 a 30.000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</si>
  <si>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High Wall (para parede), ciclo quente e frio, 220 V, capacidade frigorífica nominal de 27.000 a 30.000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</si>
  <si>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LG/AT-W24GPLPO</t>
  </si>
  <si>
    <t>CARRIER/42ZQVA30C5/ 38CCVA30515MC</t>
  </si>
  <si>
    <t>ELGIN/ECOINVERTER HVQI30B2IA-HVQE30B2IA</t>
  </si>
  <si>
    <t>Aparelho de ar condicionado tipo Split Piso Teto, ciclo somente frio, 220 V, capacidade frigorífica nominal de 32.000 a 36.000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</si>
  <si>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Piso Teto, ciclo quente e frio, 220 V, capacidade frigorífica nominal de 32.000 a 36.000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</si>
  <si>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ELGIN/PISO TETO INVERTER 36.000</t>
  </si>
  <si>
    <t>LG/AV-W36GM1P0</t>
  </si>
  <si>
    <t>LS REFRIGERACAO EIRELI</t>
  </si>
  <si>
    <t>Desumidificador. Alimentação (V): 220V, Volume do ambiente (m³): até no mínimo 70m³, Potência aproximada do Desumidificador: 137W (110v) / 159W (220v), Peso bruto aproximado: 10,50Kg Desumidificação (Litros/dia): mínimo de 8L/D 30º 80% U.R, Capacidade do reservatório de água: mínimo de 1,8 Litros, Possui conector de dreno (mangueira), Composição: Plástico ABS, Cor: Branco, Corrente aproximada: 1,47A (110v) / 0,72A (220v), Tipo de motor: Compressor hermético rotativo, Capacidade do Compressor: 1/6HP - 1160 Btu's, Gás refrigerante do compressor: R134A, Defrost: Sim, Umidostato: Sim, Ruído: máximo de 53 db, Vazão de ar/hora: mínimo de 100 m³/h, Filtro: PVC, Garantia: 1 ano, Certificado: INMETRO – Modelo referencia: Desidrat Plus 70</t>
  </si>
  <si>
    <t>ELETROFRIGOR/MINI BOX</t>
  </si>
  <si>
    <t>ARSEC/m160</t>
  </si>
  <si>
    <t>Desumidificador. Alimentação (V):  220V, Volume do ambiente (m³): até no mínimo 300m³, Potência Aproximada do Desumidificador:  330W (110v) / 255W (220v), Peso bruto aproximado: 13,40Kg, Desumidificação (Litros/dia): mínimo de 16L/D 30º 80%UR,  Capacidade mínima do reservatório de água: 6,5 Litros, Possui conector de dreno (mangueira não acompanha), Composição: Plástico ABS Cor: Branco, Corrente aproximada: 2,95A (110v)  / 1,15A (220v) Tipo de motor: Compressor hermético rotativo, Capacidade do Compressor: 1/3 HP; Gás Refrigerante Compressor: R134A, Defrost: Sim, Umidostato: Sim, Ruído: máximo de 48db, Vazão de ar/hora: mínimo de 165 m³/h, Filtro: PVC, Rodízio: Bidirecional, Garantia: 1 Ano, Certificado: INMETRO, Acessórios inclusos: Manual de instrução e Dreno. – Modelo referencia: Desidrat Plus 300</t>
  </si>
  <si>
    <t>ARSEC/m250</t>
  </si>
  <si>
    <t>ARSEC/m510</t>
  </si>
  <si>
    <t xml:space="preserve">Desinstalação de equipamento de ar-condicionado. </t>
  </si>
  <si>
    <t xml:space="preserve">Serviço </t>
  </si>
  <si>
    <t>serviço</t>
  </si>
  <si>
    <t xml:space="preserve"> AF nº 1950/2021 Qtde. DT                                                                                                                                </t>
  </si>
  <si>
    <t>CEDIDO PARA CERES</t>
  </si>
  <si>
    <t xml:space="preserve">Atualizado em fevereiro 2022 </t>
  </si>
  <si>
    <t>Cedido ao CERES - E-mail de 04/11/2021</t>
  </si>
  <si>
    <t xml:space="preserve">CEDISO AO CERES                                                                                                                         </t>
  </si>
  <si>
    <t xml:space="preserve"> AF nº  1811/2021 Qtde. DT                                                                                                                                </t>
  </si>
  <si>
    <t xml:space="preserve"> AF nº  1814/2021 Qtde. DT                                                                                                                                </t>
  </si>
  <si>
    <t>04/11.2021</t>
  </si>
  <si>
    <t xml:space="preserve"> OS nº  1632/2021 Qtde. DT                                                                                                                                </t>
  </si>
  <si>
    <t>LS Refrigeração</t>
  </si>
  <si>
    <t xml:space="preserve"> AF nº  901/2021 Qtde. DT                                                                                                                                </t>
  </si>
  <si>
    <t xml:space="preserve"> AF nº  1065/2021 - DEAQ - Tecnoforte                                                                                                                                </t>
  </si>
  <si>
    <t xml:space="preserve"> OS nº  1066/2021 - DEAQ - LS Refrigeração                                                                                                                                </t>
  </si>
  <si>
    <t xml:space="preserve"> OS nº  0109/2022 - Zoo e Garagem - LS Refrigeração                                                                                                               </t>
  </si>
  <si>
    <t xml:space="preserve"> AF nº  0111/2021 - Garagem - Eletro Centro Comercio                                                                                                               </t>
  </si>
  <si>
    <t xml:space="preserve"> AF nº  1303/2021 Qtde. DT                                                                                                                                </t>
  </si>
  <si>
    <t xml:space="preserve"> AF nº  1320/2021 Qtde. DT                                                                                                                                </t>
  </si>
  <si>
    <t xml:space="preserve"> AF nº  1335/2021 Qtde. DT                                                                                                                                </t>
  </si>
  <si>
    <t xml:space="preserve"> AF nº  1336/2021 Qtde. DT                                                                                                                                </t>
  </si>
  <si>
    <t xml:space="preserve"> AF nº  1714/2021 Qtde. DT                                                                                                                                </t>
  </si>
  <si>
    <t xml:space="preserve"> AF nº  17152021 Qtde. DT                                                                                                                                </t>
  </si>
  <si>
    <t xml:space="preserve"> AF nº  1739/2021 Qtde. DT                                                                                                                                </t>
  </si>
  <si>
    <t xml:space="preserve"> AF nº  1786/2021 Qtde. DT                                                                                                                                </t>
  </si>
  <si>
    <t>18/10/2021 VENTISOL</t>
  </si>
  <si>
    <t>19/10/2021 ELETRO CENTRO</t>
  </si>
  <si>
    <t>19/10/2021 DENTECK</t>
  </si>
  <si>
    <t>19/10/2021 TECNOFORTE</t>
  </si>
  <si>
    <t>10/11/2021 ELETRO CENTRO</t>
  </si>
  <si>
    <t>10/11/2021          LS REFRIGERAÇÃO</t>
  </si>
  <si>
    <t>11/11/2021 LS REFRIGERAÇÃO</t>
  </si>
  <si>
    <t>12/11/2021 LS REFRIGERAÇÃO</t>
  </si>
  <si>
    <t xml:space="preserve"> AF nº  1428/2021 Qtde. 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</si>
</sst>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15" x14ac:knownFonts="1">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sz val="10"/>
      <name val="Arial"/>
      <family val="2"/>
    </font>
    <font>
      <sz val="10"/>
      <name val="Arial"/>
      <family val="2"/>
    </font>
    <font>
      <b/>
      <sz val="12"/>
      <name val="Calibri"/>
      <family val="2"/>
      <scheme val="minor"/>
    </font>
    <font>
      <b/>
      <sz val="12"/>
      <name val="Arial"/>
      <family val="2"/>
    </font>
    <font>
      <sz val="9"/>
      <color indexed="81"/>
      <name val="Segoe UI"/>
      <charset val="1"/>
    </font>
    <font>
      <b/>
      <sz val="9"/>
      <color indexed="81"/>
      <name val="Segoe UI"/>
      <charset val="1"/>
    </font>
    <font>
      <sz val="10"/>
      <name val="Arial"/>
    </font>
    <font>
      <b/>
      <sz val="11"/>
      <name val="Calibri"/>
      <family val="2"/>
      <scheme val="minor"/>
    </font>
    <font>
      <sz val="16"/>
      <name val="Calibri"/>
      <family val="2"/>
      <scheme val="minor"/>
    </font>
  </fonts>
  <fills count="13">
    <fill>
      <patternFill patternType="none"/>
    </fill>
    <fill>
      <patternFill patternType="gray125"/>
    </fill>
    <fill>
      <patternFill patternType="solid">
        <fgColor indexed="41"/>
        <bgColor indexed="64"/>
      </patternFill>
    </fill>
    <fill>
      <patternFill patternType="solid">
        <fgColor indexed="13"/>
        <bgColor indexed="26"/>
      </patternFill>
    </fill>
    <fill>
      <patternFill patternType="solid">
        <fgColor indexed="53"/>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41">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2"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13">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0" fontId="3" fillId="2" borderId="1" xfId="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166" fontId="3" fillId="0" borderId="0" xfId="0" applyNumberFormat="1" applyFont="1" applyFill="1" applyAlignment="1">
      <alignment horizontal="center" vertical="center" wrapText="1"/>
    </xf>
    <xf numFmtId="166" fontId="3" fillId="7" borderId="1" xfId="0" applyNumberFormat="1" applyFont="1" applyFill="1" applyBorder="1" applyAlignment="1">
      <alignment horizontal="center" vertical="center" wrapText="1"/>
    </xf>
    <xf numFmtId="0" fontId="3" fillId="6" borderId="1" xfId="13" applyNumberFormat="1" applyFont="1" applyFill="1" applyBorder="1" applyAlignment="1" applyProtection="1">
      <alignment horizontal="center" vertical="center" wrapText="1"/>
      <protection locked="0"/>
    </xf>
    <xf numFmtId="3" fontId="3" fillId="5" borderId="1" xfId="1" applyNumberFormat="1" applyFont="1" applyFill="1" applyBorder="1" applyAlignment="1" applyProtection="1">
      <alignment horizontal="center" vertical="center" wrapText="1"/>
      <protection locked="0"/>
    </xf>
    <xf numFmtId="3" fontId="3" fillId="9" borderId="7" xfId="1" applyNumberFormat="1" applyFont="1" applyFill="1" applyBorder="1" applyAlignment="1" applyProtection="1">
      <alignment horizontal="center" vertical="center" wrapText="1"/>
      <protection locked="0"/>
    </xf>
    <xf numFmtId="44" fontId="3" fillId="8" borderId="1" xfId="14" applyFont="1" applyFill="1" applyBorder="1" applyAlignment="1">
      <alignment vertical="center" wrapText="1"/>
    </xf>
    <xf numFmtId="168" fontId="5" fillId="7" borderId="4" xfId="1" applyNumberFormat="1" applyFont="1" applyFill="1" applyBorder="1" applyAlignment="1" applyProtection="1">
      <alignment horizontal="right"/>
      <protection locked="0"/>
    </xf>
    <xf numFmtId="168" fontId="5" fillId="7" borderId="5" xfId="1" applyNumberFormat="1" applyFont="1" applyFill="1" applyBorder="1" applyAlignment="1" applyProtection="1">
      <alignment horizontal="right"/>
      <protection locked="0"/>
    </xf>
    <xf numFmtId="2" fontId="5" fillId="7" borderId="5" xfId="1" applyNumberFormat="1" applyFont="1" applyFill="1" applyBorder="1" applyAlignment="1">
      <alignment horizontal="right"/>
    </xf>
    <xf numFmtId="0" fontId="3" fillId="10" borderId="1" xfId="1" applyFont="1" applyFill="1" applyBorder="1" applyAlignment="1" applyProtection="1">
      <alignment horizontal="center" vertical="center" wrapText="1"/>
      <protection locked="0"/>
    </xf>
    <xf numFmtId="0" fontId="3" fillId="10" borderId="1" xfId="1" applyFont="1" applyFill="1" applyBorder="1" applyAlignment="1" applyProtection="1">
      <alignment wrapText="1"/>
      <protection locked="0"/>
    </xf>
    <xf numFmtId="0" fontId="3" fillId="10" borderId="1" xfId="1" applyFont="1" applyFill="1" applyBorder="1" applyAlignment="1" applyProtection="1">
      <alignment vertical="center" wrapText="1"/>
      <protection locked="0"/>
    </xf>
    <xf numFmtId="0" fontId="3" fillId="10" borderId="1" xfId="1" applyFont="1" applyFill="1" applyBorder="1" applyAlignment="1" applyProtection="1">
      <alignment horizontal="center" wrapText="1"/>
      <protection locked="0"/>
    </xf>
    <xf numFmtId="0" fontId="3" fillId="2" borderId="1" xfId="0" applyFont="1" applyFill="1" applyBorder="1" applyAlignment="1">
      <alignment vertical="center" wrapText="1"/>
    </xf>
    <xf numFmtId="0" fontId="3" fillId="4" borderId="1" xfId="0" applyNumberFormat="1" applyFont="1" applyFill="1" applyBorder="1" applyAlignment="1">
      <alignment vertical="center" wrapText="1"/>
    </xf>
    <xf numFmtId="44" fontId="3" fillId="0" borderId="0" xfId="1" applyNumberFormat="1" applyFont="1" applyAlignment="1">
      <alignment wrapText="1"/>
    </xf>
    <xf numFmtId="44" fontId="3" fillId="0" borderId="0" xfId="1" applyNumberFormat="1" applyFont="1" applyAlignment="1" applyProtection="1">
      <alignment wrapText="1"/>
      <protection locked="0"/>
    </xf>
    <xf numFmtId="0" fontId="5" fillId="10" borderId="1" xfId="0" applyFont="1" applyFill="1" applyBorder="1" applyAlignment="1">
      <alignment horizontal="center" vertical="center" wrapText="1"/>
    </xf>
    <xf numFmtId="0" fontId="5" fillId="10" borderId="1" xfId="0" applyFont="1" applyFill="1" applyBorder="1" applyAlignment="1">
      <alignment horizontal="center" vertical="center"/>
    </xf>
    <xf numFmtId="49" fontId="5"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10" borderId="1" xfId="0" applyFont="1" applyFill="1" applyBorder="1" applyAlignment="1">
      <alignment horizontal="justify" vertical="top" wrapText="1"/>
    </xf>
    <xf numFmtId="43" fontId="9" fillId="0" borderId="1" xfId="0" applyNumberFormat="1" applyFont="1" applyFill="1" applyBorder="1" applyAlignment="1">
      <alignment horizontal="center" vertical="center"/>
    </xf>
    <xf numFmtId="43" fontId="9"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14" fontId="3" fillId="2" borderId="1" xfId="1"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5" fillId="11" borderId="1" xfId="0" applyFont="1" applyFill="1" applyBorder="1" applyAlignment="1">
      <alignment horizontal="justify" vertical="top" wrapText="1"/>
    </xf>
    <xf numFmtId="0" fontId="8" fillId="11" borderId="1" xfId="0" applyFont="1" applyFill="1" applyBorder="1" applyAlignment="1">
      <alignment horizontal="center" vertical="center"/>
    </xf>
    <xf numFmtId="49" fontId="5" fillId="10"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horizontal="center" vertical="center"/>
    </xf>
    <xf numFmtId="43" fontId="9" fillId="11" borderId="1" xfId="0" applyNumberFormat="1" applyFont="1" applyFill="1" applyBorder="1" applyAlignment="1">
      <alignment horizontal="center" vertical="center"/>
    </xf>
    <xf numFmtId="49" fontId="5" fillId="11" borderId="1" xfId="0" applyNumberFormat="1" applyFont="1" applyFill="1" applyBorder="1" applyAlignment="1">
      <alignment horizontal="center" vertical="center"/>
    </xf>
    <xf numFmtId="0" fontId="5" fillId="11" borderId="10" xfId="0" applyFont="1" applyFill="1" applyBorder="1" applyAlignment="1">
      <alignment horizontal="center" vertical="center" wrapText="1"/>
    </xf>
    <xf numFmtId="0" fontId="5" fillId="10" borderId="1" xfId="0" applyFont="1" applyFill="1" applyBorder="1" applyAlignment="1">
      <alignment horizontal="justify" vertical="center" wrapText="1"/>
    </xf>
    <xf numFmtId="0" fontId="8" fillId="11" borderId="1" xfId="0" applyFont="1" applyFill="1" applyBorder="1" applyAlignment="1">
      <alignment horizontal="center" vertical="center" wrapText="1"/>
    </xf>
    <xf numFmtId="49" fontId="5" fillId="10" borderId="1" xfId="0" applyNumberFormat="1" applyFont="1" applyFill="1" applyBorder="1" applyAlignment="1">
      <alignment horizontal="justify" vertical="top" wrapText="1"/>
    </xf>
    <xf numFmtId="49" fontId="5" fillId="11" borderId="1" xfId="0" applyNumberFormat="1" applyFont="1" applyFill="1" applyBorder="1" applyAlignment="1">
      <alignment horizontal="justify" vertical="top" wrapText="1"/>
    </xf>
    <xf numFmtId="0" fontId="3" fillId="6" borderId="1" xfId="1" applyFont="1" applyFill="1" applyBorder="1" applyAlignment="1" applyProtection="1">
      <alignment horizontal="center" wrapText="1"/>
      <protection locked="0"/>
    </xf>
    <xf numFmtId="0" fontId="3" fillId="6" borderId="1" xfId="1" applyFont="1" applyFill="1" applyBorder="1" applyAlignment="1" applyProtection="1">
      <alignment horizontal="center" vertical="center" wrapText="1"/>
      <protection locked="0"/>
    </xf>
    <xf numFmtId="10" fontId="5" fillId="7" borderId="6" xfId="24" applyNumberFormat="1" applyFont="1" applyFill="1" applyBorder="1" applyAlignment="1" applyProtection="1">
      <alignment horizontal="right"/>
      <protection locked="0"/>
    </xf>
    <xf numFmtId="0" fontId="13" fillId="7" borderId="1" xfId="1" applyFont="1" applyFill="1" applyBorder="1" applyAlignment="1" applyProtection="1">
      <alignment horizontal="center" vertical="center" wrapText="1"/>
      <protection locked="0"/>
    </xf>
    <xf numFmtId="0" fontId="3" fillId="6" borderId="1" xfId="1" applyFont="1" applyFill="1" applyBorder="1" applyAlignment="1" applyProtection="1">
      <alignment vertical="center" wrapText="1"/>
      <protection locked="0"/>
    </xf>
    <xf numFmtId="0" fontId="3" fillId="6" borderId="1" xfId="1" applyFont="1" applyFill="1" applyBorder="1" applyAlignment="1" applyProtection="1">
      <alignment wrapText="1"/>
      <protection locked="0"/>
    </xf>
    <xf numFmtId="0" fontId="3" fillId="0" borderId="1" xfId="1" applyFont="1" applyFill="1" applyBorder="1" applyAlignment="1" applyProtection="1">
      <alignment horizontal="center" vertical="center" wrapText="1"/>
      <protection locked="0"/>
    </xf>
    <xf numFmtId="0" fontId="3" fillId="10" borderId="1" xfId="1" applyFont="1" applyFill="1" applyBorder="1" applyAlignment="1" applyProtection="1">
      <alignment horizontal="center" vertical="center" wrapText="1"/>
      <protection locked="0"/>
    </xf>
    <xf numFmtId="0" fontId="3" fillId="10" borderId="1" xfId="1" applyFont="1" applyFill="1" applyBorder="1" applyAlignment="1" applyProtection="1">
      <alignment wrapText="1"/>
      <protection locked="0"/>
    </xf>
    <xf numFmtId="0" fontId="3" fillId="10" borderId="1" xfId="1" applyFont="1" applyFill="1" applyBorder="1" applyAlignment="1" applyProtection="1">
      <alignment vertical="center" wrapText="1"/>
      <protection locked="0"/>
    </xf>
    <xf numFmtId="0" fontId="3" fillId="10" borderId="1" xfId="1" applyFont="1" applyFill="1" applyBorder="1" applyAlignment="1" applyProtection="1">
      <alignment horizontal="center" wrapText="1"/>
      <protection locked="0"/>
    </xf>
    <xf numFmtId="14" fontId="3" fillId="2" borderId="1" xfId="1" applyNumberFormat="1" applyFont="1" applyFill="1" applyBorder="1" applyAlignment="1" applyProtection="1">
      <alignment horizontal="center" vertical="center" wrapText="1"/>
      <protection locked="0"/>
    </xf>
    <xf numFmtId="0" fontId="13" fillId="6" borderId="1" xfId="1" applyFont="1" applyFill="1" applyBorder="1" applyAlignment="1" applyProtection="1">
      <alignment horizontal="center" vertical="center" wrapText="1"/>
      <protection locked="0"/>
    </xf>
    <xf numFmtId="3" fontId="3" fillId="3" borderId="4" xfId="1" applyNumberFormat="1" applyFont="1" applyFill="1" applyBorder="1" applyAlignment="1" applyProtection="1">
      <alignment horizontal="center" vertical="center" wrapText="1"/>
      <protection locked="0"/>
    </xf>
    <xf numFmtId="3" fontId="3" fillId="3" borderId="6" xfId="1" applyNumberFormat="1" applyFont="1" applyFill="1" applyBorder="1" applyAlignment="1" applyProtection="1">
      <alignment horizontal="center" vertical="center" wrapText="1"/>
      <protection locked="0"/>
    </xf>
    <xf numFmtId="0" fontId="3" fillId="4" borderId="1" xfId="0" applyNumberFormat="1" applyFont="1" applyFill="1" applyBorder="1" applyAlignment="1">
      <alignment horizontal="left" vertical="center" wrapText="1"/>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8" fillId="10" borderId="6" xfId="0" applyFont="1" applyFill="1" applyBorder="1" applyAlignment="1">
      <alignment horizontal="center" vertical="center"/>
    </xf>
    <xf numFmtId="0" fontId="5" fillId="11" borderId="4" xfId="0" applyFont="1" applyFill="1" applyBorder="1" applyAlignment="1" applyProtection="1">
      <alignment horizontal="center" vertical="center"/>
      <protection locked="0"/>
    </xf>
    <xf numFmtId="0" fontId="5" fillId="11" borderId="5" xfId="0" applyFont="1" applyFill="1" applyBorder="1" applyAlignment="1" applyProtection="1">
      <alignment horizontal="center" vertical="center"/>
      <protection locked="0"/>
    </xf>
    <xf numFmtId="0" fontId="5" fillId="11" borderId="6" xfId="0" applyFont="1" applyFill="1" applyBorder="1" applyAlignment="1" applyProtection="1">
      <alignment horizontal="center" vertical="center"/>
      <protection locked="0"/>
    </xf>
    <xf numFmtId="0" fontId="8" fillId="11" borderId="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3" fontId="3" fillId="12" borderId="4" xfId="1" applyNumberFormat="1" applyFont="1" applyFill="1" applyBorder="1" applyAlignment="1" applyProtection="1">
      <alignment horizontal="center" vertical="center" wrapText="1"/>
      <protection locked="0"/>
    </xf>
    <xf numFmtId="3" fontId="3" fillId="12" borderId="6" xfId="1" applyNumberFormat="1" applyFont="1" applyFill="1" applyBorder="1" applyAlignment="1" applyProtection="1">
      <alignment horizontal="center" vertical="center" wrapText="1"/>
      <protection locked="0"/>
    </xf>
    <xf numFmtId="3" fontId="13" fillId="3" borderId="4" xfId="1" applyNumberFormat="1" applyFont="1" applyFill="1" applyBorder="1" applyAlignment="1" applyProtection="1">
      <alignment horizontal="center" vertical="center" wrapText="1"/>
      <protection locked="0"/>
    </xf>
    <xf numFmtId="3" fontId="13" fillId="3" borderId="6" xfId="1" applyNumberFormat="1" applyFont="1" applyFill="1" applyBorder="1" applyAlignment="1" applyProtection="1">
      <alignment horizontal="center" vertical="center" wrapText="1"/>
      <protection locked="0"/>
    </xf>
    <xf numFmtId="0" fontId="3" fillId="4" borderId="7" xfId="0" applyNumberFormat="1" applyFont="1" applyFill="1" applyBorder="1" applyAlignment="1">
      <alignment horizontal="center" vertical="center" wrapText="1"/>
    </xf>
    <xf numFmtId="0" fontId="3" fillId="4" borderId="9" xfId="0" applyNumberFormat="1" applyFont="1" applyFill="1" applyBorder="1" applyAlignment="1">
      <alignment horizontal="center" vertical="center" wrapText="1"/>
    </xf>
    <xf numFmtId="0" fontId="3" fillId="4" borderId="10" xfId="0" applyNumberFormat="1" applyFont="1" applyFill="1" applyBorder="1" applyAlignment="1">
      <alignment horizontal="center" vertical="center" wrapText="1"/>
    </xf>
    <xf numFmtId="0" fontId="3" fillId="4" borderId="9" xfId="0" applyNumberFormat="1" applyFont="1" applyFill="1" applyBorder="1" applyAlignment="1">
      <alignment horizontal="left" vertical="center" wrapText="1"/>
    </xf>
    <xf numFmtId="0" fontId="3" fillId="4" borderId="10" xfId="0" applyNumberFormat="1" applyFont="1" applyFill="1" applyBorder="1" applyAlignment="1">
      <alignment horizontal="left" vertical="center" wrapText="1"/>
    </xf>
    <xf numFmtId="0" fontId="5" fillId="7" borderId="8" xfId="1" applyFont="1" applyFill="1" applyBorder="1" applyAlignment="1" applyProtection="1">
      <alignment horizontal="left"/>
      <protection locked="0"/>
    </xf>
    <xf numFmtId="0" fontId="5" fillId="7" borderId="0" xfId="1" applyFont="1" applyFill="1" applyBorder="1" applyAlignment="1" applyProtection="1">
      <alignment horizontal="left"/>
      <protection locked="0"/>
    </xf>
    <xf numFmtId="0" fontId="5" fillId="7" borderId="15" xfId="1" applyFont="1" applyFill="1" applyBorder="1" applyAlignment="1" applyProtection="1">
      <alignment horizontal="left"/>
      <protection locked="0"/>
    </xf>
    <xf numFmtId="0" fontId="5" fillId="7" borderId="2" xfId="1" applyFont="1" applyFill="1" applyBorder="1" applyAlignment="1" applyProtection="1">
      <alignment horizontal="left"/>
      <protection locked="0"/>
    </xf>
    <xf numFmtId="0" fontId="5" fillId="7" borderId="3" xfId="1" applyFont="1" applyFill="1" applyBorder="1" applyAlignment="1" applyProtection="1">
      <alignment horizontal="left"/>
      <protection locked="0"/>
    </xf>
    <xf numFmtId="0" fontId="5" fillId="7" borderId="13" xfId="1" applyFont="1" applyFill="1" applyBorder="1" applyAlignment="1" applyProtection="1">
      <alignment horizontal="left"/>
      <protection locked="0"/>
    </xf>
    <xf numFmtId="0" fontId="5" fillId="7" borderId="7" xfId="1" applyFont="1" applyFill="1" applyBorder="1" applyAlignment="1" applyProtection="1">
      <alignment horizontal="center" vertical="center"/>
      <protection locked="0"/>
    </xf>
    <xf numFmtId="0" fontId="5" fillId="7" borderId="9" xfId="1" applyFont="1" applyFill="1" applyBorder="1" applyAlignment="1" applyProtection="1">
      <alignment horizontal="center" vertical="center"/>
      <protection locked="0"/>
    </xf>
    <xf numFmtId="0" fontId="5" fillId="7" borderId="10" xfId="1" applyFont="1" applyFill="1" applyBorder="1" applyAlignment="1" applyProtection="1">
      <alignment horizontal="center" vertical="center"/>
      <protection locked="0"/>
    </xf>
    <xf numFmtId="0" fontId="5" fillId="7" borderId="7" xfId="1" applyFont="1" applyFill="1" applyBorder="1" applyAlignment="1">
      <alignment horizontal="center" vertical="center" wrapText="1"/>
    </xf>
    <xf numFmtId="0" fontId="5" fillId="7" borderId="9"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7" borderId="7" xfId="1" applyFont="1" applyFill="1" applyBorder="1" applyAlignment="1">
      <alignment horizontal="left" vertical="center" wrapText="1"/>
    </xf>
    <xf numFmtId="0" fontId="5" fillId="7" borderId="9" xfId="1" applyFont="1" applyFill="1" applyBorder="1" applyAlignment="1">
      <alignment horizontal="left" vertical="center" wrapText="1"/>
    </xf>
    <xf numFmtId="0" fontId="5" fillId="7" borderId="10" xfId="1" applyFont="1" applyFill="1" applyBorder="1" applyAlignment="1">
      <alignment horizontal="left" vertical="center" wrapText="1"/>
    </xf>
    <xf numFmtId="0" fontId="5" fillId="7" borderId="11" xfId="1" applyFont="1" applyFill="1" applyBorder="1" applyAlignment="1" applyProtection="1">
      <alignment horizontal="left"/>
      <protection locked="0"/>
    </xf>
    <xf numFmtId="0" fontId="5" fillId="7" borderId="14" xfId="1" applyFont="1" applyFill="1" applyBorder="1" applyAlignment="1" applyProtection="1">
      <alignment horizontal="left"/>
      <protection locked="0"/>
    </xf>
    <xf numFmtId="0" fontId="5" fillId="7" borderId="12" xfId="1" applyFont="1" applyFill="1" applyBorder="1" applyAlignment="1" applyProtection="1">
      <alignment horizontal="left"/>
      <protection locked="0"/>
    </xf>
    <xf numFmtId="0" fontId="14" fillId="6" borderId="1" xfId="1" applyFont="1" applyFill="1" applyBorder="1" applyAlignment="1" applyProtection="1">
      <alignment horizontal="center" vertical="center" wrapText="1"/>
      <protection locked="0"/>
    </xf>
  </cellXfs>
  <cellStyles count="41">
    <cellStyle name="Moeda" xfId="14" builtinId="4"/>
    <cellStyle name="Moeda 2" xfId="5" xr:uid="{00000000-0005-0000-0000-000001000000}"/>
    <cellStyle name="Moeda 2 2" xfId="9" xr:uid="{00000000-0005-0000-0000-000002000000}"/>
    <cellStyle name="Moeda 3" xfId="8" xr:uid="{00000000-0005-0000-0000-000003000000}"/>
    <cellStyle name="Moeda 3 2" xfId="17" xr:uid="{00000000-0005-0000-0000-000004000000}"/>
    <cellStyle name="Moeda 3 2 2" xfId="34" xr:uid="{00000000-0005-0000-0000-000004000000}"/>
    <cellStyle name="Moeda 3 3" xfId="27" xr:uid="{00000000-0005-0000-0000-000003000000}"/>
    <cellStyle name="Moeda 4" xfId="21" xr:uid="{00000000-0005-0000-0000-000005000000}"/>
    <cellStyle name="Moeda 4 2" xfId="38" xr:uid="{00000000-0005-0000-0000-000005000000}"/>
    <cellStyle name="Moeda 5" xfId="20" xr:uid="{00000000-0005-0000-0000-000006000000}"/>
    <cellStyle name="Moeda 5 2" xfId="37" xr:uid="{00000000-0005-0000-0000-000006000000}"/>
    <cellStyle name="Moeda 6" xfId="31" xr:uid="{00000000-0005-0000-0000-000044000000}"/>
    <cellStyle name="Normal" xfId="0" builtinId="0"/>
    <cellStyle name="Normal 2" xfId="1" xr:uid="{00000000-0005-0000-0000-000008000000}"/>
    <cellStyle name="Porcentagem" xfId="24" builtinId="5"/>
    <cellStyle name="Porcentagem 2" xfId="12" xr:uid="{00000000-0005-0000-0000-000009000000}"/>
    <cellStyle name="Separador de milhares 2" xfId="2" xr:uid="{00000000-0005-0000-0000-00000A000000}"/>
    <cellStyle name="Separador de milhares 2 2" xfId="7" xr:uid="{00000000-0005-0000-0000-00000B000000}"/>
    <cellStyle name="Separador de milhares 2 2 2" xfId="11" xr:uid="{00000000-0005-0000-0000-00000C000000}"/>
    <cellStyle name="Separador de milhares 2 2 2 2" xfId="19" xr:uid="{00000000-0005-0000-0000-00000D000000}"/>
    <cellStyle name="Separador de milhares 2 2 2 2 2" xfId="36" xr:uid="{00000000-0005-0000-0000-00000D000000}"/>
    <cellStyle name="Separador de milhares 2 2 2 3" xfId="29" xr:uid="{00000000-0005-0000-0000-00000C000000}"/>
    <cellStyle name="Separador de milhares 2 2 3" xfId="23" xr:uid="{00000000-0005-0000-0000-00000E000000}"/>
    <cellStyle name="Separador de milhares 2 2 3 2" xfId="40" xr:uid="{00000000-0005-0000-0000-00000E000000}"/>
    <cellStyle name="Separador de milhares 2 2 4" xfId="16" xr:uid="{00000000-0005-0000-0000-00000F000000}"/>
    <cellStyle name="Separador de milhares 2 2 4 2" xfId="33" xr:uid="{00000000-0005-0000-0000-00000F000000}"/>
    <cellStyle name="Separador de milhares 2 2 5" xfId="26" xr:uid="{00000000-0005-0000-0000-00000B000000}"/>
    <cellStyle name="Separador de milhares 2 3" xfId="6" xr:uid="{00000000-0005-0000-0000-000010000000}"/>
    <cellStyle name="Separador de milhares 2 3 2" xfId="10" xr:uid="{00000000-0005-0000-0000-000011000000}"/>
    <cellStyle name="Separador de milhares 2 3 2 2" xfId="18" xr:uid="{00000000-0005-0000-0000-000012000000}"/>
    <cellStyle name="Separador de milhares 2 3 2 2 2" xfId="35" xr:uid="{00000000-0005-0000-0000-000012000000}"/>
    <cellStyle name="Separador de milhares 2 3 2 3" xfId="28" xr:uid="{00000000-0005-0000-0000-000011000000}"/>
    <cellStyle name="Separador de milhares 2 3 3" xfId="22" xr:uid="{00000000-0005-0000-0000-000013000000}"/>
    <cellStyle name="Separador de milhares 2 3 3 2" xfId="39" xr:uid="{00000000-0005-0000-0000-000013000000}"/>
    <cellStyle name="Separador de milhares 2 3 4" xfId="15" xr:uid="{00000000-0005-0000-0000-000014000000}"/>
    <cellStyle name="Separador de milhares 2 3 4 2" xfId="32" xr:uid="{00000000-0005-0000-0000-000014000000}"/>
    <cellStyle name="Separador de milhares 2 3 5" xfId="25" xr:uid="{00000000-0005-0000-0000-000010000000}"/>
    <cellStyle name="Separador de milhares 3" xfId="3" xr:uid="{00000000-0005-0000-0000-000015000000}"/>
    <cellStyle name="Título 5" xfId="4" xr:uid="{00000000-0005-0000-0000-000016000000}"/>
    <cellStyle name="Vírgula" xfId="13" builtinId="3"/>
    <cellStyle name="Vírgula 2" xfId="30" xr:uid="{00000000-0005-0000-0000-000053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6"/>
  <sheetViews>
    <sheetView topLeftCell="A25" zoomScale="80" zoomScaleNormal="80" workbookViewId="0">
      <selection activeCell="N28" sqref="N28"/>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105</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v>44538</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40" t="s">
        <v>66</v>
      </c>
      <c r="D5" s="41" t="s">
        <v>67</v>
      </c>
      <c r="E5" s="44" t="s">
        <v>68</v>
      </c>
      <c r="F5" s="48" t="s">
        <v>7</v>
      </c>
      <c r="G5" s="44" t="s">
        <v>33</v>
      </c>
      <c r="H5" s="44" t="s">
        <v>34</v>
      </c>
      <c r="I5" s="44" t="s">
        <v>8</v>
      </c>
      <c r="J5" s="46">
        <v>1836.31</v>
      </c>
      <c r="K5" s="14"/>
      <c r="L5" s="13">
        <f t="shared" ref="L5:L45" si="0">K5-SUM(N5:AA5)</f>
        <v>0</v>
      </c>
      <c r="M5" s="15" t="str">
        <f t="shared" ref="M5:M45" si="1">IF(L5&lt;0,"ATENÇÃO","OK")</f>
        <v>OK</v>
      </c>
      <c r="N5" s="21"/>
      <c r="O5" s="23"/>
      <c r="P5" s="22"/>
      <c r="Q5" s="22"/>
      <c r="R5" s="22"/>
      <c r="S5" s="22"/>
      <c r="T5" s="22"/>
      <c r="U5" s="22"/>
      <c r="V5" s="22"/>
      <c r="W5" s="22"/>
      <c r="X5" s="22"/>
      <c r="Y5" s="22"/>
      <c r="Z5" s="22"/>
      <c r="AA5" s="22"/>
    </row>
    <row r="6" spans="1:27" ht="150" customHeight="1" x14ac:dyDescent="0.25">
      <c r="A6" s="33">
        <v>3</v>
      </c>
      <c r="B6" s="33">
        <v>3</v>
      </c>
      <c r="C6" s="37" t="s">
        <v>55</v>
      </c>
      <c r="D6" s="34" t="s">
        <v>69</v>
      </c>
      <c r="E6" s="29" t="s">
        <v>70</v>
      </c>
      <c r="F6" s="29" t="s">
        <v>7</v>
      </c>
      <c r="G6" s="29" t="s">
        <v>33</v>
      </c>
      <c r="H6" s="29" t="s">
        <v>35</v>
      </c>
      <c r="I6" s="29" t="s">
        <v>8</v>
      </c>
      <c r="J6" s="35">
        <v>1746.61</v>
      </c>
      <c r="K6" s="14">
        <v>4</v>
      </c>
      <c r="L6" s="13">
        <f t="shared" si="0"/>
        <v>4</v>
      </c>
      <c r="M6" s="15" t="str">
        <f t="shared" si="1"/>
        <v>OK</v>
      </c>
      <c r="N6" s="24"/>
      <c r="O6" s="23"/>
      <c r="P6" s="22"/>
      <c r="Q6" s="22"/>
      <c r="R6" s="22"/>
      <c r="S6" s="22"/>
      <c r="T6" s="22"/>
      <c r="U6" s="22"/>
      <c r="V6" s="22"/>
      <c r="W6" s="22"/>
      <c r="X6" s="22"/>
      <c r="Y6" s="22"/>
      <c r="Z6" s="22"/>
      <c r="AA6" s="22"/>
    </row>
    <row r="7" spans="1:27" ht="150" customHeight="1" x14ac:dyDescent="0.25">
      <c r="A7" s="42">
        <v>4</v>
      </c>
      <c r="B7" s="42">
        <v>4</v>
      </c>
      <c r="C7" s="40" t="s">
        <v>66</v>
      </c>
      <c r="D7" s="41" t="s">
        <v>71</v>
      </c>
      <c r="E7" s="44" t="s">
        <v>72</v>
      </c>
      <c r="F7" s="44" t="s">
        <v>7</v>
      </c>
      <c r="G7" s="44" t="s">
        <v>33</v>
      </c>
      <c r="H7" s="44" t="s">
        <v>36</v>
      </c>
      <c r="I7" s="44" t="s">
        <v>8</v>
      </c>
      <c r="J7" s="46">
        <v>2126.14</v>
      </c>
      <c r="K7" s="14"/>
      <c r="L7" s="13">
        <f t="shared" si="0"/>
        <v>0</v>
      </c>
      <c r="M7" s="15" t="str">
        <f t="shared" si="1"/>
        <v>OK</v>
      </c>
      <c r="N7" s="22"/>
      <c r="O7" s="23"/>
      <c r="P7" s="21"/>
      <c r="Q7" s="22"/>
      <c r="R7" s="22"/>
      <c r="S7" s="22"/>
      <c r="T7" s="22"/>
      <c r="U7" s="22"/>
      <c r="V7" s="22"/>
      <c r="W7" s="22"/>
      <c r="X7" s="22"/>
      <c r="Y7" s="22"/>
      <c r="Z7" s="22"/>
      <c r="AA7" s="22"/>
    </row>
    <row r="8" spans="1:27" ht="150" customHeight="1" x14ac:dyDescent="0.25">
      <c r="A8" s="33">
        <v>5</v>
      </c>
      <c r="B8" s="33">
        <v>5</v>
      </c>
      <c r="C8" s="37" t="s">
        <v>66</v>
      </c>
      <c r="D8" s="34" t="s">
        <v>73</v>
      </c>
      <c r="E8" s="29" t="s">
        <v>74</v>
      </c>
      <c r="F8" s="29" t="s">
        <v>7</v>
      </c>
      <c r="G8" s="29" t="s">
        <v>33</v>
      </c>
      <c r="H8" s="29" t="s">
        <v>37</v>
      </c>
      <c r="I8" s="29" t="s">
        <v>8</v>
      </c>
      <c r="J8" s="35">
        <v>2640.53</v>
      </c>
      <c r="K8" s="14">
        <v>5</v>
      </c>
      <c r="L8" s="13">
        <f t="shared" si="0"/>
        <v>5</v>
      </c>
      <c r="M8" s="15" t="str">
        <f t="shared" si="1"/>
        <v>OK</v>
      </c>
      <c r="N8" s="21"/>
      <c r="O8" s="21"/>
      <c r="P8" s="22"/>
      <c r="Q8" s="21"/>
      <c r="R8" s="24"/>
      <c r="S8" s="24"/>
      <c r="T8" s="22"/>
      <c r="U8" s="21"/>
      <c r="V8" s="22"/>
      <c r="W8" s="22"/>
      <c r="X8" s="22"/>
      <c r="Y8" s="22"/>
      <c r="Z8" s="22"/>
      <c r="AA8" s="22"/>
    </row>
    <row r="9" spans="1:27" ht="150" customHeight="1" x14ac:dyDescent="0.25">
      <c r="A9" s="42">
        <v>6</v>
      </c>
      <c r="B9" s="42">
        <v>6</v>
      </c>
      <c r="C9" s="40" t="s">
        <v>55</v>
      </c>
      <c r="D9" s="41" t="s">
        <v>75</v>
      </c>
      <c r="E9" s="44" t="s">
        <v>76</v>
      </c>
      <c r="F9" s="44" t="s">
        <v>7</v>
      </c>
      <c r="G9" s="44" t="s">
        <v>33</v>
      </c>
      <c r="H9" s="44" t="s">
        <v>38</v>
      </c>
      <c r="I9" s="44" t="s">
        <v>8</v>
      </c>
      <c r="J9" s="46">
        <v>2851.78</v>
      </c>
      <c r="K9" s="14"/>
      <c r="L9" s="13">
        <f t="shared" si="0"/>
        <v>0</v>
      </c>
      <c r="M9" s="15" t="str">
        <f t="shared" si="1"/>
        <v>OK</v>
      </c>
      <c r="N9" s="22"/>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c r="L11" s="13">
        <f t="shared" si="0"/>
        <v>0</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40" t="s">
        <v>82</v>
      </c>
      <c r="D12" s="41" t="s">
        <v>83</v>
      </c>
      <c r="E12" s="44" t="s">
        <v>84</v>
      </c>
      <c r="F12" s="45" t="s">
        <v>7</v>
      </c>
      <c r="G12" s="44" t="s">
        <v>33</v>
      </c>
      <c r="H12" s="44" t="s">
        <v>39</v>
      </c>
      <c r="I12" s="44" t="s">
        <v>8</v>
      </c>
      <c r="J12" s="46">
        <v>3947.5</v>
      </c>
      <c r="K12" s="14">
        <v>1</v>
      </c>
      <c r="L12" s="13">
        <f t="shared" si="0"/>
        <v>1</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v>1</v>
      </c>
      <c r="L13" s="13">
        <f t="shared" si="0"/>
        <v>1</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40" t="s">
        <v>77</v>
      </c>
      <c r="D14" s="41" t="s">
        <v>86</v>
      </c>
      <c r="E14" s="44" t="s">
        <v>89</v>
      </c>
      <c r="F14" s="45" t="s">
        <v>7</v>
      </c>
      <c r="G14" s="44" t="s">
        <v>33</v>
      </c>
      <c r="H14" s="44" t="s">
        <v>58</v>
      </c>
      <c r="I14" s="44" t="s">
        <v>8</v>
      </c>
      <c r="J14" s="46">
        <v>8454.5400000000009</v>
      </c>
      <c r="K14" s="14"/>
      <c r="L14" s="13">
        <f t="shared" si="0"/>
        <v>0</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v>3</v>
      </c>
      <c r="L15" s="13">
        <f t="shared" si="0"/>
        <v>3</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40" t="s">
        <v>77</v>
      </c>
      <c r="D16" s="41" t="s">
        <v>91</v>
      </c>
      <c r="E16" s="44" t="s">
        <v>93</v>
      </c>
      <c r="F16" s="44" t="s">
        <v>7</v>
      </c>
      <c r="G16" s="45" t="s">
        <v>33</v>
      </c>
      <c r="H16" s="45" t="s">
        <v>41</v>
      </c>
      <c r="I16" s="44" t="s">
        <v>8</v>
      </c>
      <c r="J16" s="46">
        <v>8461.5300000000007</v>
      </c>
      <c r="K16" s="14">
        <v>4</v>
      </c>
      <c r="L16" s="13">
        <f t="shared" si="0"/>
        <v>4</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v>6</v>
      </c>
      <c r="L17" s="13">
        <f t="shared" si="0"/>
        <v>6</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40" t="s">
        <v>82</v>
      </c>
      <c r="D18" s="41" t="s">
        <v>17</v>
      </c>
      <c r="E18" s="44" t="s">
        <v>57</v>
      </c>
      <c r="F18" s="44" t="s">
        <v>7</v>
      </c>
      <c r="G18" s="45" t="s">
        <v>42</v>
      </c>
      <c r="H18" s="45" t="s">
        <v>43</v>
      </c>
      <c r="I18" s="44" t="s">
        <v>8</v>
      </c>
      <c r="J18" s="46">
        <v>833.33</v>
      </c>
      <c r="K18" s="14"/>
      <c r="L18" s="13">
        <f t="shared" si="0"/>
        <v>0</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v>10</v>
      </c>
      <c r="L19" s="13">
        <f t="shared" si="0"/>
        <v>10</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40" t="s">
        <v>95</v>
      </c>
      <c r="D20" s="41" t="s">
        <v>96</v>
      </c>
      <c r="E20" s="44" t="s">
        <v>98</v>
      </c>
      <c r="F20" s="45" t="s">
        <v>7</v>
      </c>
      <c r="G20" s="44" t="s">
        <v>53</v>
      </c>
      <c r="H20" s="44" t="s">
        <v>60</v>
      </c>
      <c r="I20" s="44" t="s">
        <v>8</v>
      </c>
      <c r="J20" s="46">
        <v>2007</v>
      </c>
      <c r="K20" s="14"/>
      <c r="L20" s="13">
        <f t="shared" si="0"/>
        <v>0</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c r="L21" s="13">
        <f t="shared" si="0"/>
        <v>0</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40" t="s">
        <v>95</v>
      </c>
      <c r="D22" s="41" t="s">
        <v>54</v>
      </c>
      <c r="E22" s="44" t="s">
        <v>101</v>
      </c>
      <c r="F22" s="45" t="s">
        <v>7</v>
      </c>
      <c r="G22" s="44" t="s">
        <v>53</v>
      </c>
      <c r="H22" s="44" t="s">
        <v>60</v>
      </c>
      <c r="I22" s="44" t="s">
        <v>8</v>
      </c>
      <c r="J22" s="46">
        <v>5258</v>
      </c>
      <c r="K22" s="14"/>
      <c r="L22" s="13">
        <f t="shared" si="0"/>
        <v>0</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10</v>
      </c>
      <c r="L24" s="13">
        <f t="shared" si="0"/>
        <v>10</v>
      </c>
      <c r="M24" s="15" t="str">
        <f t="shared" si="1"/>
        <v>OK</v>
      </c>
      <c r="N24" s="22"/>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5</v>
      </c>
      <c r="L25" s="13">
        <f t="shared" si="0"/>
        <v>5</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10</v>
      </c>
      <c r="L26" s="13">
        <f t="shared" si="0"/>
        <v>8</v>
      </c>
      <c r="M26" s="15" t="str">
        <f t="shared" si="1"/>
        <v>OK</v>
      </c>
      <c r="N26" s="53">
        <v>2</v>
      </c>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50</v>
      </c>
      <c r="L27" s="13">
        <f t="shared" si="0"/>
        <v>50</v>
      </c>
      <c r="M27" s="15" t="str">
        <f t="shared" si="1"/>
        <v>OK</v>
      </c>
      <c r="N27" s="24"/>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v>50</v>
      </c>
      <c r="L28" s="13">
        <f t="shared" si="0"/>
        <v>40</v>
      </c>
      <c r="M28" s="15" t="str">
        <f t="shared" si="1"/>
        <v>OK</v>
      </c>
      <c r="N28" s="53">
        <v>10</v>
      </c>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50</v>
      </c>
      <c r="L29" s="13">
        <f t="shared" si="0"/>
        <v>50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20</v>
      </c>
      <c r="L30" s="13">
        <f t="shared" si="0"/>
        <v>18</v>
      </c>
      <c r="M30" s="15" t="str">
        <f t="shared" si="1"/>
        <v>OK</v>
      </c>
      <c r="N30" s="54">
        <v>2</v>
      </c>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v>10</v>
      </c>
      <c r="L31" s="13">
        <f t="shared" si="0"/>
        <v>10</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2061.1999999999998</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96" topLeftCell="A34">
      <selection activeCell="G40" sqref="G40"/>
      <colBreaks count="1" manualBreakCount="1">
        <brk id="17" max="1048575" man="1"/>
      </colBreaks>
      <pageMargins left="0.511811024" right="0.511811024" top="0.78740157499999996" bottom="0.78740157499999996" header="0.31496062000000002" footer="0.31496062000000002"/>
      <pageSetup paperSize="9" scale="60" orientation="landscape" r:id="rId1"/>
    </customSheetView>
    <customSheetView guid="{29377F80-2479-4EEE-B758-5B51FB237957}" scale="96" topLeftCell="A19">
      <selection activeCell="K27" sqref="K27"/>
      <colBreaks count="1" manualBreakCount="1">
        <brk id="17" max="1048575" man="1"/>
      </colBreaks>
      <pageMargins left="0.511811024" right="0.511811024" top="0.78740157499999996" bottom="0.78740157499999996" header="0.31496062000000002" footer="0.31496062000000002"/>
      <pageSetup paperSize="9" scale="60" orientation="landscape" r:id="rId2"/>
    </customSheetView>
    <customSheetView guid="{4F310B60-E7C4-463C-82E5-32855552E117}" scale="106" topLeftCell="E11">
      <selection activeCell="K12" sqref="K12"/>
      <colBreaks count="1" manualBreakCount="1">
        <brk id="17" max="1048575" man="1"/>
      </colBreaks>
      <pageMargins left="0.511811024" right="0.511811024" top="0.78740157499999996" bottom="0.78740157499999996" header="0.31496062000000002" footer="0.31496062000000002"/>
      <pageSetup paperSize="9" scale="60" orientation="landscape" r:id="rId3"/>
    </customSheetView>
    <customSheetView guid="{621D8238-5429-498F-AC6E-560DC77BBC2F}" scale="70" topLeftCell="D1">
      <selection activeCell="L22" sqref="L22"/>
      <colBreaks count="1" manualBreakCount="1">
        <brk id="17" max="1048575" man="1"/>
      </colBreaks>
      <pageMargins left="0.511811024" right="0.511811024" top="0.78740157499999996" bottom="0.78740157499999996" header="0.31496062000000002" footer="0.31496062000000002"/>
      <pageSetup paperSize="9" scale="60" orientation="landscape" r:id="rId4"/>
    </customSheetView>
  </customSheetViews>
  <mergeCells count="27">
    <mergeCell ref="A41:A45"/>
    <mergeCell ref="C41:C45"/>
    <mergeCell ref="E23:E31"/>
    <mergeCell ref="E41:E45"/>
    <mergeCell ref="A23:A31"/>
    <mergeCell ref="C23:C31"/>
    <mergeCell ref="E32:E40"/>
    <mergeCell ref="A32:A40"/>
    <mergeCell ref="C32:C40"/>
    <mergeCell ref="N1:N2"/>
    <mergeCell ref="O1:O2"/>
    <mergeCell ref="P1:P2"/>
    <mergeCell ref="D1:J1"/>
    <mergeCell ref="K1:M1"/>
    <mergeCell ref="A2:M2"/>
    <mergeCell ref="A1:C1"/>
    <mergeCell ref="Q1:Q2"/>
    <mergeCell ref="R1:R2"/>
    <mergeCell ref="S1:S2"/>
    <mergeCell ref="T1:T2"/>
    <mergeCell ref="U1:U2"/>
    <mergeCell ref="AA1:AA2"/>
    <mergeCell ref="V1:V2"/>
    <mergeCell ref="W1:W2"/>
    <mergeCell ref="X1:X2"/>
    <mergeCell ref="Y1:Y2"/>
    <mergeCell ref="Z1:Z2"/>
  </mergeCells>
  <conditionalFormatting sqref="M1:M1048576">
    <cfRule type="cellIs" dxfId="14" priority="3" operator="equal">
      <formula>"ATENÇÃO"</formula>
    </cfRule>
  </conditionalFormatting>
  <pageMargins left="0.511811024" right="0.511811024" top="0.78740157499999996" bottom="0.78740157499999996" header="0.31496062000000002" footer="0.31496062000000002"/>
  <pageSetup paperSize="9" scale="60" orientation="landscape" r:id="rId5"/>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6"/>
  <sheetViews>
    <sheetView zoomScale="80" zoomScaleNormal="60" workbookViewId="0">
      <selection activeCell="O21" sqref="O21"/>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87" t="s">
        <v>113</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88"/>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64" t="s">
        <v>114</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61"/>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c r="L5" s="13">
        <f t="shared" ref="L5:L45" si="0">K5-SUM(N5:AA5)</f>
        <v>0</v>
      </c>
      <c r="M5" s="15" t="str">
        <f t="shared" ref="M5:M45" si="1">IF(L5&lt;0,"ATENÇÃO","OK")</f>
        <v>OK</v>
      </c>
      <c r="N5" s="60"/>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v>10</v>
      </c>
      <c r="L6" s="13">
        <f t="shared" si="0"/>
        <v>10</v>
      </c>
      <c r="M6" s="15" t="str">
        <f t="shared" si="1"/>
        <v>OK</v>
      </c>
      <c r="N6" s="63"/>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c r="L7" s="13">
        <f t="shared" si="0"/>
        <v>0</v>
      </c>
      <c r="M7" s="15" t="str">
        <f t="shared" si="1"/>
        <v>OK</v>
      </c>
      <c r="N7" s="61"/>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v>2</v>
      </c>
      <c r="L8" s="13">
        <f t="shared" si="0"/>
        <v>2</v>
      </c>
      <c r="M8" s="15" t="str">
        <f t="shared" si="1"/>
        <v>OK</v>
      </c>
      <c r="N8" s="60"/>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2</v>
      </c>
      <c r="L9" s="13">
        <f t="shared" si="0"/>
        <v>2</v>
      </c>
      <c r="M9" s="15" t="str">
        <f t="shared" si="1"/>
        <v>OK</v>
      </c>
      <c r="N9" s="61"/>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61"/>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6</v>
      </c>
      <c r="L11" s="13">
        <f t="shared" si="0"/>
        <v>6</v>
      </c>
      <c r="M11" s="15" t="str">
        <f t="shared" si="1"/>
        <v>OK</v>
      </c>
      <c r="N11" s="61"/>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c r="L12" s="13">
        <f t="shared" si="0"/>
        <v>0</v>
      </c>
      <c r="M12" s="15" t="str">
        <f t="shared" si="1"/>
        <v>OK</v>
      </c>
      <c r="N12" s="61"/>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60"/>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c r="L14" s="13">
        <f t="shared" si="0"/>
        <v>0</v>
      </c>
      <c r="M14" s="15" t="str">
        <f t="shared" si="1"/>
        <v>OK</v>
      </c>
      <c r="N14" s="61"/>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c r="L15" s="13">
        <f t="shared" si="0"/>
        <v>0</v>
      </c>
      <c r="M15" s="15" t="str">
        <f t="shared" si="1"/>
        <v>OK</v>
      </c>
      <c r="N15" s="61"/>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c r="L16" s="13">
        <f t="shared" si="0"/>
        <v>0</v>
      </c>
      <c r="M16" s="15" t="str">
        <f t="shared" si="1"/>
        <v>OK</v>
      </c>
      <c r="N16" s="61"/>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c r="L17" s="13">
        <f t="shared" si="0"/>
        <v>0</v>
      </c>
      <c r="M17" s="15" t="str">
        <f t="shared" si="1"/>
        <v>OK</v>
      </c>
      <c r="N17" s="61"/>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c r="L18" s="13">
        <f t="shared" si="0"/>
        <v>0</v>
      </c>
      <c r="M18" s="15" t="str">
        <f t="shared" si="1"/>
        <v>OK</v>
      </c>
      <c r="N18" s="61"/>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c r="L19" s="13">
        <f t="shared" si="0"/>
        <v>0</v>
      </c>
      <c r="M19" s="15" t="str">
        <f t="shared" si="1"/>
        <v>OK</v>
      </c>
      <c r="N19" s="61"/>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c r="L20" s="13">
        <f t="shared" si="0"/>
        <v>0</v>
      </c>
      <c r="M20" s="15" t="str">
        <f t="shared" si="1"/>
        <v>OK</v>
      </c>
      <c r="N20" s="61"/>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c r="L21" s="13">
        <f t="shared" si="0"/>
        <v>0</v>
      </c>
      <c r="M21" s="15" t="str">
        <f t="shared" si="1"/>
        <v>OK</v>
      </c>
      <c r="N21" s="61"/>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c r="L22" s="13">
        <f t="shared" si="0"/>
        <v>0</v>
      </c>
      <c r="M22" s="15" t="str">
        <f t="shared" si="1"/>
        <v>OK</v>
      </c>
      <c r="N22" s="61"/>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61"/>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25</v>
      </c>
      <c r="L24" s="13">
        <f t="shared" si="0"/>
        <v>25</v>
      </c>
      <c r="M24" s="15" t="str">
        <f t="shared" si="1"/>
        <v>OK</v>
      </c>
      <c r="N24" s="61"/>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10</v>
      </c>
      <c r="L25" s="13">
        <f t="shared" si="0"/>
        <v>10</v>
      </c>
      <c r="M25" s="15" t="str">
        <f t="shared" si="1"/>
        <v>OK</v>
      </c>
      <c r="N25" s="61"/>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3</v>
      </c>
      <c r="L26" s="13">
        <f t="shared" si="0"/>
        <v>2</v>
      </c>
      <c r="M26" s="15" t="str">
        <f t="shared" si="1"/>
        <v>OK</v>
      </c>
      <c r="N26" s="65">
        <v>1</v>
      </c>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10</v>
      </c>
      <c r="L27" s="13">
        <f t="shared" si="0"/>
        <v>10</v>
      </c>
      <c r="M27" s="15" t="str">
        <f t="shared" si="1"/>
        <v>OK</v>
      </c>
      <c r="N27" s="61"/>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v>10</v>
      </c>
      <c r="L28" s="13">
        <f t="shared" si="0"/>
        <v>10</v>
      </c>
      <c r="M28" s="15" t="str">
        <f t="shared" si="1"/>
        <v>OK</v>
      </c>
      <c r="N28" s="61"/>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10</v>
      </c>
      <c r="L29" s="13">
        <f t="shared" si="0"/>
        <v>10</v>
      </c>
      <c r="M29" s="15" t="str">
        <f t="shared" si="1"/>
        <v>OK</v>
      </c>
      <c r="N29" s="60"/>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25</v>
      </c>
      <c r="L30" s="13">
        <f t="shared" si="0"/>
        <v>25</v>
      </c>
      <c r="M30" s="15" t="str">
        <f t="shared" si="1"/>
        <v>OK</v>
      </c>
      <c r="N30" s="62"/>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c r="L31" s="13">
        <f t="shared" si="0"/>
        <v>0</v>
      </c>
      <c r="M31" s="15" t="str">
        <f t="shared" si="1"/>
        <v>OK</v>
      </c>
      <c r="N31" s="60"/>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60"/>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60"/>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60"/>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60"/>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60"/>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60"/>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60"/>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60"/>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60"/>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60"/>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62"/>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62"/>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62"/>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62"/>
      <c r="O45" s="22"/>
      <c r="P45" s="22"/>
      <c r="Q45" s="21"/>
      <c r="R45" s="22"/>
      <c r="S45" s="22"/>
      <c r="T45" s="22"/>
      <c r="U45" s="22"/>
      <c r="V45" s="22"/>
      <c r="W45" s="22"/>
      <c r="X45" s="22"/>
      <c r="Y45" s="22"/>
      <c r="Z45" s="22"/>
      <c r="AA45" s="22"/>
    </row>
    <row r="46" spans="1:27" ht="80.099999999999994" customHeight="1" x14ac:dyDescent="0.25">
      <c r="N46" s="28">
        <f>SUMPRODUCT(J4:J45,N4:N45)</f>
        <v>700</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A19">
      <selection activeCell="P26" sqref="P26"/>
      <pageMargins left="0.511811024" right="0.511811024" top="0.78740157499999996" bottom="0.78740157499999996" header="0.31496062000000002" footer="0.31496062000000002"/>
    </customSheetView>
    <customSheetView guid="{29377F80-2479-4EEE-B758-5B51FB237957}" scale="80" topLeftCell="A19">
      <selection activeCell="P26" sqref="P26"/>
      <pageMargins left="0.511811024" right="0.511811024" top="0.78740157499999996" bottom="0.78740157499999996" header="0.31496062000000002" footer="0.31496062000000002"/>
    </customSheetView>
    <customSheetView guid="{4F310B60-E7C4-463C-82E5-32855552E117}" scale="80" topLeftCell="A28">
      <selection activeCell="K4" sqref="K4:K38"/>
      <pageMargins left="0.511811024" right="0.511811024" top="0.78740157499999996" bottom="0.78740157499999996" header="0.31496062000000002" footer="0.31496062000000002"/>
    </customSheetView>
    <customSheetView guid="{621D8238-5429-498F-AC6E-560DC77BBC2F}" scale="60" topLeftCell="A37">
      <selection activeCell="N1" sqref="N1:O1048576"/>
      <pageMargins left="0.511811024" right="0.511811024" top="0.78740157499999996" bottom="0.78740157499999996" header="0.31496062000000002" footer="0.31496062000000002"/>
    </customSheetView>
  </customSheetViews>
  <mergeCells count="27">
    <mergeCell ref="X1:X2"/>
    <mergeCell ref="Y1:Y2"/>
    <mergeCell ref="Z1:Z2"/>
    <mergeCell ref="AA1:AA2"/>
    <mergeCell ref="A23:A31"/>
    <mergeCell ref="C23:C31"/>
    <mergeCell ref="E23:E31"/>
    <mergeCell ref="S1:S2"/>
    <mergeCell ref="T1:T2"/>
    <mergeCell ref="U1:U2"/>
    <mergeCell ref="V1:V2"/>
    <mergeCell ref="W1:W2"/>
    <mergeCell ref="O1:O2"/>
    <mergeCell ref="P1:P2"/>
    <mergeCell ref="Q1:Q2"/>
    <mergeCell ref="A41:A45"/>
    <mergeCell ref="C41:C45"/>
    <mergeCell ref="E41:E45"/>
    <mergeCell ref="R1:R2"/>
    <mergeCell ref="K1:M1"/>
    <mergeCell ref="A2:M2"/>
    <mergeCell ref="A32:A40"/>
    <mergeCell ref="C32:C40"/>
    <mergeCell ref="E32:E40"/>
    <mergeCell ref="A1:C1"/>
    <mergeCell ref="D1:J1"/>
    <mergeCell ref="N1:N2"/>
  </mergeCells>
  <conditionalFormatting sqref="M1:M1048576">
    <cfRule type="cellIs" dxfId="5" priority="1" operator="equal">
      <formula>"ATENÇÃO"</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6"/>
  <sheetViews>
    <sheetView zoomScale="80" zoomScaleNormal="80" workbookViewId="0">
      <selection activeCell="P6" sqref="P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63</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t="s">
        <v>1</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v>15</v>
      </c>
      <c r="L4" s="13">
        <f>K4-SUM(N4:AA4)</f>
        <v>15</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c r="L5" s="13">
        <f t="shared" ref="L5:L45" si="0">K5-SUM(N5:AA5)</f>
        <v>0</v>
      </c>
      <c r="M5" s="15" t="str">
        <f t="shared" ref="M5:M45" si="1">IF(L5&lt;0,"ATENÇÃO","OK")</f>
        <v>OK</v>
      </c>
      <c r="N5" s="21"/>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v>15</v>
      </c>
      <c r="L6" s="13">
        <f t="shared" si="0"/>
        <v>15</v>
      </c>
      <c r="M6" s="15" t="str">
        <f t="shared" si="1"/>
        <v>OK</v>
      </c>
      <c r="N6" s="24"/>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c r="L7" s="13">
        <f t="shared" si="0"/>
        <v>0</v>
      </c>
      <c r="M7" s="15" t="str">
        <f t="shared" si="1"/>
        <v>OK</v>
      </c>
      <c r="N7" s="22"/>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v>10</v>
      </c>
      <c r="L8" s="13">
        <f t="shared" si="0"/>
        <v>10</v>
      </c>
      <c r="M8" s="15" t="str">
        <f t="shared" si="1"/>
        <v>OK</v>
      </c>
      <c r="N8" s="21"/>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c r="L9" s="13">
        <f t="shared" si="0"/>
        <v>0</v>
      </c>
      <c r="M9" s="15" t="str">
        <f t="shared" si="1"/>
        <v>OK</v>
      </c>
      <c r="N9" s="22"/>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c r="L11" s="13">
        <f t="shared" si="0"/>
        <v>0</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4</v>
      </c>
      <c r="L12" s="13">
        <f t="shared" si="0"/>
        <v>4</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c r="L14" s="13">
        <f t="shared" si="0"/>
        <v>0</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v>2</v>
      </c>
      <c r="L15" s="13">
        <f t="shared" si="0"/>
        <v>2</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v>2</v>
      </c>
      <c r="L16" s="13">
        <f t="shared" si="0"/>
        <v>2</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c r="L17" s="13">
        <f t="shared" si="0"/>
        <v>0</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v>4</v>
      </c>
      <c r="L18" s="13">
        <f t="shared" si="0"/>
        <v>4</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c r="L19" s="13">
        <f t="shared" si="0"/>
        <v>0</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c r="L20" s="13">
        <f t="shared" si="0"/>
        <v>0</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c r="L21" s="13">
        <f t="shared" si="0"/>
        <v>0</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c r="L22" s="13">
        <f t="shared" si="0"/>
        <v>0</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c r="L24" s="13">
        <f t="shared" si="0"/>
        <v>0</v>
      </c>
      <c r="M24" s="15" t="str">
        <f t="shared" si="1"/>
        <v>OK</v>
      </c>
      <c r="N24" s="22"/>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c r="L25" s="13">
        <f t="shared" si="0"/>
        <v>0</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c r="L26" s="13">
        <f t="shared" si="0"/>
        <v>0</v>
      </c>
      <c r="M26" s="15" t="str">
        <f t="shared" si="1"/>
        <v>OK</v>
      </c>
      <c r="N26" s="22"/>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c r="L27" s="13">
        <f t="shared" si="0"/>
        <v>0</v>
      </c>
      <c r="M27" s="15" t="str">
        <f t="shared" si="1"/>
        <v>OK</v>
      </c>
      <c r="N27" s="22"/>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c r="L28" s="13">
        <f t="shared" si="0"/>
        <v>0</v>
      </c>
      <c r="M28" s="15" t="str">
        <f t="shared" si="1"/>
        <v>OK</v>
      </c>
      <c r="N28" s="22"/>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c r="L29" s="13">
        <f t="shared" si="0"/>
        <v>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c r="L30" s="13">
        <f t="shared" si="0"/>
        <v>0</v>
      </c>
      <c r="M30" s="15" t="str">
        <f t="shared" si="1"/>
        <v>OK</v>
      </c>
      <c r="N30" s="23"/>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c r="L31" s="13">
        <f t="shared" si="0"/>
        <v>0</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0</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F1">
      <selection activeCell="K4" sqref="K4:K38"/>
      <pageMargins left="0.511811024" right="0.511811024" top="0.78740157499999996" bottom="0.78740157499999996" header="0.31496062000000002" footer="0.31496062000000002"/>
    </customSheetView>
    <customSheetView guid="{29377F80-2479-4EEE-B758-5B51FB237957}" scale="80" topLeftCell="F1">
      <selection activeCell="K4" sqref="K4:K38"/>
      <pageMargins left="0.511811024" right="0.511811024" top="0.78740157499999996" bottom="0.78740157499999996" header="0.31496062000000002" footer="0.31496062000000002"/>
    </customSheetView>
    <customSheetView guid="{4F310B60-E7C4-463C-82E5-32855552E117}" scale="80" topLeftCell="C10">
      <selection activeCell="D13" sqref="D13"/>
      <pageMargins left="0.511811024" right="0.511811024" top="0.78740157499999996" bottom="0.78740157499999996" header="0.31496062000000002" footer="0.31496062000000002"/>
    </customSheetView>
    <customSheetView guid="{621D8238-5429-498F-AC6E-560DC77BBC2F}" scale="80" topLeftCell="F1">
      <selection activeCell="K4" sqref="K4:K38"/>
      <pageMargins left="0.511811024" right="0.511811024" top="0.78740157499999996" bottom="0.78740157499999996" header="0.31496062000000002" footer="0.31496062000000002"/>
    </customSheetView>
  </customSheetViews>
  <mergeCells count="27">
    <mergeCell ref="A41:A45"/>
    <mergeCell ref="C41:C45"/>
    <mergeCell ref="E41:E45"/>
    <mergeCell ref="X1:X2"/>
    <mergeCell ref="Y1:Y2"/>
    <mergeCell ref="D1:J1"/>
    <mergeCell ref="K1:M1"/>
    <mergeCell ref="A2:M2"/>
    <mergeCell ref="A32:A40"/>
    <mergeCell ref="C32:C40"/>
    <mergeCell ref="E32:E40"/>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1:C1"/>
  </mergeCells>
  <conditionalFormatting sqref="M1:M1048576">
    <cfRule type="cellIs" dxfId="4" priority="1" operator="equal">
      <formula>"ATENÇÃO"</formula>
    </cfRule>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46"/>
  <sheetViews>
    <sheetView zoomScale="80" zoomScaleNormal="80" workbookViewId="0">
      <selection activeCell="P6" sqref="P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115</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64">
        <v>44438</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v>15</v>
      </c>
      <c r="L4" s="13">
        <f>K4-SUM(N4:AA4)</f>
        <v>15</v>
      </c>
      <c r="M4" s="15" t="str">
        <f>IF(L4&lt;0,"ATENÇÃO","OK")</f>
        <v>OK</v>
      </c>
      <c r="N4" s="61"/>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c r="L5" s="13">
        <f t="shared" ref="L5:L45" si="0">K5-SUM(N5:AA5)</f>
        <v>0</v>
      </c>
      <c r="M5" s="15" t="str">
        <f t="shared" ref="M5:M45" si="1">IF(L5&lt;0,"ATENÇÃO","OK")</f>
        <v>OK</v>
      </c>
      <c r="N5" s="60"/>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v>12</v>
      </c>
      <c r="L6" s="13">
        <f t="shared" si="0"/>
        <v>12</v>
      </c>
      <c r="M6" s="15" t="str">
        <f t="shared" si="1"/>
        <v>OK</v>
      </c>
      <c r="N6" s="63"/>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c r="L7" s="13">
        <f t="shared" si="0"/>
        <v>0</v>
      </c>
      <c r="M7" s="15" t="str">
        <f t="shared" si="1"/>
        <v>OK</v>
      </c>
      <c r="N7" s="61"/>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v>10</v>
      </c>
      <c r="L8" s="13">
        <f t="shared" si="0"/>
        <v>10</v>
      </c>
      <c r="M8" s="15" t="str">
        <f t="shared" si="1"/>
        <v>OK</v>
      </c>
      <c r="N8" s="60"/>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c r="L9" s="13">
        <f t="shared" si="0"/>
        <v>0</v>
      </c>
      <c r="M9" s="15" t="str">
        <f t="shared" si="1"/>
        <v>OK</v>
      </c>
      <c r="N9" s="61"/>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v>3</v>
      </c>
      <c r="L10" s="13">
        <f t="shared" si="0"/>
        <v>3</v>
      </c>
      <c r="M10" s="15" t="str">
        <f t="shared" si="1"/>
        <v>OK</v>
      </c>
      <c r="N10" s="61"/>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8</v>
      </c>
      <c r="L11" s="13">
        <f t="shared" si="0"/>
        <v>8</v>
      </c>
      <c r="M11" s="15" t="str">
        <f t="shared" si="1"/>
        <v>OK</v>
      </c>
      <c r="N11" s="61"/>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8</v>
      </c>
      <c r="L12" s="13">
        <f t="shared" si="0"/>
        <v>8</v>
      </c>
      <c r="M12" s="15" t="str">
        <f t="shared" si="1"/>
        <v>OK</v>
      </c>
      <c r="N12" s="61"/>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v>2</v>
      </c>
      <c r="L13" s="13">
        <f t="shared" si="0"/>
        <v>2</v>
      </c>
      <c r="M13" s="15" t="str">
        <f t="shared" si="1"/>
        <v>OK</v>
      </c>
      <c r="N13" s="60"/>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v>5</v>
      </c>
      <c r="L14" s="13">
        <f t="shared" si="0"/>
        <v>5</v>
      </c>
      <c r="M14" s="15" t="str">
        <f t="shared" si="1"/>
        <v>OK</v>
      </c>
      <c r="N14" s="61"/>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v>5</v>
      </c>
      <c r="L15" s="13">
        <f t="shared" si="0"/>
        <v>5</v>
      </c>
      <c r="M15" s="15" t="str">
        <f t="shared" si="1"/>
        <v>OK</v>
      </c>
      <c r="N15" s="61"/>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v>5</v>
      </c>
      <c r="L16" s="13">
        <f t="shared" si="0"/>
        <v>5</v>
      </c>
      <c r="M16" s="15" t="str">
        <f t="shared" si="1"/>
        <v>OK</v>
      </c>
      <c r="N16" s="61"/>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v>5</v>
      </c>
      <c r="L17" s="13">
        <f t="shared" si="0"/>
        <v>5</v>
      </c>
      <c r="M17" s="15" t="str">
        <f t="shared" si="1"/>
        <v>OK</v>
      </c>
      <c r="N17" s="61"/>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v>5</v>
      </c>
      <c r="L18" s="13">
        <f t="shared" si="0"/>
        <v>5</v>
      </c>
      <c r="M18" s="15" t="str">
        <f t="shared" si="1"/>
        <v>OK</v>
      </c>
      <c r="N18" s="61"/>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v>5</v>
      </c>
      <c r="L19" s="13">
        <f t="shared" si="0"/>
        <v>5</v>
      </c>
      <c r="M19" s="15" t="str">
        <f t="shared" si="1"/>
        <v>OK</v>
      </c>
      <c r="N19" s="61"/>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v>6</v>
      </c>
      <c r="L20" s="13">
        <f t="shared" si="0"/>
        <v>6</v>
      </c>
      <c r="M20" s="15" t="str">
        <f t="shared" si="1"/>
        <v>OK</v>
      </c>
      <c r="N20" s="61"/>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v>8</v>
      </c>
      <c r="L21" s="13">
        <f t="shared" si="0"/>
        <v>8</v>
      </c>
      <c r="M21" s="15" t="str">
        <f t="shared" si="1"/>
        <v>OK</v>
      </c>
      <c r="N21" s="61"/>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v>5</v>
      </c>
      <c r="L22" s="13">
        <f t="shared" si="0"/>
        <v>5</v>
      </c>
      <c r="M22" s="15" t="str">
        <f t="shared" si="1"/>
        <v>OK</v>
      </c>
      <c r="N22" s="61"/>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61"/>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c r="L24" s="13">
        <f t="shared" si="0"/>
        <v>0</v>
      </c>
      <c r="M24" s="15" t="str">
        <f t="shared" si="1"/>
        <v>OK</v>
      </c>
      <c r="N24" s="61"/>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c r="L25" s="13">
        <f t="shared" si="0"/>
        <v>0</v>
      </c>
      <c r="M25" s="15" t="str">
        <f t="shared" si="1"/>
        <v>OK</v>
      </c>
      <c r="N25" s="61"/>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c r="L26" s="13">
        <f t="shared" si="0"/>
        <v>0</v>
      </c>
      <c r="M26" s="15" t="str">
        <f t="shared" si="1"/>
        <v>OK</v>
      </c>
      <c r="N26" s="61"/>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c r="L27" s="13">
        <f t="shared" si="0"/>
        <v>0</v>
      </c>
      <c r="M27" s="15" t="str">
        <f t="shared" si="1"/>
        <v>OK</v>
      </c>
      <c r="N27" s="61"/>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c r="L28" s="13">
        <f t="shared" si="0"/>
        <v>0</v>
      </c>
      <c r="M28" s="15" t="str">
        <f t="shared" si="1"/>
        <v>OK</v>
      </c>
      <c r="N28" s="61"/>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c r="L29" s="13">
        <f t="shared" si="0"/>
        <v>0</v>
      </c>
      <c r="M29" s="15" t="str">
        <f t="shared" si="1"/>
        <v>OK</v>
      </c>
      <c r="N29" s="60"/>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c r="L30" s="13">
        <f t="shared" si="0"/>
        <v>0</v>
      </c>
      <c r="M30" s="15" t="str">
        <f t="shared" si="1"/>
        <v>OK</v>
      </c>
      <c r="N30" s="62"/>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c r="L31" s="13">
        <f t="shared" si="0"/>
        <v>0</v>
      </c>
      <c r="M31" s="15" t="str">
        <f t="shared" si="1"/>
        <v>OK</v>
      </c>
      <c r="N31" s="60"/>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v>5</v>
      </c>
      <c r="L32" s="13">
        <f t="shared" si="0"/>
        <v>5</v>
      </c>
      <c r="M32" s="15" t="str">
        <f t="shared" si="1"/>
        <v>OK</v>
      </c>
      <c r="N32" s="60"/>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v>30</v>
      </c>
      <c r="L33" s="13">
        <f t="shared" si="0"/>
        <v>13</v>
      </c>
      <c r="M33" s="15" t="str">
        <f t="shared" si="1"/>
        <v>OK</v>
      </c>
      <c r="N33" s="54">
        <v>17</v>
      </c>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v>20</v>
      </c>
      <c r="L34" s="13">
        <f t="shared" si="0"/>
        <v>20</v>
      </c>
      <c r="M34" s="15" t="str">
        <f t="shared" si="1"/>
        <v>OK</v>
      </c>
      <c r="N34" s="60"/>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v>15</v>
      </c>
      <c r="L35" s="13">
        <f t="shared" si="0"/>
        <v>15</v>
      </c>
      <c r="M35" s="15" t="str">
        <f t="shared" si="1"/>
        <v>OK</v>
      </c>
      <c r="N35" s="60"/>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v>15</v>
      </c>
      <c r="L36" s="13">
        <f t="shared" si="0"/>
        <v>15</v>
      </c>
      <c r="M36" s="15" t="str">
        <f t="shared" si="1"/>
        <v>OK</v>
      </c>
      <c r="N36" s="60"/>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v>15</v>
      </c>
      <c r="L37" s="13">
        <f t="shared" si="0"/>
        <v>15</v>
      </c>
      <c r="M37" s="15" t="str">
        <f t="shared" si="1"/>
        <v>OK</v>
      </c>
      <c r="N37" s="60"/>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v>10</v>
      </c>
      <c r="L38" s="13">
        <f t="shared" si="0"/>
        <v>10</v>
      </c>
      <c r="M38" s="15" t="str">
        <f t="shared" si="1"/>
        <v>OK</v>
      </c>
      <c r="N38" s="60"/>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v>20</v>
      </c>
      <c r="L39" s="13">
        <f t="shared" si="0"/>
        <v>20</v>
      </c>
      <c r="M39" s="15" t="str">
        <f t="shared" si="1"/>
        <v>OK</v>
      </c>
      <c r="N39" s="60"/>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v>5</v>
      </c>
      <c r="L40" s="13">
        <f t="shared" si="0"/>
        <v>5</v>
      </c>
      <c r="M40" s="15" t="str">
        <f t="shared" si="1"/>
        <v>OK</v>
      </c>
      <c r="N40" s="60"/>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60"/>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62"/>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62"/>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62"/>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62"/>
      <c r="O45" s="22"/>
      <c r="P45" s="22"/>
      <c r="Q45" s="21"/>
      <c r="R45" s="22"/>
      <c r="S45" s="22"/>
      <c r="T45" s="22"/>
      <c r="U45" s="22"/>
      <c r="V45" s="22"/>
      <c r="W45" s="22"/>
      <c r="X45" s="22"/>
      <c r="Y45" s="22"/>
      <c r="Z45" s="22"/>
      <c r="AA45" s="22"/>
    </row>
    <row r="46" spans="1:27" ht="80.099999999999994" customHeight="1" x14ac:dyDescent="0.25">
      <c r="N46" s="28">
        <f>SUMPRODUCT(J4:J45,N4:N45)</f>
        <v>8537.4</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F1">
      <selection activeCell="T3" sqref="T3"/>
      <pageMargins left="0.511811024" right="0.511811024" top="0.78740157499999996" bottom="0.78740157499999996" header="0.31496062000000002" footer="0.31496062000000002"/>
    </customSheetView>
    <customSheetView guid="{29377F80-2479-4EEE-B758-5B51FB237957}" scale="80" topLeftCell="F1">
      <selection activeCell="K4" sqref="K4:K38"/>
      <pageMargins left="0.511811024" right="0.511811024" top="0.78740157499999996" bottom="0.78740157499999996" header="0.31496062000000002" footer="0.31496062000000002"/>
    </customSheetView>
    <customSheetView guid="{4F310B60-E7C4-463C-82E5-32855552E117}" scale="80" topLeftCell="C18">
      <selection activeCell="K22" sqref="K22"/>
      <pageMargins left="0.511811024" right="0.511811024" top="0.78740157499999996" bottom="0.78740157499999996" header="0.31496062000000002" footer="0.31496062000000002"/>
    </customSheetView>
    <customSheetView guid="{621D8238-5429-498F-AC6E-560DC77BBC2F}" scale="80" topLeftCell="F1">
      <selection activeCell="K4" sqref="K4:K38"/>
      <pageMargins left="0.511811024" right="0.511811024" top="0.78740157499999996" bottom="0.78740157499999996" header="0.31496062000000002" footer="0.31496062000000002"/>
    </customSheetView>
  </customSheetViews>
  <mergeCells count="27">
    <mergeCell ref="A41:A45"/>
    <mergeCell ref="C41:C45"/>
    <mergeCell ref="E41:E45"/>
    <mergeCell ref="X1:X2"/>
    <mergeCell ref="Y1:Y2"/>
    <mergeCell ref="D1:J1"/>
    <mergeCell ref="K1:M1"/>
    <mergeCell ref="A1:C1"/>
    <mergeCell ref="A32:A40"/>
    <mergeCell ref="C32:C40"/>
    <mergeCell ref="E32:E40"/>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2:M2"/>
  </mergeCells>
  <conditionalFormatting sqref="M1:M1048576">
    <cfRule type="cellIs" dxfId="3" priority="1" operator="equal">
      <formula>"ATENÇÃO"</formula>
    </cfRule>
  </conditionalFormatting>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46"/>
  <sheetViews>
    <sheetView zoomScale="80" zoomScaleNormal="80" workbookViewId="0">
      <selection activeCell="R6" sqref="R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116</v>
      </c>
      <c r="O1" s="66" t="s">
        <v>117</v>
      </c>
      <c r="P1" s="66" t="s">
        <v>118</v>
      </c>
      <c r="Q1" s="66" t="s">
        <v>119</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64">
        <v>44462</v>
      </c>
      <c r="O3" s="64">
        <v>44462</v>
      </c>
      <c r="P3" s="64" t="s">
        <v>1</v>
      </c>
      <c r="Q3" s="64"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61"/>
      <c r="O4" s="60"/>
      <c r="P4" s="61"/>
      <c r="Q4" s="60"/>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v>2</v>
      </c>
      <c r="L5" s="13">
        <f t="shared" ref="L5:L45" si="0">K5-SUM(N5:AA5)</f>
        <v>1</v>
      </c>
      <c r="M5" s="15" t="str">
        <f t="shared" ref="M5:M45" si="1">IF(L5&lt;0,"ATENÇÃO","OK")</f>
        <v>OK</v>
      </c>
      <c r="N5" s="60"/>
      <c r="O5" s="62"/>
      <c r="P5" s="59"/>
      <c r="Q5" s="54">
        <v>1</v>
      </c>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c r="L6" s="13">
        <f t="shared" si="0"/>
        <v>0</v>
      </c>
      <c r="M6" s="15" t="str">
        <f t="shared" si="1"/>
        <v>OK</v>
      </c>
      <c r="N6" s="63"/>
      <c r="O6" s="62"/>
      <c r="P6" s="61"/>
      <c r="Q6" s="61"/>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v>2</v>
      </c>
      <c r="L7" s="13">
        <f t="shared" si="0"/>
        <v>2</v>
      </c>
      <c r="M7" s="15" t="str">
        <f t="shared" si="1"/>
        <v>OK</v>
      </c>
      <c r="N7" s="61"/>
      <c r="O7" s="62"/>
      <c r="P7" s="60"/>
      <c r="Q7" s="61"/>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c r="L8" s="13">
        <f t="shared" si="0"/>
        <v>0</v>
      </c>
      <c r="M8" s="15" t="str">
        <f t="shared" si="1"/>
        <v>OK</v>
      </c>
      <c r="N8" s="60"/>
      <c r="O8" s="60"/>
      <c r="P8" s="61"/>
      <c r="Q8" s="60"/>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3</v>
      </c>
      <c r="L9" s="13">
        <f t="shared" si="0"/>
        <v>3</v>
      </c>
      <c r="M9" s="15" t="str">
        <f t="shared" si="1"/>
        <v>OK</v>
      </c>
      <c r="N9" s="61"/>
      <c r="O9" s="62"/>
      <c r="P9" s="61"/>
      <c r="Q9" s="60"/>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61"/>
      <c r="O10" s="62"/>
      <c r="P10" s="61"/>
      <c r="Q10" s="63"/>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c r="L11" s="13">
        <f t="shared" si="0"/>
        <v>0</v>
      </c>
      <c r="M11" s="15" t="str">
        <f t="shared" si="1"/>
        <v>OK</v>
      </c>
      <c r="N11" s="61"/>
      <c r="O11" s="62"/>
      <c r="P11" s="61"/>
      <c r="Q11" s="63"/>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2</v>
      </c>
      <c r="L12" s="13">
        <f t="shared" si="0"/>
        <v>1</v>
      </c>
      <c r="M12" s="15" t="str">
        <f t="shared" si="1"/>
        <v>OK</v>
      </c>
      <c r="N12" s="54">
        <v>1</v>
      </c>
      <c r="O12" s="62"/>
      <c r="P12" s="61"/>
      <c r="Q12" s="61"/>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60"/>
      <c r="O13" s="60"/>
      <c r="P13" s="61"/>
      <c r="Q13" s="61"/>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c r="L14" s="13">
        <f t="shared" si="0"/>
        <v>0</v>
      </c>
      <c r="M14" s="15" t="str">
        <f t="shared" si="1"/>
        <v>OK</v>
      </c>
      <c r="N14" s="61"/>
      <c r="O14" s="62"/>
      <c r="P14" s="61"/>
      <c r="Q14" s="60"/>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v>2</v>
      </c>
      <c r="L15" s="13">
        <f t="shared" si="0"/>
        <v>2</v>
      </c>
      <c r="M15" s="15" t="str">
        <f t="shared" si="1"/>
        <v>OK</v>
      </c>
      <c r="N15" s="61"/>
      <c r="O15" s="62"/>
      <c r="P15" s="61"/>
      <c r="Q15" s="61"/>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c r="L16" s="13">
        <f t="shared" si="0"/>
        <v>0</v>
      </c>
      <c r="M16" s="15" t="str">
        <f t="shared" si="1"/>
        <v>OK</v>
      </c>
      <c r="N16" s="61"/>
      <c r="O16" s="62"/>
      <c r="P16" s="61"/>
      <c r="Q16" s="61"/>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v>2</v>
      </c>
      <c r="L17" s="13">
        <f t="shared" si="0"/>
        <v>2</v>
      </c>
      <c r="M17" s="15" t="str">
        <f t="shared" si="1"/>
        <v>OK</v>
      </c>
      <c r="N17" s="61"/>
      <c r="O17" s="62"/>
      <c r="P17" s="61"/>
      <c r="Q17" s="61"/>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c r="L18" s="13">
        <f t="shared" si="0"/>
        <v>0</v>
      </c>
      <c r="M18" s="15" t="str">
        <f t="shared" si="1"/>
        <v>OK</v>
      </c>
      <c r="N18" s="61"/>
      <c r="O18" s="62"/>
      <c r="P18" s="61"/>
      <c r="Q18" s="61"/>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c r="L19" s="13">
        <f t="shared" si="0"/>
        <v>0</v>
      </c>
      <c r="M19" s="15" t="str">
        <f t="shared" si="1"/>
        <v>OK</v>
      </c>
      <c r="N19" s="61"/>
      <c r="O19" s="62"/>
      <c r="P19" s="61"/>
      <c r="Q19" s="61"/>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c r="L20" s="13">
        <f t="shared" si="0"/>
        <v>0</v>
      </c>
      <c r="M20" s="15" t="str">
        <f t="shared" si="1"/>
        <v>OK</v>
      </c>
      <c r="N20" s="61"/>
      <c r="O20" s="62"/>
      <c r="P20" s="61"/>
      <c r="Q20" s="63"/>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c r="L21" s="13">
        <f t="shared" si="0"/>
        <v>0</v>
      </c>
      <c r="M21" s="15" t="str">
        <f t="shared" si="1"/>
        <v>OK</v>
      </c>
      <c r="N21" s="61"/>
      <c r="O21" s="62"/>
      <c r="P21" s="61"/>
      <c r="Q21" s="63"/>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c r="L22" s="13">
        <f t="shared" si="0"/>
        <v>0</v>
      </c>
      <c r="M22" s="15" t="str">
        <f t="shared" si="1"/>
        <v>OK</v>
      </c>
      <c r="N22" s="61"/>
      <c r="O22" s="62"/>
      <c r="P22" s="61"/>
      <c r="Q22" s="63"/>
      <c r="R22" s="24"/>
      <c r="S22" s="22"/>
      <c r="T22" s="22"/>
      <c r="U22" s="22"/>
      <c r="V22" s="22"/>
      <c r="W22" s="22"/>
      <c r="X22" s="22"/>
      <c r="Y22" s="24"/>
      <c r="Z22" s="24"/>
      <c r="AA22" s="22"/>
    </row>
    <row r="23" spans="1:27" ht="15.75" x14ac:dyDescent="0.25">
      <c r="A23" s="69">
        <v>24</v>
      </c>
      <c r="B23" s="32">
        <v>24</v>
      </c>
      <c r="C23" s="71" t="s">
        <v>95</v>
      </c>
      <c r="D23" s="51" t="s">
        <v>48</v>
      </c>
      <c r="E23" s="74" t="s">
        <v>103</v>
      </c>
      <c r="F23" s="30" t="s">
        <v>104</v>
      </c>
      <c r="G23" s="43" t="s">
        <v>49</v>
      </c>
      <c r="H23" s="30" t="s">
        <v>50</v>
      </c>
      <c r="I23" s="30" t="s">
        <v>11</v>
      </c>
      <c r="J23" s="36">
        <v>130</v>
      </c>
      <c r="K23" s="14"/>
      <c r="L23" s="13">
        <f t="shared" si="0"/>
        <v>0</v>
      </c>
      <c r="M23" s="15" t="str">
        <f t="shared" si="1"/>
        <v>OK</v>
      </c>
      <c r="N23" s="61"/>
      <c r="O23" s="62"/>
      <c r="P23" s="61"/>
      <c r="Q23" s="61"/>
      <c r="R23" s="22"/>
      <c r="S23" s="22"/>
      <c r="T23" s="22"/>
      <c r="U23" s="24"/>
      <c r="V23" s="24"/>
      <c r="W23" s="22"/>
      <c r="X23" s="22"/>
      <c r="Y23" s="22"/>
      <c r="Z23" s="22"/>
      <c r="AA23" s="22"/>
    </row>
    <row r="24" spans="1:27" ht="50.1" customHeight="1" x14ac:dyDescent="0.25">
      <c r="A24" s="70"/>
      <c r="B24" s="32">
        <v>25</v>
      </c>
      <c r="C24" s="72"/>
      <c r="D24" s="51" t="s">
        <v>9</v>
      </c>
      <c r="E24" s="75"/>
      <c r="F24" s="30" t="s">
        <v>104</v>
      </c>
      <c r="G24" s="31" t="s">
        <v>49</v>
      </c>
      <c r="H24" s="30" t="s">
        <v>50</v>
      </c>
      <c r="I24" s="30" t="s">
        <v>11</v>
      </c>
      <c r="J24" s="36">
        <v>400</v>
      </c>
      <c r="K24" s="14"/>
      <c r="L24" s="13">
        <f t="shared" si="0"/>
        <v>0</v>
      </c>
      <c r="M24" s="15" t="str">
        <f t="shared" si="1"/>
        <v>OK</v>
      </c>
      <c r="N24" s="61"/>
      <c r="O24" s="62"/>
      <c r="P24" s="63"/>
      <c r="Q24" s="63"/>
      <c r="R24" s="22"/>
      <c r="S24" s="22"/>
      <c r="T24" s="22"/>
      <c r="U24" s="22"/>
      <c r="V24" s="24"/>
      <c r="W24" s="22"/>
      <c r="X24" s="24"/>
      <c r="Y24" s="22"/>
      <c r="Z24" s="22"/>
      <c r="AA24" s="24"/>
    </row>
    <row r="25" spans="1:27" ht="50.1" customHeight="1" x14ac:dyDescent="0.25">
      <c r="A25" s="70"/>
      <c r="B25" s="32">
        <v>26</v>
      </c>
      <c r="C25" s="72"/>
      <c r="D25" s="51" t="s">
        <v>12</v>
      </c>
      <c r="E25" s="75"/>
      <c r="F25" s="30" t="s">
        <v>104</v>
      </c>
      <c r="G25" s="31" t="s">
        <v>49</v>
      </c>
      <c r="H25" s="30" t="s">
        <v>50</v>
      </c>
      <c r="I25" s="30" t="s">
        <v>11</v>
      </c>
      <c r="J25" s="36">
        <v>500</v>
      </c>
      <c r="K25" s="14"/>
      <c r="L25" s="13">
        <f t="shared" si="0"/>
        <v>0</v>
      </c>
      <c r="M25" s="15" t="str">
        <f t="shared" si="1"/>
        <v>OK</v>
      </c>
      <c r="N25" s="61"/>
      <c r="O25" s="62"/>
      <c r="P25" s="63"/>
      <c r="Q25" s="61"/>
      <c r="R25" s="22"/>
      <c r="S25" s="22"/>
      <c r="T25" s="22"/>
      <c r="U25" s="22"/>
      <c r="V25" s="22"/>
      <c r="W25" s="22"/>
      <c r="X25" s="22"/>
      <c r="Y25" s="22"/>
      <c r="Z25" s="22"/>
      <c r="AA25" s="22"/>
    </row>
    <row r="26" spans="1:27" ht="50.1" customHeight="1" x14ac:dyDescent="0.25">
      <c r="A26" s="70"/>
      <c r="B26" s="32">
        <v>27</v>
      </c>
      <c r="C26" s="72"/>
      <c r="D26" s="51" t="s">
        <v>13</v>
      </c>
      <c r="E26" s="75"/>
      <c r="F26" s="30" t="s">
        <v>104</v>
      </c>
      <c r="G26" s="31" t="s">
        <v>49</v>
      </c>
      <c r="H26" s="30" t="s">
        <v>50</v>
      </c>
      <c r="I26" s="30" t="s">
        <v>11</v>
      </c>
      <c r="J26" s="36">
        <v>700</v>
      </c>
      <c r="K26" s="14"/>
      <c r="L26" s="13">
        <f t="shared" si="0"/>
        <v>0</v>
      </c>
      <c r="M26" s="15" t="str">
        <f t="shared" si="1"/>
        <v>OK</v>
      </c>
      <c r="N26" s="61"/>
      <c r="O26" s="62"/>
      <c r="P26" s="63"/>
      <c r="Q26" s="61"/>
      <c r="R26" s="22"/>
      <c r="S26" s="22"/>
      <c r="T26" s="22"/>
      <c r="U26" s="22"/>
      <c r="V26" s="22"/>
      <c r="W26" s="22"/>
      <c r="X26" s="24"/>
      <c r="Y26" s="22"/>
      <c r="Z26" s="22"/>
      <c r="AA26" s="22"/>
    </row>
    <row r="27" spans="1:27" ht="31.5" x14ac:dyDescent="0.25">
      <c r="A27" s="70"/>
      <c r="B27" s="32">
        <v>28</v>
      </c>
      <c r="C27" s="72"/>
      <c r="D27" s="51" t="s">
        <v>14</v>
      </c>
      <c r="E27" s="75"/>
      <c r="F27" s="30" t="s">
        <v>104</v>
      </c>
      <c r="G27" s="31" t="s">
        <v>49</v>
      </c>
      <c r="H27" s="30" t="s">
        <v>50</v>
      </c>
      <c r="I27" s="30" t="s">
        <v>11</v>
      </c>
      <c r="J27" s="36">
        <v>45</v>
      </c>
      <c r="K27" s="14"/>
      <c r="L27" s="13">
        <f t="shared" si="0"/>
        <v>0</v>
      </c>
      <c r="M27" s="15" t="str">
        <f t="shared" si="1"/>
        <v>OK</v>
      </c>
      <c r="N27" s="61"/>
      <c r="O27" s="62"/>
      <c r="P27" s="60"/>
      <c r="Q27" s="63"/>
      <c r="R27" s="21"/>
      <c r="S27" s="22"/>
      <c r="T27" s="22"/>
      <c r="U27" s="22"/>
      <c r="V27" s="24"/>
      <c r="W27" s="22"/>
      <c r="X27" s="24"/>
      <c r="Y27" s="22"/>
      <c r="Z27" s="22"/>
      <c r="AA27" s="24"/>
    </row>
    <row r="28" spans="1:27" ht="31.5" x14ac:dyDescent="0.25">
      <c r="A28" s="70"/>
      <c r="B28" s="32">
        <v>29</v>
      </c>
      <c r="C28" s="72"/>
      <c r="D28" s="51" t="s">
        <v>56</v>
      </c>
      <c r="E28" s="75"/>
      <c r="F28" s="30" t="s">
        <v>104</v>
      </c>
      <c r="G28" s="31" t="s">
        <v>49</v>
      </c>
      <c r="H28" s="30" t="s">
        <v>50</v>
      </c>
      <c r="I28" s="30" t="s">
        <v>11</v>
      </c>
      <c r="J28" s="36">
        <v>45</v>
      </c>
      <c r="K28" s="14"/>
      <c r="L28" s="13">
        <f t="shared" si="0"/>
        <v>0</v>
      </c>
      <c r="M28" s="15" t="str">
        <f t="shared" si="1"/>
        <v>OK</v>
      </c>
      <c r="N28" s="61"/>
      <c r="O28" s="62"/>
      <c r="P28" s="63"/>
      <c r="Q28" s="61"/>
      <c r="R28" s="22"/>
      <c r="S28" s="22"/>
      <c r="T28" s="22"/>
      <c r="U28" s="22"/>
      <c r="V28" s="22"/>
      <c r="W28" s="22"/>
      <c r="X28" s="22"/>
      <c r="Y28" s="22"/>
      <c r="Z28" s="22"/>
      <c r="AA28" s="22"/>
    </row>
    <row r="29" spans="1:27" ht="31.5" x14ac:dyDescent="0.25">
      <c r="A29" s="70"/>
      <c r="B29" s="32">
        <v>30</v>
      </c>
      <c r="C29" s="72"/>
      <c r="D29" s="51" t="s">
        <v>15</v>
      </c>
      <c r="E29" s="75"/>
      <c r="F29" s="30" t="s">
        <v>104</v>
      </c>
      <c r="G29" s="31" t="s">
        <v>49</v>
      </c>
      <c r="H29" s="30" t="s">
        <v>50</v>
      </c>
      <c r="I29" s="30" t="s">
        <v>11</v>
      </c>
      <c r="J29" s="36">
        <v>44.96</v>
      </c>
      <c r="K29" s="14"/>
      <c r="L29" s="13">
        <f t="shared" si="0"/>
        <v>0</v>
      </c>
      <c r="M29" s="15" t="str">
        <f t="shared" si="1"/>
        <v>OK</v>
      </c>
      <c r="N29" s="60"/>
      <c r="O29" s="60"/>
      <c r="P29" s="63"/>
      <c r="Q29" s="60"/>
      <c r="R29" s="24"/>
      <c r="S29" s="21"/>
      <c r="T29" s="22"/>
      <c r="U29" s="22"/>
      <c r="V29" s="22"/>
      <c r="W29" s="21"/>
      <c r="X29" s="22"/>
      <c r="Y29" s="22"/>
      <c r="Z29" s="22"/>
      <c r="AA29" s="22"/>
    </row>
    <row r="30" spans="1:27" ht="15.75" x14ac:dyDescent="0.25">
      <c r="A30" s="70"/>
      <c r="B30" s="32">
        <v>31</v>
      </c>
      <c r="C30" s="72"/>
      <c r="D30" s="51" t="s">
        <v>102</v>
      </c>
      <c r="E30" s="75"/>
      <c r="F30" s="30" t="s">
        <v>104</v>
      </c>
      <c r="G30" s="31" t="s">
        <v>49</v>
      </c>
      <c r="H30" s="30" t="s">
        <v>50</v>
      </c>
      <c r="I30" s="30" t="s">
        <v>11</v>
      </c>
      <c r="J30" s="36">
        <v>105.6</v>
      </c>
      <c r="K30" s="14"/>
      <c r="L30" s="13">
        <f t="shared" si="0"/>
        <v>0</v>
      </c>
      <c r="M30" s="15" t="str">
        <f t="shared" si="1"/>
        <v>OK</v>
      </c>
      <c r="N30" s="62"/>
      <c r="O30" s="60"/>
      <c r="P30" s="63"/>
      <c r="Q30" s="60"/>
      <c r="R30" s="22"/>
      <c r="S30" s="22"/>
      <c r="T30" s="21"/>
      <c r="U30" s="22"/>
      <c r="V30" s="22"/>
      <c r="W30" s="22"/>
      <c r="X30" s="24"/>
      <c r="Y30" s="22"/>
      <c r="Z30" s="22"/>
      <c r="AA30" s="22"/>
    </row>
    <row r="31" spans="1:27" ht="47.25" x14ac:dyDescent="0.25">
      <c r="A31" s="77"/>
      <c r="B31" s="32">
        <v>32</v>
      </c>
      <c r="C31" s="73"/>
      <c r="D31" s="51" t="s">
        <v>51</v>
      </c>
      <c r="E31" s="76"/>
      <c r="F31" s="30" t="s">
        <v>104</v>
      </c>
      <c r="G31" s="31" t="s">
        <v>49</v>
      </c>
      <c r="H31" s="30" t="s">
        <v>50</v>
      </c>
      <c r="I31" s="30" t="s">
        <v>11</v>
      </c>
      <c r="J31" s="36">
        <v>50</v>
      </c>
      <c r="K31" s="14"/>
      <c r="L31" s="13">
        <f t="shared" si="0"/>
        <v>0</v>
      </c>
      <c r="M31" s="15" t="str">
        <f t="shared" si="1"/>
        <v>OK</v>
      </c>
      <c r="N31" s="60"/>
      <c r="O31" s="60"/>
      <c r="P31" s="61"/>
      <c r="Q31" s="60"/>
      <c r="R31" s="22"/>
      <c r="S31" s="22"/>
      <c r="T31" s="22"/>
      <c r="U31" s="24"/>
      <c r="V31" s="22"/>
      <c r="W31" s="22"/>
      <c r="X31" s="22"/>
      <c r="Y31" s="22"/>
      <c r="Z31" s="22"/>
      <c r="AA31" s="24"/>
    </row>
    <row r="32" spans="1:27" ht="15.75" x14ac:dyDescent="0.25">
      <c r="A32" s="81">
        <v>25</v>
      </c>
      <c r="B32" s="42">
        <v>33</v>
      </c>
      <c r="C32" s="82" t="s">
        <v>95</v>
      </c>
      <c r="D32" s="52" t="s">
        <v>48</v>
      </c>
      <c r="E32" s="78" t="s">
        <v>103</v>
      </c>
      <c r="F32" s="45" t="s">
        <v>104</v>
      </c>
      <c r="G32" s="47" t="s">
        <v>49</v>
      </c>
      <c r="H32" s="45" t="s">
        <v>50</v>
      </c>
      <c r="I32" s="45" t="s">
        <v>11</v>
      </c>
      <c r="J32" s="46">
        <v>210</v>
      </c>
      <c r="K32" s="14"/>
      <c r="L32" s="13">
        <f t="shared" si="0"/>
        <v>0</v>
      </c>
      <c r="M32" s="15" t="str">
        <f t="shared" si="1"/>
        <v>OK</v>
      </c>
      <c r="N32" s="60"/>
      <c r="O32" s="60"/>
      <c r="P32" s="61"/>
      <c r="Q32" s="60"/>
      <c r="R32" s="22"/>
      <c r="S32" s="22"/>
      <c r="T32" s="22"/>
      <c r="U32" s="24"/>
      <c r="V32" s="22"/>
      <c r="W32" s="22"/>
      <c r="X32" s="22"/>
      <c r="Y32" s="22"/>
      <c r="Z32" s="22"/>
      <c r="AA32" s="24"/>
    </row>
    <row r="33" spans="1:27" ht="78.75" x14ac:dyDescent="0.25">
      <c r="A33" s="81"/>
      <c r="B33" s="42">
        <v>34</v>
      </c>
      <c r="C33" s="83"/>
      <c r="D33" s="52" t="s">
        <v>9</v>
      </c>
      <c r="E33" s="79"/>
      <c r="F33" s="45" t="s">
        <v>104</v>
      </c>
      <c r="G33" s="47" t="s">
        <v>49</v>
      </c>
      <c r="H33" s="45" t="s">
        <v>50</v>
      </c>
      <c r="I33" s="45" t="s">
        <v>11</v>
      </c>
      <c r="J33" s="46">
        <v>502.2</v>
      </c>
      <c r="K33" s="14"/>
      <c r="L33" s="13">
        <f t="shared" si="0"/>
        <v>0</v>
      </c>
      <c r="M33" s="15" t="str">
        <f t="shared" si="1"/>
        <v>OK</v>
      </c>
      <c r="N33" s="60"/>
      <c r="O33" s="60"/>
      <c r="P33" s="61"/>
      <c r="Q33" s="60"/>
      <c r="R33" s="22"/>
      <c r="S33" s="22"/>
      <c r="T33" s="22"/>
      <c r="U33" s="24"/>
      <c r="V33" s="22"/>
      <c r="W33" s="22"/>
      <c r="X33" s="22"/>
      <c r="Y33" s="22"/>
      <c r="Z33" s="22"/>
      <c r="AA33" s="24"/>
    </row>
    <row r="34" spans="1:27" ht="78.75" x14ac:dyDescent="0.25">
      <c r="A34" s="81"/>
      <c r="B34" s="42">
        <v>35</v>
      </c>
      <c r="C34" s="83"/>
      <c r="D34" s="52" t="s">
        <v>12</v>
      </c>
      <c r="E34" s="79"/>
      <c r="F34" s="45" t="s">
        <v>104</v>
      </c>
      <c r="G34" s="47" t="s">
        <v>49</v>
      </c>
      <c r="H34" s="45" t="s">
        <v>50</v>
      </c>
      <c r="I34" s="45" t="s">
        <v>11</v>
      </c>
      <c r="J34" s="46">
        <v>612</v>
      </c>
      <c r="K34" s="14"/>
      <c r="L34" s="13">
        <f t="shared" si="0"/>
        <v>0</v>
      </c>
      <c r="M34" s="15" t="str">
        <f t="shared" si="1"/>
        <v>OK</v>
      </c>
      <c r="N34" s="60"/>
      <c r="O34" s="60"/>
      <c r="P34" s="61"/>
      <c r="Q34" s="60"/>
      <c r="R34" s="22"/>
      <c r="S34" s="22"/>
      <c r="T34" s="22"/>
      <c r="U34" s="24"/>
      <c r="V34" s="22"/>
      <c r="W34" s="22"/>
      <c r="X34" s="22"/>
      <c r="Y34" s="22"/>
      <c r="Z34" s="22"/>
      <c r="AA34" s="24"/>
    </row>
    <row r="35" spans="1:27" ht="78.75" x14ac:dyDescent="0.25">
      <c r="A35" s="81"/>
      <c r="B35" s="42">
        <v>36</v>
      </c>
      <c r="C35" s="83"/>
      <c r="D35" s="52" t="s">
        <v>13</v>
      </c>
      <c r="E35" s="79"/>
      <c r="F35" s="45" t="s">
        <v>104</v>
      </c>
      <c r="G35" s="47" t="s">
        <v>49</v>
      </c>
      <c r="H35" s="45" t="s">
        <v>50</v>
      </c>
      <c r="I35" s="45" t="s">
        <v>11</v>
      </c>
      <c r="J35" s="46">
        <v>877.2</v>
      </c>
      <c r="K35" s="14"/>
      <c r="L35" s="13">
        <f t="shared" si="0"/>
        <v>0</v>
      </c>
      <c r="M35" s="15" t="str">
        <f t="shared" si="1"/>
        <v>OK</v>
      </c>
      <c r="N35" s="60"/>
      <c r="O35" s="60"/>
      <c r="P35" s="61"/>
      <c r="Q35" s="60"/>
      <c r="R35" s="22"/>
      <c r="S35" s="22"/>
      <c r="T35" s="22"/>
      <c r="U35" s="24"/>
      <c r="V35" s="22"/>
      <c r="W35" s="22"/>
      <c r="X35" s="22"/>
      <c r="Y35" s="22"/>
      <c r="Z35" s="22"/>
      <c r="AA35" s="24"/>
    </row>
    <row r="36" spans="1:27" ht="31.5" x14ac:dyDescent="0.25">
      <c r="A36" s="81"/>
      <c r="B36" s="42">
        <v>37</v>
      </c>
      <c r="C36" s="83"/>
      <c r="D36" s="52" t="s">
        <v>14</v>
      </c>
      <c r="E36" s="79"/>
      <c r="F36" s="45" t="s">
        <v>104</v>
      </c>
      <c r="G36" s="47" t="s">
        <v>49</v>
      </c>
      <c r="H36" s="45" t="s">
        <v>50</v>
      </c>
      <c r="I36" s="45" t="s">
        <v>11</v>
      </c>
      <c r="J36" s="46">
        <v>67</v>
      </c>
      <c r="K36" s="14"/>
      <c r="L36" s="13">
        <f t="shared" si="0"/>
        <v>0</v>
      </c>
      <c r="M36" s="15" t="str">
        <f t="shared" si="1"/>
        <v>OK</v>
      </c>
      <c r="N36" s="60"/>
      <c r="O36" s="60"/>
      <c r="P36" s="61"/>
      <c r="Q36" s="60"/>
      <c r="R36" s="22"/>
      <c r="S36" s="22"/>
      <c r="T36" s="22"/>
      <c r="U36" s="24"/>
      <c r="V36" s="22"/>
      <c r="W36" s="22"/>
      <c r="X36" s="22"/>
      <c r="Y36" s="22"/>
      <c r="Z36" s="22"/>
      <c r="AA36" s="24"/>
    </row>
    <row r="37" spans="1:27" ht="31.5" x14ac:dyDescent="0.25">
      <c r="A37" s="81"/>
      <c r="B37" s="42">
        <v>38</v>
      </c>
      <c r="C37" s="83"/>
      <c r="D37" s="52" t="s">
        <v>56</v>
      </c>
      <c r="E37" s="79"/>
      <c r="F37" s="45" t="s">
        <v>104</v>
      </c>
      <c r="G37" s="47" t="s">
        <v>49</v>
      </c>
      <c r="H37" s="45" t="s">
        <v>50</v>
      </c>
      <c r="I37" s="45" t="s">
        <v>11</v>
      </c>
      <c r="J37" s="46">
        <v>72</v>
      </c>
      <c r="K37" s="14"/>
      <c r="L37" s="13">
        <f t="shared" si="0"/>
        <v>0</v>
      </c>
      <c r="M37" s="15" t="str">
        <f t="shared" si="1"/>
        <v>OK</v>
      </c>
      <c r="N37" s="60"/>
      <c r="O37" s="60"/>
      <c r="P37" s="61"/>
      <c r="Q37" s="60"/>
      <c r="R37" s="22"/>
      <c r="S37" s="22"/>
      <c r="T37" s="22"/>
      <c r="U37" s="24"/>
      <c r="V37" s="22"/>
      <c r="W37" s="22"/>
      <c r="X37" s="22"/>
      <c r="Y37" s="22"/>
      <c r="Z37" s="22"/>
      <c r="AA37" s="24"/>
    </row>
    <row r="38" spans="1:27" ht="31.5" x14ac:dyDescent="0.25">
      <c r="A38" s="81"/>
      <c r="B38" s="42">
        <v>39</v>
      </c>
      <c r="C38" s="83"/>
      <c r="D38" s="52" t="s">
        <v>15</v>
      </c>
      <c r="E38" s="79"/>
      <c r="F38" s="45" t="s">
        <v>104</v>
      </c>
      <c r="G38" s="47" t="s">
        <v>49</v>
      </c>
      <c r="H38" s="45" t="s">
        <v>50</v>
      </c>
      <c r="I38" s="45" t="s">
        <v>11</v>
      </c>
      <c r="J38" s="46">
        <v>88</v>
      </c>
      <c r="K38" s="14"/>
      <c r="L38" s="13">
        <f t="shared" si="0"/>
        <v>0</v>
      </c>
      <c r="M38" s="15" t="str">
        <f t="shared" si="1"/>
        <v>OK</v>
      </c>
      <c r="N38" s="60"/>
      <c r="O38" s="60"/>
      <c r="P38" s="61"/>
      <c r="Q38" s="60"/>
      <c r="R38" s="22"/>
      <c r="S38" s="22"/>
      <c r="T38" s="22"/>
      <c r="U38" s="24"/>
      <c r="V38" s="22"/>
      <c r="W38" s="22"/>
      <c r="X38" s="22"/>
      <c r="Y38" s="22"/>
      <c r="Z38" s="22"/>
      <c r="AA38" s="24"/>
    </row>
    <row r="39" spans="1:27" ht="15.75" x14ac:dyDescent="0.25">
      <c r="A39" s="81"/>
      <c r="B39" s="42">
        <v>40</v>
      </c>
      <c r="C39" s="83"/>
      <c r="D39" s="52" t="s">
        <v>102</v>
      </c>
      <c r="E39" s="79"/>
      <c r="F39" s="45" t="s">
        <v>104</v>
      </c>
      <c r="G39" s="47" t="s">
        <v>49</v>
      </c>
      <c r="H39" s="45" t="s">
        <v>50</v>
      </c>
      <c r="I39" s="45" t="s">
        <v>11</v>
      </c>
      <c r="J39" s="46">
        <v>145</v>
      </c>
      <c r="K39" s="14"/>
      <c r="L39" s="13">
        <f t="shared" si="0"/>
        <v>0</v>
      </c>
      <c r="M39" s="15" t="str">
        <f t="shared" si="1"/>
        <v>OK</v>
      </c>
      <c r="N39" s="60"/>
      <c r="O39" s="60"/>
      <c r="P39" s="61"/>
      <c r="Q39" s="60"/>
      <c r="R39" s="22"/>
      <c r="S39" s="22"/>
      <c r="T39" s="22"/>
      <c r="U39" s="24"/>
      <c r="V39" s="22"/>
      <c r="W39" s="22"/>
      <c r="X39" s="22"/>
      <c r="Y39" s="22"/>
      <c r="Z39" s="22"/>
      <c r="AA39" s="24"/>
    </row>
    <row r="40" spans="1:27" ht="47.25" x14ac:dyDescent="0.25">
      <c r="A40" s="81"/>
      <c r="B40" s="42">
        <v>41</v>
      </c>
      <c r="C40" s="84"/>
      <c r="D40" s="52" t="s">
        <v>51</v>
      </c>
      <c r="E40" s="80"/>
      <c r="F40" s="45" t="s">
        <v>104</v>
      </c>
      <c r="G40" s="47" t="s">
        <v>49</v>
      </c>
      <c r="H40" s="45" t="s">
        <v>50</v>
      </c>
      <c r="I40" s="45" t="s">
        <v>11</v>
      </c>
      <c r="J40" s="46">
        <v>300.35000000000002</v>
      </c>
      <c r="K40" s="14"/>
      <c r="L40" s="13">
        <f t="shared" si="0"/>
        <v>0</v>
      </c>
      <c r="M40" s="15" t="str">
        <f t="shared" si="1"/>
        <v>OK</v>
      </c>
      <c r="N40" s="60"/>
      <c r="O40" s="60"/>
      <c r="P40" s="61"/>
      <c r="Q40" s="60"/>
      <c r="R40" s="22"/>
      <c r="S40" s="22"/>
      <c r="T40" s="22"/>
      <c r="U40" s="24"/>
      <c r="V40" s="22"/>
      <c r="W40" s="22"/>
      <c r="X40" s="22"/>
      <c r="Y40" s="22"/>
      <c r="Z40" s="22"/>
      <c r="AA40" s="24"/>
    </row>
    <row r="41" spans="1:27" ht="50.1" customHeight="1" x14ac:dyDescent="0.25">
      <c r="A41" s="69">
        <v>26</v>
      </c>
      <c r="B41" s="32">
        <v>42</v>
      </c>
      <c r="C41" s="71" t="s">
        <v>95</v>
      </c>
      <c r="D41" s="51" t="s">
        <v>9</v>
      </c>
      <c r="E41" s="74" t="s">
        <v>10</v>
      </c>
      <c r="F41" s="30" t="s">
        <v>104</v>
      </c>
      <c r="G41" s="43" t="s">
        <v>49</v>
      </c>
      <c r="H41" s="30" t="s">
        <v>50</v>
      </c>
      <c r="I41" s="30" t="s">
        <v>11</v>
      </c>
      <c r="J41" s="36">
        <v>489</v>
      </c>
      <c r="K41" s="14">
        <v>9</v>
      </c>
      <c r="L41" s="13">
        <f t="shared" si="0"/>
        <v>5</v>
      </c>
      <c r="M41" s="15" t="str">
        <f t="shared" si="1"/>
        <v>OK</v>
      </c>
      <c r="N41" s="60"/>
      <c r="O41" s="54">
        <v>1</v>
      </c>
      <c r="P41" s="54">
        <v>3</v>
      </c>
      <c r="Q41" s="60"/>
      <c r="R41" s="24"/>
      <c r="S41" s="22"/>
      <c r="T41" s="22"/>
      <c r="U41" s="24"/>
      <c r="V41" s="22"/>
      <c r="W41" s="22"/>
      <c r="X41" s="22"/>
      <c r="Y41" s="22"/>
      <c r="Z41" s="22"/>
      <c r="AA41" s="22"/>
    </row>
    <row r="42" spans="1:27" ht="50.1" customHeight="1" x14ac:dyDescent="0.25">
      <c r="A42" s="70"/>
      <c r="B42" s="32">
        <v>43</v>
      </c>
      <c r="C42" s="72"/>
      <c r="D42" s="51" t="s">
        <v>12</v>
      </c>
      <c r="E42" s="75"/>
      <c r="F42" s="30" t="s">
        <v>104</v>
      </c>
      <c r="G42" s="31" t="s">
        <v>49</v>
      </c>
      <c r="H42" s="30" t="s">
        <v>50</v>
      </c>
      <c r="I42" s="30" t="s">
        <v>11</v>
      </c>
      <c r="J42" s="36">
        <v>600</v>
      </c>
      <c r="K42" s="14">
        <v>4</v>
      </c>
      <c r="L42" s="13">
        <f t="shared" si="0"/>
        <v>4</v>
      </c>
      <c r="M42" s="15" t="str">
        <f t="shared" si="1"/>
        <v>OK</v>
      </c>
      <c r="N42" s="62"/>
      <c r="O42" s="62"/>
      <c r="P42" s="61"/>
      <c r="Q42" s="60"/>
      <c r="R42" s="22"/>
      <c r="S42" s="22"/>
      <c r="T42" s="22"/>
      <c r="U42" s="22"/>
      <c r="V42" s="22"/>
      <c r="W42" s="22"/>
      <c r="X42" s="22"/>
      <c r="Y42" s="22"/>
      <c r="Z42" s="22"/>
      <c r="AA42" s="22"/>
    </row>
    <row r="43" spans="1:27" ht="32.25" customHeight="1" x14ac:dyDescent="0.25">
      <c r="A43" s="70"/>
      <c r="B43" s="32">
        <v>44</v>
      </c>
      <c r="C43" s="72"/>
      <c r="D43" s="51" t="s">
        <v>14</v>
      </c>
      <c r="E43" s="75"/>
      <c r="F43" s="30" t="s">
        <v>104</v>
      </c>
      <c r="G43" s="31" t="s">
        <v>49</v>
      </c>
      <c r="H43" s="30" t="s">
        <v>50</v>
      </c>
      <c r="I43" s="30" t="s">
        <v>11</v>
      </c>
      <c r="J43" s="36">
        <v>49</v>
      </c>
      <c r="K43" s="14">
        <v>9</v>
      </c>
      <c r="L43" s="13">
        <f t="shared" si="0"/>
        <v>1</v>
      </c>
      <c r="M43" s="15" t="str">
        <f t="shared" si="1"/>
        <v>OK</v>
      </c>
      <c r="N43" s="62"/>
      <c r="O43" s="54">
        <v>2</v>
      </c>
      <c r="P43" s="54">
        <v>6</v>
      </c>
      <c r="Q43" s="60"/>
      <c r="R43" s="22"/>
      <c r="S43" s="22"/>
      <c r="T43" s="22"/>
      <c r="U43" s="22"/>
      <c r="V43" s="22"/>
      <c r="W43" s="22"/>
      <c r="X43" s="22"/>
      <c r="Y43" s="22"/>
      <c r="Z43" s="22"/>
      <c r="AA43" s="22"/>
    </row>
    <row r="44" spans="1:27" ht="33.75" customHeight="1" x14ac:dyDescent="0.25">
      <c r="A44" s="70"/>
      <c r="B44" s="32">
        <v>45</v>
      </c>
      <c r="C44" s="72"/>
      <c r="D44" s="51" t="s">
        <v>56</v>
      </c>
      <c r="E44" s="75"/>
      <c r="F44" s="30" t="s">
        <v>104</v>
      </c>
      <c r="G44" s="31" t="s">
        <v>49</v>
      </c>
      <c r="H44" s="30" t="s">
        <v>50</v>
      </c>
      <c r="I44" s="30" t="s">
        <v>11</v>
      </c>
      <c r="J44" s="36">
        <v>65.099999999999994</v>
      </c>
      <c r="K44" s="14">
        <v>8</v>
      </c>
      <c r="L44" s="13">
        <f t="shared" si="0"/>
        <v>8</v>
      </c>
      <c r="M44" s="15" t="str">
        <f t="shared" si="1"/>
        <v>OK</v>
      </c>
      <c r="N44" s="62"/>
      <c r="O44" s="61"/>
      <c r="P44" s="61"/>
      <c r="Q44" s="60"/>
      <c r="R44" s="22"/>
      <c r="S44" s="22"/>
      <c r="T44" s="22"/>
      <c r="U44" s="22"/>
      <c r="V44" s="22"/>
      <c r="W44" s="22"/>
      <c r="X44" s="22"/>
      <c r="Y44" s="22"/>
      <c r="Z44" s="22"/>
      <c r="AA44" s="22"/>
    </row>
    <row r="45" spans="1:27" ht="33.75" customHeight="1" x14ac:dyDescent="0.25">
      <c r="A45" s="70"/>
      <c r="B45" s="32">
        <v>47</v>
      </c>
      <c r="C45" s="73"/>
      <c r="D45" s="51" t="s">
        <v>102</v>
      </c>
      <c r="E45" s="76"/>
      <c r="F45" s="30" t="s">
        <v>104</v>
      </c>
      <c r="G45" s="31" t="s">
        <v>49</v>
      </c>
      <c r="H45" s="30" t="s">
        <v>50</v>
      </c>
      <c r="I45" s="30" t="s">
        <v>11</v>
      </c>
      <c r="J45" s="36">
        <v>137</v>
      </c>
      <c r="K45" s="14">
        <v>6</v>
      </c>
      <c r="L45" s="13">
        <f t="shared" si="0"/>
        <v>4</v>
      </c>
      <c r="M45" s="15" t="str">
        <f t="shared" si="1"/>
        <v>OK</v>
      </c>
      <c r="N45" s="62"/>
      <c r="O45" s="61"/>
      <c r="P45" s="54">
        <v>2</v>
      </c>
      <c r="Q45" s="60"/>
      <c r="R45" s="22"/>
      <c r="S45" s="22"/>
      <c r="T45" s="22"/>
      <c r="U45" s="22"/>
      <c r="V45" s="22"/>
      <c r="W45" s="22"/>
      <c r="X45" s="22"/>
      <c r="Y45" s="22"/>
      <c r="Z45" s="22"/>
      <c r="AA45" s="22"/>
    </row>
    <row r="46" spans="1:27" ht="80.099999999999994" customHeight="1" x14ac:dyDescent="0.25">
      <c r="N46" s="28">
        <f>SUMPRODUCT(J4:J45,N4:N45)</f>
        <v>3947.5</v>
      </c>
      <c r="O46" s="28">
        <f>SUMPRODUCT(J4:J45,O4:O45)</f>
        <v>587</v>
      </c>
      <c r="P46" s="28">
        <f>SUMPRODUCT(J4:J45,P4:P45)</f>
        <v>2035</v>
      </c>
      <c r="Q46" s="28">
        <f>SUMPRODUCT(J4:J45,Q4:Q45)</f>
        <v>1836.31</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mergeCells count="27">
    <mergeCell ref="X1:X2"/>
    <mergeCell ref="Y1:Y2"/>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1:C1"/>
    <mergeCell ref="D1:J1"/>
    <mergeCell ref="K1:M1"/>
    <mergeCell ref="A2:M2"/>
    <mergeCell ref="A32:A40"/>
    <mergeCell ref="C32:C40"/>
    <mergeCell ref="E32:E40"/>
    <mergeCell ref="A41:A45"/>
    <mergeCell ref="C41:C45"/>
    <mergeCell ref="E41:E45"/>
  </mergeCells>
  <conditionalFormatting sqref="M1:M1048576">
    <cfRule type="cellIs" dxfId="2" priority="1" operator="equal">
      <formula>"ATENÇÃO"</formula>
    </cfRule>
  </conditionalFormatting>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6"/>
  <sheetViews>
    <sheetView tabSelected="1" topLeftCell="A37" zoomScale="73" zoomScaleNormal="73" workbookViewId="0">
      <selection activeCell="Q5" sqref="Q5"/>
    </sheetView>
  </sheetViews>
  <sheetFormatPr defaultColWidth="9.7109375" defaultRowHeight="15" x14ac:dyDescent="0.25"/>
  <cols>
    <col min="1" max="1" width="6.42578125" style="1" customWidth="1"/>
    <col min="2" max="2" width="8.5703125" style="1" customWidth="1"/>
    <col min="3" max="3" width="26.5703125" style="1" customWidth="1"/>
    <col min="4" max="4" width="60.28515625" style="3"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20" style="2" customWidth="1"/>
    <col min="15" max="15" width="19.140625" style="2" customWidth="1"/>
    <col min="16" max="16384" width="9.7109375" style="2"/>
  </cols>
  <sheetData>
    <row r="1" spans="1:15" ht="33" customHeight="1" x14ac:dyDescent="0.25">
      <c r="A1" s="68" t="s">
        <v>61</v>
      </c>
      <c r="B1" s="68"/>
      <c r="C1" s="68"/>
      <c r="D1" s="68" t="s">
        <v>52</v>
      </c>
      <c r="E1" s="68"/>
      <c r="F1" s="68"/>
      <c r="G1" s="68"/>
      <c r="H1" s="68"/>
      <c r="I1" s="68"/>
      <c r="J1" s="68"/>
      <c r="K1" s="89" t="s">
        <v>62</v>
      </c>
      <c r="L1" s="90"/>
      <c r="M1" s="90"/>
      <c r="N1" s="90"/>
      <c r="O1" s="91"/>
    </row>
    <row r="2" spans="1:15" ht="24.75" customHeight="1" x14ac:dyDescent="0.25">
      <c r="A2" s="92" t="s">
        <v>21</v>
      </c>
      <c r="B2" s="92"/>
      <c r="C2" s="92"/>
      <c r="D2" s="93"/>
      <c r="E2" s="26"/>
      <c r="F2" s="26"/>
      <c r="G2" s="26"/>
      <c r="H2" s="26"/>
      <c r="I2" s="26"/>
      <c r="J2" s="26"/>
      <c r="K2" s="26"/>
      <c r="L2" s="26"/>
      <c r="M2" s="26"/>
      <c r="N2" s="26"/>
      <c r="O2" s="26"/>
    </row>
    <row r="3" spans="1:15" s="3" customFormat="1" ht="34.5" customHeight="1" x14ac:dyDescent="0.2">
      <c r="A3" s="7" t="s">
        <v>4</v>
      </c>
      <c r="B3" s="7" t="s">
        <v>16</v>
      </c>
      <c r="C3" s="7" t="s">
        <v>26</v>
      </c>
      <c r="D3" s="25" t="s">
        <v>27</v>
      </c>
      <c r="E3" s="8" t="s">
        <v>28</v>
      </c>
      <c r="F3" s="8" t="s">
        <v>29</v>
      </c>
      <c r="G3" s="8" t="s">
        <v>30</v>
      </c>
      <c r="H3" s="8" t="s">
        <v>31</v>
      </c>
      <c r="I3" s="8" t="s">
        <v>32</v>
      </c>
      <c r="J3" s="9" t="s">
        <v>2</v>
      </c>
      <c r="K3" s="10" t="s">
        <v>5</v>
      </c>
      <c r="L3" s="11" t="s">
        <v>6</v>
      </c>
      <c r="M3" s="7" t="s">
        <v>18</v>
      </c>
      <c r="N3" s="7" t="s">
        <v>19</v>
      </c>
      <c r="O3" s="7" t="s">
        <v>20</v>
      </c>
    </row>
    <row r="4" spans="1:15" ht="150" customHeight="1" x14ac:dyDescent="0.25">
      <c r="A4" s="32">
        <v>1</v>
      </c>
      <c r="B4" s="32">
        <v>1</v>
      </c>
      <c r="C4" s="37" t="s">
        <v>55</v>
      </c>
      <c r="D4" s="34" t="s">
        <v>64</v>
      </c>
      <c r="E4" s="29" t="s">
        <v>65</v>
      </c>
      <c r="F4" s="29" t="s">
        <v>7</v>
      </c>
      <c r="G4" s="29" t="s">
        <v>33</v>
      </c>
      <c r="H4" s="29" t="s">
        <v>34</v>
      </c>
      <c r="I4" s="29" t="s">
        <v>8</v>
      </c>
      <c r="J4" s="36">
        <v>1534</v>
      </c>
      <c r="K4" s="14">
        <f>REITORIA!K4+CEPLAN!K4+ESAG!K4+CEART!K4+FAED!K4+CEAD!K4+CEFID!K4+CERES!K4+CESFI!K4+CEAVI!K4+CCT!K4+CAV!K4+CEO!K4</f>
        <v>51</v>
      </c>
      <c r="L4" s="13">
        <f>(REITORIA!K4-REITORIA!L4)+(CEPLAN!K4-CEPLAN!L4)+(ESAG!K4-ESAG!L4)+(CEART!K4-CEART!L4)+(FAED!K4-FAED!L4)+(CEAD!K4-CEAD!L4)+(CEFID!K4-CEFID!L4)+(CERES!K4-CERES!L4)+(CESFI!K4-CESFI!L4)+(CEAVI!K4-CEAVI!L4)+(CCT!K4-CCT!L4)+(CAV!K4-CAV!L4)+(CEO!K4-CEO!L4)</f>
        <v>5</v>
      </c>
      <c r="M4" s="16">
        <f>K4-L4</f>
        <v>46</v>
      </c>
      <c r="N4" s="17">
        <f>J4*K4</f>
        <v>78234</v>
      </c>
      <c r="O4" s="17">
        <f>J4*L4</f>
        <v>7670</v>
      </c>
    </row>
    <row r="5" spans="1:15" ht="150" customHeight="1" x14ac:dyDescent="0.25">
      <c r="A5" s="42">
        <v>2</v>
      </c>
      <c r="B5" s="42">
        <v>2</v>
      </c>
      <c r="C5" s="40" t="s">
        <v>66</v>
      </c>
      <c r="D5" s="41" t="s">
        <v>67</v>
      </c>
      <c r="E5" s="44" t="s">
        <v>68</v>
      </c>
      <c r="F5" s="48" t="s">
        <v>7</v>
      </c>
      <c r="G5" s="44" t="s">
        <v>33</v>
      </c>
      <c r="H5" s="44" t="s">
        <v>34</v>
      </c>
      <c r="I5" s="44" t="s">
        <v>8</v>
      </c>
      <c r="J5" s="46">
        <v>1836.31</v>
      </c>
      <c r="K5" s="14">
        <f>REITORIA!K5+CEPLAN!K5+ESAG!K5+CEART!K5+FAED!K5+CEAD!K5+CEFID!K5+CERES!K5+CESFI!K5+CEAVI!K5+CCT!K5+CAV!K5+CEO!K5</f>
        <v>22</v>
      </c>
      <c r="L5" s="13">
        <f>(REITORIA!K5-REITORIA!L5)+(CEPLAN!K5-CEPLAN!L5)+(ESAG!K5-ESAG!L5)+(CEART!K5-CEART!L5)+(FAED!K5-FAED!L5)+(CEAD!K5-CEAD!L5)+(CEFID!K5-CEFID!L5)+(CERES!K5-CERES!L5)+(CESFI!K5-CESFI!L5)+(CEAVI!K5-CEAVI!L5)+(CCT!K5-CCT!L5)+(CAV!K5-CAV!L5)+(CEO!K5-CEO!L5)</f>
        <v>1</v>
      </c>
      <c r="M5" s="16">
        <f t="shared" ref="M5:M45" si="0">K5-L5</f>
        <v>21</v>
      </c>
      <c r="N5" s="17">
        <f t="shared" ref="N5:N45" si="1">J5*K5</f>
        <v>40398.82</v>
      </c>
      <c r="O5" s="17">
        <f t="shared" ref="O5:O45" si="2">J5*L5</f>
        <v>1836.31</v>
      </c>
    </row>
    <row r="6" spans="1:15" ht="150" customHeight="1" x14ac:dyDescent="0.25">
      <c r="A6" s="39">
        <v>3</v>
      </c>
      <c r="B6" s="39">
        <v>3</v>
      </c>
      <c r="C6" s="37" t="s">
        <v>55</v>
      </c>
      <c r="D6" s="34" t="s">
        <v>69</v>
      </c>
      <c r="E6" s="29" t="s">
        <v>70</v>
      </c>
      <c r="F6" s="29" t="s">
        <v>7</v>
      </c>
      <c r="G6" s="29" t="s">
        <v>33</v>
      </c>
      <c r="H6" s="29" t="s">
        <v>35</v>
      </c>
      <c r="I6" s="29" t="s">
        <v>8</v>
      </c>
      <c r="J6" s="35">
        <v>1746.61</v>
      </c>
      <c r="K6" s="14">
        <f>REITORIA!K6+CEPLAN!K6+ESAG!K6+CEART!K6+FAED!K6+CEAD!K6+CEFID!K6+CERES!K6+CESFI!K6+CEAVI!K6+CCT!K6+CAV!K6+CEO!K6</f>
        <v>62</v>
      </c>
      <c r="L6" s="13">
        <f>(REITORIA!K6-REITORIA!L6)+(CEPLAN!K6-CEPLAN!L6)+(ESAG!K6-ESAG!L6)+(CEART!K6-CEART!L6)+(FAED!K6-FAED!L6)+(CEAD!K6-CEAD!L6)+(CEFID!K6-CEFID!L6)+(CERES!K6-CERES!L6)+(CESFI!K6-CESFI!L6)+(CEAVI!K6-CEAVI!L6)+(CCT!K6-CCT!L6)+(CAV!K6-CAV!L6)+(CEO!K6-CEO!L6)</f>
        <v>1</v>
      </c>
      <c r="M6" s="16">
        <f t="shared" si="0"/>
        <v>61</v>
      </c>
      <c r="N6" s="17">
        <f t="shared" si="1"/>
        <v>108289.81999999999</v>
      </c>
      <c r="O6" s="17">
        <f t="shared" si="2"/>
        <v>1746.61</v>
      </c>
    </row>
    <row r="7" spans="1:15" ht="150" customHeight="1" x14ac:dyDescent="0.25">
      <c r="A7" s="42">
        <v>4</v>
      </c>
      <c r="B7" s="42">
        <v>4</v>
      </c>
      <c r="C7" s="40" t="s">
        <v>66</v>
      </c>
      <c r="D7" s="41" t="s">
        <v>71</v>
      </c>
      <c r="E7" s="44" t="s">
        <v>72</v>
      </c>
      <c r="F7" s="44" t="s">
        <v>7</v>
      </c>
      <c r="G7" s="44" t="s">
        <v>33</v>
      </c>
      <c r="H7" s="44" t="s">
        <v>36</v>
      </c>
      <c r="I7" s="44" t="s">
        <v>8</v>
      </c>
      <c r="J7" s="46">
        <v>2126.14</v>
      </c>
      <c r="K7" s="14">
        <f>REITORIA!K7+CEPLAN!K7+ESAG!K7+CEART!K7+FAED!K7+CEAD!K7+CEFID!K7+CERES!K7+CESFI!K7+CEAVI!K7+CCT!K7+CAV!K7+CEO!K7</f>
        <v>21</v>
      </c>
      <c r="L7" s="13">
        <f>(REITORIA!K7-REITORIA!L7)+(CEPLAN!K7-CEPLAN!L7)+(ESAG!K7-ESAG!L7)+(CEART!K7-CEART!L7)+(FAED!K7-FAED!L7)+(CEAD!K7-CEAD!L7)+(CEFID!K7-CEFID!L7)+(CERES!K7-CERES!L7)+(CESFI!K7-CESFI!L7)+(CEAVI!K7-CEAVI!L7)+(CCT!K7-CCT!L7)+(CAV!K7-CAV!L7)+(CEO!K7-CEO!L7)</f>
        <v>0</v>
      </c>
      <c r="M7" s="16">
        <f t="shared" si="0"/>
        <v>21</v>
      </c>
      <c r="N7" s="17">
        <f t="shared" si="1"/>
        <v>44648.939999999995</v>
      </c>
      <c r="O7" s="17">
        <f t="shared" si="2"/>
        <v>0</v>
      </c>
    </row>
    <row r="8" spans="1:15" ht="150" customHeight="1" x14ac:dyDescent="0.25">
      <c r="A8" s="39">
        <v>5</v>
      </c>
      <c r="B8" s="39">
        <v>5</v>
      </c>
      <c r="C8" s="37" t="s">
        <v>66</v>
      </c>
      <c r="D8" s="34" t="s">
        <v>73</v>
      </c>
      <c r="E8" s="29" t="s">
        <v>74</v>
      </c>
      <c r="F8" s="29" t="s">
        <v>7</v>
      </c>
      <c r="G8" s="29" t="s">
        <v>33</v>
      </c>
      <c r="H8" s="29" t="s">
        <v>37</v>
      </c>
      <c r="I8" s="29" t="s">
        <v>8</v>
      </c>
      <c r="J8" s="35">
        <v>2640.53</v>
      </c>
      <c r="K8" s="14">
        <f>REITORIA!K8+CEPLAN!K8+ESAG!K8+CEART!K8+FAED!K8+CEAD!K8+CEFID!K8+CERES!K8+CESFI!K8+CEAVI!K8+CCT!K8+CAV!K8+CEO!K8</f>
        <v>41</v>
      </c>
      <c r="L8" s="13">
        <f>(REITORIA!K8-REITORIA!L8)+(CEPLAN!K8-CEPLAN!L8)+(ESAG!K8-ESAG!L8)+(CEART!K8-CEART!L8)+(FAED!K8-FAED!L8)+(CEAD!K8-CEAD!L8)+(CEFID!K8-CEFID!L8)+(CERES!K8-CERES!L8)+(CESFI!K8-CESFI!L8)+(CEAVI!K8-CEAVI!L8)+(CCT!K8-CCT!L8)+(CAV!K8-CAV!L8)+(CEO!K8-CEO!L8)</f>
        <v>2</v>
      </c>
      <c r="M8" s="16">
        <f t="shared" si="0"/>
        <v>39</v>
      </c>
      <c r="N8" s="17">
        <f t="shared" si="1"/>
        <v>108261.73000000001</v>
      </c>
      <c r="O8" s="17">
        <f t="shared" si="2"/>
        <v>5281.06</v>
      </c>
    </row>
    <row r="9" spans="1:15" ht="150" customHeight="1" x14ac:dyDescent="0.25">
      <c r="A9" s="42">
        <v>6</v>
      </c>
      <c r="B9" s="42">
        <v>6</v>
      </c>
      <c r="C9" s="40" t="s">
        <v>55</v>
      </c>
      <c r="D9" s="41" t="s">
        <v>75</v>
      </c>
      <c r="E9" s="44" t="s">
        <v>76</v>
      </c>
      <c r="F9" s="44" t="s">
        <v>7</v>
      </c>
      <c r="G9" s="44" t="s">
        <v>33</v>
      </c>
      <c r="H9" s="44" t="s">
        <v>38</v>
      </c>
      <c r="I9" s="44" t="s">
        <v>8</v>
      </c>
      <c r="J9" s="46">
        <v>2851.78</v>
      </c>
      <c r="K9" s="14">
        <f>REITORIA!K9+CEPLAN!K9+ESAG!K9+CEART!K9+FAED!K9+CEAD!K9+CEFID!K9+CERES!K9+CESFI!K9+CEAVI!K9+CCT!K9+CAV!K9+CEO!K9</f>
        <v>55</v>
      </c>
      <c r="L9" s="13">
        <f>(REITORIA!K9-REITORIA!L9)+(CEPLAN!K9-CEPLAN!L9)+(ESAG!K9-ESAG!L9)+(CEART!K9-CEART!L9)+(FAED!K9-FAED!L9)+(CEAD!K9-CEAD!L9)+(CEFID!K9-CEFID!L9)+(CERES!K9-CERES!L9)+(CESFI!K9-CESFI!L9)+(CEAVI!K9-CEAVI!L9)+(CCT!K9-CCT!L9)+(CAV!K9-CAV!L9)+(CEO!K9-CEO!L9)</f>
        <v>2</v>
      </c>
      <c r="M9" s="16">
        <f t="shared" si="0"/>
        <v>53</v>
      </c>
      <c r="N9" s="17">
        <f t="shared" si="1"/>
        <v>156847.90000000002</v>
      </c>
      <c r="O9" s="17">
        <f t="shared" si="2"/>
        <v>5703.56</v>
      </c>
    </row>
    <row r="10" spans="1:15" ht="150" customHeight="1" x14ac:dyDescent="0.25">
      <c r="A10" s="32">
        <v>7</v>
      </c>
      <c r="B10" s="32">
        <v>7</v>
      </c>
      <c r="C10" s="37" t="s">
        <v>77</v>
      </c>
      <c r="D10" s="34" t="s">
        <v>78</v>
      </c>
      <c r="E10" s="29" t="s">
        <v>79</v>
      </c>
      <c r="F10" s="29" t="s">
        <v>7</v>
      </c>
      <c r="G10" s="29" t="s">
        <v>33</v>
      </c>
      <c r="H10" s="29" t="s">
        <v>38</v>
      </c>
      <c r="I10" s="29" t="s">
        <v>8</v>
      </c>
      <c r="J10" s="35">
        <v>7390</v>
      </c>
      <c r="K10" s="14">
        <f>REITORIA!K10+CEPLAN!K10+ESAG!K10+CEART!K10+FAED!K10+CEAD!K10+CEFID!K10+CERES!K10+CESFI!K10+CEAVI!K10+CCT!K10+CAV!K10+CEO!K10</f>
        <v>11</v>
      </c>
      <c r="L10" s="13">
        <f>(REITORIA!K10-REITORIA!L10)+(CEPLAN!K10-CEPLAN!L10)+(ESAG!K10-ESAG!L10)+(CEART!K10-CEART!L10)+(FAED!K10-FAED!L10)+(CEAD!K10-CEAD!L10)+(CEFID!K10-CEFID!L10)+(CERES!K10-CERES!L10)+(CESFI!K10-CESFI!L10)+(CEAVI!K10-CEAVI!L10)+(CCT!K10-CCT!L10)+(CAV!K10-CAV!L10)+(CEO!K10-CEO!L10)</f>
        <v>0</v>
      </c>
      <c r="M10" s="16">
        <f t="shared" si="0"/>
        <v>11</v>
      </c>
      <c r="N10" s="17">
        <f t="shared" si="1"/>
        <v>81290</v>
      </c>
      <c r="O10" s="17">
        <f t="shared" si="2"/>
        <v>0</v>
      </c>
    </row>
    <row r="11" spans="1:15" ht="150" customHeight="1" x14ac:dyDescent="0.25">
      <c r="A11" s="32">
        <v>8</v>
      </c>
      <c r="B11" s="32">
        <v>8</v>
      </c>
      <c r="C11" s="37" t="s">
        <v>77</v>
      </c>
      <c r="D11" s="34" t="s">
        <v>80</v>
      </c>
      <c r="E11" s="29" t="s">
        <v>81</v>
      </c>
      <c r="F11" s="29" t="s">
        <v>7</v>
      </c>
      <c r="G11" s="29" t="s">
        <v>33</v>
      </c>
      <c r="H11" s="29" t="s">
        <v>39</v>
      </c>
      <c r="I11" s="29" t="s">
        <v>8</v>
      </c>
      <c r="J11" s="35">
        <v>7594.29</v>
      </c>
      <c r="K11" s="14">
        <f>REITORIA!K11+CEPLAN!K11+ESAG!K11+CEART!K11+FAED!K11+CEAD!K11+CEFID!K11+CERES!K11+CESFI!K11+CEAVI!K11+CCT!K11+CAV!K11+CEO!K11</f>
        <v>37</v>
      </c>
      <c r="L11" s="13">
        <f>(REITORIA!K11-REITORIA!L11)+(CEPLAN!K11-CEPLAN!L11)+(ESAG!K11-ESAG!L11)+(CEART!K11-CEART!L11)+(FAED!K11-FAED!L11)+(CEAD!K11-CEAD!L11)+(CEFID!K11-CEFID!L11)+(CERES!K11-CERES!L11)+(CESFI!K11-CESFI!L11)+(CEAVI!K11-CEAVI!L11)+(CCT!K11-CCT!L11)+(CAV!K11-CAV!L11)+(CEO!K11-CEO!L11)</f>
        <v>0</v>
      </c>
      <c r="M11" s="16">
        <f t="shared" si="0"/>
        <v>37</v>
      </c>
      <c r="N11" s="17">
        <f t="shared" si="1"/>
        <v>280988.73</v>
      </c>
      <c r="O11" s="17">
        <f t="shared" si="2"/>
        <v>0</v>
      </c>
    </row>
    <row r="12" spans="1:15" ht="150" customHeight="1" x14ac:dyDescent="0.25">
      <c r="A12" s="42">
        <v>9</v>
      </c>
      <c r="B12" s="42">
        <v>9</v>
      </c>
      <c r="C12" s="40" t="s">
        <v>82</v>
      </c>
      <c r="D12" s="41" t="s">
        <v>83</v>
      </c>
      <c r="E12" s="44" t="s">
        <v>84</v>
      </c>
      <c r="F12" s="45" t="s">
        <v>7</v>
      </c>
      <c r="G12" s="44" t="s">
        <v>33</v>
      </c>
      <c r="H12" s="44" t="s">
        <v>39</v>
      </c>
      <c r="I12" s="44" t="s">
        <v>8</v>
      </c>
      <c r="J12" s="46">
        <v>3947.5</v>
      </c>
      <c r="K12" s="14">
        <f>REITORIA!K12+CEPLAN!K12+ESAG!K12+CEART!K12+FAED!K12+CEAD!K12+CEFID!K12+CERES!K12+CESFI!K12+CEAVI!K12+CCT!K12+CAV!K12+CEO!K12</f>
        <v>40</v>
      </c>
      <c r="L12" s="13">
        <f>(REITORIA!K12-REITORIA!L12)+(CEPLAN!K12-CEPLAN!L12)+(ESAG!K12-ESAG!L12)+(CEART!K12-CEART!L12)+(FAED!K12-FAED!L12)+(CEAD!K12-CEAD!L12)+(CEFID!K12-CEFID!L12)+(CERES!K12-CERES!L12)+(CESFI!K12-CESFI!L12)+(CEAVI!K12-CEAVI!L12)+(CCT!K12-CCT!L12)+(CAV!K12-CAV!L12)+(CEO!K12-CEO!L12)</f>
        <v>1</v>
      </c>
      <c r="M12" s="16">
        <f t="shared" si="0"/>
        <v>39</v>
      </c>
      <c r="N12" s="17">
        <f t="shared" si="1"/>
        <v>157900</v>
      </c>
      <c r="O12" s="17">
        <f t="shared" si="2"/>
        <v>3947.5</v>
      </c>
    </row>
    <row r="13" spans="1:15" ht="150" customHeight="1" x14ac:dyDescent="0.25">
      <c r="A13" s="32">
        <v>10</v>
      </c>
      <c r="B13" s="32">
        <v>10</v>
      </c>
      <c r="C13" s="37" t="s">
        <v>77</v>
      </c>
      <c r="D13" s="34" t="s">
        <v>85</v>
      </c>
      <c r="E13" s="29" t="s">
        <v>88</v>
      </c>
      <c r="F13" s="30" t="s">
        <v>7</v>
      </c>
      <c r="G13" s="29" t="s">
        <v>33</v>
      </c>
      <c r="H13" s="29" t="s">
        <v>39</v>
      </c>
      <c r="I13" s="29" t="s">
        <v>8</v>
      </c>
      <c r="J13" s="36">
        <v>8218</v>
      </c>
      <c r="K13" s="14">
        <f>REITORIA!K13+CEPLAN!K13+ESAG!K13+CEART!K13+FAED!K13+CEAD!K13+CEFID!K13+CERES!K13+CESFI!K13+CEAVI!K13+CCT!K13+CAV!K13+CEO!K13</f>
        <v>11</v>
      </c>
      <c r="L13" s="13">
        <f>(REITORIA!K13-REITORIA!L13)+(CEPLAN!K13-CEPLAN!L13)+(ESAG!K13-ESAG!L13)+(CEART!K13-CEART!L13)+(FAED!K13-FAED!L13)+(CEAD!K13-CEAD!L13)+(CEFID!K13-CEFID!L13)+(CERES!K13-CERES!L13)+(CESFI!K13-CESFI!L13)+(CEAVI!K13-CEAVI!L13)+(CCT!K13-CCT!L13)+(CAV!K13-CAV!L13)+(CEO!K13-CEO!L13)</f>
        <v>0</v>
      </c>
      <c r="M13" s="16">
        <f t="shared" si="0"/>
        <v>11</v>
      </c>
      <c r="N13" s="17">
        <f t="shared" si="1"/>
        <v>90398</v>
      </c>
      <c r="O13" s="17">
        <f t="shared" si="2"/>
        <v>0</v>
      </c>
    </row>
    <row r="14" spans="1:15" ht="150" customHeight="1" x14ac:dyDescent="0.25">
      <c r="A14" s="42">
        <v>11</v>
      </c>
      <c r="B14" s="42">
        <v>11</v>
      </c>
      <c r="C14" s="40" t="s">
        <v>77</v>
      </c>
      <c r="D14" s="41" t="s">
        <v>86</v>
      </c>
      <c r="E14" s="44" t="s">
        <v>89</v>
      </c>
      <c r="F14" s="45" t="s">
        <v>7</v>
      </c>
      <c r="G14" s="44" t="s">
        <v>33</v>
      </c>
      <c r="H14" s="44" t="s">
        <v>58</v>
      </c>
      <c r="I14" s="44" t="s">
        <v>8</v>
      </c>
      <c r="J14" s="46">
        <v>8454.5400000000009</v>
      </c>
      <c r="K14" s="14">
        <f>REITORIA!K14+CEPLAN!K14+ESAG!K14+CEART!K14+FAED!K14+CEAD!K14+CEFID!K14+CERES!K14+CESFI!K14+CEAVI!K14+CCT!K14+CAV!K14+CEO!K14</f>
        <v>22</v>
      </c>
      <c r="L14" s="13">
        <f>(REITORIA!K14-REITORIA!L14)+(CEPLAN!K14-CEPLAN!L14)+(ESAG!K14-ESAG!L14)+(CEART!K14-CEART!L14)+(FAED!K14-FAED!L14)+(CEAD!K14-CEAD!L14)+(CEFID!K14-CEFID!L14)+(CERES!K14-CERES!L14)+(CESFI!K14-CESFI!L14)+(CEAVI!K14-CEAVI!L14)+(CCT!K14-CCT!L14)+(CAV!K14-CAV!L14)+(CEO!K14-CEO!L14)</f>
        <v>0</v>
      </c>
      <c r="M14" s="16">
        <f t="shared" si="0"/>
        <v>22</v>
      </c>
      <c r="N14" s="17">
        <f t="shared" si="1"/>
        <v>185999.88</v>
      </c>
      <c r="O14" s="17">
        <f t="shared" si="2"/>
        <v>0</v>
      </c>
    </row>
    <row r="15" spans="1:15" ht="150" customHeight="1" x14ac:dyDescent="0.25">
      <c r="A15" s="32">
        <v>12</v>
      </c>
      <c r="B15" s="32">
        <v>12</v>
      </c>
      <c r="C15" s="37" t="s">
        <v>82</v>
      </c>
      <c r="D15" s="34" t="s">
        <v>87</v>
      </c>
      <c r="E15" s="29" t="s">
        <v>90</v>
      </c>
      <c r="F15" s="29" t="s">
        <v>7</v>
      </c>
      <c r="G15" s="30" t="s">
        <v>33</v>
      </c>
      <c r="H15" s="30" t="s">
        <v>40</v>
      </c>
      <c r="I15" s="29" t="s">
        <v>8</v>
      </c>
      <c r="J15" s="36">
        <v>5719</v>
      </c>
      <c r="K15" s="14">
        <f>REITORIA!K15+CEPLAN!K15+ESAG!K15+CEART!K15+FAED!K15+CEAD!K15+CEFID!K15+CERES!K15+CESFI!K15+CEAVI!K15+CCT!K15+CAV!K15+CEO!K15</f>
        <v>20</v>
      </c>
      <c r="L15" s="13">
        <f>(REITORIA!K15-REITORIA!L15)+(CEPLAN!K15-CEPLAN!L15)+(ESAG!K15-ESAG!L15)+(CEART!K15-CEART!L15)+(FAED!K15-FAED!L15)+(CEAD!K15-CEAD!L15)+(CEFID!K15-CEFID!L15)+(CERES!K15-CERES!L15)+(CESFI!K15-CESFI!L15)+(CEAVI!K15-CEAVI!L15)+(CCT!K15-CCT!L15)+(CAV!K15-CAV!L15)+(CEO!K15-CEO!L15)</f>
        <v>0</v>
      </c>
      <c r="M15" s="16">
        <f t="shared" si="0"/>
        <v>20</v>
      </c>
      <c r="N15" s="17">
        <f t="shared" si="1"/>
        <v>114380</v>
      </c>
      <c r="O15" s="17">
        <f t="shared" si="2"/>
        <v>0</v>
      </c>
    </row>
    <row r="16" spans="1:15" ht="150" customHeight="1" x14ac:dyDescent="0.25">
      <c r="A16" s="42">
        <v>13</v>
      </c>
      <c r="B16" s="42">
        <v>13</v>
      </c>
      <c r="C16" s="40" t="s">
        <v>77</v>
      </c>
      <c r="D16" s="41" t="s">
        <v>91</v>
      </c>
      <c r="E16" s="44" t="s">
        <v>93</v>
      </c>
      <c r="F16" s="44" t="s">
        <v>7</v>
      </c>
      <c r="G16" s="45" t="s">
        <v>33</v>
      </c>
      <c r="H16" s="45" t="s">
        <v>41</v>
      </c>
      <c r="I16" s="44" t="s">
        <v>8</v>
      </c>
      <c r="J16" s="46">
        <v>8461.5300000000007</v>
      </c>
      <c r="K16" s="14">
        <f>REITORIA!K16+CEPLAN!K16+ESAG!K16+CEART!K16+FAED!K16+CEAD!K16+CEFID!K16+CERES!K16+CESFI!K16+CEAVI!K16+CCT!K16+CAV!K16+CEO!K16</f>
        <v>26</v>
      </c>
      <c r="L16" s="13">
        <f>(REITORIA!K16-REITORIA!L16)+(CEPLAN!K16-CEPLAN!L16)+(ESAG!K16-ESAG!L16)+(CEART!K16-CEART!L16)+(FAED!K16-FAED!L16)+(CEAD!K16-CEAD!L16)+(CEFID!K16-CEFID!L16)+(CERES!K16-CERES!L16)+(CESFI!K16-CESFI!L16)+(CEAVI!K16-CEAVI!L16)+(CCT!K16-CCT!L16)+(CAV!K16-CAV!L16)+(CEO!K16-CEO!L16)</f>
        <v>1</v>
      </c>
      <c r="M16" s="16">
        <f t="shared" si="0"/>
        <v>25</v>
      </c>
      <c r="N16" s="17">
        <f t="shared" si="1"/>
        <v>219999.78000000003</v>
      </c>
      <c r="O16" s="17">
        <f t="shared" si="2"/>
        <v>8461.5300000000007</v>
      </c>
    </row>
    <row r="17" spans="1:15" ht="150" customHeight="1" x14ac:dyDescent="0.25">
      <c r="A17" s="32">
        <v>14</v>
      </c>
      <c r="B17" s="32">
        <v>14</v>
      </c>
      <c r="C17" s="37" t="s">
        <v>77</v>
      </c>
      <c r="D17" s="34" t="s">
        <v>92</v>
      </c>
      <c r="E17" s="29" t="s">
        <v>94</v>
      </c>
      <c r="F17" s="29" t="s">
        <v>7</v>
      </c>
      <c r="G17" s="30" t="s">
        <v>33</v>
      </c>
      <c r="H17" s="30" t="s">
        <v>59</v>
      </c>
      <c r="I17" s="29" t="s">
        <v>8</v>
      </c>
      <c r="J17" s="36">
        <v>9166.66</v>
      </c>
      <c r="K17" s="14">
        <f>REITORIA!K17+CEPLAN!K17+ESAG!K17+CEART!K17+FAED!K17+CEAD!K17+CEFID!K17+CERES!K17+CESFI!K17+CEAVI!K17+CCT!K17+CAV!K17+CEO!K17</f>
        <v>30</v>
      </c>
      <c r="L17" s="13">
        <f>(REITORIA!K17-REITORIA!L17)+(CEPLAN!K17-CEPLAN!L17)+(ESAG!K17-ESAG!L17)+(CEART!K17-CEART!L17)+(FAED!K17-FAED!L17)+(CEAD!K17-CEAD!L17)+(CEFID!K17-CEFID!L17)+(CERES!K17-CERES!L17)+(CESFI!K17-CESFI!L17)+(CEAVI!K17-CEAVI!L17)+(CCT!K17-CCT!L17)+(CAV!K17-CAV!L17)+(CEO!K17-CEO!L17)</f>
        <v>0</v>
      </c>
      <c r="M17" s="16">
        <f t="shared" si="0"/>
        <v>30</v>
      </c>
      <c r="N17" s="17">
        <f t="shared" si="1"/>
        <v>274999.8</v>
      </c>
      <c r="O17" s="17">
        <f t="shared" si="2"/>
        <v>0</v>
      </c>
    </row>
    <row r="18" spans="1:15" ht="150" customHeight="1" x14ac:dyDescent="0.25">
      <c r="A18" s="42">
        <v>19</v>
      </c>
      <c r="B18" s="42">
        <v>19</v>
      </c>
      <c r="C18" s="40" t="s">
        <v>82</v>
      </c>
      <c r="D18" s="41" t="s">
        <v>17</v>
      </c>
      <c r="E18" s="44" t="s">
        <v>57</v>
      </c>
      <c r="F18" s="44" t="s">
        <v>7</v>
      </c>
      <c r="G18" s="45" t="s">
        <v>42</v>
      </c>
      <c r="H18" s="45" t="s">
        <v>43</v>
      </c>
      <c r="I18" s="44" t="s">
        <v>8</v>
      </c>
      <c r="J18" s="46">
        <v>833.33</v>
      </c>
      <c r="K18" s="14">
        <f>REITORIA!K18+CEPLAN!K18+ESAG!K18+CEART!K18+FAED!K18+CEAD!K18+CEFID!K18+CERES!K18+CESFI!K18+CEAVI!K18+CCT!K18+CAV!K18+CEO!K18</f>
        <v>30</v>
      </c>
      <c r="L18" s="13">
        <f>(REITORIA!K18-REITORIA!L18)+(CEPLAN!K18-CEPLAN!L18)+(ESAG!K18-ESAG!L18)+(CEART!K18-CEART!L18)+(FAED!K18-FAED!L18)+(CEAD!K18-CEAD!L18)+(CEFID!K18-CEFID!L18)+(CERES!K18-CERES!L18)+(CESFI!K18-CESFI!L18)+(CEAVI!K18-CEAVI!L18)+(CCT!K18-CCT!L18)+(CAV!K18-CAV!L18)+(CEO!K18-CEO!L18)</f>
        <v>3</v>
      </c>
      <c r="M18" s="16">
        <f t="shared" si="0"/>
        <v>27</v>
      </c>
      <c r="N18" s="17">
        <f t="shared" si="1"/>
        <v>24999.9</v>
      </c>
      <c r="O18" s="17">
        <f t="shared" si="2"/>
        <v>2499.9900000000002</v>
      </c>
    </row>
    <row r="19" spans="1:15" ht="103.5" customHeight="1" x14ac:dyDescent="0.25">
      <c r="A19" s="32">
        <v>20</v>
      </c>
      <c r="B19" s="32">
        <v>20</v>
      </c>
      <c r="C19" s="37" t="s">
        <v>95</v>
      </c>
      <c r="D19" s="34" t="s">
        <v>44</v>
      </c>
      <c r="E19" s="29" t="s">
        <v>97</v>
      </c>
      <c r="F19" s="29" t="s">
        <v>7</v>
      </c>
      <c r="G19" s="29" t="s">
        <v>45</v>
      </c>
      <c r="H19" s="29" t="s">
        <v>46</v>
      </c>
      <c r="I19" s="29" t="s">
        <v>47</v>
      </c>
      <c r="J19" s="36">
        <v>404.5</v>
      </c>
      <c r="K19" s="14">
        <f>REITORIA!K19+CEPLAN!K19+ESAG!K19+CEART!K19+FAED!K19+CEAD!K19+CEFID!K19+CERES!K19+CESFI!K19+CEAVI!K19+CCT!K19+CAV!K19+CEO!K19</f>
        <v>56</v>
      </c>
      <c r="L19" s="13">
        <f>(REITORIA!K19-REITORIA!L19)+(CEPLAN!K19-CEPLAN!L19)+(ESAG!K19-ESAG!L19)+(CEART!K19-CEART!L19)+(FAED!K19-FAED!L19)+(CEAD!K19-CEAD!L19)+(CEFID!K19-CEFID!L19)+(CERES!K19-CERES!L19)+(CESFI!K19-CESFI!L19)+(CEAVI!K19-CEAVI!L19)+(CCT!K19-CCT!L19)+(CAV!K19-CAV!L19)+(CEO!K19-CEO!L19)</f>
        <v>0</v>
      </c>
      <c r="M19" s="16">
        <f t="shared" si="0"/>
        <v>56</v>
      </c>
      <c r="N19" s="17">
        <f t="shared" si="1"/>
        <v>22652</v>
      </c>
      <c r="O19" s="17">
        <f t="shared" si="2"/>
        <v>0</v>
      </c>
    </row>
    <row r="20" spans="1:15" ht="150" customHeight="1" x14ac:dyDescent="0.25">
      <c r="A20" s="42">
        <v>21</v>
      </c>
      <c r="B20" s="42">
        <v>21</v>
      </c>
      <c r="C20" s="40" t="s">
        <v>95</v>
      </c>
      <c r="D20" s="41" t="s">
        <v>96</v>
      </c>
      <c r="E20" s="44" t="s">
        <v>98</v>
      </c>
      <c r="F20" s="45" t="s">
        <v>7</v>
      </c>
      <c r="G20" s="44" t="s">
        <v>53</v>
      </c>
      <c r="H20" s="44" t="s">
        <v>60</v>
      </c>
      <c r="I20" s="44" t="s">
        <v>8</v>
      </c>
      <c r="J20" s="46">
        <v>2007</v>
      </c>
      <c r="K20" s="14">
        <f>REITORIA!K20+CEPLAN!K20+ESAG!K20+CEART!K20+FAED!K20+CEAD!K20+CEFID!K20+CERES!K20+CESFI!K20+CEAVI!K20+CCT!K20+CAV!K20+CEO!K20</f>
        <v>22</v>
      </c>
      <c r="L20" s="13">
        <f>(REITORIA!K20-REITORIA!L20)+(CEPLAN!K20-CEPLAN!L20)+(ESAG!K20-ESAG!L20)+(CEART!K20-CEART!L20)+(FAED!K20-FAED!L20)+(CEAD!K20-CEAD!L20)+(CEFID!K20-CEFID!L20)+(CERES!K20-CERES!L20)+(CESFI!K20-CESFI!L20)+(CEAVI!K20-CEAVI!L20)+(CCT!K20-CCT!L20)+(CAV!K20-CAV!L20)+(CEO!K20-CEO!L20)</f>
        <v>0</v>
      </c>
      <c r="M20" s="16">
        <f t="shared" si="0"/>
        <v>22</v>
      </c>
      <c r="N20" s="17">
        <f t="shared" si="1"/>
        <v>44154</v>
      </c>
      <c r="O20" s="17">
        <f t="shared" si="2"/>
        <v>0</v>
      </c>
    </row>
    <row r="21" spans="1:15" ht="150" customHeight="1" x14ac:dyDescent="0.25">
      <c r="A21" s="32">
        <v>22</v>
      </c>
      <c r="B21" s="32">
        <v>22</v>
      </c>
      <c r="C21" s="37" t="s">
        <v>95</v>
      </c>
      <c r="D21" s="34" t="s">
        <v>99</v>
      </c>
      <c r="E21" s="29" t="s">
        <v>100</v>
      </c>
      <c r="F21" s="30" t="s">
        <v>7</v>
      </c>
      <c r="G21" s="29" t="s">
        <v>53</v>
      </c>
      <c r="H21" s="29" t="s">
        <v>60</v>
      </c>
      <c r="I21" s="29" t="s">
        <v>8</v>
      </c>
      <c r="J21" s="36">
        <v>2736</v>
      </c>
      <c r="K21" s="14">
        <f>REITORIA!K21+CEPLAN!K21+ESAG!K21+CEART!K21+FAED!K21+CEAD!K21+CEFID!K21+CERES!K21+CESFI!K21+CEAVI!K21+CCT!K21+CAV!K21+CEO!K21</f>
        <v>33</v>
      </c>
      <c r="L21" s="13">
        <f>(REITORIA!K21-REITORIA!L21)+(CEPLAN!K21-CEPLAN!L21)+(ESAG!K21-ESAG!L21)+(CEART!K21-CEART!L21)+(FAED!K21-FAED!L21)+(CEAD!K21-CEAD!L21)+(CEFID!K21-CEFID!L21)+(CERES!K21-CERES!L21)+(CESFI!K21-CESFI!L21)+(CEAVI!K21-CEAVI!L21)+(CCT!K21-CCT!L21)+(CAV!K21-CAV!L21)+(CEO!K21-CEO!L21)</f>
        <v>6</v>
      </c>
      <c r="M21" s="16">
        <f t="shared" si="0"/>
        <v>27</v>
      </c>
      <c r="N21" s="17">
        <f t="shared" si="1"/>
        <v>90288</v>
      </c>
      <c r="O21" s="17">
        <f t="shared" si="2"/>
        <v>16416</v>
      </c>
    </row>
    <row r="22" spans="1:15" ht="150" customHeight="1" x14ac:dyDescent="0.25">
      <c r="A22" s="42">
        <v>23</v>
      </c>
      <c r="B22" s="42">
        <v>23</v>
      </c>
      <c r="C22" s="40" t="s">
        <v>95</v>
      </c>
      <c r="D22" s="41" t="s">
        <v>54</v>
      </c>
      <c r="E22" s="44" t="s">
        <v>101</v>
      </c>
      <c r="F22" s="45" t="s">
        <v>7</v>
      </c>
      <c r="G22" s="44" t="s">
        <v>53</v>
      </c>
      <c r="H22" s="44" t="s">
        <v>60</v>
      </c>
      <c r="I22" s="44" t="s">
        <v>8</v>
      </c>
      <c r="J22" s="46">
        <v>5258</v>
      </c>
      <c r="K22" s="14">
        <f>REITORIA!K22+CEPLAN!K22+ESAG!K22+CEART!K22+FAED!K22+CEAD!K22+CEFID!K22+CERES!K22+CESFI!K22+CEAVI!K22+CCT!K22+CAV!K22+CEO!K22</f>
        <v>22</v>
      </c>
      <c r="L22" s="13">
        <f>(REITORIA!K22-REITORIA!L22)+(CEPLAN!K22-CEPLAN!L22)+(ESAG!K22-ESAG!L22)+(CEART!K22-CEART!L22)+(FAED!K22-FAED!L22)+(CEAD!K22-CEAD!L22)+(CEFID!K22-CEFID!L22)+(CERES!K22-CERES!L22)+(CESFI!K22-CESFI!L22)+(CEAVI!K22-CEAVI!L22)+(CCT!K22-CCT!L22)+(CAV!K22-CAV!L22)+(CEO!K22-CEO!L22)</f>
        <v>0</v>
      </c>
      <c r="M22" s="16">
        <f t="shared" si="0"/>
        <v>22</v>
      </c>
      <c r="N22" s="17">
        <f t="shared" si="1"/>
        <v>115676</v>
      </c>
      <c r="O22" s="17">
        <f t="shared" si="2"/>
        <v>0</v>
      </c>
    </row>
    <row r="23" spans="1:15" ht="15.75" x14ac:dyDescent="0.25">
      <c r="A23" s="69">
        <v>24</v>
      </c>
      <c r="B23" s="32">
        <v>24</v>
      </c>
      <c r="C23" s="71" t="s">
        <v>95</v>
      </c>
      <c r="D23" s="34" t="s">
        <v>48</v>
      </c>
      <c r="E23" s="74" t="s">
        <v>103</v>
      </c>
      <c r="F23" s="30" t="s">
        <v>104</v>
      </c>
      <c r="G23" s="29" t="s">
        <v>49</v>
      </c>
      <c r="H23" s="30" t="s">
        <v>50</v>
      </c>
      <c r="I23" s="30" t="s">
        <v>11</v>
      </c>
      <c r="J23" s="36">
        <v>130</v>
      </c>
      <c r="K23" s="14">
        <f>REITORIA!K23+CEPLAN!K23+ESAG!K23+CEART!K23+FAED!K23+CEAD!K23+CEFID!K23+CERES!K23+CESFI!K23+CEAVI!K23+CCT!K23+CAV!K23+CEO!K23</f>
        <v>25</v>
      </c>
      <c r="L23" s="13">
        <f>(REITORIA!K23-REITORIA!L23)+(CEPLAN!K23-CEPLAN!L23)+(ESAG!K23-ESAG!L23)+(CEART!K23-CEART!L23)+(FAED!K23-FAED!L23)+(CEAD!K23-CEAD!L23)+(CEFID!K23-CEFID!L23)+(CERES!K23-CERES!L23)+(CESFI!K23-CESFI!L23)+(CEAVI!K23-CEAVI!L23)+(CCT!K23-CCT!L23)+(CAV!K23-CAV!L23)+(CEO!K23-CEO!L23)</f>
        <v>3</v>
      </c>
      <c r="M23" s="16">
        <f t="shared" si="0"/>
        <v>22</v>
      </c>
      <c r="N23" s="17">
        <f t="shared" si="1"/>
        <v>3250</v>
      </c>
      <c r="O23" s="17">
        <f t="shared" si="2"/>
        <v>390</v>
      </c>
    </row>
    <row r="24" spans="1:15" ht="63" x14ac:dyDescent="0.25">
      <c r="A24" s="70"/>
      <c r="B24" s="32">
        <v>25</v>
      </c>
      <c r="C24" s="72"/>
      <c r="D24" s="34" t="s">
        <v>9</v>
      </c>
      <c r="E24" s="75"/>
      <c r="F24" s="30" t="s">
        <v>104</v>
      </c>
      <c r="G24" s="31" t="s">
        <v>49</v>
      </c>
      <c r="H24" s="30" t="s">
        <v>50</v>
      </c>
      <c r="I24" s="30" t="s">
        <v>11</v>
      </c>
      <c r="J24" s="36">
        <v>400</v>
      </c>
      <c r="K24" s="14">
        <f>REITORIA!K24+CEPLAN!K24+ESAG!K24+CEART!K24+FAED!K24+CEAD!K24+CEFID!K24+CERES!K24+CESFI!K24+CEAVI!K24+CCT!K24+CAV!K24+CEO!K24</f>
        <v>203</v>
      </c>
      <c r="L24" s="13">
        <f>(REITORIA!K24-REITORIA!L24)+(CEPLAN!K24-CEPLAN!L24)+(ESAG!K24-ESAG!L24)+(CEART!K24-CEART!L24)+(FAED!K24-FAED!L24)+(CEAD!K24-CEAD!L24)+(CEFID!K24-CEFID!L24)+(CERES!K24-CERES!L24)+(CESFI!K24-CESFI!L24)+(CEAVI!K24-CEAVI!L24)+(CCT!K24-CCT!L24)+(CAV!K24-CAV!L24)+(CEO!K24-CEO!L24)</f>
        <v>15</v>
      </c>
      <c r="M24" s="16">
        <f t="shared" si="0"/>
        <v>188</v>
      </c>
      <c r="N24" s="17">
        <f t="shared" si="1"/>
        <v>81200</v>
      </c>
      <c r="O24" s="17">
        <f t="shared" si="2"/>
        <v>6000</v>
      </c>
    </row>
    <row r="25" spans="1:15" ht="78.75" x14ac:dyDescent="0.25">
      <c r="A25" s="70"/>
      <c r="B25" s="32">
        <v>26</v>
      </c>
      <c r="C25" s="72"/>
      <c r="D25" s="34" t="s">
        <v>12</v>
      </c>
      <c r="E25" s="75"/>
      <c r="F25" s="30" t="s">
        <v>104</v>
      </c>
      <c r="G25" s="31" t="s">
        <v>49</v>
      </c>
      <c r="H25" s="30" t="s">
        <v>50</v>
      </c>
      <c r="I25" s="30" t="s">
        <v>11</v>
      </c>
      <c r="J25" s="36">
        <v>500</v>
      </c>
      <c r="K25" s="14">
        <f>REITORIA!K25+CEPLAN!K25+ESAG!K25+CEART!K25+FAED!K25+CEAD!K25+CEFID!K25+CERES!K25+CESFI!K25+CEAVI!K25+CCT!K25+CAV!K25+CEO!K25</f>
        <v>86</v>
      </c>
      <c r="L25" s="13">
        <f>(REITORIA!K25-REITORIA!L25)+(CEPLAN!K25-CEPLAN!L25)+(ESAG!K25-ESAG!L25)+(CEART!K25-CEART!L25)+(FAED!K25-FAED!L25)+(CEAD!K25-CEAD!L25)+(CEFID!K25-CEFID!L25)+(CERES!K25-CERES!L25)+(CESFI!K25-CESFI!L25)+(CEAVI!K25-CEAVI!L25)+(CCT!K25-CCT!L25)+(CAV!K25-CAV!L25)+(CEO!K25-CEO!L25)</f>
        <v>5</v>
      </c>
      <c r="M25" s="16">
        <f t="shared" si="0"/>
        <v>81</v>
      </c>
      <c r="N25" s="17">
        <f t="shared" si="1"/>
        <v>43000</v>
      </c>
      <c r="O25" s="17">
        <f t="shared" si="2"/>
        <v>2500</v>
      </c>
    </row>
    <row r="26" spans="1:15" ht="78.75" x14ac:dyDescent="0.25">
      <c r="A26" s="70"/>
      <c r="B26" s="32">
        <v>27</v>
      </c>
      <c r="C26" s="72"/>
      <c r="D26" s="34" t="s">
        <v>13</v>
      </c>
      <c r="E26" s="75"/>
      <c r="F26" s="30" t="s">
        <v>104</v>
      </c>
      <c r="G26" s="31" t="s">
        <v>49</v>
      </c>
      <c r="H26" s="30" t="s">
        <v>50</v>
      </c>
      <c r="I26" s="30" t="s">
        <v>11</v>
      </c>
      <c r="J26" s="36">
        <v>700</v>
      </c>
      <c r="K26" s="14">
        <f>REITORIA!K26+CEPLAN!K26+ESAG!K26+CEART!K26+FAED!K26+CEAD!K26+CEFID!K26+CERES!K26+CESFI!K26+CEAVI!K26+CCT!K26+CAV!K26+CEO!K26</f>
        <v>68</v>
      </c>
      <c r="L26" s="13">
        <f>(REITORIA!K26-REITORIA!L26)+(CEPLAN!K26-CEPLAN!L26)+(ESAG!K26-ESAG!L26)+(CEART!K26-CEART!L26)+(FAED!K26-FAED!L26)+(CEAD!K26-CEAD!L26)+(CEFID!K26-CEFID!L26)+(CERES!K26-CERES!L26)+(CESFI!K26-CESFI!L26)+(CEAVI!K26-CEAVI!L26)+(CCT!K26-CCT!L26)+(CAV!K26-CAV!L26)+(CEO!K26-CEO!L26)</f>
        <v>9</v>
      </c>
      <c r="M26" s="16">
        <f t="shared" si="0"/>
        <v>59</v>
      </c>
      <c r="N26" s="17">
        <f t="shared" si="1"/>
        <v>47600</v>
      </c>
      <c r="O26" s="17">
        <f t="shared" si="2"/>
        <v>6300</v>
      </c>
    </row>
    <row r="27" spans="1:15" ht="31.5" x14ac:dyDescent="0.25">
      <c r="A27" s="70"/>
      <c r="B27" s="32">
        <v>28</v>
      </c>
      <c r="C27" s="72"/>
      <c r="D27" s="34" t="s">
        <v>14</v>
      </c>
      <c r="E27" s="75"/>
      <c r="F27" s="30" t="s">
        <v>104</v>
      </c>
      <c r="G27" s="31" t="s">
        <v>49</v>
      </c>
      <c r="H27" s="30" t="s">
        <v>50</v>
      </c>
      <c r="I27" s="30" t="s">
        <v>11</v>
      </c>
      <c r="J27" s="36">
        <v>45</v>
      </c>
      <c r="K27" s="14">
        <f>REITORIA!K27+CEPLAN!K27+ESAG!K27+CEART!K27+FAED!K27+CEAD!K27+CEFID!K27+CERES!K27+CESFI!K27+CEAVI!K27+CCT!K27+CAV!K27+CEO!K27</f>
        <v>364</v>
      </c>
      <c r="L27" s="13">
        <f>(REITORIA!K27-REITORIA!L27)+(CEPLAN!K27-CEPLAN!L27)+(ESAG!K27-ESAG!L27)+(CEART!K27-CEART!L27)+(FAED!K27-FAED!L27)+(CEAD!K27-CEAD!L27)+(CEFID!K27-CEFID!L27)+(CERES!K27-CERES!L27)+(CESFI!K27-CESFI!L27)+(CEAVI!K27-CEAVI!L27)+(CCT!K27-CCT!L27)+(CAV!K27-CAV!L27)+(CEO!K27-CEO!L27)</f>
        <v>84</v>
      </c>
      <c r="M27" s="16">
        <f t="shared" si="0"/>
        <v>280</v>
      </c>
      <c r="N27" s="17">
        <f t="shared" si="1"/>
        <v>16380</v>
      </c>
      <c r="O27" s="17">
        <f t="shared" si="2"/>
        <v>3780</v>
      </c>
    </row>
    <row r="28" spans="1:15" ht="31.5" x14ac:dyDescent="0.25">
      <c r="A28" s="70"/>
      <c r="B28" s="32">
        <v>29</v>
      </c>
      <c r="C28" s="72"/>
      <c r="D28" s="34" t="s">
        <v>56</v>
      </c>
      <c r="E28" s="75"/>
      <c r="F28" s="30" t="s">
        <v>104</v>
      </c>
      <c r="G28" s="31" t="s">
        <v>49</v>
      </c>
      <c r="H28" s="30" t="s">
        <v>50</v>
      </c>
      <c r="I28" s="30" t="s">
        <v>11</v>
      </c>
      <c r="J28" s="36">
        <v>45</v>
      </c>
      <c r="K28" s="14">
        <f>REITORIA!K28+CEPLAN!K28+ESAG!K28+CEART!K28+FAED!K28+CEAD!K28+CEFID!K28+CERES!K28+CESFI!K28+CEAVI!K28+CCT!K28+CAV!K28+CEO!K28</f>
        <v>233</v>
      </c>
      <c r="L28" s="13">
        <f>(REITORIA!K28-REITORIA!L28)+(CEPLAN!K28-CEPLAN!L28)+(ESAG!K28-ESAG!L28)+(CEART!K28-CEART!L28)+(FAED!K28-FAED!L28)+(CEAD!K28-CEAD!L28)+(CEFID!K28-CEFID!L28)+(CERES!K28-CERES!L28)+(CESFI!K28-CESFI!L28)+(CEAVI!K28-CEAVI!L28)+(CCT!K28-CCT!L28)+(CAV!K28-CAV!L28)+(CEO!K28-CEO!L28)</f>
        <v>56</v>
      </c>
      <c r="M28" s="16">
        <f t="shared" si="0"/>
        <v>177</v>
      </c>
      <c r="N28" s="17">
        <f t="shared" si="1"/>
        <v>10485</v>
      </c>
      <c r="O28" s="17">
        <f t="shared" si="2"/>
        <v>2520</v>
      </c>
    </row>
    <row r="29" spans="1:15" ht="31.5" x14ac:dyDescent="0.25">
      <c r="A29" s="70"/>
      <c r="B29" s="32">
        <v>30</v>
      </c>
      <c r="C29" s="72"/>
      <c r="D29" s="34" t="s">
        <v>15</v>
      </c>
      <c r="E29" s="75"/>
      <c r="F29" s="30" t="s">
        <v>104</v>
      </c>
      <c r="G29" s="31" t="s">
        <v>49</v>
      </c>
      <c r="H29" s="30" t="s">
        <v>50</v>
      </c>
      <c r="I29" s="30" t="s">
        <v>11</v>
      </c>
      <c r="J29" s="36">
        <v>44.96</v>
      </c>
      <c r="K29" s="14">
        <f>REITORIA!K29+CEPLAN!K29+ESAG!K29+CEART!K29+FAED!K29+CEAD!K29+CEFID!K29+CERES!K29+CESFI!K29+CEAVI!K29+CCT!K29+CAV!K29+CEO!K29</f>
        <v>214</v>
      </c>
      <c r="L29" s="13">
        <f>(REITORIA!K29-REITORIA!L29)+(CEPLAN!K29-CEPLAN!L29)+(ESAG!K29-ESAG!L29)+(CEART!K29-CEART!L29)+(FAED!K29-FAED!L29)+(CEAD!K29-CEAD!L29)+(CEFID!K29-CEFID!L29)+(CERES!K29-CERES!L29)+(CESFI!K29-CESFI!L29)+(CEAVI!K29-CEAVI!L29)+(CCT!K29-CCT!L29)+(CAV!K29-CAV!L29)+(CEO!K29-CEO!L29)</f>
        <v>24</v>
      </c>
      <c r="M29" s="16">
        <f t="shared" si="0"/>
        <v>190</v>
      </c>
      <c r="N29" s="17">
        <f t="shared" si="1"/>
        <v>9621.44</v>
      </c>
      <c r="O29" s="17">
        <f t="shared" si="2"/>
        <v>1079.04</v>
      </c>
    </row>
    <row r="30" spans="1:15" ht="15.75" x14ac:dyDescent="0.25">
      <c r="A30" s="70"/>
      <c r="B30" s="32">
        <v>31</v>
      </c>
      <c r="C30" s="72"/>
      <c r="D30" s="34" t="s">
        <v>102</v>
      </c>
      <c r="E30" s="75"/>
      <c r="F30" s="30" t="s">
        <v>104</v>
      </c>
      <c r="G30" s="31" t="s">
        <v>49</v>
      </c>
      <c r="H30" s="30" t="s">
        <v>50</v>
      </c>
      <c r="I30" s="30" t="s">
        <v>11</v>
      </c>
      <c r="J30" s="36">
        <v>105.6</v>
      </c>
      <c r="K30" s="14">
        <f>REITORIA!K30+CEPLAN!K30+ESAG!K30+CEART!K30+FAED!K30+CEAD!K30+CEFID!K30+CERES!K30+CESFI!K30+CEAVI!K30+CCT!K30+CAV!K30+CEO!K30</f>
        <v>225</v>
      </c>
      <c r="L30" s="13">
        <f>(REITORIA!K30-REITORIA!L30)+(CEPLAN!K30-CEPLAN!L30)+(ESAG!K30-ESAG!L30)+(CEART!K30-CEART!L30)+(FAED!K30-FAED!L30)+(CEAD!K30-CEAD!L30)+(CEFID!K30-CEFID!L30)+(CERES!K30-CERES!L30)+(CESFI!K30-CESFI!L30)+(CEAVI!K30-CEAVI!L30)+(CCT!K30-CCT!L30)+(CAV!K30-CAV!L30)+(CEO!K30-CEO!L30)</f>
        <v>8</v>
      </c>
      <c r="M30" s="16">
        <f t="shared" si="0"/>
        <v>217</v>
      </c>
      <c r="N30" s="17">
        <f t="shared" si="1"/>
        <v>23760</v>
      </c>
      <c r="O30" s="17">
        <f t="shared" si="2"/>
        <v>844.8</v>
      </c>
    </row>
    <row r="31" spans="1:15" ht="31.5" x14ac:dyDescent="0.25">
      <c r="A31" s="77"/>
      <c r="B31" s="32">
        <v>32</v>
      </c>
      <c r="C31" s="73"/>
      <c r="D31" s="34" t="s">
        <v>51</v>
      </c>
      <c r="E31" s="76"/>
      <c r="F31" s="30" t="s">
        <v>104</v>
      </c>
      <c r="G31" s="31" t="s">
        <v>49</v>
      </c>
      <c r="H31" s="30" t="s">
        <v>50</v>
      </c>
      <c r="I31" s="30" t="s">
        <v>11</v>
      </c>
      <c r="J31" s="36">
        <v>50</v>
      </c>
      <c r="K31" s="14">
        <f>REITORIA!K31+CEPLAN!K31+ESAG!K31+CEART!K31+FAED!K31+CEAD!K31+CEFID!K31+CERES!K31+CESFI!K31+CEAVI!K31+CCT!K31+CAV!K31+CEO!K31</f>
        <v>59</v>
      </c>
      <c r="L31" s="13">
        <f>(REITORIA!K31-REITORIA!L31)+(CEPLAN!K31-CEPLAN!L31)+(ESAG!K31-ESAG!L31)+(CEART!K31-CEART!L31)+(FAED!K31-FAED!L31)+(CEAD!K31-CEAD!L31)+(CEFID!K31-CEFID!L31)+(CERES!K31-CERES!L31)+(CESFI!K31-CESFI!L31)+(CEAVI!K31-CEAVI!L31)+(CCT!K31-CCT!L31)+(CAV!K31-CAV!L31)+(CEO!K31-CEO!L31)</f>
        <v>0</v>
      </c>
      <c r="M31" s="16">
        <f t="shared" si="0"/>
        <v>59</v>
      </c>
      <c r="N31" s="17">
        <f t="shared" si="1"/>
        <v>2950</v>
      </c>
      <c r="O31" s="17">
        <f t="shared" si="2"/>
        <v>0</v>
      </c>
    </row>
    <row r="32" spans="1:15" ht="15.75" x14ac:dyDescent="0.25">
      <c r="A32" s="81">
        <v>25</v>
      </c>
      <c r="B32" s="42">
        <v>33</v>
      </c>
      <c r="C32" s="82" t="s">
        <v>95</v>
      </c>
      <c r="D32" s="41" t="s">
        <v>48</v>
      </c>
      <c r="E32" s="78" t="s">
        <v>10</v>
      </c>
      <c r="F32" s="45" t="s">
        <v>104</v>
      </c>
      <c r="G32" s="47" t="s">
        <v>49</v>
      </c>
      <c r="H32" s="45" t="s">
        <v>50</v>
      </c>
      <c r="I32" s="45" t="s">
        <v>11</v>
      </c>
      <c r="J32" s="46">
        <v>210</v>
      </c>
      <c r="K32" s="14">
        <f>REITORIA!K32+CEPLAN!K32+ESAG!K32+CEART!K32+FAED!K32+CEAD!K32+CEFID!K32+CERES!K32+CESFI!K32+CEAVI!K32+CCT!K32+CAV!K32+CEO!K32</f>
        <v>5</v>
      </c>
      <c r="L32" s="13">
        <f>(REITORIA!K32-REITORIA!L32)+(CEPLAN!K32-CEPLAN!L32)+(ESAG!K32-ESAG!L32)+(CEART!K32-CEART!L32)+(FAED!K32-FAED!L32)+(CEAD!K32-CEAD!L32)+(CEFID!K32-CEFID!L32)+(CERES!K32-CERES!L32)+(CESFI!K32-CESFI!L32)+(CEAVI!K32-CEAVI!L32)+(CCT!K32-CCT!L32)+(CAV!K32-CAV!L32)+(CEO!K32-CEO!L32)</f>
        <v>0</v>
      </c>
      <c r="M32" s="16">
        <f t="shared" si="0"/>
        <v>5</v>
      </c>
      <c r="N32" s="17">
        <f t="shared" si="1"/>
        <v>1050</v>
      </c>
      <c r="O32" s="17">
        <f t="shared" si="2"/>
        <v>0</v>
      </c>
    </row>
    <row r="33" spans="1:15" ht="63" x14ac:dyDescent="0.25">
      <c r="A33" s="81"/>
      <c r="B33" s="42">
        <v>34</v>
      </c>
      <c r="C33" s="83"/>
      <c r="D33" s="41" t="s">
        <v>9</v>
      </c>
      <c r="E33" s="79"/>
      <c r="F33" s="45" t="s">
        <v>104</v>
      </c>
      <c r="G33" s="47" t="s">
        <v>49</v>
      </c>
      <c r="H33" s="45" t="s">
        <v>50</v>
      </c>
      <c r="I33" s="45" t="s">
        <v>11</v>
      </c>
      <c r="J33" s="46">
        <v>502.2</v>
      </c>
      <c r="K33" s="14">
        <f>REITORIA!K33+CEPLAN!K33+ESAG!K33+CEART!K33+FAED!K33+CEAD!K33+CEFID!K33+CERES!K33+CESFI!K33+CEAVI!K33+CCT!K33+CAV!K33+CEO!K33</f>
        <v>30</v>
      </c>
      <c r="L33" s="13">
        <f>(REITORIA!K33-REITORIA!L33)+(CEPLAN!K33-CEPLAN!L33)+(ESAG!K33-ESAG!L33)+(CEART!K33-CEART!L33)+(FAED!K33-FAED!L33)+(CEAD!K33-CEAD!L33)+(CEFID!K33-CEFID!L33)+(CERES!K33-CERES!L33)+(CESFI!K33-CESFI!L33)+(CEAVI!K33-CEAVI!L33)+(CCT!K33-CCT!L33)+(CAV!K33-CAV!L33)+(CEO!K33-CEO!L33)</f>
        <v>17</v>
      </c>
      <c r="M33" s="16">
        <f t="shared" si="0"/>
        <v>13</v>
      </c>
      <c r="N33" s="17">
        <f t="shared" si="1"/>
        <v>15066</v>
      </c>
      <c r="O33" s="17">
        <f t="shared" si="2"/>
        <v>8537.4</v>
      </c>
    </row>
    <row r="34" spans="1:15" ht="78.75" x14ac:dyDescent="0.25">
      <c r="A34" s="81"/>
      <c r="B34" s="42">
        <v>35</v>
      </c>
      <c r="C34" s="83"/>
      <c r="D34" s="41" t="s">
        <v>12</v>
      </c>
      <c r="E34" s="79"/>
      <c r="F34" s="45" t="s">
        <v>104</v>
      </c>
      <c r="G34" s="47" t="s">
        <v>49</v>
      </c>
      <c r="H34" s="45" t="s">
        <v>50</v>
      </c>
      <c r="I34" s="45" t="s">
        <v>11</v>
      </c>
      <c r="J34" s="46">
        <v>612</v>
      </c>
      <c r="K34" s="14">
        <f>REITORIA!K34+CEPLAN!K34+ESAG!K34+CEART!K34+FAED!K34+CEAD!K34+CEFID!K34+CERES!K34+CESFI!K34+CEAVI!K34+CCT!K34+CAV!K34+CEO!K34</f>
        <v>20</v>
      </c>
      <c r="L34" s="13">
        <f>(REITORIA!K34-REITORIA!L34)+(CEPLAN!K34-CEPLAN!L34)+(ESAG!K34-ESAG!L34)+(CEART!K34-CEART!L34)+(FAED!K34-FAED!L34)+(CEAD!K34-CEAD!L34)+(CEFID!K34-CEFID!L34)+(CERES!K34-CERES!L34)+(CESFI!K34-CESFI!L34)+(CEAVI!K34-CEAVI!L34)+(CCT!K34-CCT!L34)+(CAV!K34-CAV!L34)+(CEO!K34-CEO!L34)</f>
        <v>0</v>
      </c>
      <c r="M34" s="16">
        <f t="shared" si="0"/>
        <v>20</v>
      </c>
      <c r="N34" s="17">
        <f t="shared" si="1"/>
        <v>12240</v>
      </c>
      <c r="O34" s="17">
        <f t="shared" si="2"/>
        <v>0</v>
      </c>
    </row>
    <row r="35" spans="1:15" ht="78.75" x14ac:dyDescent="0.25">
      <c r="A35" s="81"/>
      <c r="B35" s="42">
        <v>36</v>
      </c>
      <c r="C35" s="83"/>
      <c r="D35" s="41" t="s">
        <v>13</v>
      </c>
      <c r="E35" s="79"/>
      <c r="F35" s="45" t="s">
        <v>104</v>
      </c>
      <c r="G35" s="47" t="s">
        <v>49</v>
      </c>
      <c r="H35" s="45" t="s">
        <v>50</v>
      </c>
      <c r="I35" s="45" t="s">
        <v>11</v>
      </c>
      <c r="J35" s="46">
        <v>877.2</v>
      </c>
      <c r="K35" s="14">
        <f>REITORIA!K35+CEPLAN!K35+ESAG!K35+CEART!K35+FAED!K35+CEAD!K35+CEFID!K35+CERES!K35+CESFI!K35+CEAVI!K35+CCT!K35+CAV!K35+CEO!K35</f>
        <v>15</v>
      </c>
      <c r="L35" s="13">
        <f>(REITORIA!K35-REITORIA!L35)+(CEPLAN!K35-CEPLAN!L35)+(ESAG!K35-ESAG!L35)+(CEART!K35-CEART!L35)+(FAED!K35-FAED!L35)+(CEAD!K35-CEAD!L35)+(CEFID!K35-CEFID!L35)+(CERES!K35-CERES!L35)+(CESFI!K35-CESFI!L35)+(CEAVI!K35-CEAVI!L35)+(CCT!K35-CCT!L35)+(CAV!K35-CAV!L35)+(CEO!K35-CEO!L35)</f>
        <v>0</v>
      </c>
      <c r="M35" s="16">
        <f t="shared" si="0"/>
        <v>15</v>
      </c>
      <c r="N35" s="17">
        <f t="shared" si="1"/>
        <v>13158</v>
      </c>
      <c r="O35" s="17">
        <f t="shared" si="2"/>
        <v>0</v>
      </c>
    </row>
    <row r="36" spans="1:15" ht="31.5" x14ac:dyDescent="0.25">
      <c r="A36" s="81"/>
      <c r="B36" s="42">
        <v>37</v>
      </c>
      <c r="C36" s="83"/>
      <c r="D36" s="41" t="s">
        <v>14</v>
      </c>
      <c r="E36" s="79"/>
      <c r="F36" s="45" t="s">
        <v>104</v>
      </c>
      <c r="G36" s="47" t="s">
        <v>49</v>
      </c>
      <c r="H36" s="45" t="s">
        <v>50</v>
      </c>
      <c r="I36" s="45" t="s">
        <v>11</v>
      </c>
      <c r="J36" s="46">
        <v>67</v>
      </c>
      <c r="K36" s="14">
        <f>REITORIA!K36+CEPLAN!K36+ESAG!K36+CEART!K36+FAED!K36+CEAD!K36+CEFID!K36+CERES!K36+CESFI!K36+CEAVI!K36+CCT!K36+CAV!K36+CEO!K36</f>
        <v>15</v>
      </c>
      <c r="L36" s="13">
        <f>(REITORIA!K36-REITORIA!L36)+(CEPLAN!K36-CEPLAN!L36)+(ESAG!K36-ESAG!L36)+(CEART!K36-CEART!L36)+(FAED!K36-FAED!L36)+(CEAD!K36-CEAD!L36)+(CEFID!K36-CEFID!L36)+(CERES!K36-CERES!L36)+(CESFI!K36-CESFI!L36)+(CEAVI!K36-CEAVI!L36)+(CCT!K36-CCT!L36)+(CAV!K36-CAV!L36)+(CEO!K36-CEO!L36)</f>
        <v>0</v>
      </c>
      <c r="M36" s="16">
        <f t="shared" si="0"/>
        <v>15</v>
      </c>
      <c r="N36" s="17">
        <f t="shared" si="1"/>
        <v>1005</v>
      </c>
      <c r="O36" s="17">
        <f t="shared" si="2"/>
        <v>0</v>
      </c>
    </row>
    <row r="37" spans="1:15" ht="31.5" x14ac:dyDescent="0.25">
      <c r="A37" s="81"/>
      <c r="B37" s="42">
        <v>38</v>
      </c>
      <c r="C37" s="83"/>
      <c r="D37" s="41" t="s">
        <v>56</v>
      </c>
      <c r="E37" s="79"/>
      <c r="F37" s="45" t="s">
        <v>104</v>
      </c>
      <c r="G37" s="47" t="s">
        <v>49</v>
      </c>
      <c r="H37" s="45" t="s">
        <v>50</v>
      </c>
      <c r="I37" s="45" t="s">
        <v>11</v>
      </c>
      <c r="J37" s="46">
        <v>72</v>
      </c>
      <c r="K37" s="14">
        <f>REITORIA!K37+CEPLAN!K37+ESAG!K37+CEART!K37+FAED!K37+CEAD!K37+CEFID!K37+CERES!K37+CESFI!K37+CEAVI!K37+CCT!K37+CAV!K37+CEO!K37</f>
        <v>15</v>
      </c>
      <c r="L37" s="13">
        <f>(REITORIA!K37-REITORIA!L37)+(CEPLAN!K37-CEPLAN!L37)+(ESAG!K37-ESAG!L37)+(CEART!K37-CEART!L37)+(FAED!K37-FAED!L37)+(CEAD!K37-CEAD!L37)+(CEFID!K37-CEFID!L37)+(CERES!K37-CERES!L37)+(CESFI!K37-CESFI!L37)+(CEAVI!K37-CEAVI!L37)+(CCT!K37-CCT!L37)+(CAV!K37-CAV!L37)+(CEO!K37-CEO!L37)</f>
        <v>0</v>
      </c>
      <c r="M37" s="16">
        <f t="shared" si="0"/>
        <v>15</v>
      </c>
      <c r="N37" s="17">
        <f t="shared" si="1"/>
        <v>1080</v>
      </c>
      <c r="O37" s="17">
        <f t="shared" si="2"/>
        <v>0</v>
      </c>
    </row>
    <row r="38" spans="1:15" ht="31.5" x14ac:dyDescent="0.25">
      <c r="A38" s="81"/>
      <c r="B38" s="42">
        <v>39</v>
      </c>
      <c r="C38" s="83"/>
      <c r="D38" s="41" t="s">
        <v>15</v>
      </c>
      <c r="E38" s="79"/>
      <c r="F38" s="45" t="s">
        <v>104</v>
      </c>
      <c r="G38" s="47" t="s">
        <v>49</v>
      </c>
      <c r="H38" s="45" t="s">
        <v>50</v>
      </c>
      <c r="I38" s="45" t="s">
        <v>11</v>
      </c>
      <c r="J38" s="46">
        <v>88</v>
      </c>
      <c r="K38" s="14">
        <f>REITORIA!K38+CEPLAN!K38+ESAG!K38+CEART!K38+FAED!K38+CEAD!K38+CEFID!K38+CERES!K38+CESFI!K38+CEAVI!K38+CCT!K38+CAV!K38+CEO!K38</f>
        <v>10</v>
      </c>
      <c r="L38" s="13">
        <f>(REITORIA!K38-REITORIA!L38)+(CEPLAN!K38-CEPLAN!L38)+(ESAG!K38-ESAG!L38)+(CEART!K38-CEART!L38)+(FAED!K38-FAED!L38)+(CEAD!K38-CEAD!L38)+(CEFID!K38-CEFID!L38)+(CERES!K38-CERES!L38)+(CESFI!K38-CESFI!L38)+(CEAVI!K38-CEAVI!L38)+(CCT!K38-CCT!L38)+(CAV!K38-CAV!L38)+(CEO!K38-CEO!L38)</f>
        <v>0</v>
      </c>
      <c r="M38" s="16">
        <f t="shared" si="0"/>
        <v>10</v>
      </c>
      <c r="N38" s="17">
        <f t="shared" si="1"/>
        <v>880</v>
      </c>
      <c r="O38" s="17">
        <f t="shared" si="2"/>
        <v>0</v>
      </c>
    </row>
    <row r="39" spans="1:15" ht="15.75" x14ac:dyDescent="0.25">
      <c r="A39" s="81"/>
      <c r="B39" s="42">
        <v>40</v>
      </c>
      <c r="C39" s="83"/>
      <c r="D39" s="41" t="s">
        <v>102</v>
      </c>
      <c r="E39" s="79"/>
      <c r="F39" s="45" t="s">
        <v>104</v>
      </c>
      <c r="G39" s="47" t="s">
        <v>49</v>
      </c>
      <c r="H39" s="45" t="s">
        <v>50</v>
      </c>
      <c r="I39" s="45" t="s">
        <v>11</v>
      </c>
      <c r="J39" s="46">
        <v>145</v>
      </c>
      <c r="K39" s="14">
        <f>REITORIA!K39+CEPLAN!K39+ESAG!K39+CEART!K39+FAED!K39+CEAD!K39+CEFID!K39+CERES!K39+CESFI!K39+CEAVI!K39+CCT!K39+CAV!K39+CEO!K39</f>
        <v>20</v>
      </c>
      <c r="L39" s="13">
        <f>(REITORIA!K39-REITORIA!L39)+(CEPLAN!K39-CEPLAN!L39)+(ESAG!K39-ESAG!L39)+(CEART!K39-CEART!L39)+(FAED!K39-FAED!L39)+(CEAD!K39-CEAD!L39)+(CEFID!K39-CEFID!L39)+(CERES!K39-CERES!L39)+(CESFI!K39-CESFI!L39)+(CEAVI!K39-CEAVI!L39)+(CCT!K39-CCT!L39)+(CAV!K39-CAV!L39)+(CEO!K39-CEO!L39)</f>
        <v>0</v>
      </c>
      <c r="M39" s="16">
        <f t="shared" si="0"/>
        <v>20</v>
      </c>
      <c r="N39" s="17">
        <f t="shared" si="1"/>
        <v>2900</v>
      </c>
      <c r="O39" s="17">
        <f t="shared" si="2"/>
        <v>0</v>
      </c>
    </row>
    <row r="40" spans="1:15" ht="31.5" x14ac:dyDescent="0.25">
      <c r="A40" s="81"/>
      <c r="B40" s="42">
        <v>41</v>
      </c>
      <c r="C40" s="84"/>
      <c r="D40" s="41" t="s">
        <v>51</v>
      </c>
      <c r="E40" s="80"/>
      <c r="F40" s="45" t="s">
        <v>104</v>
      </c>
      <c r="G40" s="47" t="s">
        <v>49</v>
      </c>
      <c r="H40" s="45" t="s">
        <v>50</v>
      </c>
      <c r="I40" s="45" t="s">
        <v>11</v>
      </c>
      <c r="J40" s="46">
        <v>300.35000000000002</v>
      </c>
      <c r="K40" s="14">
        <f>REITORIA!K40+CEPLAN!K40+ESAG!K40+CEART!K40+FAED!K40+CEAD!K40+CEFID!K40+CERES!K40+CESFI!K40+CEAVI!K40+CCT!K40+CAV!K40+CEO!K40</f>
        <v>5</v>
      </c>
      <c r="L40" s="13">
        <f>(REITORIA!K40-REITORIA!L40)+(CEPLAN!K40-CEPLAN!L40)+(ESAG!K40-ESAG!L40)+(CEART!K40-CEART!L40)+(FAED!K40-FAED!L40)+(CEAD!K40-CEAD!L40)+(CEFID!K40-CEFID!L40)+(CERES!K40-CERES!L40)+(CESFI!K40-CESFI!L40)+(CEAVI!K40-CEAVI!L40)+(CCT!K40-CCT!L40)+(CAV!K40-CAV!L40)+(CEO!K40-CEO!L40)</f>
        <v>0</v>
      </c>
      <c r="M40" s="16">
        <f t="shared" si="0"/>
        <v>5</v>
      </c>
      <c r="N40" s="17">
        <f t="shared" si="1"/>
        <v>1501.75</v>
      </c>
      <c r="O40" s="17">
        <f t="shared" si="2"/>
        <v>0</v>
      </c>
    </row>
    <row r="41" spans="1:15" ht="36.75" customHeight="1" x14ac:dyDescent="0.25">
      <c r="A41" s="71">
        <v>26</v>
      </c>
      <c r="B41" s="32">
        <v>42</v>
      </c>
      <c r="C41" s="71" t="s">
        <v>95</v>
      </c>
      <c r="D41" s="49" t="s">
        <v>9</v>
      </c>
      <c r="E41" s="74" t="s">
        <v>103</v>
      </c>
      <c r="F41" s="30" t="s">
        <v>104</v>
      </c>
      <c r="G41" s="43" t="s">
        <v>49</v>
      </c>
      <c r="H41" s="30" t="s">
        <v>50</v>
      </c>
      <c r="I41" s="30" t="s">
        <v>11</v>
      </c>
      <c r="J41" s="36">
        <v>489</v>
      </c>
      <c r="K41" s="14">
        <f>REITORIA!K41+CEPLAN!K41+ESAG!K41+CEART!K41+FAED!K41+CEAD!K41+CEFID!K41+CERES!K41+CESFI!K41+CEAVI!K41+CCT!K41+CAV!K41+CEO!K41</f>
        <v>9</v>
      </c>
      <c r="L41" s="13">
        <f>(REITORIA!K41-REITORIA!L41)+(CEPLAN!K41-CEPLAN!L41)+(ESAG!K41-ESAG!L41)+(CEART!K41-CEART!L41)+(FAED!K41-FAED!L41)+(CEAD!K41-CEAD!L41)+(CEFID!K41-CEFID!L41)+(CERES!K41-CERES!L41)+(CESFI!K41-CESFI!L41)+(CEAVI!K41-CEAVI!L41)+(CCT!K41-CCT!L41)+(CAV!K41-CAV!L41)+(CEO!K41-CEO!L41)</f>
        <v>4</v>
      </c>
      <c r="M41" s="16">
        <f t="shared" si="0"/>
        <v>5</v>
      </c>
      <c r="N41" s="17">
        <f t="shared" si="1"/>
        <v>4401</v>
      </c>
      <c r="O41" s="17">
        <f t="shared" si="2"/>
        <v>1956</v>
      </c>
    </row>
    <row r="42" spans="1:15" ht="78.75" x14ac:dyDescent="0.25">
      <c r="A42" s="72"/>
      <c r="B42" s="32">
        <v>43</v>
      </c>
      <c r="C42" s="72"/>
      <c r="D42" s="34" t="s">
        <v>12</v>
      </c>
      <c r="E42" s="75"/>
      <c r="F42" s="30" t="s">
        <v>104</v>
      </c>
      <c r="G42" s="31" t="s">
        <v>49</v>
      </c>
      <c r="H42" s="30" t="s">
        <v>50</v>
      </c>
      <c r="I42" s="30" t="s">
        <v>11</v>
      </c>
      <c r="J42" s="36">
        <v>600</v>
      </c>
      <c r="K42" s="14">
        <f>REITORIA!K42+CEPLAN!K42+ESAG!K42+CEART!K42+FAED!K42+CEAD!K42+CEFID!K42+CERES!K42+CESFI!K42+CEAVI!K42+CCT!K42+CAV!K42+CEO!K42</f>
        <v>4</v>
      </c>
      <c r="L42" s="13">
        <f>(REITORIA!K42-REITORIA!L42)+(CEPLAN!K42-CEPLAN!L42)+(ESAG!K42-ESAG!L42)+(CEART!K42-CEART!L42)+(FAED!K42-FAED!L42)+(CEAD!K42-CEAD!L42)+(CEFID!K42-CEFID!L42)+(CERES!K42-CERES!L42)+(CESFI!K42-CESFI!L42)+(CEAVI!K42-CEAVI!L42)+(CCT!K42-CCT!L42)+(CAV!K42-CAV!L42)+(CEO!K42-CEO!L42)</f>
        <v>0</v>
      </c>
      <c r="M42" s="16">
        <f t="shared" si="0"/>
        <v>4</v>
      </c>
      <c r="N42" s="17">
        <f t="shared" si="1"/>
        <v>2400</v>
      </c>
      <c r="O42" s="17">
        <f t="shared" si="2"/>
        <v>0</v>
      </c>
    </row>
    <row r="43" spans="1:15" ht="31.5" x14ac:dyDescent="0.25">
      <c r="A43" s="72"/>
      <c r="B43" s="32">
        <v>44</v>
      </c>
      <c r="C43" s="72"/>
      <c r="D43" s="34" t="s">
        <v>14</v>
      </c>
      <c r="E43" s="75"/>
      <c r="F43" s="30" t="s">
        <v>104</v>
      </c>
      <c r="G43" s="31" t="s">
        <v>49</v>
      </c>
      <c r="H43" s="30" t="s">
        <v>50</v>
      </c>
      <c r="I43" s="30" t="s">
        <v>11</v>
      </c>
      <c r="J43" s="36">
        <v>49</v>
      </c>
      <c r="K43" s="14">
        <f>REITORIA!K43+CEPLAN!K43+ESAG!K43+CEART!K43+FAED!K43+CEAD!K43+CEFID!K43+CERES!K43+CESFI!K43+CEAVI!K43+CCT!K43+CAV!K43+CEO!K43</f>
        <v>9</v>
      </c>
      <c r="L43" s="13">
        <f>(REITORIA!K43-REITORIA!L43)+(CEPLAN!K43-CEPLAN!L43)+(ESAG!K43-ESAG!L43)+(CEART!K43-CEART!L43)+(FAED!K43-FAED!L43)+(CEAD!K43-CEAD!L43)+(CEFID!K43-CEFID!L43)+(CERES!K43-CERES!L43)+(CESFI!K43-CESFI!L43)+(CEAVI!K43-CEAVI!L43)+(CCT!K43-CCT!L43)+(CAV!K43-CAV!L43)+(CEO!K43-CEO!L43)</f>
        <v>8</v>
      </c>
      <c r="M43" s="16">
        <f t="shared" si="0"/>
        <v>1</v>
      </c>
      <c r="N43" s="17">
        <f t="shared" si="1"/>
        <v>441</v>
      </c>
      <c r="O43" s="17">
        <f t="shared" si="2"/>
        <v>392</v>
      </c>
    </row>
    <row r="44" spans="1:15" ht="31.5" x14ac:dyDescent="0.25">
      <c r="A44" s="72"/>
      <c r="B44" s="32">
        <v>45</v>
      </c>
      <c r="C44" s="72"/>
      <c r="D44" s="34" t="s">
        <v>56</v>
      </c>
      <c r="E44" s="75"/>
      <c r="F44" s="30" t="s">
        <v>104</v>
      </c>
      <c r="G44" s="31" t="s">
        <v>49</v>
      </c>
      <c r="H44" s="30" t="s">
        <v>50</v>
      </c>
      <c r="I44" s="30" t="s">
        <v>11</v>
      </c>
      <c r="J44" s="36">
        <v>65.099999999999994</v>
      </c>
      <c r="K44" s="14">
        <f>REITORIA!K44+CEPLAN!K44+ESAG!K44+CEART!K44+FAED!K44+CEAD!K44+CEFID!K44+CERES!K44+CESFI!K44+CEAVI!K44+CCT!K44+CAV!K44+CEO!K44</f>
        <v>8</v>
      </c>
      <c r="L44" s="13">
        <f>(REITORIA!K44-REITORIA!L44)+(CEPLAN!K44-CEPLAN!L44)+(ESAG!K44-ESAG!L44)+(CEART!K44-CEART!L44)+(FAED!K44-FAED!L44)+(CEAD!K44-CEAD!L44)+(CEFID!K44-CEFID!L44)+(CERES!K44-CERES!L44)+(CESFI!K44-CESFI!L44)+(CEAVI!K44-CEAVI!L44)+(CCT!K44-CCT!L44)+(CAV!K44-CAV!L44)+(CEO!K44-CEO!L44)</f>
        <v>0</v>
      </c>
      <c r="M44" s="16">
        <f t="shared" si="0"/>
        <v>8</v>
      </c>
      <c r="N44" s="17">
        <f t="shared" si="1"/>
        <v>520.79999999999995</v>
      </c>
      <c r="O44" s="17">
        <f t="shared" si="2"/>
        <v>0</v>
      </c>
    </row>
    <row r="45" spans="1:15" ht="15.75" x14ac:dyDescent="0.25">
      <c r="A45" s="72"/>
      <c r="B45" s="32">
        <v>47</v>
      </c>
      <c r="C45" s="73"/>
      <c r="D45" s="34" t="s">
        <v>102</v>
      </c>
      <c r="E45" s="76"/>
      <c r="F45" s="30" t="s">
        <v>104</v>
      </c>
      <c r="G45" s="31" t="s">
        <v>49</v>
      </c>
      <c r="H45" s="30" t="s">
        <v>50</v>
      </c>
      <c r="I45" s="30" t="s">
        <v>11</v>
      </c>
      <c r="J45" s="36">
        <v>137</v>
      </c>
      <c r="K45" s="14">
        <f>REITORIA!K45+CEPLAN!K45+ESAG!K45+CEART!K45+FAED!K45+CEAD!K45+CEFID!K45+CERES!K45+CESFI!K45+CEAVI!K45+CCT!K45+CAV!K45+CEO!K45</f>
        <v>6</v>
      </c>
      <c r="L45" s="13">
        <f>(REITORIA!K45-REITORIA!L45)+(CEPLAN!K45-CEPLAN!L45)+(ESAG!K45-ESAG!L45)+(CEART!K45-CEART!L45)+(FAED!K45-FAED!L45)+(CEAD!K45-CEAD!L45)+(CEFID!K45-CEFID!L45)+(CERES!K45-CERES!L45)+(CESFI!K45-CESFI!L45)+(CEAVI!K45-CEAVI!L45)+(CCT!K45-CCT!L45)+(CAV!K45-CAV!L45)+(CEO!K45-CEO!L45)</f>
        <v>2</v>
      </c>
      <c r="M45" s="16">
        <f t="shared" si="0"/>
        <v>4</v>
      </c>
      <c r="N45" s="17">
        <f t="shared" si="1"/>
        <v>822</v>
      </c>
      <c r="O45" s="17">
        <f t="shared" si="2"/>
        <v>274</v>
      </c>
    </row>
    <row r="46" spans="1:15" ht="36" customHeight="1" x14ac:dyDescent="0.25">
      <c r="K46" s="2"/>
      <c r="L46" s="2"/>
      <c r="M46" s="2"/>
      <c r="N46" s="27">
        <f>SUM(N4:N45)</f>
        <v>2536119.2899999996</v>
      </c>
      <c r="O46" s="27">
        <f>SUM(O4:O45)</f>
        <v>88135.799999999988</v>
      </c>
    </row>
    <row r="47" spans="1:15" ht="15" customHeight="1" x14ac:dyDescent="0.25">
      <c r="K47" s="2"/>
      <c r="L47" s="2"/>
      <c r="M47" s="2"/>
    </row>
    <row r="48" spans="1:15" ht="15" customHeight="1" x14ac:dyDescent="0.25">
      <c r="K48" s="2"/>
      <c r="L48" s="2"/>
      <c r="M48" s="2"/>
    </row>
    <row r="49" spans="11:15" ht="39.950000000000003" customHeight="1" x14ac:dyDescent="0.25">
      <c r="K49" s="103" t="str">
        <f>A1</f>
        <v xml:space="preserve">PROCESSO: 716/2021/UDESC </v>
      </c>
      <c r="L49" s="104"/>
      <c r="M49" s="104"/>
      <c r="N49" s="104"/>
      <c r="O49" s="105"/>
    </row>
    <row r="50" spans="11:15" ht="39.950000000000003" customHeight="1" x14ac:dyDescent="0.25">
      <c r="K50" s="103" t="str">
        <f>D1</f>
        <v xml:space="preserve">OBJETO: AQUISIÇÃO E INSTALAÇÃO DE APARELHOS DE AR CONDICIONADO PARA A UDESC </v>
      </c>
      <c r="L50" s="104"/>
      <c r="M50" s="104"/>
      <c r="N50" s="104"/>
      <c r="O50" s="105"/>
    </row>
    <row r="51" spans="11:15" ht="39.950000000000003" customHeight="1" x14ac:dyDescent="0.25">
      <c r="K51" s="106" t="str">
        <f>K1</f>
        <v>VIGÊNCIA DA ATA: 20/08/2021 a 20/08/2022</v>
      </c>
      <c r="L51" s="107"/>
      <c r="M51" s="107"/>
      <c r="N51" s="107"/>
      <c r="O51" s="108"/>
    </row>
    <row r="52" spans="11:15" ht="39.950000000000003" customHeight="1" x14ac:dyDescent="0.25">
      <c r="K52" s="109" t="s">
        <v>22</v>
      </c>
      <c r="L52" s="110"/>
      <c r="M52" s="110"/>
      <c r="N52" s="111"/>
      <c r="O52" s="18">
        <f>N46</f>
        <v>2536119.2899999996</v>
      </c>
    </row>
    <row r="53" spans="11:15" ht="39.950000000000003" customHeight="1" x14ac:dyDescent="0.25">
      <c r="K53" s="94" t="s">
        <v>20</v>
      </c>
      <c r="L53" s="95"/>
      <c r="M53" s="95"/>
      <c r="N53" s="96"/>
      <c r="O53" s="19">
        <f>O46</f>
        <v>88135.799999999988</v>
      </c>
    </row>
    <row r="54" spans="11:15" ht="39.950000000000003" customHeight="1" x14ac:dyDescent="0.25">
      <c r="K54" s="94" t="s">
        <v>23</v>
      </c>
      <c r="L54" s="95"/>
      <c r="M54" s="95"/>
      <c r="N54" s="96"/>
      <c r="O54" s="20"/>
    </row>
    <row r="55" spans="11:15" ht="39.950000000000003" customHeight="1" x14ac:dyDescent="0.25">
      <c r="K55" s="97" t="s">
        <v>24</v>
      </c>
      <c r="L55" s="98"/>
      <c r="M55" s="98"/>
      <c r="N55" s="99"/>
      <c r="O55" s="55">
        <f>O53/O52</f>
        <v>3.4752229655569553E-2</v>
      </c>
    </row>
    <row r="56" spans="11:15" ht="39.950000000000003" customHeight="1" x14ac:dyDescent="0.25">
      <c r="K56" s="100" t="s">
        <v>107</v>
      </c>
      <c r="L56" s="101"/>
      <c r="M56" s="101"/>
      <c r="N56" s="101"/>
      <c r="O56" s="102"/>
    </row>
  </sheetData>
  <customSheetViews>
    <customSheetView guid="{B9C3DAFA-017A-49F7-AED8-93B14E732368}" scale="80">
      <selection activeCell="K4" sqref="K4"/>
      <pageMargins left="0.511811024" right="0.511811024" top="0.78740157499999996" bottom="0.78740157499999996" header="0.31496062000000002" footer="0.31496062000000002"/>
      <pageSetup paperSize="9" scale="60" orientation="landscape" r:id="rId1"/>
    </customSheetView>
    <customSheetView guid="{29377F80-2479-4EEE-B758-5B51FB237957}" scale="80">
      <selection activeCell="K20" sqref="K20"/>
      <pageMargins left="0.511811024" right="0.511811024" top="0.78740157499999996" bottom="0.78740157499999996" header="0.31496062000000002" footer="0.31496062000000002"/>
      <pageSetup paperSize="9" scale="60" orientation="landscape" r:id="rId2"/>
    </customSheetView>
    <customSheetView guid="{4F310B60-E7C4-463C-82E5-32855552E117}" scale="80">
      <selection activeCell="K4" sqref="K4"/>
      <pageMargins left="0.511811024" right="0.511811024" top="0.78740157499999996" bottom="0.78740157499999996" header="0.31496062000000002" footer="0.31496062000000002"/>
      <pageSetup paperSize="9" scale="60" orientation="landscape" r:id="rId3"/>
    </customSheetView>
    <customSheetView guid="{621D8238-5429-498F-AC6E-560DC77BBC2F}" scale="80">
      <selection activeCell="K4" sqref="K4"/>
      <pageMargins left="0.511811024" right="0.511811024" top="0.78740157499999996" bottom="0.78740157499999996" header="0.31496062000000002" footer="0.31496062000000002"/>
      <pageSetup paperSize="9" scale="60" orientation="landscape" r:id="rId4"/>
    </customSheetView>
  </customSheetViews>
  <mergeCells count="21">
    <mergeCell ref="K55:N55"/>
    <mergeCell ref="K56:O56"/>
    <mergeCell ref="K49:O49"/>
    <mergeCell ref="K50:O50"/>
    <mergeCell ref="K51:O51"/>
    <mergeCell ref="K52:N52"/>
    <mergeCell ref="K53:N53"/>
    <mergeCell ref="K1:O1"/>
    <mergeCell ref="A1:C1"/>
    <mergeCell ref="D1:J1"/>
    <mergeCell ref="A2:D2"/>
    <mergeCell ref="K54:N54"/>
    <mergeCell ref="A23:A31"/>
    <mergeCell ref="C23:C31"/>
    <mergeCell ref="E23:E31"/>
    <mergeCell ref="A32:A40"/>
    <mergeCell ref="C32:C40"/>
    <mergeCell ref="E32:E40"/>
    <mergeCell ref="A41:A45"/>
    <mergeCell ref="C41:C45"/>
    <mergeCell ref="E41:E45"/>
  </mergeCells>
  <conditionalFormatting sqref="M57:M1048576 M3:M45">
    <cfRule type="cellIs" dxfId="1" priority="2" operator="equal">
      <formula>"ATENÇÃO"</formula>
    </cfRule>
  </conditionalFormatting>
  <conditionalFormatting sqref="N3:O3">
    <cfRule type="cellIs" dxfId="0" priority="1" operator="equal">
      <formula>"ATENÇÃO"</formula>
    </cfRule>
  </conditionalFormatting>
  <pageMargins left="0.511811024" right="0.511811024" top="0.78740157499999996" bottom="0.78740157499999996" header="0.31496062000000002" footer="0.31496062000000002"/>
  <pageSetup paperSize="9" scale="6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6"/>
  <sheetViews>
    <sheetView zoomScale="80" zoomScaleNormal="80" workbookViewId="0">
      <selection activeCell="Q22" sqref="Q22"/>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136</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64">
        <v>44495</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61"/>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v>2</v>
      </c>
      <c r="L5" s="13">
        <f t="shared" ref="L5:L45" si="0">K5-SUM(N5:AA5)</f>
        <v>2</v>
      </c>
      <c r="M5" s="15" t="str">
        <f t="shared" ref="M5:M45" si="1">IF(L5&lt;0,"ATENÇÃO","OK")</f>
        <v>OK</v>
      </c>
      <c r="N5" s="60"/>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c r="L6" s="13">
        <f t="shared" si="0"/>
        <v>0</v>
      </c>
      <c r="M6" s="15" t="str">
        <f t="shared" si="1"/>
        <v>OK</v>
      </c>
      <c r="N6" s="63"/>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v>1</v>
      </c>
      <c r="L7" s="13">
        <f t="shared" si="0"/>
        <v>1</v>
      </c>
      <c r="M7" s="15" t="str">
        <f t="shared" si="1"/>
        <v>OK</v>
      </c>
      <c r="N7" s="61"/>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c r="L8" s="13">
        <f t="shared" si="0"/>
        <v>0</v>
      </c>
      <c r="M8" s="15" t="str">
        <f t="shared" si="1"/>
        <v>OK</v>
      </c>
      <c r="N8" s="60"/>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26</v>
      </c>
      <c r="L9" s="13">
        <f t="shared" si="0"/>
        <v>26</v>
      </c>
      <c r="M9" s="15" t="str">
        <f t="shared" si="1"/>
        <v>OK</v>
      </c>
      <c r="N9" s="61"/>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61"/>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c r="L11" s="13">
        <f t="shared" si="0"/>
        <v>0</v>
      </c>
      <c r="M11" s="15" t="str">
        <f t="shared" si="1"/>
        <v>OK</v>
      </c>
      <c r="N11" s="61"/>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c r="L12" s="13">
        <f t="shared" si="0"/>
        <v>0</v>
      </c>
      <c r="M12" s="15" t="str">
        <f t="shared" si="1"/>
        <v>OK</v>
      </c>
      <c r="N12" s="61"/>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60"/>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c r="L14" s="13">
        <f t="shared" si="0"/>
        <v>0</v>
      </c>
      <c r="M14" s="15" t="str">
        <f t="shared" si="1"/>
        <v>OK</v>
      </c>
      <c r="N14" s="61"/>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c r="L15" s="13">
        <f t="shared" si="0"/>
        <v>0</v>
      </c>
      <c r="M15" s="15" t="str">
        <f t="shared" si="1"/>
        <v>OK</v>
      </c>
      <c r="N15" s="61"/>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c r="L16" s="13">
        <f t="shared" si="0"/>
        <v>0</v>
      </c>
      <c r="M16" s="15" t="str">
        <f t="shared" si="1"/>
        <v>OK</v>
      </c>
      <c r="N16" s="61"/>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v>6</v>
      </c>
      <c r="L17" s="13">
        <f t="shared" si="0"/>
        <v>6</v>
      </c>
      <c r="M17" s="15" t="str">
        <f t="shared" si="1"/>
        <v>OK</v>
      </c>
      <c r="N17" s="61"/>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c r="L18" s="13">
        <f t="shared" si="0"/>
        <v>0</v>
      </c>
      <c r="M18" s="15" t="str">
        <f t="shared" si="1"/>
        <v>OK</v>
      </c>
      <c r="N18" s="61"/>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c r="L19" s="13">
        <f t="shared" si="0"/>
        <v>0</v>
      </c>
      <c r="M19" s="15" t="str">
        <f t="shared" si="1"/>
        <v>OK</v>
      </c>
      <c r="N19" s="61"/>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c r="L20" s="13">
        <f t="shared" si="0"/>
        <v>0</v>
      </c>
      <c r="M20" s="15" t="str">
        <f t="shared" si="1"/>
        <v>OK</v>
      </c>
      <c r="N20" s="61"/>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v>4</v>
      </c>
      <c r="L21" s="13">
        <f t="shared" si="0"/>
        <v>0</v>
      </c>
      <c r="M21" s="15" t="str">
        <f t="shared" si="1"/>
        <v>OK</v>
      </c>
      <c r="N21" s="112">
        <v>4</v>
      </c>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c r="L22" s="13">
        <f t="shared" si="0"/>
        <v>0</v>
      </c>
      <c r="M22" s="15" t="str">
        <f t="shared" si="1"/>
        <v>OK</v>
      </c>
      <c r="N22" s="61"/>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61"/>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29</v>
      </c>
      <c r="L24" s="13">
        <f t="shared" si="0"/>
        <v>29</v>
      </c>
      <c r="M24" s="15" t="str">
        <f t="shared" si="1"/>
        <v>OK</v>
      </c>
      <c r="N24" s="61"/>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6</v>
      </c>
      <c r="L25" s="13">
        <f t="shared" si="0"/>
        <v>6</v>
      </c>
      <c r="M25" s="15" t="str">
        <f t="shared" si="1"/>
        <v>OK</v>
      </c>
      <c r="N25" s="61"/>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c r="L26" s="13">
        <f t="shared" si="0"/>
        <v>0</v>
      </c>
      <c r="M26" s="15" t="str">
        <f t="shared" si="1"/>
        <v>OK</v>
      </c>
      <c r="N26" s="61"/>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10</v>
      </c>
      <c r="L27" s="13">
        <f t="shared" si="0"/>
        <v>10</v>
      </c>
      <c r="M27" s="15" t="str">
        <f t="shared" si="1"/>
        <v>OK</v>
      </c>
      <c r="N27" s="61"/>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v>10</v>
      </c>
      <c r="L28" s="13">
        <f t="shared" si="0"/>
        <v>10</v>
      </c>
      <c r="M28" s="15" t="str">
        <f t="shared" si="1"/>
        <v>OK</v>
      </c>
      <c r="N28" s="61"/>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c r="L29" s="13">
        <f t="shared" si="0"/>
        <v>0</v>
      </c>
      <c r="M29" s="15" t="str">
        <f t="shared" si="1"/>
        <v>OK</v>
      </c>
      <c r="N29" s="60"/>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c r="L30" s="13">
        <f t="shared" si="0"/>
        <v>0</v>
      </c>
      <c r="M30" s="15" t="str">
        <f t="shared" si="1"/>
        <v>OK</v>
      </c>
      <c r="N30" s="62"/>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c r="L31" s="13">
        <f t="shared" si="0"/>
        <v>0</v>
      </c>
      <c r="M31" s="15" t="str">
        <f t="shared" si="1"/>
        <v>OK</v>
      </c>
      <c r="N31" s="60"/>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60"/>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60"/>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60"/>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60"/>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60"/>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60"/>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60"/>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60"/>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60"/>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60"/>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62"/>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62"/>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62"/>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62"/>
      <c r="O45" s="22"/>
      <c r="P45" s="22"/>
      <c r="Q45" s="21"/>
      <c r="R45" s="22"/>
      <c r="S45" s="22"/>
      <c r="T45" s="22"/>
      <c r="U45" s="22"/>
      <c r="V45" s="22"/>
      <c r="W45" s="22"/>
      <c r="X45" s="22"/>
      <c r="Y45" s="22"/>
      <c r="Z45" s="22"/>
      <c r="AA45" s="22"/>
    </row>
    <row r="46" spans="1:27" ht="80.099999999999994" customHeight="1" x14ac:dyDescent="0.25">
      <c r="N46" s="28">
        <f>SUMPRODUCT(J4:J45,N4:N45)</f>
        <v>10944</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B1">
      <selection activeCell="P7" sqref="P7"/>
      <colBreaks count="1" manualBreakCount="1">
        <brk id="13" max="42" man="1"/>
      </colBreaks>
      <pageMargins left="0.511811024" right="0.511811024" top="0.78740157499999996" bottom="0.78740157499999996" header="0.31496062000000002" footer="0.31496062000000002"/>
      <pageSetup paperSize="9" scale="60" orientation="landscape" r:id="rId1"/>
    </customSheetView>
    <customSheetView guid="{29377F80-2479-4EEE-B758-5B51FB237957}" scale="80" topLeftCell="B1">
      <selection activeCell="K4" sqref="K4:K38"/>
      <colBreaks count="1" manualBreakCount="1">
        <brk id="13" max="42" man="1"/>
      </colBreaks>
      <pageMargins left="0.511811024" right="0.511811024" top="0.78740157499999996" bottom="0.78740157499999996" header="0.31496062000000002" footer="0.31496062000000002"/>
      <pageSetup paperSize="9" scale="60" orientation="landscape" r:id="rId2"/>
    </customSheetView>
    <customSheetView guid="{4F310B60-E7C4-463C-82E5-32855552E117}" scale="80" topLeftCell="B1">
      <selection activeCell="K4" sqref="K4:K38"/>
      <colBreaks count="1" manualBreakCount="1">
        <brk id="13" max="42" man="1"/>
      </colBreaks>
      <pageMargins left="0.511811024" right="0.511811024" top="0.78740157499999996" bottom="0.78740157499999996" header="0.31496062000000002" footer="0.31496062000000002"/>
      <pageSetup paperSize="9" scale="60" orientation="landscape" r:id="rId3"/>
    </customSheetView>
    <customSheetView guid="{621D8238-5429-498F-AC6E-560DC77BBC2F}" scale="80" topLeftCell="F19">
      <selection activeCell="K22" sqref="K22"/>
      <colBreaks count="1" manualBreakCount="1">
        <brk id="13" max="42" man="1"/>
      </colBreaks>
      <pageMargins left="0.511811024" right="0.511811024" top="0.78740157499999996" bottom="0.78740157499999996" header="0.31496062000000002" footer="0.31496062000000002"/>
      <pageSetup paperSize="9" scale="60" orientation="landscape" r:id="rId4"/>
    </customSheetView>
  </customSheetViews>
  <mergeCells count="27">
    <mergeCell ref="Z1:Z2"/>
    <mergeCell ref="AA1:AA2"/>
    <mergeCell ref="A23:A31"/>
    <mergeCell ref="C23:C31"/>
    <mergeCell ref="E23:E31"/>
    <mergeCell ref="U1:U2"/>
    <mergeCell ref="V1:V2"/>
    <mergeCell ref="W1:W2"/>
    <mergeCell ref="X1:X2"/>
    <mergeCell ref="Y1:Y2"/>
    <mergeCell ref="P1:P2"/>
    <mergeCell ref="Q1:Q2"/>
    <mergeCell ref="R1:R2"/>
    <mergeCell ref="S1:S2"/>
    <mergeCell ref="T1:T2"/>
    <mergeCell ref="A1:C1"/>
    <mergeCell ref="A41:A45"/>
    <mergeCell ref="C41:C45"/>
    <mergeCell ref="E41:E45"/>
    <mergeCell ref="N1:N2"/>
    <mergeCell ref="O1:O2"/>
    <mergeCell ref="K1:M1"/>
    <mergeCell ref="D1:J1"/>
    <mergeCell ref="A2:M2"/>
    <mergeCell ref="A32:A40"/>
    <mergeCell ref="C32:C40"/>
    <mergeCell ref="E32:E40"/>
  </mergeCells>
  <conditionalFormatting sqref="M1:M1048576">
    <cfRule type="cellIs" dxfId="13" priority="1" operator="equal">
      <formula>"ATENÇÃO"</formula>
    </cfRule>
  </conditionalFormatting>
  <pageMargins left="0.511811024" right="0.511811024" top="0.78740157499999996" bottom="0.78740157499999996" header="0.31496062000000002" footer="0.31496062000000002"/>
  <pageSetup paperSize="9" scale="60" orientation="landscape" r:id="rId5"/>
  <colBreaks count="1" manualBreakCount="1">
    <brk id="13"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6"/>
  <sheetViews>
    <sheetView zoomScale="80" zoomScaleNormal="80" workbookViewId="0">
      <selection activeCell="O5" sqref="O5"/>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63</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t="s">
        <v>1</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v>2</v>
      </c>
      <c r="L5" s="13">
        <f t="shared" ref="L5:L45" si="0">K5-SUM(N5:AA5)</f>
        <v>2</v>
      </c>
      <c r="M5" s="15" t="str">
        <f t="shared" ref="M5:M45" si="1">IF(L5&lt;0,"ATENÇÃO","OK")</f>
        <v>OK</v>
      </c>
      <c r="N5" s="21"/>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v>4</v>
      </c>
      <c r="L6" s="13">
        <f t="shared" si="0"/>
        <v>4</v>
      </c>
      <c r="M6" s="15" t="str">
        <f t="shared" si="1"/>
        <v>OK</v>
      </c>
      <c r="N6" s="24"/>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c r="L7" s="13">
        <f t="shared" si="0"/>
        <v>0</v>
      </c>
      <c r="M7" s="15" t="str">
        <f t="shared" si="1"/>
        <v>OK</v>
      </c>
      <c r="N7" s="22"/>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c r="L8" s="13">
        <f t="shared" si="0"/>
        <v>0</v>
      </c>
      <c r="M8" s="15" t="str">
        <f t="shared" si="1"/>
        <v>OK</v>
      </c>
      <c r="N8" s="21"/>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9</v>
      </c>
      <c r="L9" s="13">
        <f t="shared" si="0"/>
        <v>9</v>
      </c>
      <c r="M9" s="15" t="str">
        <f t="shared" si="1"/>
        <v>OK</v>
      </c>
      <c r="N9" s="22"/>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v>3</v>
      </c>
      <c r="L10" s="13">
        <f t="shared" si="0"/>
        <v>3</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3</v>
      </c>
      <c r="L11" s="13">
        <f t="shared" si="0"/>
        <v>3</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c r="L12" s="13">
        <f t="shared" si="0"/>
        <v>0</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v>2</v>
      </c>
      <c r="L13" s="13">
        <f t="shared" si="0"/>
        <v>2</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v>4</v>
      </c>
      <c r="L14" s="13">
        <f t="shared" si="0"/>
        <v>4</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c r="L15" s="13">
        <f t="shared" si="0"/>
        <v>0</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c r="L16" s="13">
        <f t="shared" si="0"/>
        <v>0</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c r="L17" s="13">
        <f t="shared" si="0"/>
        <v>0</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c r="L18" s="13">
        <f t="shared" si="0"/>
        <v>0</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v>18</v>
      </c>
      <c r="L19" s="13">
        <f t="shared" si="0"/>
        <v>18</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c r="L20" s="13">
        <f t="shared" si="0"/>
        <v>0</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c r="L21" s="13">
        <f t="shared" si="0"/>
        <v>0</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v>2</v>
      </c>
      <c r="L22" s="13">
        <f t="shared" si="0"/>
        <v>2</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30</v>
      </c>
      <c r="L24" s="13">
        <f t="shared" si="0"/>
        <v>30</v>
      </c>
      <c r="M24" s="15" t="str">
        <f t="shared" si="1"/>
        <v>OK</v>
      </c>
      <c r="N24" s="22"/>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6</v>
      </c>
      <c r="L25" s="13">
        <f t="shared" si="0"/>
        <v>6</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12</v>
      </c>
      <c r="L26" s="13">
        <f t="shared" si="0"/>
        <v>12</v>
      </c>
      <c r="M26" s="15" t="str">
        <f t="shared" si="1"/>
        <v>OK</v>
      </c>
      <c r="N26" s="22"/>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40</v>
      </c>
      <c r="L27" s="13">
        <f t="shared" si="0"/>
        <v>40</v>
      </c>
      <c r="M27" s="15" t="str">
        <f t="shared" si="1"/>
        <v>OK</v>
      </c>
      <c r="N27" s="22"/>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v>8</v>
      </c>
      <c r="L28" s="13">
        <f t="shared" si="0"/>
        <v>8</v>
      </c>
      <c r="M28" s="15" t="str">
        <f t="shared" si="1"/>
        <v>OK</v>
      </c>
      <c r="N28" s="22"/>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20</v>
      </c>
      <c r="L29" s="13">
        <f t="shared" si="0"/>
        <v>20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50</v>
      </c>
      <c r="L30" s="13">
        <f t="shared" si="0"/>
        <v>50</v>
      </c>
      <c r="M30" s="15" t="str">
        <f t="shared" si="1"/>
        <v>OK</v>
      </c>
      <c r="N30" s="23"/>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v>18</v>
      </c>
      <c r="L31" s="13">
        <f t="shared" si="0"/>
        <v>18</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0</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E1">
      <selection activeCell="V1" sqref="V1:V2"/>
      <pageMargins left="0.511811024" right="0.511811024" top="0.78740157499999996" bottom="0.78740157499999996" header="0.31496062000000002" footer="0.31496062000000002"/>
    </customSheetView>
    <customSheetView guid="{29377F80-2479-4EEE-B758-5B51FB237957}" scale="80">
      <selection activeCell="N22" sqref="N22"/>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80">
      <selection activeCell="K4" sqref="K4:K38"/>
      <pageMargins left="0.511811024" right="0.511811024" top="0.78740157499999996" bottom="0.78740157499999996" header="0.31496062000000002" footer="0.31496062000000002"/>
    </customSheetView>
  </customSheetViews>
  <mergeCells count="27">
    <mergeCell ref="X1:X2"/>
    <mergeCell ref="Y1:Y2"/>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1:C1"/>
    <mergeCell ref="D1:J1"/>
    <mergeCell ref="K1:M1"/>
    <mergeCell ref="A2:M2"/>
    <mergeCell ref="A32:A40"/>
    <mergeCell ref="C32:C40"/>
    <mergeCell ref="E32:E40"/>
    <mergeCell ref="A41:A45"/>
    <mergeCell ref="C41:C45"/>
    <mergeCell ref="E41:E45"/>
  </mergeCells>
  <conditionalFormatting sqref="M1:M1048576">
    <cfRule type="cellIs" dxfId="12" priority="1" operator="equal">
      <formula>"ATENÇÃO"</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6"/>
  <sheetViews>
    <sheetView zoomScale="80" zoomScaleNormal="60" workbookViewId="0">
      <selection activeCell="O34" sqref="O34"/>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106</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v>44508</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v>15</v>
      </c>
      <c r="L4" s="13">
        <f>K4-SUM(N4:AA4)</f>
        <v>15</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c r="L5" s="13">
        <f t="shared" ref="L5:L45" si="0">K5-SUM(N5:AA5)</f>
        <v>0</v>
      </c>
      <c r="M5" s="15" t="str">
        <f t="shared" ref="M5:M45" si="1">IF(L5&lt;0,"ATENÇÃO","OK")</f>
        <v>OK</v>
      </c>
      <c r="N5" s="21"/>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v>12</v>
      </c>
      <c r="L6" s="13">
        <f t="shared" si="0"/>
        <v>12</v>
      </c>
      <c r="M6" s="15" t="str">
        <f t="shared" si="1"/>
        <v>OK</v>
      </c>
      <c r="N6" s="24"/>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c r="L7" s="13">
        <f t="shared" si="0"/>
        <v>0</v>
      </c>
      <c r="M7" s="15" t="str">
        <f t="shared" si="1"/>
        <v>OK</v>
      </c>
      <c r="N7" s="22"/>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v>10</v>
      </c>
      <c r="L8" s="13">
        <f t="shared" si="0"/>
        <v>10</v>
      </c>
      <c r="M8" s="15" t="str">
        <f t="shared" si="1"/>
        <v>OK</v>
      </c>
      <c r="N8" s="21"/>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c r="L9" s="13">
        <f t="shared" si="0"/>
        <v>0</v>
      </c>
      <c r="M9" s="15" t="str">
        <f t="shared" si="1"/>
        <v>OK</v>
      </c>
      <c r="N9" s="22"/>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v>3</v>
      </c>
      <c r="L10" s="13">
        <f t="shared" si="0"/>
        <v>3</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8</v>
      </c>
      <c r="L11" s="13">
        <f t="shared" si="0"/>
        <v>8</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8</v>
      </c>
      <c r="L12" s="13">
        <f t="shared" si="0"/>
        <v>8</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v>2</v>
      </c>
      <c r="L13" s="13">
        <f t="shared" si="0"/>
        <v>2</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v>5</v>
      </c>
      <c r="L14" s="13">
        <f t="shared" si="0"/>
        <v>5</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v>5</v>
      </c>
      <c r="L15" s="13">
        <f t="shared" si="0"/>
        <v>5</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v>5</v>
      </c>
      <c r="L16" s="13">
        <f t="shared" si="0"/>
        <v>5</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v>5</v>
      </c>
      <c r="L17" s="13">
        <f t="shared" si="0"/>
        <v>5</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v>5</v>
      </c>
      <c r="L18" s="13">
        <f t="shared" si="0"/>
        <v>5</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v>5</v>
      </c>
      <c r="L19" s="13">
        <f t="shared" si="0"/>
        <v>5</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v>6</v>
      </c>
      <c r="L20" s="13">
        <f t="shared" si="0"/>
        <v>6</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v>8</v>
      </c>
      <c r="L21" s="13">
        <f t="shared" si="0"/>
        <v>8</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v>5</v>
      </c>
      <c r="L22" s="13">
        <f t="shared" si="0"/>
        <v>5</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v>5</v>
      </c>
      <c r="L23" s="13">
        <f t="shared" si="0"/>
        <v>5</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30</v>
      </c>
      <c r="L24" s="13">
        <f t="shared" si="0"/>
        <v>30</v>
      </c>
      <c r="M24" s="15" t="str">
        <f t="shared" si="1"/>
        <v>OK</v>
      </c>
      <c r="N24" s="22"/>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20</v>
      </c>
      <c r="L25" s="13">
        <f t="shared" si="0"/>
        <v>20</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15</v>
      </c>
      <c r="L26" s="13">
        <f t="shared" si="0"/>
        <v>15</v>
      </c>
      <c r="M26" s="15" t="str">
        <f t="shared" si="1"/>
        <v>OK</v>
      </c>
      <c r="N26" s="22"/>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15</v>
      </c>
      <c r="L27" s="13">
        <f t="shared" si="0"/>
        <v>15</v>
      </c>
      <c r="M27" s="15" t="str">
        <f t="shared" si="1"/>
        <v>OK</v>
      </c>
      <c r="N27" s="22"/>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f>15-7</f>
        <v>8</v>
      </c>
      <c r="L28" s="13">
        <f t="shared" si="0"/>
        <v>1</v>
      </c>
      <c r="M28" s="15" t="str">
        <f t="shared" si="1"/>
        <v>OK</v>
      </c>
      <c r="N28" s="54">
        <v>7</v>
      </c>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10</v>
      </c>
      <c r="L29" s="13">
        <f t="shared" si="0"/>
        <v>10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20</v>
      </c>
      <c r="L30" s="13">
        <f t="shared" si="0"/>
        <v>20</v>
      </c>
      <c r="M30" s="15" t="str">
        <f t="shared" si="1"/>
        <v>OK</v>
      </c>
      <c r="N30" s="23"/>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v>5</v>
      </c>
      <c r="L31" s="13">
        <f t="shared" si="0"/>
        <v>5</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315</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selection activeCell="R12" sqref="R12"/>
      <pageMargins left="0.511811024" right="0.511811024" top="0.78740157499999996" bottom="0.78740157499999996" header="0.31496062000000002" footer="0.31496062000000002"/>
    </customSheetView>
    <customSheetView guid="{29377F80-2479-4EEE-B758-5B51FB237957}" scale="80">
      <selection activeCell="R12" sqref="R12"/>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60">
      <selection activeCell="P1" sqref="P1:P1048576"/>
      <pageMargins left="0.511811024" right="0.511811024" top="0.78740157499999996" bottom="0.78740157499999996" header="0.31496062000000002" footer="0.31496062000000002"/>
    </customSheetView>
  </customSheetViews>
  <mergeCells count="27">
    <mergeCell ref="A41:A45"/>
    <mergeCell ref="C41:C45"/>
    <mergeCell ref="E41:E45"/>
    <mergeCell ref="X1:X2"/>
    <mergeCell ref="Y1:Y2"/>
    <mergeCell ref="A2:M2"/>
    <mergeCell ref="A1:C1"/>
    <mergeCell ref="D1:J1"/>
    <mergeCell ref="A32:A40"/>
    <mergeCell ref="C32:C40"/>
    <mergeCell ref="E32:E40"/>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K1:M1"/>
  </mergeCells>
  <conditionalFormatting sqref="M1:M1048576">
    <cfRule type="cellIs" dxfId="11"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6"/>
  <sheetViews>
    <sheetView topLeftCell="A22" zoomScale="70" zoomScaleNormal="70" workbookViewId="0">
      <selection activeCell="R6" sqref="R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85" t="s">
        <v>108</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86"/>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v>44504</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v>1</v>
      </c>
      <c r="L4" s="13">
        <f>K4-SUM(N4:AA4)</f>
        <v>1</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v>2</v>
      </c>
      <c r="L5" s="13">
        <f t="shared" ref="L5:L45" si="0">K5-SUM(N5:AA5)</f>
        <v>2</v>
      </c>
      <c r="M5" s="15" t="str">
        <f t="shared" ref="M5:M45" si="1">IF(L5&lt;0,"ATENÇÃO","OK")</f>
        <v>OK</v>
      </c>
      <c r="N5" s="21"/>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v>1</v>
      </c>
      <c r="L6" s="13">
        <f t="shared" si="0"/>
        <v>1</v>
      </c>
      <c r="M6" s="15" t="str">
        <f t="shared" si="1"/>
        <v>OK</v>
      </c>
      <c r="N6" s="24"/>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v>2</v>
      </c>
      <c r="L7" s="13">
        <f t="shared" si="0"/>
        <v>2</v>
      </c>
      <c r="M7" s="15" t="str">
        <f t="shared" si="1"/>
        <v>OK</v>
      </c>
      <c r="N7" s="22"/>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v>2</v>
      </c>
      <c r="L8" s="13">
        <f t="shared" si="0"/>
        <v>2</v>
      </c>
      <c r="M8" s="15" t="str">
        <f t="shared" si="1"/>
        <v>OK</v>
      </c>
      <c r="N8" s="21"/>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2</v>
      </c>
      <c r="L9" s="13">
        <f t="shared" si="0"/>
        <v>2</v>
      </c>
      <c r="M9" s="15" t="str">
        <f t="shared" si="1"/>
        <v>OK</v>
      </c>
      <c r="N9" s="22"/>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v>2</v>
      </c>
      <c r="L10" s="13">
        <f t="shared" si="0"/>
        <v>2</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2</v>
      </c>
      <c r="L11" s="13">
        <f t="shared" si="0"/>
        <v>2</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2</v>
      </c>
      <c r="L12" s="13">
        <f t="shared" si="0"/>
        <v>2</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v>4</v>
      </c>
      <c r="L13" s="13">
        <f t="shared" si="0"/>
        <v>4</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v>2</v>
      </c>
      <c r="L14" s="13">
        <f t="shared" si="0"/>
        <v>2</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v>2</v>
      </c>
      <c r="L15" s="13">
        <f t="shared" si="0"/>
        <v>2</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v>2</v>
      </c>
      <c r="L16" s="13">
        <f t="shared" si="0"/>
        <v>2</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v>2</v>
      </c>
      <c r="L17" s="13">
        <f t="shared" si="0"/>
        <v>2</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v>1</v>
      </c>
      <c r="L18" s="13">
        <f t="shared" si="0"/>
        <v>1</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v>8</v>
      </c>
      <c r="L19" s="13">
        <f t="shared" si="0"/>
        <v>8</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v>2</v>
      </c>
      <c r="L20" s="13">
        <f t="shared" si="0"/>
        <v>2</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v>2</v>
      </c>
      <c r="L21" s="13">
        <f t="shared" si="0"/>
        <v>2</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v>1</v>
      </c>
      <c r="L22" s="13">
        <f t="shared" si="0"/>
        <v>1</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v>1</v>
      </c>
      <c r="L23" s="13">
        <f t="shared" si="0"/>
        <v>1</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7</v>
      </c>
      <c r="L24" s="13">
        <f t="shared" si="0"/>
        <v>7</v>
      </c>
      <c r="M24" s="15" t="str">
        <f t="shared" si="1"/>
        <v>OK</v>
      </c>
      <c r="N24" s="22"/>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8</v>
      </c>
      <c r="L25" s="13">
        <f t="shared" si="0"/>
        <v>8</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4</v>
      </c>
      <c r="L26" s="13">
        <f t="shared" si="0"/>
        <v>4</v>
      </c>
      <c r="M26" s="15" t="str">
        <f t="shared" si="1"/>
        <v>OK</v>
      </c>
      <c r="N26" s="22"/>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45</v>
      </c>
      <c r="L27" s="13">
        <f t="shared" si="0"/>
        <v>45</v>
      </c>
      <c r="M27" s="15" t="str">
        <f t="shared" si="1"/>
        <v>OK</v>
      </c>
      <c r="N27" s="22"/>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f>50-15</f>
        <v>35</v>
      </c>
      <c r="L28" s="13">
        <f t="shared" si="0"/>
        <v>20</v>
      </c>
      <c r="M28" s="15" t="str">
        <f t="shared" si="1"/>
        <v>OK</v>
      </c>
      <c r="N28" s="56">
        <v>15</v>
      </c>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40</v>
      </c>
      <c r="L29" s="13">
        <f t="shared" si="0"/>
        <v>40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15</v>
      </c>
      <c r="L30" s="13">
        <f t="shared" si="0"/>
        <v>15</v>
      </c>
      <c r="M30" s="15" t="str">
        <f t="shared" si="1"/>
        <v>OK</v>
      </c>
      <c r="N30" s="23"/>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v>8</v>
      </c>
      <c r="L31" s="13">
        <f t="shared" si="0"/>
        <v>8</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675</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E1">
      <selection activeCell="K4" sqref="K4:K38"/>
      <pageMargins left="0.511811024" right="0.511811024" top="0.78740157499999996" bottom="0.78740157499999996" header="0.31496062000000002" footer="0.31496062000000002"/>
    </customSheetView>
    <customSheetView guid="{29377F80-2479-4EEE-B758-5B51FB237957}" scale="80" topLeftCell="E1">
      <selection activeCell="K4" sqref="K4:K38"/>
      <pageMargins left="0.511811024" right="0.511811024" top="0.78740157499999996" bottom="0.78740157499999996" header="0.31496062000000002" footer="0.31496062000000002"/>
    </customSheetView>
    <customSheetView guid="{4F310B60-E7C4-463C-82E5-32855552E117}" scale="80" topLeftCell="E1">
      <selection activeCell="K4" sqref="K4:K38"/>
      <pageMargins left="0.511811024" right="0.511811024" top="0.78740157499999996" bottom="0.78740157499999996" header="0.31496062000000002" footer="0.31496062000000002"/>
    </customSheetView>
    <customSheetView guid="{621D8238-5429-498F-AC6E-560DC77BBC2F}" scale="60" topLeftCell="E1">
      <selection activeCell="N1" sqref="N1:P1048576"/>
      <pageMargins left="0.511811024" right="0.511811024" top="0.78740157499999996" bottom="0.78740157499999996" header="0.31496062000000002" footer="0.31496062000000002"/>
    </customSheetView>
  </customSheetViews>
  <mergeCells count="27">
    <mergeCell ref="X1:X2"/>
    <mergeCell ref="Y1:Y2"/>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1:C1"/>
    <mergeCell ref="D1:J1"/>
    <mergeCell ref="K1:M1"/>
    <mergeCell ref="A2:M2"/>
    <mergeCell ref="A32:A40"/>
    <mergeCell ref="C32:C40"/>
    <mergeCell ref="E32:E40"/>
    <mergeCell ref="A41:A45"/>
    <mergeCell ref="C41:C45"/>
    <mergeCell ref="E41:E45"/>
  </mergeCells>
  <conditionalFormatting sqref="M1:M1048576">
    <cfRule type="cellIs" dxfId="10"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6"/>
  <sheetViews>
    <sheetView zoomScale="78" zoomScaleNormal="78" workbookViewId="0">
      <selection activeCell="P6" sqref="P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63</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t="s">
        <v>1</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c r="L5" s="13">
        <f t="shared" ref="L5:L45" si="0">K5-SUM(N5:AA5)</f>
        <v>0</v>
      </c>
      <c r="M5" s="15" t="str">
        <f t="shared" ref="M5:M45" si="1">IF(L5&lt;0,"ATENÇÃO","OK")</f>
        <v>OK</v>
      </c>
      <c r="N5" s="21"/>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c r="L6" s="13">
        <f t="shared" si="0"/>
        <v>0</v>
      </c>
      <c r="M6" s="15" t="str">
        <f t="shared" si="1"/>
        <v>OK</v>
      </c>
      <c r="N6" s="24"/>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c r="L7" s="13">
        <f t="shared" si="0"/>
        <v>0</v>
      </c>
      <c r="M7" s="15" t="str">
        <f t="shared" si="1"/>
        <v>OK</v>
      </c>
      <c r="N7" s="22"/>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c r="L8" s="13">
        <f t="shared" si="0"/>
        <v>0</v>
      </c>
      <c r="M8" s="15" t="str">
        <f t="shared" si="1"/>
        <v>OK</v>
      </c>
      <c r="N8" s="21"/>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c r="L9" s="13">
        <f t="shared" si="0"/>
        <v>0</v>
      </c>
      <c r="M9" s="15" t="str">
        <f t="shared" si="1"/>
        <v>OK</v>
      </c>
      <c r="N9" s="22"/>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c r="L11" s="13">
        <f t="shared" si="0"/>
        <v>0</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4</v>
      </c>
      <c r="L12" s="13">
        <f t="shared" si="0"/>
        <v>4</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c r="L14" s="13">
        <f t="shared" si="0"/>
        <v>0</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c r="L15" s="13">
        <f t="shared" si="0"/>
        <v>0</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v>3</v>
      </c>
      <c r="L16" s="13">
        <f t="shared" si="0"/>
        <v>3</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c r="L17" s="13">
        <f t="shared" si="0"/>
        <v>0</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c r="L18" s="13">
        <f t="shared" si="0"/>
        <v>0</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c r="L19" s="13">
        <f t="shared" si="0"/>
        <v>0</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c r="L20" s="13">
        <f t="shared" si="0"/>
        <v>0</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c r="L21" s="13">
        <f t="shared" si="0"/>
        <v>0</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c r="L22" s="13">
        <f t="shared" si="0"/>
        <v>0</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4</v>
      </c>
      <c r="L24" s="13">
        <f t="shared" si="0"/>
        <v>4</v>
      </c>
      <c r="M24" s="15" t="str">
        <f t="shared" si="1"/>
        <v>OK</v>
      </c>
      <c r="N24" s="22"/>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3</v>
      </c>
      <c r="L25" s="13">
        <f t="shared" si="0"/>
        <v>3</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2</v>
      </c>
      <c r="L26" s="13">
        <f t="shared" si="0"/>
        <v>2</v>
      </c>
      <c r="M26" s="15" t="str">
        <f t="shared" si="1"/>
        <v>OK</v>
      </c>
      <c r="N26" s="22"/>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c r="L27" s="13">
        <f t="shared" si="0"/>
        <v>0</v>
      </c>
      <c r="M27" s="15" t="str">
        <f t="shared" si="1"/>
        <v>OK</v>
      </c>
      <c r="N27" s="22"/>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c r="L28" s="13">
        <f t="shared" si="0"/>
        <v>0</v>
      </c>
      <c r="M28" s="15" t="str">
        <f t="shared" si="1"/>
        <v>OK</v>
      </c>
      <c r="N28" s="22"/>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c r="L29" s="13">
        <f t="shared" si="0"/>
        <v>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c r="L30" s="13">
        <f t="shared" si="0"/>
        <v>0</v>
      </c>
      <c r="M30" s="15" t="str">
        <f t="shared" si="1"/>
        <v>OK</v>
      </c>
      <c r="N30" s="23"/>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c r="L31" s="13">
        <f t="shared" si="0"/>
        <v>0</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0</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selection activeCell="N9" sqref="N9"/>
      <pageMargins left="0.511811024" right="0.511811024" top="0.78740157499999996" bottom="0.78740157499999996" header="0.31496062000000002" footer="0.31496062000000002"/>
    </customSheetView>
    <customSheetView guid="{29377F80-2479-4EEE-B758-5B51FB237957}" scale="80" topLeftCell="A7">
      <selection activeCell="N9" sqref="N9"/>
      <pageMargins left="0.511811024" right="0.511811024" top="0.78740157499999996" bottom="0.78740157499999996" header="0.31496062000000002" footer="0.31496062000000002"/>
    </customSheetView>
    <customSheetView guid="{4F310B60-E7C4-463C-82E5-32855552E117}" scale="80" topLeftCell="C1">
      <selection activeCell="K4" sqref="K4:K38"/>
      <pageMargins left="0.511811024" right="0.511811024" top="0.78740157499999996" bottom="0.78740157499999996" header="0.31496062000000002" footer="0.31496062000000002"/>
    </customSheetView>
    <customSheetView guid="{621D8238-5429-498F-AC6E-560DC77BBC2F}" scale="80" topLeftCell="E1">
      <selection activeCell="N1" sqref="N1:U1048576"/>
      <pageMargins left="0.511811024" right="0.511811024" top="0.78740157499999996" bottom="0.78740157499999996" header="0.31496062000000002" footer="0.31496062000000002"/>
    </customSheetView>
  </customSheetViews>
  <mergeCells count="27">
    <mergeCell ref="X1:X2"/>
    <mergeCell ref="Y1:Y2"/>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1:C1"/>
    <mergeCell ref="D1:J1"/>
    <mergeCell ref="K1:M1"/>
    <mergeCell ref="A2:M2"/>
    <mergeCell ref="A32:A40"/>
    <mergeCell ref="C32:C40"/>
    <mergeCell ref="E32:E40"/>
    <mergeCell ref="A41:A45"/>
    <mergeCell ref="C41:C45"/>
    <mergeCell ref="E41:E45"/>
  </mergeCells>
  <conditionalFormatting sqref="M1:M1048576">
    <cfRule type="cellIs" dxfId="9" priority="1" operator="equal">
      <formula>"ATENÇÃO"</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6"/>
  <sheetViews>
    <sheetView topLeftCell="A22" zoomScale="82" zoomScaleNormal="82" workbookViewId="0">
      <selection activeCell="P31" sqref="P31"/>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109</v>
      </c>
      <c r="O1" s="66" t="s">
        <v>110</v>
      </c>
      <c r="P1" s="66" t="s">
        <v>111</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t="s">
        <v>112</v>
      </c>
      <c r="O3" s="38">
        <v>44516</v>
      </c>
      <c r="P3" s="38">
        <v>44516</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v>2</v>
      </c>
      <c r="L5" s="13">
        <f t="shared" ref="L5:L45" si="0">K5-SUM(N5:AA5)</f>
        <v>2</v>
      </c>
      <c r="M5" s="15" t="str">
        <f t="shared" ref="M5:M45" si="1">IF(L5&lt;0,"ATENÇÃO","OK")</f>
        <v>OK</v>
      </c>
      <c r="N5" s="21"/>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c r="L6" s="13">
        <f t="shared" si="0"/>
        <v>0</v>
      </c>
      <c r="M6" s="15" t="str">
        <f t="shared" si="1"/>
        <v>OK</v>
      </c>
      <c r="N6" s="24"/>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v>4</v>
      </c>
      <c r="L7" s="13">
        <f t="shared" si="0"/>
        <v>4</v>
      </c>
      <c r="M7" s="15" t="str">
        <f t="shared" si="1"/>
        <v>OK</v>
      </c>
      <c r="N7" s="22"/>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c r="L8" s="13">
        <f t="shared" si="0"/>
        <v>0</v>
      </c>
      <c r="M8" s="15" t="str">
        <f t="shared" si="1"/>
        <v>OK</v>
      </c>
      <c r="N8" s="21"/>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2</v>
      </c>
      <c r="L9" s="13">
        <f t="shared" si="0"/>
        <v>0</v>
      </c>
      <c r="M9" s="15" t="str">
        <f t="shared" si="1"/>
        <v>OK</v>
      </c>
      <c r="N9" s="22"/>
      <c r="O9" s="57">
        <v>2</v>
      </c>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2</v>
      </c>
      <c r="L11" s="13">
        <f t="shared" si="0"/>
        <v>2</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c r="L12" s="13">
        <f t="shared" si="0"/>
        <v>0</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c r="L14" s="13">
        <f t="shared" si="0"/>
        <v>0</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v>1</v>
      </c>
      <c r="L15" s="13">
        <f t="shared" si="0"/>
        <v>1</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c r="L16" s="13">
        <f t="shared" si="0"/>
        <v>0</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c r="L17" s="13">
        <f t="shared" si="0"/>
        <v>0</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c r="L18" s="13">
        <f t="shared" si="0"/>
        <v>0</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v>2</v>
      </c>
      <c r="L19" s="13">
        <f t="shared" si="0"/>
        <v>2</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v>2</v>
      </c>
      <c r="L20" s="13">
        <f t="shared" si="0"/>
        <v>2</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v>4</v>
      </c>
      <c r="L21" s="13">
        <f t="shared" si="0"/>
        <v>4</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v>2</v>
      </c>
      <c r="L22" s="13">
        <f t="shared" si="0"/>
        <v>2</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c r="L23" s="13">
        <f t="shared" si="0"/>
        <v>0</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20</v>
      </c>
      <c r="L24" s="13">
        <f t="shared" si="0"/>
        <v>17</v>
      </c>
      <c r="M24" s="15" t="str">
        <f t="shared" si="1"/>
        <v>OK</v>
      </c>
      <c r="N24" s="22"/>
      <c r="O24" s="23"/>
      <c r="P24" s="53">
        <v>3</v>
      </c>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8</v>
      </c>
      <c r="L25" s="13">
        <f t="shared" si="0"/>
        <v>8</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6</v>
      </c>
      <c r="L26" s="13">
        <f t="shared" si="0"/>
        <v>6</v>
      </c>
      <c r="M26" s="15" t="str">
        <f t="shared" si="1"/>
        <v>OK</v>
      </c>
      <c r="N26" s="22"/>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40</v>
      </c>
      <c r="L27" s="13">
        <f t="shared" si="0"/>
        <v>40</v>
      </c>
      <c r="M27" s="15" t="str">
        <f t="shared" si="1"/>
        <v>OK</v>
      </c>
      <c r="N27" s="22"/>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f>10-3</f>
        <v>7</v>
      </c>
      <c r="L28" s="13">
        <f t="shared" si="0"/>
        <v>7</v>
      </c>
      <c r="M28" s="15" t="str">
        <f t="shared" si="1"/>
        <v>OK</v>
      </c>
      <c r="N28" s="58"/>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10</v>
      </c>
      <c r="L29" s="13">
        <f t="shared" si="0"/>
        <v>10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25</v>
      </c>
      <c r="L30" s="13">
        <f t="shared" si="0"/>
        <v>25</v>
      </c>
      <c r="M30" s="15" t="str">
        <f t="shared" si="1"/>
        <v>OK</v>
      </c>
      <c r="N30" s="23"/>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v>2</v>
      </c>
      <c r="L31" s="13">
        <f t="shared" si="0"/>
        <v>2</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0</v>
      </c>
      <c r="O46" s="28">
        <f>SUMPRODUCT(J4:J45,O4:O45)</f>
        <v>5703.56</v>
      </c>
      <c r="P46" s="28">
        <f>SUMPRODUCT(J4:J45,P4:P45)</f>
        <v>1200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A13">
      <selection activeCell="N15" sqref="N15"/>
      <pageMargins left="0.511811024" right="0.511811024" top="0.78740157499999996" bottom="0.78740157499999996" header="0.31496062000000002" footer="0.31496062000000002"/>
    </customSheetView>
    <customSheetView guid="{29377F80-2479-4EEE-B758-5B51FB237957}" scale="80" topLeftCell="A13">
      <selection activeCell="N15" sqref="N15"/>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60" topLeftCell="E13">
      <selection activeCell="P1" sqref="P1:P1048576"/>
      <pageMargins left="0.511811024" right="0.511811024" top="0.78740157499999996" bottom="0.78740157499999996" header="0.31496062000000002" footer="0.31496062000000002"/>
    </customSheetView>
  </customSheetViews>
  <mergeCells count="27">
    <mergeCell ref="A41:A45"/>
    <mergeCell ref="C41:C45"/>
    <mergeCell ref="E41:E45"/>
    <mergeCell ref="AA1:AA2"/>
    <mergeCell ref="A23:A31"/>
    <mergeCell ref="C23:C31"/>
    <mergeCell ref="E23:E31"/>
    <mergeCell ref="A32:A40"/>
    <mergeCell ref="C32:C40"/>
    <mergeCell ref="E32:E40"/>
    <mergeCell ref="V1:V2"/>
    <mergeCell ref="W1:W2"/>
    <mergeCell ref="X1:X2"/>
    <mergeCell ref="Y1:Y2"/>
    <mergeCell ref="Z1:Z2"/>
    <mergeCell ref="P1:P2"/>
    <mergeCell ref="R1:R2"/>
    <mergeCell ref="S1:S2"/>
    <mergeCell ref="T1:T2"/>
    <mergeCell ref="U1:U2"/>
    <mergeCell ref="Q1:Q2"/>
    <mergeCell ref="O1:O2"/>
    <mergeCell ref="A1:C1"/>
    <mergeCell ref="D1:J1"/>
    <mergeCell ref="K1:M1"/>
    <mergeCell ref="A2:M2"/>
    <mergeCell ref="N1:N2"/>
  </mergeCells>
  <conditionalFormatting sqref="M1:M1048576">
    <cfRule type="cellIs" dxfId="8"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6"/>
  <sheetViews>
    <sheetView topLeftCell="A4" zoomScale="80" zoomScaleNormal="60" workbookViewId="0">
      <selection activeCell="P6" sqref="P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120</v>
      </c>
      <c r="O1" s="66" t="s">
        <v>121</v>
      </c>
      <c r="P1" s="66" t="s">
        <v>122</v>
      </c>
      <c r="Q1" s="66" t="s">
        <v>123</v>
      </c>
      <c r="R1" s="66" t="s">
        <v>124</v>
      </c>
      <c r="S1" s="66" t="s">
        <v>125</v>
      </c>
      <c r="T1" s="66" t="s">
        <v>126</v>
      </c>
      <c r="U1" s="66" t="s">
        <v>127</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64" t="s">
        <v>128</v>
      </c>
      <c r="O3" s="64" t="s">
        <v>129</v>
      </c>
      <c r="P3" s="64" t="s">
        <v>130</v>
      </c>
      <c r="Q3" s="64" t="s">
        <v>131</v>
      </c>
      <c r="R3" s="64" t="s">
        <v>132</v>
      </c>
      <c r="S3" s="64" t="s">
        <v>133</v>
      </c>
      <c r="T3" s="64" t="s">
        <v>134</v>
      </c>
      <c r="U3" s="64" t="s">
        <v>135</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v>5</v>
      </c>
      <c r="L4" s="13">
        <f>K4-SUM(N4:AA4)</f>
        <v>0</v>
      </c>
      <c r="M4" s="15" t="str">
        <f>IF(L4&lt;0,"ATENÇÃO","OK")</f>
        <v>OK</v>
      </c>
      <c r="N4" s="54">
        <v>5</v>
      </c>
      <c r="O4" s="60"/>
      <c r="P4" s="61"/>
      <c r="Q4" s="60"/>
      <c r="R4" s="61"/>
      <c r="S4" s="61"/>
      <c r="T4" s="61"/>
      <c r="U4" s="61"/>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v>2</v>
      </c>
      <c r="L5" s="13">
        <f t="shared" ref="L5:L45" si="0">K5-SUM(N5:AA5)</f>
        <v>2</v>
      </c>
      <c r="M5" s="15" t="str">
        <f t="shared" ref="M5:M45" si="1">IF(L5&lt;0,"ATENÇÃO","OK")</f>
        <v>OK</v>
      </c>
      <c r="N5" s="60"/>
      <c r="O5" s="62"/>
      <c r="P5" s="61"/>
      <c r="Q5" s="61"/>
      <c r="R5" s="61"/>
      <c r="S5" s="61"/>
      <c r="T5" s="61"/>
      <c r="U5" s="61"/>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v>4</v>
      </c>
      <c r="L6" s="13">
        <f t="shared" si="0"/>
        <v>3</v>
      </c>
      <c r="M6" s="15" t="str">
        <f t="shared" si="1"/>
        <v>OK</v>
      </c>
      <c r="N6" s="54">
        <v>1</v>
      </c>
      <c r="O6" s="62"/>
      <c r="P6" s="61"/>
      <c r="Q6" s="61"/>
      <c r="R6" s="61"/>
      <c r="S6" s="61"/>
      <c r="T6" s="61"/>
      <c r="U6" s="61"/>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v>2</v>
      </c>
      <c r="L7" s="13">
        <f t="shared" si="0"/>
        <v>2</v>
      </c>
      <c r="M7" s="15" t="str">
        <f t="shared" si="1"/>
        <v>OK</v>
      </c>
      <c r="N7" s="61"/>
      <c r="O7" s="62"/>
      <c r="P7" s="60"/>
      <c r="Q7" s="61"/>
      <c r="R7" s="61"/>
      <c r="S7" s="61"/>
      <c r="T7" s="61"/>
      <c r="U7" s="61"/>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v>2</v>
      </c>
      <c r="L8" s="13">
        <f t="shared" si="0"/>
        <v>0</v>
      </c>
      <c r="M8" s="15" t="str">
        <f t="shared" si="1"/>
        <v>OK</v>
      </c>
      <c r="N8" s="60"/>
      <c r="O8" s="54">
        <v>1</v>
      </c>
      <c r="P8" s="61"/>
      <c r="Q8" s="60"/>
      <c r="R8" s="54">
        <v>1</v>
      </c>
      <c r="S8" s="63"/>
      <c r="T8" s="61"/>
      <c r="U8" s="60"/>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3</v>
      </c>
      <c r="L9" s="13">
        <f t="shared" si="0"/>
        <v>3</v>
      </c>
      <c r="M9" s="15" t="str">
        <f t="shared" si="1"/>
        <v>OK</v>
      </c>
      <c r="N9" s="61"/>
      <c r="O9" s="62"/>
      <c r="P9" s="61"/>
      <c r="Q9" s="60"/>
      <c r="R9" s="63"/>
      <c r="S9" s="61"/>
      <c r="T9" s="61"/>
      <c r="U9" s="61"/>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61"/>
      <c r="O10" s="62"/>
      <c r="P10" s="61"/>
      <c r="Q10" s="63"/>
      <c r="R10" s="61"/>
      <c r="S10" s="61"/>
      <c r="T10" s="63"/>
      <c r="U10" s="61"/>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2</v>
      </c>
      <c r="L11" s="13">
        <f t="shared" si="0"/>
        <v>2</v>
      </c>
      <c r="M11" s="15" t="str">
        <f t="shared" si="1"/>
        <v>OK</v>
      </c>
      <c r="N11" s="61"/>
      <c r="O11" s="62"/>
      <c r="P11" s="61"/>
      <c r="Q11" s="63"/>
      <c r="R11" s="61"/>
      <c r="S11" s="61"/>
      <c r="T11" s="63"/>
      <c r="U11" s="61"/>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3</v>
      </c>
      <c r="L12" s="13">
        <f t="shared" si="0"/>
        <v>3</v>
      </c>
      <c r="M12" s="15" t="str">
        <f t="shared" si="1"/>
        <v>OK</v>
      </c>
      <c r="N12" s="61"/>
      <c r="O12" s="62"/>
      <c r="P12" s="61"/>
      <c r="Q12" s="61"/>
      <c r="R12" s="61"/>
      <c r="S12" s="61"/>
      <c r="T12" s="61"/>
      <c r="U12" s="61"/>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60"/>
      <c r="O13" s="60"/>
      <c r="P13" s="61"/>
      <c r="Q13" s="61"/>
      <c r="R13" s="61"/>
      <c r="S13" s="61"/>
      <c r="T13" s="61"/>
      <c r="U13" s="61"/>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c r="L14" s="13">
        <f t="shared" si="0"/>
        <v>0</v>
      </c>
      <c r="M14" s="15" t="str">
        <f t="shared" si="1"/>
        <v>OK</v>
      </c>
      <c r="N14" s="61"/>
      <c r="O14" s="62"/>
      <c r="P14" s="61"/>
      <c r="Q14" s="60"/>
      <c r="R14" s="63"/>
      <c r="S14" s="61"/>
      <c r="T14" s="61"/>
      <c r="U14" s="61"/>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c r="L15" s="13">
        <f t="shared" si="0"/>
        <v>0</v>
      </c>
      <c r="M15" s="15" t="str">
        <f t="shared" si="1"/>
        <v>OK</v>
      </c>
      <c r="N15" s="61"/>
      <c r="O15" s="62"/>
      <c r="P15" s="61"/>
      <c r="Q15" s="61"/>
      <c r="R15" s="61"/>
      <c r="S15" s="61"/>
      <c r="T15" s="61"/>
      <c r="U15" s="61"/>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v>5</v>
      </c>
      <c r="L16" s="13">
        <f t="shared" si="0"/>
        <v>4</v>
      </c>
      <c r="M16" s="15" t="str">
        <f t="shared" si="1"/>
        <v>OK</v>
      </c>
      <c r="N16" s="61"/>
      <c r="O16" s="62"/>
      <c r="P16" s="54">
        <v>1</v>
      </c>
      <c r="Q16" s="61"/>
      <c r="R16" s="61"/>
      <c r="S16" s="61"/>
      <c r="T16" s="61"/>
      <c r="U16" s="61"/>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c r="L17" s="13">
        <f t="shared" si="0"/>
        <v>0</v>
      </c>
      <c r="M17" s="15" t="str">
        <f t="shared" si="1"/>
        <v>OK</v>
      </c>
      <c r="N17" s="61"/>
      <c r="O17" s="62"/>
      <c r="P17" s="61"/>
      <c r="Q17" s="61"/>
      <c r="R17" s="61"/>
      <c r="S17" s="61"/>
      <c r="T17" s="61"/>
      <c r="U17" s="61"/>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v>3</v>
      </c>
      <c r="L18" s="13">
        <f t="shared" si="0"/>
        <v>0</v>
      </c>
      <c r="M18" s="15" t="str">
        <f t="shared" si="1"/>
        <v>OK</v>
      </c>
      <c r="N18" s="61"/>
      <c r="O18" s="62"/>
      <c r="P18" s="61"/>
      <c r="Q18" s="54">
        <v>3</v>
      </c>
      <c r="R18" s="61"/>
      <c r="S18" s="61"/>
      <c r="T18" s="61"/>
      <c r="U18" s="61"/>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c r="L19" s="13">
        <f t="shared" si="0"/>
        <v>0</v>
      </c>
      <c r="M19" s="15" t="str">
        <f t="shared" si="1"/>
        <v>OK</v>
      </c>
      <c r="N19" s="61"/>
      <c r="O19" s="62"/>
      <c r="P19" s="61"/>
      <c r="Q19" s="61"/>
      <c r="R19" s="61"/>
      <c r="S19" s="61"/>
      <c r="T19" s="61"/>
      <c r="U19" s="61"/>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c r="L20" s="13">
        <f t="shared" si="0"/>
        <v>0</v>
      </c>
      <c r="M20" s="15" t="str">
        <f t="shared" si="1"/>
        <v>OK</v>
      </c>
      <c r="N20" s="61"/>
      <c r="O20" s="62"/>
      <c r="P20" s="61"/>
      <c r="Q20" s="63"/>
      <c r="R20" s="63"/>
      <c r="S20" s="61"/>
      <c r="T20" s="61"/>
      <c r="U20" s="61"/>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v>3</v>
      </c>
      <c r="L21" s="13">
        <f t="shared" si="0"/>
        <v>1</v>
      </c>
      <c r="M21" s="15" t="str">
        <f t="shared" si="1"/>
        <v>OK</v>
      </c>
      <c r="N21" s="61"/>
      <c r="O21" s="62"/>
      <c r="P21" s="61"/>
      <c r="Q21" s="63"/>
      <c r="R21" s="63"/>
      <c r="S21" s="54">
        <v>1</v>
      </c>
      <c r="T21" s="61"/>
      <c r="U21" s="54">
        <v>1</v>
      </c>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v>3</v>
      </c>
      <c r="L22" s="13">
        <f t="shared" si="0"/>
        <v>3</v>
      </c>
      <c r="M22" s="15" t="str">
        <f t="shared" si="1"/>
        <v>OK</v>
      </c>
      <c r="N22" s="61"/>
      <c r="O22" s="62"/>
      <c r="P22" s="61"/>
      <c r="Q22" s="63"/>
      <c r="R22" s="63"/>
      <c r="S22" s="61"/>
      <c r="T22" s="61"/>
      <c r="U22" s="61"/>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v>3</v>
      </c>
      <c r="L23" s="13">
        <f t="shared" si="0"/>
        <v>0</v>
      </c>
      <c r="M23" s="15" t="str">
        <f t="shared" si="1"/>
        <v>OK</v>
      </c>
      <c r="N23" s="61"/>
      <c r="O23" s="62"/>
      <c r="P23" s="61"/>
      <c r="Q23" s="61"/>
      <c r="R23" s="61"/>
      <c r="S23" s="61"/>
      <c r="T23" s="54">
        <v>3</v>
      </c>
      <c r="U23" s="63"/>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23</v>
      </c>
      <c r="L24" s="13">
        <f t="shared" si="0"/>
        <v>11</v>
      </c>
      <c r="M24" s="15" t="str">
        <f t="shared" si="1"/>
        <v>OK</v>
      </c>
      <c r="N24" s="61"/>
      <c r="O24" s="62"/>
      <c r="P24" s="63"/>
      <c r="Q24" s="63"/>
      <c r="R24" s="61"/>
      <c r="S24" s="54">
        <v>1</v>
      </c>
      <c r="T24" s="54">
        <v>11</v>
      </c>
      <c r="U24" s="61"/>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5</v>
      </c>
      <c r="L25" s="13">
        <f t="shared" si="0"/>
        <v>0</v>
      </c>
      <c r="M25" s="15" t="str">
        <f t="shared" si="1"/>
        <v>OK</v>
      </c>
      <c r="N25" s="61"/>
      <c r="O25" s="62"/>
      <c r="P25" s="63"/>
      <c r="Q25" s="61"/>
      <c r="R25" s="61"/>
      <c r="S25" s="61"/>
      <c r="T25" s="54">
        <v>5</v>
      </c>
      <c r="U25" s="61"/>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6</v>
      </c>
      <c r="L26" s="13">
        <f t="shared" si="0"/>
        <v>0</v>
      </c>
      <c r="M26" s="15" t="str">
        <f t="shared" si="1"/>
        <v>OK</v>
      </c>
      <c r="N26" s="61"/>
      <c r="O26" s="62"/>
      <c r="P26" s="63"/>
      <c r="Q26" s="61"/>
      <c r="R26" s="61"/>
      <c r="S26" s="61"/>
      <c r="T26" s="54">
        <v>6</v>
      </c>
      <c r="U26" s="61"/>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84</v>
      </c>
      <c r="L27" s="13">
        <f t="shared" si="0"/>
        <v>0</v>
      </c>
      <c r="M27" s="15" t="str">
        <f t="shared" si="1"/>
        <v>OK</v>
      </c>
      <c r="N27" s="61"/>
      <c r="O27" s="62"/>
      <c r="P27" s="60"/>
      <c r="Q27" s="63"/>
      <c r="R27" s="60"/>
      <c r="S27" s="61"/>
      <c r="T27" s="54">
        <v>84</v>
      </c>
      <c r="U27" s="61"/>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f>20+3+30+15+7</f>
        <v>75</v>
      </c>
      <c r="L28" s="13">
        <f t="shared" si="0"/>
        <v>51</v>
      </c>
      <c r="M28" s="15" t="str">
        <f t="shared" si="1"/>
        <v>OK</v>
      </c>
      <c r="N28" s="61"/>
      <c r="O28" s="62"/>
      <c r="P28" s="63"/>
      <c r="Q28" s="61"/>
      <c r="R28" s="61"/>
      <c r="S28" s="61"/>
      <c r="T28" s="54">
        <v>24</v>
      </c>
      <c r="U28" s="61"/>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24</v>
      </c>
      <c r="L29" s="13">
        <f t="shared" si="0"/>
        <v>0</v>
      </c>
      <c r="M29" s="15" t="str">
        <f t="shared" si="1"/>
        <v>OK</v>
      </c>
      <c r="N29" s="60"/>
      <c r="O29" s="60"/>
      <c r="P29" s="63"/>
      <c r="Q29" s="60"/>
      <c r="R29" s="63"/>
      <c r="S29" s="60"/>
      <c r="T29" s="54">
        <v>24</v>
      </c>
      <c r="U29" s="61"/>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20</v>
      </c>
      <c r="L30" s="13">
        <f t="shared" si="0"/>
        <v>14</v>
      </c>
      <c r="M30" s="15" t="str">
        <f t="shared" si="1"/>
        <v>OK</v>
      </c>
      <c r="N30" s="62"/>
      <c r="O30" s="60"/>
      <c r="P30" s="63"/>
      <c r="Q30" s="60"/>
      <c r="R30" s="61"/>
      <c r="S30" s="54">
        <v>1</v>
      </c>
      <c r="T30" s="54">
        <v>5</v>
      </c>
      <c r="U30" s="61"/>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c r="L31" s="13">
        <f t="shared" si="0"/>
        <v>0</v>
      </c>
      <c r="M31" s="15" t="str">
        <f t="shared" si="1"/>
        <v>OK</v>
      </c>
      <c r="N31" s="60"/>
      <c r="O31" s="60"/>
      <c r="P31" s="61"/>
      <c r="Q31" s="60"/>
      <c r="R31" s="61"/>
      <c r="S31" s="61"/>
      <c r="T31" s="61"/>
      <c r="U31" s="63"/>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60"/>
      <c r="O32" s="60"/>
      <c r="P32" s="61"/>
      <c r="Q32" s="60"/>
      <c r="R32" s="61"/>
      <c r="S32" s="61"/>
      <c r="T32" s="61"/>
      <c r="U32" s="63"/>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60"/>
      <c r="O33" s="60"/>
      <c r="P33" s="61"/>
      <c r="Q33" s="60"/>
      <c r="R33" s="61"/>
      <c r="S33" s="61"/>
      <c r="T33" s="61"/>
      <c r="U33" s="63"/>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60"/>
      <c r="O34" s="60"/>
      <c r="P34" s="61"/>
      <c r="Q34" s="60"/>
      <c r="R34" s="61"/>
      <c r="S34" s="61"/>
      <c r="T34" s="61"/>
      <c r="U34" s="63"/>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60"/>
      <c r="O35" s="60"/>
      <c r="P35" s="61"/>
      <c r="Q35" s="60"/>
      <c r="R35" s="61"/>
      <c r="S35" s="61"/>
      <c r="T35" s="61"/>
      <c r="U35" s="63"/>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60"/>
      <c r="O36" s="60"/>
      <c r="P36" s="61"/>
      <c r="Q36" s="60"/>
      <c r="R36" s="61"/>
      <c r="S36" s="61"/>
      <c r="T36" s="61"/>
      <c r="U36" s="63"/>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60"/>
      <c r="O37" s="60"/>
      <c r="P37" s="61"/>
      <c r="Q37" s="60"/>
      <c r="R37" s="61"/>
      <c r="S37" s="61"/>
      <c r="T37" s="61"/>
      <c r="U37" s="63"/>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60"/>
      <c r="O38" s="60"/>
      <c r="P38" s="61"/>
      <c r="Q38" s="60"/>
      <c r="R38" s="61"/>
      <c r="S38" s="61"/>
      <c r="T38" s="61"/>
      <c r="U38" s="63"/>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60"/>
      <c r="O39" s="60"/>
      <c r="P39" s="61"/>
      <c r="Q39" s="60"/>
      <c r="R39" s="61"/>
      <c r="S39" s="61"/>
      <c r="T39" s="61"/>
      <c r="U39" s="63"/>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60"/>
      <c r="O40" s="60"/>
      <c r="P40" s="61"/>
      <c r="Q40" s="60"/>
      <c r="R40" s="61"/>
      <c r="S40" s="61"/>
      <c r="T40" s="61"/>
      <c r="U40" s="63"/>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60"/>
      <c r="O41" s="60"/>
      <c r="P41" s="61"/>
      <c r="Q41" s="60"/>
      <c r="R41" s="63"/>
      <c r="S41" s="61"/>
      <c r="T41" s="61"/>
      <c r="U41" s="63"/>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62"/>
      <c r="O42" s="62"/>
      <c r="P42" s="61"/>
      <c r="Q42" s="60"/>
      <c r="R42" s="61"/>
      <c r="S42" s="61"/>
      <c r="T42" s="61"/>
      <c r="U42" s="61"/>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62"/>
      <c r="O43" s="61"/>
      <c r="P43" s="61"/>
      <c r="Q43" s="60"/>
      <c r="R43" s="61"/>
      <c r="S43" s="61"/>
      <c r="T43" s="61"/>
      <c r="U43" s="61"/>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62"/>
      <c r="O44" s="61"/>
      <c r="P44" s="61"/>
      <c r="Q44" s="60"/>
      <c r="R44" s="61"/>
      <c r="S44" s="61"/>
      <c r="T44" s="61"/>
      <c r="U44" s="61"/>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62"/>
      <c r="O45" s="61"/>
      <c r="P45" s="61"/>
      <c r="Q45" s="60"/>
      <c r="R45" s="61"/>
      <c r="S45" s="61"/>
      <c r="T45" s="61"/>
      <c r="U45" s="61"/>
      <c r="V45" s="22"/>
      <c r="W45" s="22"/>
      <c r="X45" s="22"/>
      <c r="Y45" s="22"/>
      <c r="Z45" s="22"/>
      <c r="AA45" s="22"/>
    </row>
    <row r="46" spans="1:27" ht="80.099999999999994" customHeight="1" x14ac:dyDescent="0.25">
      <c r="N46" s="28">
        <f>SUMPRODUCT(J4:J45,N4:N45)</f>
        <v>9416.61</v>
      </c>
      <c r="O46" s="28">
        <f>SUMPRODUCT(J4:J45,O4:O45)</f>
        <v>2640.53</v>
      </c>
      <c r="P46" s="28">
        <f>SUMPRODUCT(J4:J45,P4:P45)</f>
        <v>8461.5300000000007</v>
      </c>
      <c r="Q46" s="28">
        <f>SUMPRODUCT(J4:J45,Q4:Q45)</f>
        <v>2499.9900000000002</v>
      </c>
      <c r="R46" s="28">
        <f>SUMPRODUCT(J4:J45,R4:R45)</f>
        <v>2640.53</v>
      </c>
      <c r="S46" s="28">
        <f>SUMPRODUCT(J4:J45,S4:S45)</f>
        <v>3241.6</v>
      </c>
      <c r="T46" s="28">
        <f>SUMPRODUCT(J4:J45,T4:T45)</f>
        <v>17957.04</v>
      </c>
      <c r="U46" s="28">
        <f>SUMPRODUCT(J4:J45,U4:U45)</f>
        <v>2736</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A22">
      <selection activeCell="R31" sqref="R31"/>
      <pageMargins left="0.511811024" right="0.511811024" top="0.78740157499999996" bottom="0.78740157499999996" header="0.31496062000000002" footer="0.31496062000000002"/>
    </customSheetView>
    <customSheetView guid="{29377F80-2479-4EEE-B758-5B51FB237957}" scale="80" topLeftCell="A22">
      <selection activeCell="R31" sqref="R31"/>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60" topLeftCell="D1">
      <selection activeCell="R5" sqref="R5"/>
      <pageMargins left="0.511811024" right="0.511811024" top="0.78740157499999996" bottom="0.78740157499999996" header="0.31496062000000002" footer="0.31496062000000002"/>
    </customSheetView>
  </customSheetViews>
  <mergeCells count="27">
    <mergeCell ref="X1:X2"/>
    <mergeCell ref="Y1:Y2"/>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2:M2"/>
    <mergeCell ref="A1:C1"/>
    <mergeCell ref="D1:J1"/>
    <mergeCell ref="K1:M1"/>
    <mergeCell ref="A32:A40"/>
    <mergeCell ref="C32:C40"/>
    <mergeCell ref="E32:E40"/>
    <mergeCell ref="A41:A45"/>
    <mergeCell ref="C41:C45"/>
    <mergeCell ref="E41:E45"/>
  </mergeCells>
  <conditionalFormatting sqref="M1:M1048576">
    <cfRule type="cellIs" dxfId="7"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46"/>
  <sheetViews>
    <sheetView topLeftCell="A25" zoomScale="80" zoomScaleNormal="80" workbookViewId="0">
      <selection activeCell="Q33" sqref="Q33"/>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3"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3" customWidth="1"/>
    <col min="11" max="11" width="12.5703125" style="4" customWidth="1"/>
    <col min="12" max="12" width="13.28515625" style="12" customWidth="1"/>
    <col min="13" max="13" width="12.5703125" style="5" customWidth="1"/>
    <col min="14" max="14" width="13.5703125" style="6" customWidth="1"/>
    <col min="15" max="15" width="13" style="6" customWidth="1"/>
    <col min="16" max="16" width="13.42578125" style="6" customWidth="1"/>
    <col min="17" max="18" width="14.140625" style="6" customWidth="1"/>
    <col min="19" max="19" width="12.5703125" style="6" customWidth="1"/>
    <col min="20" max="20" width="13.28515625" style="6" customWidth="1"/>
    <col min="21" max="21" width="12.7109375" style="6" customWidth="1"/>
    <col min="22" max="22" width="12" style="6" customWidth="1"/>
    <col min="23" max="23" width="12.7109375" style="6" customWidth="1"/>
    <col min="24" max="24" width="13.85546875" style="6" customWidth="1"/>
    <col min="25" max="25" width="13.42578125" style="6" customWidth="1"/>
    <col min="26" max="26" width="12.5703125" style="2" customWidth="1"/>
    <col min="27" max="27" width="13.7109375" style="2" customWidth="1"/>
    <col min="28" max="16384" width="9.7109375" style="2"/>
  </cols>
  <sheetData>
    <row r="1" spans="1:27" ht="33" customHeight="1" x14ac:dyDescent="0.25">
      <c r="A1" s="68" t="s">
        <v>61</v>
      </c>
      <c r="B1" s="68"/>
      <c r="C1" s="68"/>
      <c r="D1" s="68" t="s">
        <v>52</v>
      </c>
      <c r="E1" s="68"/>
      <c r="F1" s="68"/>
      <c r="G1" s="68"/>
      <c r="H1" s="68"/>
      <c r="I1" s="68"/>
      <c r="J1" s="68"/>
      <c r="K1" s="68" t="s">
        <v>62</v>
      </c>
      <c r="L1" s="68"/>
      <c r="M1" s="68"/>
      <c r="N1" s="66" t="s">
        <v>63</v>
      </c>
      <c r="O1" s="66" t="s">
        <v>63</v>
      </c>
      <c r="P1" s="66" t="s">
        <v>63</v>
      </c>
      <c r="Q1" s="66" t="s">
        <v>63</v>
      </c>
      <c r="R1" s="66" t="s">
        <v>63</v>
      </c>
      <c r="S1" s="66" t="s">
        <v>63</v>
      </c>
      <c r="T1" s="66" t="s">
        <v>63</v>
      </c>
      <c r="U1" s="66" t="s">
        <v>63</v>
      </c>
      <c r="V1" s="66" t="s">
        <v>63</v>
      </c>
      <c r="W1" s="66" t="s">
        <v>63</v>
      </c>
      <c r="X1" s="66" t="s">
        <v>63</v>
      </c>
      <c r="Y1" s="66" t="s">
        <v>63</v>
      </c>
      <c r="Z1" s="66" t="s">
        <v>63</v>
      </c>
      <c r="AA1" s="66" t="s">
        <v>63</v>
      </c>
    </row>
    <row r="2" spans="1:27" ht="24.75" customHeight="1" x14ac:dyDescent="0.25">
      <c r="A2" s="68" t="s">
        <v>25</v>
      </c>
      <c r="B2" s="68"/>
      <c r="C2" s="68"/>
      <c r="D2" s="68"/>
      <c r="E2" s="68"/>
      <c r="F2" s="68"/>
      <c r="G2" s="68"/>
      <c r="H2" s="68"/>
      <c r="I2" s="68"/>
      <c r="J2" s="68"/>
      <c r="K2" s="68"/>
      <c r="L2" s="68"/>
      <c r="M2" s="68"/>
      <c r="N2" s="67"/>
      <c r="O2" s="67"/>
      <c r="P2" s="67"/>
      <c r="Q2" s="67"/>
      <c r="R2" s="67"/>
      <c r="S2" s="67"/>
      <c r="T2" s="67"/>
      <c r="U2" s="67"/>
      <c r="V2" s="67"/>
      <c r="W2" s="67"/>
      <c r="X2" s="67"/>
      <c r="Y2" s="67"/>
      <c r="Z2" s="67"/>
      <c r="AA2" s="67"/>
    </row>
    <row r="3" spans="1:27" s="3" customFormat="1" ht="34.5" customHeight="1" x14ac:dyDescent="0.2">
      <c r="A3" s="7" t="s">
        <v>4</v>
      </c>
      <c r="B3" s="7" t="s">
        <v>16</v>
      </c>
      <c r="C3" s="7" t="s">
        <v>26</v>
      </c>
      <c r="D3" s="25" t="s">
        <v>27</v>
      </c>
      <c r="E3" s="8" t="s">
        <v>28</v>
      </c>
      <c r="F3" s="8" t="s">
        <v>29</v>
      </c>
      <c r="G3" s="8" t="s">
        <v>30</v>
      </c>
      <c r="H3" s="8" t="s">
        <v>31</v>
      </c>
      <c r="I3" s="8" t="s">
        <v>32</v>
      </c>
      <c r="J3" s="9" t="s">
        <v>2</v>
      </c>
      <c r="K3" s="10" t="s">
        <v>5</v>
      </c>
      <c r="L3" s="11" t="s">
        <v>0</v>
      </c>
      <c r="M3" s="7" t="s">
        <v>3</v>
      </c>
      <c r="N3" s="38" t="s">
        <v>1</v>
      </c>
      <c r="O3" s="38" t="s">
        <v>1</v>
      </c>
      <c r="P3" s="38" t="s">
        <v>1</v>
      </c>
      <c r="Q3" s="38" t="s">
        <v>1</v>
      </c>
      <c r="R3" s="38" t="s">
        <v>1</v>
      </c>
      <c r="S3" s="38" t="s">
        <v>1</v>
      </c>
      <c r="T3" s="38" t="s">
        <v>1</v>
      </c>
      <c r="U3" s="38" t="s">
        <v>1</v>
      </c>
      <c r="V3" s="38" t="s">
        <v>1</v>
      </c>
      <c r="W3" s="38" t="s">
        <v>1</v>
      </c>
      <c r="X3" s="38" t="s">
        <v>1</v>
      </c>
      <c r="Y3" s="38" t="s">
        <v>1</v>
      </c>
      <c r="Z3" s="38" t="s">
        <v>1</v>
      </c>
      <c r="AA3" s="38" t="s">
        <v>1</v>
      </c>
    </row>
    <row r="4" spans="1:27" ht="150" customHeight="1" x14ac:dyDescent="0.25">
      <c r="A4" s="32">
        <v>1</v>
      </c>
      <c r="B4" s="32">
        <v>1</v>
      </c>
      <c r="C4" s="37" t="s">
        <v>55</v>
      </c>
      <c r="D4" s="34" t="s">
        <v>64</v>
      </c>
      <c r="E4" s="29" t="s">
        <v>65</v>
      </c>
      <c r="F4" s="29" t="s">
        <v>7</v>
      </c>
      <c r="G4" s="29" t="s">
        <v>33</v>
      </c>
      <c r="H4" s="29" t="s">
        <v>34</v>
      </c>
      <c r="I4" s="29" t="s">
        <v>8</v>
      </c>
      <c r="J4" s="36">
        <v>1534</v>
      </c>
      <c r="K4" s="14"/>
      <c r="L4" s="13">
        <f>K4-SUM(N4:AA4)</f>
        <v>0</v>
      </c>
      <c r="M4" s="15" t="str">
        <f>IF(L4&lt;0,"ATENÇÃO","OK")</f>
        <v>OK</v>
      </c>
      <c r="N4" s="22"/>
      <c r="O4" s="21"/>
      <c r="P4" s="22"/>
      <c r="Q4" s="21"/>
      <c r="R4" s="22"/>
      <c r="S4" s="22"/>
      <c r="T4" s="22"/>
      <c r="U4" s="22"/>
      <c r="V4" s="22"/>
      <c r="W4" s="21"/>
      <c r="X4" s="21"/>
      <c r="Y4" s="22"/>
      <c r="Z4" s="21"/>
      <c r="AA4" s="24"/>
    </row>
    <row r="5" spans="1:27" ht="150" customHeight="1" x14ac:dyDescent="0.25">
      <c r="A5" s="42">
        <v>2</v>
      </c>
      <c r="B5" s="42">
        <v>2</v>
      </c>
      <c r="C5" s="50" t="s">
        <v>66</v>
      </c>
      <c r="D5" s="41" t="s">
        <v>67</v>
      </c>
      <c r="E5" s="44" t="s">
        <v>68</v>
      </c>
      <c r="F5" s="48" t="s">
        <v>7</v>
      </c>
      <c r="G5" s="44" t="s">
        <v>33</v>
      </c>
      <c r="H5" s="44" t="s">
        <v>34</v>
      </c>
      <c r="I5" s="44" t="s">
        <v>8</v>
      </c>
      <c r="J5" s="46">
        <v>1836.31</v>
      </c>
      <c r="K5" s="14">
        <v>10</v>
      </c>
      <c r="L5" s="13">
        <f t="shared" ref="L5:L45" si="0">K5-SUM(N5:AA5)</f>
        <v>10</v>
      </c>
      <c r="M5" s="15" t="str">
        <f t="shared" ref="M5:M45" si="1">IF(L5&lt;0,"ATENÇÃO","OK")</f>
        <v>OK</v>
      </c>
      <c r="N5" s="21"/>
      <c r="O5" s="23"/>
      <c r="P5" s="22"/>
      <c r="Q5" s="22"/>
      <c r="R5" s="22"/>
      <c r="S5" s="22"/>
      <c r="T5" s="22"/>
      <c r="U5" s="22"/>
      <c r="V5" s="22"/>
      <c r="W5" s="22"/>
      <c r="X5" s="22"/>
      <c r="Y5" s="22"/>
      <c r="Z5" s="22"/>
      <c r="AA5" s="22"/>
    </row>
    <row r="6" spans="1:27" ht="150" customHeight="1" x14ac:dyDescent="0.25">
      <c r="A6" s="39">
        <v>3</v>
      </c>
      <c r="B6" s="39">
        <v>3</v>
      </c>
      <c r="C6" s="37" t="s">
        <v>55</v>
      </c>
      <c r="D6" s="34" t="s">
        <v>69</v>
      </c>
      <c r="E6" s="29" t="s">
        <v>70</v>
      </c>
      <c r="F6" s="29" t="s">
        <v>7</v>
      </c>
      <c r="G6" s="29" t="s">
        <v>33</v>
      </c>
      <c r="H6" s="29" t="s">
        <v>35</v>
      </c>
      <c r="I6" s="29" t="s">
        <v>8</v>
      </c>
      <c r="J6" s="35">
        <v>1746.61</v>
      </c>
      <c r="K6" s="14"/>
      <c r="L6" s="13">
        <f t="shared" si="0"/>
        <v>0</v>
      </c>
      <c r="M6" s="15" t="str">
        <f t="shared" si="1"/>
        <v>OK</v>
      </c>
      <c r="N6" s="24"/>
      <c r="O6" s="23"/>
      <c r="P6" s="22"/>
      <c r="Q6" s="22"/>
      <c r="R6" s="22"/>
      <c r="S6" s="22"/>
      <c r="T6" s="22"/>
      <c r="U6" s="22"/>
      <c r="V6" s="22"/>
      <c r="W6" s="22"/>
      <c r="X6" s="22"/>
      <c r="Y6" s="22"/>
      <c r="Z6" s="22"/>
      <c r="AA6" s="22"/>
    </row>
    <row r="7" spans="1:27" ht="150" customHeight="1" x14ac:dyDescent="0.25">
      <c r="A7" s="42">
        <v>4</v>
      </c>
      <c r="B7" s="42">
        <v>4</v>
      </c>
      <c r="C7" s="50" t="s">
        <v>66</v>
      </c>
      <c r="D7" s="41" t="s">
        <v>71</v>
      </c>
      <c r="E7" s="44" t="s">
        <v>72</v>
      </c>
      <c r="F7" s="44" t="s">
        <v>7</v>
      </c>
      <c r="G7" s="44" t="s">
        <v>33</v>
      </c>
      <c r="H7" s="44" t="s">
        <v>36</v>
      </c>
      <c r="I7" s="44" t="s">
        <v>8</v>
      </c>
      <c r="J7" s="46">
        <v>2126.14</v>
      </c>
      <c r="K7" s="14">
        <v>10</v>
      </c>
      <c r="L7" s="13">
        <f t="shared" si="0"/>
        <v>10</v>
      </c>
      <c r="M7" s="15" t="str">
        <f t="shared" si="1"/>
        <v>OK</v>
      </c>
      <c r="N7" s="22"/>
      <c r="O7" s="23"/>
      <c r="P7" s="21"/>
      <c r="Q7" s="22"/>
      <c r="R7" s="22"/>
      <c r="S7" s="22"/>
      <c r="T7" s="22"/>
      <c r="U7" s="22"/>
      <c r="V7" s="22"/>
      <c r="W7" s="22"/>
      <c r="X7" s="22"/>
      <c r="Y7" s="22"/>
      <c r="Z7" s="22"/>
      <c r="AA7" s="22"/>
    </row>
    <row r="8" spans="1:27" ht="150" customHeight="1" x14ac:dyDescent="0.25">
      <c r="A8" s="39">
        <v>5</v>
      </c>
      <c r="B8" s="39">
        <v>5</v>
      </c>
      <c r="C8" s="37" t="s">
        <v>66</v>
      </c>
      <c r="D8" s="34" t="s">
        <v>73</v>
      </c>
      <c r="E8" s="29" t="s">
        <v>74</v>
      </c>
      <c r="F8" s="29" t="s">
        <v>7</v>
      </c>
      <c r="G8" s="29" t="s">
        <v>33</v>
      </c>
      <c r="H8" s="29" t="s">
        <v>37</v>
      </c>
      <c r="I8" s="29" t="s">
        <v>8</v>
      </c>
      <c r="J8" s="35">
        <v>2640.53</v>
      </c>
      <c r="K8" s="14"/>
      <c r="L8" s="13">
        <f t="shared" si="0"/>
        <v>0</v>
      </c>
      <c r="M8" s="15" t="str">
        <f t="shared" si="1"/>
        <v>OK</v>
      </c>
      <c r="N8" s="21"/>
      <c r="O8" s="21"/>
      <c r="P8" s="22"/>
      <c r="Q8" s="21"/>
      <c r="R8" s="24"/>
      <c r="S8" s="24"/>
      <c r="T8" s="22"/>
      <c r="U8" s="21"/>
      <c r="V8" s="22"/>
      <c r="W8" s="22"/>
      <c r="X8" s="22"/>
      <c r="Y8" s="22"/>
      <c r="Z8" s="22"/>
      <c r="AA8" s="22"/>
    </row>
    <row r="9" spans="1:27" ht="150" customHeight="1" x14ac:dyDescent="0.25">
      <c r="A9" s="42">
        <v>6</v>
      </c>
      <c r="B9" s="42">
        <v>6</v>
      </c>
      <c r="C9" s="50" t="s">
        <v>55</v>
      </c>
      <c r="D9" s="41" t="s">
        <v>75</v>
      </c>
      <c r="E9" s="44" t="s">
        <v>76</v>
      </c>
      <c r="F9" s="44" t="s">
        <v>7</v>
      </c>
      <c r="G9" s="44" t="s">
        <v>33</v>
      </c>
      <c r="H9" s="44" t="s">
        <v>38</v>
      </c>
      <c r="I9" s="44" t="s">
        <v>8</v>
      </c>
      <c r="J9" s="46">
        <v>2851.78</v>
      </c>
      <c r="K9" s="14">
        <v>8</v>
      </c>
      <c r="L9" s="13">
        <f t="shared" si="0"/>
        <v>8</v>
      </c>
      <c r="M9" s="15" t="str">
        <f t="shared" si="1"/>
        <v>OK</v>
      </c>
      <c r="N9" s="22"/>
      <c r="O9" s="23"/>
      <c r="P9" s="22"/>
      <c r="Q9" s="21"/>
      <c r="R9" s="24"/>
      <c r="S9" s="22"/>
      <c r="T9" s="22"/>
      <c r="U9" s="22"/>
      <c r="V9" s="22"/>
      <c r="W9" s="22"/>
      <c r="X9" s="22"/>
      <c r="Y9" s="22"/>
      <c r="Z9" s="22"/>
      <c r="AA9" s="22"/>
    </row>
    <row r="10" spans="1:27" ht="164.25" customHeight="1" x14ac:dyDescent="0.25">
      <c r="A10" s="32">
        <v>7</v>
      </c>
      <c r="B10" s="32">
        <v>7</v>
      </c>
      <c r="C10" s="37" t="s">
        <v>77</v>
      </c>
      <c r="D10" s="34" t="s">
        <v>78</v>
      </c>
      <c r="E10" s="29" t="s">
        <v>79</v>
      </c>
      <c r="F10" s="29" t="s">
        <v>7</v>
      </c>
      <c r="G10" s="29" t="s">
        <v>33</v>
      </c>
      <c r="H10" s="29" t="s">
        <v>38</v>
      </c>
      <c r="I10" s="29" t="s">
        <v>8</v>
      </c>
      <c r="J10" s="35">
        <v>7390</v>
      </c>
      <c r="K10" s="14"/>
      <c r="L10" s="13">
        <f t="shared" si="0"/>
        <v>0</v>
      </c>
      <c r="M10" s="15" t="str">
        <f t="shared" si="1"/>
        <v>OK</v>
      </c>
      <c r="N10" s="22"/>
      <c r="O10" s="23"/>
      <c r="P10" s="22"/>
      <c r="Q10" s="24"/>
      <c r="R10" s="22"/>
      <c r="S10" s="22"/>
      <c r="T10" s="24"/>
      <c r="U10" s="22"/>
      <c r="V10" s="22"/>
      <c r="W10" s="22"/>
      <c r="X10" s="22"/>
      <c r="Y10" s="22"/>
      <c r="Z10" s="22"/>
      <c r="AA10" s="22"/>
    </row>
    <row r="11" spans="1:27" ht="150" customHeight="1" x14ac:dyDescent="0.25">
      <c r="A11" s="32">
        <v>8</v>
      </c>
      <c r="B11" s="32">
        <v>8</v>
      </c>
      <c r="C11" s="37" t="s">
        <v>77</v>
      </c>
      <c r="D11" s="34" t="s">
        <v>80</v>
      </c>
      <c r="E11" s="29" t="s">
        <v>81</v>
      </c>
      <c r="F11" s="29" t="s">
        <v>7</v>
      </c>
      <c r="G11" s="29" t="s">
        <v>33</v>
      </c>
      <c r="H11" s="29" t="s">
        <v>39</v>
      </c>
      <c r="I11" s="29" t="s">
        <v>8</v>
      </c>
      <c r="J11" s="35">
        <v>7594.29</v>
      </c>
      <c r="K11" s="14">
        <v>6</v>
      </c>
      <c r="L11" s="13">
        <f t="shared" si="0"/>
        <v>6</v>
      </c>
      <c r="M11" s="15" t="str">
        <f t="shared" si="1"/>
        <v>OK</v>
      </c>
      <c r="N11" s="22"/>
      <c r="O11" s="23"/>
      <c r="P11" s="22"/>
      <c r="Q11" s="24"/>
      <c r="R11" s="22"/>
      <c r="S11" s="22"/>
      <c r="T11" s="24"/>
      <c r="U11" s="22"/>
      <c r="V11" s="22"/>
      <c r="W11" s="22"/>
      <c r="X11" s="22"/>
      <c r="Y11" s="22"/>
      <c r="Z11" s="22"/>
      <c r="AA11" s="22"/>
    </row>
    <row r="12" spans="1:27" ht="150" customHeight="1" x14ac:dyDescent="0.25">
      <c r="A12" s="42">
        <v>9</v>
      </c>
      <c r="B12" s="42">
        <v>9</v>
      </c>
      <c r="C12" s="50" t="s">
        <v>82</v>
      </c>
      <c r="D12" s="41" t="s">
        <v>83</v>
      </c>
      <c r="E12" s="44" t="s">
        <v>84</v>
      </c>
      <c r="F12" s="45" t="s">
        <v>7</v>
      </c>
      <c r="G12" s="44" t="s">
        <v>33</v>
      </c>
      <c r="H12" s="44" t="s">
        <v>39</v>
      </c>
      <c r="I12" s="44" t="s">
        <v>8</v>
      </c>
      <c r="J12" s="46">
        <v>3947.5</v>
      </c>
      <c r="K12" s="14">
        <v>8</v>
      </c>
      <c r="L12" s="13">
        <f t="shared" si="0"/>
        <v>8</v>
      </c>
      <c r="M12" s="15" t="str">
        <f t="shared" si="1"/>
        <v>OK</v>
      </c>
      <c r="N12" s="22"/>
      <c r="O12" s="23"/>
      <c r="P12" s="22"/>
      <c r="Q12" s="22"/>
      <c r="R12" s="22"/>
      <c r="S12" s="22"/>
      <c r="T12" s="22"/>
      <c r="U12" s="22"/>
      <c r="V12" s="22"/>
      <c r="W12" s="22"/>
      <c r="X12" s="22"/>
      <c r="Y12" s="22"/>
      <c r="Z12" s="22"/>
      <c r="AA12" s="22"/>
    </row>
    <row r="13" spans="1:27" ht="150" customHeight="1" x14ac:dyDescent="0.25">
      <c r="A13" s="32">
        <v>10</v>
      </c>
      <c r="B13" s="32">
        <v>10</v>
      </c>
      <c r="C13" s="37" t="s">
        <v>77</v>
      </c>
      <c r="D13" s="34" t="s">
        <v>85</v>
      </c>
      <c r="E13" s="29" t="s">
        <v>88</v>
      </c>
      <c r="F13" s="30" t="s">
        <v>7</v>
      </c>
      <c r="G13" s="29" t="s">
        <v>33</v>
      </c>
      <c r="H13" s="29" t="s">
        <v>39</v>
      </c>
      <c r="I13" s="29" t="s">
        <v>8</v>
      </c>
      <c r="J13" s="36">
        <v>8218</v>
      </c>
      <c r="K13" s="14"/>
      <c r="L13" s="13">
        <f t="shared" si="0"/>
        <v>0</v>
      </c>
      <c r="M13" s="15" t="str">
        <f t="shared" si="1"/>
        <v>OK</v>
      </c>
      <c r="N13" s="21"/>
      <c r="O13" s="21"/>
      <c r="P13" s="22"/>
      <c r="Q13" s="22"/>
      <c r="R13" s="22"/>
      <c r="S13" s="22"/>
      <c r="T13" s="22"/>
      <c r="U13" s="22"/>
      <c r="V13" s="22"/>
      <c r="W13" s="22"/>
      <c r="X13" s="22"/>
      <c r="Y13" s="22"/>
      <c r="Z13" s="22"/>
      <c r="AA13" s="22"/>
    </row>
    <row r="14" spans="1:27" ht="150" customHeight="1" x14ac:dyDescent="0.25">
      <c r="A14" s="42">
        <v>11</v>
      </c>
      <c r="B14" s="42">
        <v>11</v>
      </c>
      <c r="C14" s="50" t="s">
        <v>77</v>
      </c>
      <c r="D14" s="41" t="s">
        <v>86</v>
      </c>
      <c r="E14" s="44" t="s">
        <v>89</v>
      </c>
      <c r="F14" s="45" t="s">
        <v>7</v>
      </c>
      <c r="G14" s="44" t="s">
        <v>33</v>
      </c>
      <c r="H14" s="44" t="s">
        <v>58</v>
      </c>
      <c r="I14" s="44" t="s">
        <v>8</v>
      </c>
      <c r="J14" s="46">
        <v>8454.5400000000009</v>
      </c>
      <c r="K14" s="14">
        <v>6</v>
      </c>
      <c r="L14" s="13">
        <f t="shared" si="0"/>
        <v>6</v>
      </c>
      <c r="M14" s="15" t="str">
        <f t="shared" si="1"/>
        <v>OK</v>
      </c>
      <c r="N14" s="22"/>
      <c r="O14" s="23"/>
      <c r="P14" s="22"/>
      <c r="Q14" s="21"/>
      <c r="R14" s="24"/>
      <c r="S14" s="22"/>
      <c r="T14" s="22"/>
      <c r="U14" s="22"/>
      <c r="V14" s="22"/>
      <c r="W14" s="22"/>
      <c r="X14" s="22"/>
      <c r="Y14" s="22"/>
      <c r="Z14" s="22"/>
      <c r="AA14" s="22"/>
    </row>
    <row r="15" spans="1:27" ht="150" customHeight="1" x14ac:dyDescent="0.25">
      <c r="A15" s="32">
        <v>12</v>
      </c>
      <c r="B15" s="32">
        <v>12</v>
      </c>
      <c r="C15" s="37" t="s">
        <v>82</v>
      </c>
      <c r="D15" s="34" t="s">
        <v>87</v>
      </c>
      <c r="E15" s="29" t="s">
        <v>90</v>
      </c>
      <c r="F15" s="29" t="s">
        <v>7</v>
      </c>
      <c r="G15" s="30" t="s">
        <v>33</v>
      </c>
      <c r="H15" s="30" t="s">
        <v>40</v>
      </c>
      <c r="I15" s="29" t="s">
        <v>8</v>
      </c>
      <c r="J15" s="36">
        <v>5719</v>
      </c>
      <c r="K15" s="14"/>
      <c r="L15" s="13">
        <f t="shared" si="0"/>
        <v>0</v>
      </c>
      <c r="M15" s="15" t="str">
        <f t="shared" si="1"/>
        <v>OK</v>
      </c>
      <c r="N15" s="22"/>
      <c r="O15" s="23"/>
      <c r="P15" s="22"/>
      <c r="Q15" s="22"/>
      <c r="R15" s="22"/>
      <c r="S15" s="22"/>
      <c r="T15" s="22"/>
      <c r="U15" s="22"/>
      <c r="V15" s="22"/>
      <c r="W15" s="22"/>
      <c r="X15" s="22"/>
      <c r="Y15" s="22"/>
      <c r="Z15" s="22"/>
      <c r="AA15" s="22"/>
    </row>
    <row r="16" spans="1:27" ht="150" customHeight="1" x14ac:dyDescent="0.25">
      <c r="A16" s="42">
        <v>13</v>
      </c>
      <c r="B16" s="42">
        <v>13</v>
      </c>
      <c r="C16" s="50" t="s">
        <v>77</v>
      </c>
      <c r="D16" s="41" t="s">
        <v>91</v>
      </c>
      <c r="E16" s="44" t="s">
        <v>93</v>
      </c>
      <c r="F16" s="44" t="s">
        <v>7</v>
      </c>
      <c r="G16" s="45" t="s">
        <v>33</v>
      </c>
      <c r="H16" s="45" t="s">
        <v>41</v>
      </c>
      <c r="I16" s="44" t="s">
        <v>8</v>
      </c>
      <c r="J16" s="46">
        <v>8461.5300000000007</v>
      </c>
      <c r="K16" s="14"/>
      <c r="L16" s="13">
        <f t="shared" si="0"/>
        <v>0</v>
      </c>
      <c r="M16" s="15" t="str">
        <f t="shared" si="1"/>
        <v>OK</v>
      </c>
      <c r="N16" s="22"/>
      <c r="O16" s="23"/>
      <c r="P16" s="22"/>
      <c r="Q16" s="22"/>
      <c r="R16" s="22"/>
      <c r="S16" s="22"/>
      <c r="T16" s="22"/>
      <c r="U16" s="22"/>
      <c r="V16" s="22"/>
      <c r="W16" s="22"/>
      <c r="X16" s="22"/>
      <c r="Y16" s="22"/>
      <c r="Z16" s="22"/>
      <c r="AA16" s="22"/>
    </row>
    <row r="17" spans="1:27" ht="150" customHeight="1" x14ac:dyDescent="0.25">
      <c r="A17" s="32">
        <v>14</v>
      </c>
      <c r="B17" s="32">
        <v>14</v>
      </c>
      <c r="C17" s="37" t="s">
        <v>77</v>
      </c>
      <c r="D17" s="34" t="s">
        <v>92</v>
      </c>
      <c r="E17" s="29" t="s">
        <v>94</v>
      </c>
      <c r="F17" s="29" t="s">
        <v>7</v>
      </c>
      <c r="G17" s="30" t="s">
        <v>33</v>
      </c>
      <c r="H17" s="30" t="s">
        <v>59</v>
      </c>
      <c r="I17" s="29" t="s">
        <v>8</v>
      </c>
      <c r="J17" s="36">
        <v>9166.66</v>
      </c>
      <c r="K17" s="14">
        <v>4</v>
      </c>
      <c r="L17" s="13">
        <f t="shared" si="0"/>
        <v>4</v>
      </c>
      <c r="M17" s="15" t="str">
        <f t="shared" si="1"/>
        <v>OK</v>
      </c>
      <c r="N17" s="22"/>
      <c r="O17" s="23"/>
      <c r="P17" s="22"/>
      <c r="Q17" s="22"/>
      <c r="R17" s="22"/>
      <c r="S17" s="22"/>
      <c r="T17" s="22"/>
      <c r="U17" s="22"/>
      <c r="V17" s="22"/>
      <c r="W17" s="22"/>
      <c r="X17" s="22"/>
      <c r="Y17" s="22"/>
      <c r="Z17" s="22"/>
      <c r="AA17" s="22"/>
    </row>
    <row r="18" spans="1:27" ht="150" customHeight="1" x14ac:dyDescent="0.25">
      <c r="A18" s="42">
        <v>19</v>
      </c>
      <c r="B18" s="42">
        <v>19</v>
      </c>
      <c r="C18" s="50" t="s">
        <v>82</v>
      </c>
      <c r="D18" s="41" t="s">
        <v>17</v>
      </c>
      <c r="E18" s="44" t="s">
        <v>57</v>
      </c>
      <c r="F18" s="44" t="s">
        <v>7</v>
      </c>
      <c r="G18" s="45" t="s">
        <v>42</v>
      </c>
      <c r="H18" s="45" t="s">
        <v>43</v>
      </c>
      <c r="I18" s="44" t="s">
        <v>8</v>
      </c>
      <c r="J18" s="46">
        <v>833.33</v>
      </c>
      <c r="K18" s="14">
        <v>12</v>
      </c>
      <c r="L18" s="13">
        <f t="shared" si="0"/>
        <v>12</v>
      </c>
      <c r="M18" s="15" t="str">
        <f t="shared" si="1"/>
        <v>OK</v>
      </c>
      <c r="N18" s="22"/>
      <c r="O18" s="23"/>
      <c r="P18" s="22"/>
      <c r="Q18" s="22"/>
      <c r="R18" s="22"/>
      <c r="S18" s="22"/>
      <c r="T18" s="22"/>
      <c r="U18" s="22"/>
      <c r="V18" s="22"/>
      <c r="W18" s="22"/>
      <c r="X18" s="22"/>
      <c r="Y18" s="22"/>
      <c r="Z18" s="22"/>
      <c r="AA18" s="22"/>
    </row>
    <row r="19" spans="1:27" ht="63" x14ac:dyDescent="0.25">
      <c r="A19" s="32">
        <v>20</v>
      </c>
      <c r="B19" s="32">
        <v>20</v>
      </c>
      <c r="C19" s="37" t="s">
        <v>95</v>
      </c>
      <c r="D19" s="34" t="s">
        <v>44</v>
      </c>
      <c r="E19" s="29" t="s">
        <v>97</v>
      </c>
      <c r="F19" s="29" t="s">
        <v>7</v>
      </c>
      <c r="G19" s="29" t="s">
        <v>45</v>
      </c>
      <c r="H19" s="29" t="s">
        <v>46</v>
      </c>
      <c r="I19" s="29" t="s">
        <v>47</v>
      </c>
      <c r="J19" s="36">
        <v>404.5</v>
      </c>
      <c r="K19" s="14">
        <v>8</v>
      </c>
      <c r="L19" s="13">
        <f t="shared" si="0"/>
        <v>8</v>
      </c>
      <c r="M19" s="15" t="str">
        <f t="shared" si="1"/>
        <v>OK</v>
      </c>
      <c r="N19" s="22"/>
      <c r="O19" s="23"/>
      <c r="P19" s="22"/>
      <c r="Q19" s="22"/>
      <c r="R19" s="22"/>
      <c r="S19" s="22"/>
      <c r="T19" s="22"/>
      <c r="U19" s="22"/>
      <c r="V19" s="22"/>
      <c r="W19" s="22"/>
      <c r="X19" s="22"/>
      <c r="Y19" s="22"/>
      <c r="Z19" s="22"/>
      <c r="AA19" s="22"/>
    </row>
    <row r="20" spans="1:27" ht="150" customHeight="1" x14ac:dyDescent="0.25">
      <c r="A20" s="42">
        <v>21</v>
      </c>
      <c r="B20" s="42">
        <v>21</v>
      </c>
      <c r="C20" s="50" t="s">
        <v>95</v>
      </c>
      <c r="D20" s="41" t="s">
        <v>96</v>
      </c>
      <c r="E20" s="44" t="s">
        <v>98</v>
      </c>
      <c r="F20" s="45" t="s">
        <v>7</v>
      </c>
      <c r="G20" s="44" t="s">
        <v>53</v>
      </c>
      <c r="H20" s="44" t="s">
        <v>60</v>
      </c>
      <c r="I20" s="44" t="s">
        <v>8</v>
      </c>
      <c r="J20" s="46">
        <v>2007</v>
      </c>
      <c r="K20" s="14">
        <v>6</v>
      </c>
      <c r="L20" s="13">
        <f t="shared" si="0"/>
        <v>6</v>
      </c>
      <c r="M20" s="15" t="str">
        <f t="shared" si="1"/>
        <v>OK</v>
      </c>
      <c r="N20" s="22"/>
      <c r="O20" s="23"/>
      <c r="P20" s="22"/>
      <c r="Q20" s="24"/>
      <c r="R20" s="24"/>
      <c r="S20" s="22"/>
      <c r="T20" s="22"/>
      <c r="U20" s="22"/>
      <c r="V20" s="22"/>
      <c r="W20" s="22"/>
      <c r="X20" s="22"/>
      <c r="Y20" s="24"/>
      <c r="Z20" s="24"/>
      <c r="AA20" s="22"/>
    </row>
    <row r="21" spans="1:27" ht="150" customHeight="1" x14ac:dyDescent="0.25">
      <c r="A21" s="32">
        <v>22</v>
      </c>
      <c r="B21" s="32">
        <v>22</v>
      </c>
      <c r="C21" s="37" t="s">
        <v>95</v>
      </c>
      <c r="D21" s="34" t="s">
        <v>99</v>
      </c>
      <c r="E21" s="29" t="s">
        <v>100</v>
      </c>
      <c r="F21" s="30" t="s">
        <v>7</v>
      </c>
      <c r="G21" s="29" t="s">
        <v>53</v>
      </c>
      <c r="H21" s="29" t="s">
        <v>60</v>
      </c>
      <c r="I21" s="29" t="s">
        <v>8</v>
      </c>
      <c r="J21" s="36">
        <v>2736</v>
      </c>
      <c r="K21" s="14">
        <v>4</v>
      </c>
      <c r="L21" s="13">
        <f t="shared" si="0"/>
        <v>4</v>
      </c>
      <c r="M21" s="15" t="str">
        <f t="shared" si="1"/>
        <v>OK</v>
      </c>
      <c r="N21" s="22"/>
      <c r="O21" s="23"/>
      <c r="P21" s="22"/>
      <c r="Q21" s="24"/>
      <c r="R21" s="24"/>
      <c r="S21" s="22"/>
      <c r="T21" s="22"/>
      <c r="U21" s="22"/>
      <c r="V21" s="22"/>
      <c r="W21" s="22"/>
      <c r="X21" s="22"/>
      <c r="Y21" s="24"/>
      <c r="Z21" s="24"/>
      <c r="AA21" s="22"/>
    </row>
    <row r="22" spans="1:27" ht="150" customHeight="1" x14ac:dyDescent="0.25">
      <c r="A22" s="42">
        <v>23</v>
      </c>
      <c r="B22" s="42">
        <v>23</v>
      </c>
      <c r="C22" s="50" t="s">
        <v>95</v>
      </c>
      <c r="D22" s="41" t="s">
        <v>54</v>
      </c>
      <c r="E22" s="44" t="s">
        <v>101</v>
      </c>
      <c r="F22" s="45" t="s">
        <v>7</v>
      </c>
      <c r="G22" s="44" t="s">
        <v>53</v>
      </c>
      <c r="H22" s="44" t="s">
        <v>60</v>
      </c>
      <c r="I22" s="44" t="s">
        <v>8</v>
      </c>
      <c r="J22" s="46">
        <v>5258</v>
      </c>
      <c r="K22" s="14">
        <v>4</v>
      </c>
      <c r="L22" s="13">
        <f t="shared" si="0"/>
        <v>4</v>
      </c>
      <c r="M22" s="15" t="str">
        <f t="shared" si="1"/>
        <v>OK</v>
      </c>
      <c r="N22" s="22"/>
      <c r="O22" s="23"/>
      <c r="P22" s="22"/>
      <c r="Q22" s="24"/>
      <c r="R22" s="24"/>
      <c r="S22" s="22"/>
      <c r="T22" s="22"/>
      <c r="U22" s="22"/>
      <c r="V22" s="22"/>
      <c r="W22" s="22"/>
      <c r="X22" s="22"/>
      <c r="Y22" s="24"/>
      <c r="Z22" s="24"/>
      <c r="AA22" s="22"/>
    </row>
    <row r="23" spans="1:27" ht="15.75" x14ac:dyDescent="0.25">
      <c r="A23" s="69">
        <v>24</v>
      </c>
      <c r="B23" s="32">
        <v>24</v>
      </c>
      <c r="C23" s="71" t="s">
        <v>95</v>
      </c>
      <c r="D23" s="34" t="s">
        <v>48</v>
      </c>
      <c r="E23" s="74" t="s">
        <v>103</v>
      </c>
      <c r="F23" s="30" t="s">
        <v>104</v>
      </c>
      <c r="G23" s="43" t="s">
        <v>49</v>
      </c>
      <c r="H23" s="30" t="s">
        <v>50</v>
      </c>
      <c r="I23" s="30" t="s">
        <v>11</v>
      </c>
      <c r="J23" s="36">
        <v>130</v>
      </c>
      <c r="K23" s="14">
        <v>16</v>
      </c>
      <c r="L23" s="13">
        <f t="shared" si="0"/>
        <v>16</v>
      </c>
      <c r="M23" s="15" t="str">
        <f t="shared" si="1"/>
        <v>OK</v>
      </c>
      <c r="N23" s="22"/>
      <c r="O23" s="23"/>
      <c r="P23" s="22"/>
      <c r="Q23" s="22"/>
      <c r="R23" s="22"/>
      <c r="S23" s="22"/>
      <c r="T23" s="22"/>
      <c r="U23" s="24"/>
      <c r="V23" s="24"/>
      <c r="W23" s="22"/>
      <c r="X23" s="22"/>
      <c r="Y23" s="22"/>
      <c r="Z23" s="22"/>
      <c r="AA23" s="22"/>
    </row>
    <row r="24" spans="1:27" ht="50.1" customHeight="1" x14ac:dyDescent="0.25">
      <c r="A24" s="70"/>
      <c r="B24" s="32">
        <v>25</v>
      </c>
      <c r="C24" s="72"/>
      <c r="D24" s="34" t="s">
        <v>9</v>
      </c>
      <c r="E24" s="75"/>
      <c r="F24" s="30" t="s">
        <v>104</v>
      </c>
      <c r="G24" s="31" t="s">
        <v>49</v>
      </c>
      <c r="H24" s="30" t="s">
        <v>50</v>
      </c>
      <c r="I24" s="30" t="s">
        <v>11</v>
      </c>
      <c r="J24" s="36">
        <v>400</v>
      </c>
      <c r="K24" s="14">
        <v>25</v>
      </c>
      <c r="L24" s="13">
        <f t="shared" si="0"/>
        <v>25</v>
      </c>
      <c r="M24" s="15" t="str">
        <f t="shared" si="1"/>
        <v>OK</v>
      </c>
      <c r="N24" s="22"/>
      <c r="O24" s="23"/>
      <c r="P24" s="24"/>
      <c r="Q24" s="24"/>
      <c r="R24" s="22"/>
      <c r="S24" s="22"/>
      <c r="T24" s="22"/>
      <c r="U24" s="22"/>
      <c r="V24" s="24"/>
      <c r="W24" s="22"/>
      <c r="X24" s="24"/>
      <c r="Y24" s="22"/>
      <c r="Z24" s="22"/>
      <c r="AA24" s="24"/>
    </row>
    <row r="25" spans="1:27" ht="50.1" customHeight="1" x14ac:dyDescent="0.25">
      <c r="A25" s="70"/>
      <c r="B25" s="32">
        <v>26</v>
      </c>
      <c r="C25" s="72"/>
      <c r="D25" s="34" t="s">
        <v>12</v>
      </c>
      <c r="E25" s="75"/>
      <c r="F25" s="30" t="s">
        <v>104</v>
      </c>
      <c r="G25" s="31" t="s">
        <v>49</v>
      </c>
      <c r="H25" s="30" t="s">
        <v>50</v>
      </c>
      <c r="I25" s="30" t="s">
        <v>11</v>
      </c>
      <c r="J25" s="36">
        <v>500</v>
      </c>
      <c r="K25" s="14">
        <v>15</v>
      </c>
      <c r="L25" s="13">
        <f t="shared" si="0"/>
        <v>15</v>
      </c>
      <c r="M25" s="15" t="str">
        <f t="shared" si="1"/>
        <v>OK</v>
      </c>
      <c r="N25" s="22"/>
      <c r="O25" s="23"/>
      <c r="P25" s="24"/>
      <c r="Q25" s="22"/>
      <c r="R25" s="22"/>
      <c r="S25" s="22"/>
      <c r="T25" s="22"/>
      <c r="U25" s="22"/>
      <c r="V25" s="22"/>
      <c r="W25" s="22"/>
      <c r="X25" s="22"/>
      <c r="Y25" s="22"/>
      <c r="Z25" s="22"/>
      <c r="AA25" s="22"/>
    </row>
    <row r="26" spans="1:27" ht="50.1" customHeight="1" x14ac:dyDescent="0.25">
      <c r="A26" s="70"/>
      <c r="B26" s="32">
        <v>27</v>
      </c>
      <c r="C26" s="72"/>
      <c r="D26" s="34" t="s">
        <v>13</v>
      </c>
      <c r="E26" s="75"/>
      <c r="F26" s="30" t="s">
        <v>104</v>
      </c>
      <c r="G26" s="31" t="s">
        <v>49</v>
      </c>
      <c r="H26" s="30" t="s">
        <v>50</v>
      </c>
      <c r="I26" s="30" t="s">
        <v>11</v>
      </c>
      <c r="J26" s="36">
        <v>700</v>
      </c>
      <c r="K26" s="14">
        <v>10</v>
      </c>
      <c r="L26" s="13">
        <f t="shared" si="0"/>
        <v>10</v>
      </c>
      <c r="M26" s="15" t="str">
        <f t="shared" si="1"/>
        <v>OK</v>
      </c>
      <c r="N26" s="22"/>
      <c r="O26" s="23"/>
      <c r="P26" s="24"/>
      <c r="Q26" s="22"/>
      <c r="R26" s="22"/>
      <c r="S26" s="22"/>
      <c r="T26" s="22"/>
      <c r="U26" s="22"/>
      <c r="V26" s="22"/>
      <c r="W26" s="22"/>
      <c r="X26" s="24"/>
      <c r="Y26" s="22"/>
      <c r="Z26" s="22"/>
      <c r="AA26" s="22"/>
    </row>
    <row r="27" spans="1:27" ht="31.5" x14ac:dyDescent="0.25">
      <c r="A27" s="70"/>
      <c r="B27" s="32">
        <v>28</v>
      </c>
      <c r="C27" s="72"/>
      <c r="D27" s="34" t="s">
        <v>14</v>
      </c>
      <c r="E27" s="75"/>
      <c r="F27" s="30" t="s">
        <v>104</v>
      </c>
      <c r="G27" s="31" t="s">
        <v>49</v>
      </c>
      <c r="H27" s="30" t="s">
        <v>50</v>
      </c>
      <c r="I27" s="30" t="s">
        <v>11</v>
      </c>
      <c r="J27" s="36">
        <v>45</v>
      </c>
      <c r="K27" s="14">
        <v>70</v>
      </c>
      <c r="L27" s="13">
        <f t="shared" si="0"/>
        <v>70</v>
      </c>
      <c r="M27" s="15" t="str">
        <f t="shared" si="1"/>
        <v>OK</v>
      </c>
      <c r="N27" s="22"/>
      <c r="O27" s="23"/>
      <c r="P27" s="21"/>
      <c r="Q27" s="24"/>
      <c r="R27" s="21"/>
      <c r="S27" s="22"/>
      <c r="T27" s="22"/>
      <c r="U27" s="22"/>
      <c r="V27" s="24"/>
      <c r="W27" s="22"/>
      <c r="X27" s="24"/>
      <c r="Y27" s="22"/>
      <c r="Z27" s="22"/>
      <c r="AA27" s="24"/>
    </row>
    <row r="28" spans="1:27" ht="31.5" x14ac:dyDescent="0.25">
      <c r="A28" s="70"/>
      <c r="B28" s="32">
        <v>29</v>
      </c>
      <c r="C28" s="72"/>
      <c r="D28" s="34" t="s">
        <v>56</v>
      </c>
      <c r="E28" s="75"/>
      <c r="F28" s="30" t="s">
        <v>104</v>
      </c>
      <c r="G28" s="31" t="s">
        <v>49</v>
      </c>
      <c r="H28" s="30" t="s">
        <v>50</v>
      </c>
      <c r="I28" s="30" t="s">
        <v>11</v>
      </c>
      <c r="J28" s="36">
        <v>45</v>
      </c>
      <c r="K28" s="14">
        <f>60-30</f>
        <v>30</v>
      </c>
      <c r="L28" s="13">
        <f t="shared" si="0"/>
        <v>30</v>
      </c>
      <c r="M28" s="15" t="str">
        <f t="shared" si="1"/>
        <v>OK</v>
      </c>
      <c r="N28" s="22"/>
      <c r="O28" s="23"/>
      <c r="P28" s="24"/>
      <c r="Q28" s="22"/>
      <c r="R28" s="22"/>
      <c r="S28" s="22"/>
      <c r="T28" s="22"/>
      <c r="U28" s="22"/>
      <c r="V28" s="22"/>
      <c r="W28" s="22"/>
      <c r="X28" s="22"/>
      <c r="Y28" s="22"/>
      <c r="Z28" s="22"/>
      <c r="AA28" s="22"/>
    </row>
    <row r="29" spans="1:27" ht="31.5" x14ac:dyDescent="0.25">
      <c r="A29" s="70"/>
      <c r="B29" s="32">
        <v>30</v>
      </c>
      <c r="C29" s="72"/>
      <c r="D29" s="34" t="s">
        <v>15</v>
      </c>
      <c r="E29" s="75"/>
      <c r="F29" s="30" t="s">
        <v>104</v>
      </c>
      <c r="G29" s="31" t="s">
        <v>49</v>
      </c>
      <c r="H29" s="30" t="s">
        <v>50</v>
      </c>
      <c r="I29" s="30" t="s">
        <v>11</v>
      </c>
      <c r="J29" s="36">
        <v>44.96</v>
      </c>
      <c r="K29" s="14">
        <v>50</v>
      </c>
      <c r="L29" s="13">
        <f t="shared" si="0"/>
        <v>50</v>
      </c>
      <c r="M29" s="15" t="str">
        <f t="shared" si="1"/>
        <v>OK</v>
      </c>
      <c r="N29" s="21"/>
      <c r="O29" s="21"/>
      <c r="P29" s="24"/>
      <c r="Q29" s="21"/>
      <c r="R29" s="24"/>
      <c r="S29" s="21"/>
      <c r="T29" s="22"/>
      <c r="U29" s="22"/>
      <c r="V29" s="22"/>
      <c r="W29" s="21"/>
      <c r="X29" s="22"/>
      <c r="Y29" s="22"/>
      <c r="Z29" s="22"/>
      <c r="AA29" s="22"/>
    </row>
    <row r="30" spans="1:27" ht="15.75" x14ac:dyDescent="0.25">
      <c r="A30" s="70"/>
      <c r="B30" s="32">
        <v>31</v>
      </c>
      <c r="C30" s="72"/>
      <c r="D30" s="34" t="s">
        <v>102</v>
      </c>
      <c r="E30" s="75"/>
      <c r="F30" s="30" t="s">
        <v>104</v>
      </c>
      <c r="G30" s="31" t="s">
        <v>49</v>
      </c>
      <c r="H30" s="30" t="s">
        <v>50</v>
      </c>
      <c r="I30" s="30" t="s">
        <v>11</v>
      </c>
      <c r="J30" s="36">
        <v>105.6</v>
      </c>
      <c r="K30" s="14">
        <v>50</v>
      </c>
      <c r="L30" s="13">
        <f t="shared" si="0"/>
        <v>50</v>
      </c>
      <c r="M30" s="15" t="str">
        <f t="shared" si="1"/>
        <v>OK</v>
      </c>
      <c r="N30" s="23"/>
      <c r="O30" s="21"/>
      <c r="P30" s="24"/>
      <c r="Q30" s="21"/>
      <c r="R30" s="22"/>
      <c r="S30" s="22"/>
      <c r="T30" s="21"/>
      <c r="U30" s="22"/>
      <c r="V30" s="22"/>
      <c r="W30" s="22"/>
      <c r="X30" s="24"/>
      <c r="Y30" s="22"/>
      <c r="Z30" s="22"/>
      <c r="AA30" s="22"/>
    </row>
    <row r="31" spans="1:27" ht="47.25" x14ac:dyDescent="0.25">
      <c r="A31" s="77"/>
      <c r="B31" s="32">
        <v>32</v>
      </c>
      <c r="C31" s="73"/>
      <c r="D31" s="34" t="s">
        <v>51</v>
      </c>
      <c r="E31" s="76"/>
      <c r="F31" s="30" t="s">
        <v>104</v>
      </c>
      <c r="G31" s="31" t="s">
        <v>49</v>
      </c>
      <c r="H31" s="30" t="s">
        <v>50</v>
      </c>
      <c r="I31" s="30" t="s">
        <v>11</v>
      </c>
      <c r="J31" s="36">
        <v>50</v>
      </c>
      <c r="K31" s="14">
        <v>16</v>
      </c>
      <c r="L31" s="13">
        <f t="shared" si="0"/>
        <v>16</v>
      </c>
      <c r="M31" s="15" t="str">
        <f t="shared" si="1"/>
        <v>OK</v>
      </c>
      <c r="N31" s="21"/>
      <c r="O31" s="21"/>
      <c r="P31" s="22"/>
      <c r="Q31" s="21"/>
      <c r="R31" s="22"/>
      <c r="S31" s="22"/>
      <c r="T31" s="22"/>
      <c r="U31" s="24"/>
      <c r="V31" s="22"/>
      <c r="W31" s="22"/>
      <c r="X31" s="22"/>
      <c r="Y31" s="22"/>
      <c r="Z31" s="22"/>
      <c r="AA31" s="24"/>
    </row>
    <row r="32" spans="1:27" ht="15.75" x14ac:dyDescent="0.25">
      <c r="A32" s="81">
        <v>25</v>
      </c>
      <c r="B32" s="42">
        <v>33</v>
      </c>
      <c r="C32" s="82" t="s">
        <v>95</v>
      </c>
      <c r="D32" s="41" t="s">
        <v>48</v>
      </c>
      <c r="E32" s="78" t="s">
        <v>103</v>
      </c>
      <c r="F32" s="45" t="s">
        <v>104</v>
      </c>
      <c r="G32" s="47" t="s">
        <v>49</v>
      </c>
      <c r="H32" s="45" t="s">
        <v>50</v>
      </c>
      <c r="I32" s="45" t="s">
        <v>11</v>
      </c>
      <c r="J32" s="46">
        <v>210</v>
      </c>
      <c r="K32" s="14"/>
      <c r="L32" s="13">
        <f t="shared" si="0"/>
        <v>0</v>
      </c>
      <c r="M32" s="15" t="str">
        <f t="shared" si="1"/>
        <v>OK</v>
      </c>
      <c r="N32" s="21"/>
      <c r="O32" s="21"/>
      <c r="P32" s="22"/>
      <c r="Q32" s="21"/>
      <c r="R32" s="22"/>
      <c r="S32" s="22"/>
      <c r="T32" s="22"/>
      <c r="U32" s="24"/>
      <c r="V32" s="22"/>
      <c r="W32" s="22"/>
      <c r="X32" s="22"/>
      <c r="Y32" s="22"/>
      <c r="Z32" s="22"/>
      <c r="AA32" s="24"/>
    </row>
    <row r="33" spans="1:27" ht="78.75" x14ac:dyDescent="0.25">
      <c r="A33" s="81"/>
      <c r="B33" s="42">
        <v>34</v>
      </c>
      <c r="C33" s="83"/>
      <c r="D33" s="41" t="s">
        <v>9</v>
      </c>
      <c r="E33" s="79"/>
      <c r="F33" s="45" t="s">
        <v>104</v>
      </c>
      <c r="G33" s="47" t="s">
        <v>49</v>
      </c>
      <c r="H33" s="45" t="s">
        <v>50</v>
      </c>
      <c r="I33" s="45" t="s">
        <v>11</v>
      </c>
      <c r="J33" s="46">
        <v>502.2</v>
      </c>
      <c r="K33" s="14"/>
      <c r="L33" s="13">
        <f t="shared" si="0"/>
        <v>0</v>
      </c>
      <c r="M33" s="15" t="str">
        <f t="shared" si="1"/>
        <v>OK</v>
      </c>
      <c r="N33" s="21"/>
      <c r="O33" s="21"/>
      <c r="P33" s="22"/>
      <c r="Q33" s="21"/>
      <c r="R33" s="22"/>
      <c r="S33" s="22"/>
      <c r="T33" s="22"/>
      <c r="U33" s="24"/>
      <c r="V33" s="22"/>
      <c r="W33" s="22"/>
      <c r="X33" s="22"/>
      <c r="Y33" s="22"/>
      <c r="Z33" s="22"/>
      <c r="AA33" s="24"/>
    </row>
    <row r="34" spans="1:27" ht="78.75" x14ac:dyDescent="0.25">
      <c r="A34" s="81"/>
      <c r="B34" s="42">
        <v>35</v>
      </c>
      <c r="C34" s="83"/>
      <c r="D34" s="41" t="s">
        <v>12</v>
      </c>
      <c r="E34" s="79"/>
      <c r="F34" s="45" t="s">
        <v>104</v>
      </c>
      <c r="G34" s="47" t="s">
        <v>49</v>
      </c>
      <c r="H34" s="45" t="s">
        <v>50</v>
      </c>
      <c r="I34" s="45" t="s">
        <v>11</v>
      </c>
      <c r="J34" s="46">
        <v>612</v>
      </c>
      <c r="K34" s="14"/>
      <c r="L34" s="13">
        <f t="shared" si="0"/>
        <v>0</v>
      </c>
      <c r="M34" s="15" t="str">
        <f t="shared" si="1"/>
        <v>OK</v>
      </c>
      <c r="N34" s="21"/>
      <c r="O34" s="21"/>
      <c r="P34" s="22"/>
      <c r="Q34" s="21"/>
      <c r="R34" s="22"/>
      <c r="S34" s="22"/>
      <c r="T34" s="22"/>
      <c r="U34" s="24"/>
      <c r="V34" s="22"/>
      <c r="W34" s="22"/>
      <c r="X34" s="22"/>
      <c r="Y34" s="22"/>
      <c r="Z34" s="22"/>
      <c r="AA34" s="24"/>
    </row>
    <row r="35" spans="1:27" ht="78.75" x14ac:dyDescent="0.25">
      <c r="A35" s="81"/>
      <c r="B35" s="42">
        <v>36</v>
      </c>
      <c r="C35" s="83"/>
      <c r="D35" s="41" t="s">
        <v>13</v>
      </c>
      <c r="E35" s="79"/>
      <c r="F35" s="45" t="s">
        <v>104</v>
      </c>
      <c r="G35" s="47" t="s">
        <v>49</v>
      </c>
      <c r="H35" s="45" t="s">
        <v>50</v>
      </c>
      <c r="I35" s="45" t="s">
        <v>11</v>
      </c>
      <c r="J35" s="46">
        <v>877.2</v>
      </c>
      <c r="K35" s="14"/>
      <c r="L35" s="13">
        <f t="shared" si="0"/>
        <v>0</v>
      </c>
      <c r="M35" s="15" t="str">
        <f t="shared" si="1"/>
        <v>OK</v>
      </c>
      <c r="N35" s="21"/>
      <c r="O35" s="21"/>
      <c r="P35" s="22"/>
      <c r="Q35" s="21"/>
      <c r="R35" s="22"/>
      <c r="S35" s="22"/>
      <c r="T35" s="22"/>
      <c r="U35" s="24"/>
      <c r="V35" s="22"/>
      <c r="W35" s="22"/>
      <c r="X35" s="22"/>
      <c r="Y35" s="22"/>
      <c r="Z35" s="22"/>
      <c r="AA35" s="24"/>
    </row>
    <row r="36" spans="1:27" ht="31.5" x14ac:dyDescent="0.25">
      <c r="A36" s="81"/>
      <c r="B36" s="42">
        <v>37</v>
      </c>
      <c r="C36" s="83"/>
      <c r="D36" s="41" t="s">
        <v>14</v>
      </c>
      <c r="E36" s="79"/>
      <c r="F36" s="45" t="s">
        <v>104</v>
      </c>
      <c r="G36" s="47" t="s">
        <v>49</v>
      </c>
      <c r="H36" s="45" t="s">
        <v>50</v>
      </c>
      <c r="I36" s="45" t="s">
        <v>11</v>
      </c>
      <c r="J36" s="46">
        <v>67</v>
      </c>
      <c r="K36" s="14"/>
      <c r="L36" s="13">
        <f t="shared" si="0"/>
        <v>0</v>
      </c>
      <c r="M36" s="15" t="str">
        <f t="shared" si="1"/>
        <v>OK</v>
      </c>
      <c r="N36" s="21"/>
      <c r="O36" s="21"/>
      <c r="P36" s="22"/>
      <c r="Q36" s="21"/>
      <c r="R36" s="22"/>
      <c r="S36" s="22"/>
      <c r="T36" s="22"/>
      <c r="U36" s="24"/>
      <c r="V36" s="22"/>
      <c r="W36" s="22"/>
      <c r="X36" s="22"/>
      <c r="Y36" s="22"/>
      <c r="Z36" s="22"/>
      <c r="AA36" s="24"/>
    </row>
    <row r="37" spans="1:27" ht="31.5" x14ac:dyDescent="0.25">
      <c r="A37" s="81"/>
      <c r="B37" s="42">
        <v>38</v>
      </c>
      <c r="C37" s="83"/>
      <c r="D37" s="41" t="s">
        <v>56</v>
      </c>
      <c r="E37" s="79"/>
      <c r="F37" s="45" t="s">
        <v>104</v>
      </c>
      <c r="G37" s="47" t="s">
        <v>49</v>
      </c>
      <c r="H37" s="45" t="s">
        <v>50</v>
      </c>
      <c r="I37" s="45" t="s">
        <v>11</v>
      </c>
      <c r="J37" s="46">
        <v>72</v>
      </c>
      <c r="K37" s="14"/>
      <c r="L37" s="13">
        <f t="shared" si="0"/>
        <v>0</v>
      </c>
      <c r="M37" s="15" t="str">
        <f t="shared" si="1"/>
        <v>OK</v>
      </c>
      <c r="N37" s="21"/>
      <c r="O37" s="21"/>
      <c r="P37" s="22"/>
      <c r="Q37" s="21"/>
      <c r="R37" s="22"/>
      <c r="S37" s="22"/>
      <c r="T37" s="22"/>
      <c r="U37" s="24"/>
      <c r="V37" s="22"/>
      <c r="W37" s="22"/>
      <c r="X37" s="22"/>
      <c r="Y37" s="22"/>
      <c r="Z37" s="22"/>
      <c r="AA37" s="24"/>
    </row>
    <row r="38" spans="1:27" ht="31.5" x14ac:dyDescent="0.25">
      <c r="A38" s="81"/>
      <c r="B38" s="42">
        <v>39</v>
      </c>
      <c r="C38" s="83"/>
      <c r="D38" s="41" t="s">
        <v>15</v>
      </c>
      <c r="E38" s="79"/>
      <c r="F38" s="45" t="s">
        <v>104</v>
      </c>
      <c r="G38" s="47" t="s">
        <v>49</v>
      </c>
      <c r="H38" s="45" t="s">
        <v>50</v>
      </c>
      <c r="I38" s="45" t="s">
        <v>11</v>
      </c>
      <c r="J38" s="46">
        <v>88</v>
      </c>
      <c r="K38" s="14"/>
      <c r="L38" s="13">
        <f t="shared" si="0"/>
        <v>0</v>
      </c>
      <c r="M38" s="15" t="str">
        <f t="shared" si="1"/>
        <v>OK</v>
      </c>
      <c r="N38" s="21"/>
      <c r="O38" s="21"/>
      <c r="P38" s="22"/>
      <c r="Q38" s="21"/>
      <c r="R38" s="22"/>
      <c r="S38" s="22"/>
      <c r="T38" s="22"/>
      <c r="U38" s="24"/>
      <c r="V38" s="22"/>
      <c r="W38" s="22"/>
      <c r="X38" s="22"/>
      <c r="Y38" s="22"/>
      <c r="Z38" s="22"/>
      <c r="AA38" s="24"/>
    </row>
    <row r="39" spans="1:27" ht="15.75" x14ac:dyDescent="0.25">
      <c r="A39" s="81"/>
      <c r="B39" s="42">
        <v>40</v>
      </c>
      <c r="C39" s="83"/>
      <c r="D39" s="41" t="s">
        <v>102</v>
      </c>
      <c r="E39" s="79"/>
      <c r="F39" s="45" t="s">
        <v>104</v>
      </c>
      <c r="G39" s="47" t="s">
        <v>49</v>
      </c>
      <c r="H39" s="45" t="s">
        <v>50</v>
      </c>
      <c r="I39" s="45" t="s">
        <v>11</v>
      </c>
      <c r="J39" s="46">
        <v>145</v>
      </c>
      <c r="K39" s="14"/>
      <c r="L39" s="13">
        <f t="shared" si="0"/>
        <v>0</v>
      </c>
      <c r="M39" s="15" t="str">
        <f t="shared" si="1"/>
        <v>OK</v>
      </c>
      <c r="N39" s="21"/>
      <c r="O39" s="21"/>
      <c r="P39" s="22"/>
      <c r="Q39" s="21"/>
      <c r="R39" s="22"/>
      <c r="S39" s="22"/>
      <c r="T39" s="22"/>
      <c r="U39" s="24"/>
      <c r="V39" s="22"/>
      <c r="W39" s="22"/>
      <c r="X39" s="22"/>
      <c r="Y39" s="22"/>
      <c r="Z39" s="22"/>
      <c r="AA39" s="24"/>
    </row>
    <row r="40" spans="1:27" ht="47.25" x14ac:dyDescent="0.25">
      <c r="A40" s="81"/>
      <c r="B40" s="42">
        <v>41</v>
      </c>
      <c r="C40" s="84"/>
      <c r="D40" s="41" t="s">
        <v>51</v>
      </c>
      <c r="E40" s="80"/>
      <c r="F40" s="45" t="s">
        <v>104</v>
      </c>
      <c r="G40" s="47" t="s">
        <v>49</v>
      </c>
      <c r="H40" s="45" t="s">
        <v>50</v>
      </c>
      <c r="I40" s="45" t="s">
        <v>11</v>
      </c>
      <c r="J40" s="46">
        <v>300.35000000000002</v>
      </c>
      <c r="K40" s="14"/>
      <c r="L40" s="13">
        <f t="shared" si="0"/>
        <v>0</v>
      </c>
      <c r="M40" s="15" t="str">
        <f t="shared" si="1"/>
        <v>OK</v>
      </c>
      <c r="N40" s="21"/>
      <c r="O40" s="21"/>
      <c r="P40" s="22"/>
      <c r="Q40" s="21"/>
      <c r="R40" s="22"/>
      <c r="S40" s="22"/>
      <c r="T40" s="22"/>
      <c r="U40" s="24"/>
      <c r="V40" s="22"/>
      <c r="W40" s="22"/>
      <c r="X40" s="22"/>
      <c r="Y40" s="22"/>
      <c r="Z40" s="22"/>
      <c r="AA40" s="24"/>
    </row>
    <row r="41" spans="1:27" ht="50.1" customHeight="1" x14ac:dyDescent="0.25">
      <c r="A41" s="69">
        <v>26</v>
      </c>
      <c r="B41" s="32">
        <v>42</v>
      </c>
      <c r="C41" s="71" t="s">
        <v>95</v>
      </c>
      <c r="D41" s="34" t="s">
        <v>9</v>
      </c>
      <c r="E41" s="74" t="s">
        <v>10</v>
      </c>
      <c r="F41" s="30" t="s">
        <v>104</v>
      </c>
      <c r="G41" s="43" t="s">
        <v>49</v>
      </c>
      <c r="H41" s="30" t="s">
        <v>50</v>
      </c>
      <c r="I41" s="30" t="s">
        <v>11</v>
      </c>
      <c r="J41" s="36">
        <v>489</v>
      </c>
      <c r="K41" s="14"/>
      <c r="L41" s="13">
        <f t="shared" si="0"/>
        <v>0</v>
      </c>
      <c r="M41" s="15" t="str">
        <f t="shared" si="1"/>
        <v>OK</v>
      </c>
      <c r="N41" s="21"/>
      <c r="O41" s="21"/>
      <c r="P41" s="22"/>
      <c r="Q41" s="21"/>
      <c r="R41" s="24"/>
      <c r="S41" s="22"/>
      <c r="T41" s="22"/>
      <c r="U41" s="24"/>
      <c r="V41" s="22"/>
      <c r="W41" s="22"/>
      <c r="X41" s="22"/>
      <c r="Y41" s="22"/>
      <c r="Z41" s="22"/>
      <c r="AA41" s="22"/>
    </row>
    <row r="42" spans="1:27" ht="50.1" customHeight="1" x14ac:dyDescent="0.25">
      <c r="A42" s="70"/>
      <c r="B42" s="32">
        <v>43</v>
      </c>
      <c r="C42" s="72"/>
      <c r="D42" s="34" t="s">
        <v>12</v>
      </c>
      <c r="E42" s="75"/>
      <c r="F42" s="30" t="s">
        <v>104</v>
      </c>
      <c r="G42" s="31" t="s">
        <v>49</v>
      </c>
      <c r="H42" s="30" t="s">
        <v>50</v>
      </c>
      <c r="I42" s="30" t="s">
        <v>11</v>
      </c>
      <c r="J42" s="36">
        <v>600</v>
      </c>
      <c r="K42" s="14"/>
      <c r="L42" s="13">
        <f t="shared" si="0"/>
        <v>0</v>
      </c>
      <c r="M42" s="15" t="str">
        <f t="shared" si="1"/>
        <v>OK</v>
      </c>
      <c r="N42" s="23"/>
      <c r="O42" s="23"/>
      <c r="P42" s="22"/>
      <c r="Q42" s="21"/>
      <c r="R42" s="22"/>
      <c r="S42" s="22"/>
      <c r="T42" s="22"/>
      <c r="U42" s="22"/>
      <c r="V42" s="22"/>
      <c r="W42" s="22"/>
      <c r="X42" s="22"/>
      <c r="Y42" s="22"/>
      <c r="Z42" s="22"/>
      <c r="AA42" s="22"/>
    </row>
    <row r="43" spans="1:27" ht="32.25" customHeight="1" x14ac:dyDescent="0.25">
      <c r="A43" s="70"/>
      <c r="B43" s="32">
        <v>44</v>
      </c>
      <c r="C43" s="72"/>
      <c r="D43" s="34" t="s">
        <v>14</v>
      </c>
      <c r="E43" s="75"/>
      <c r="F43" s="30" t="s">
        <v>104</v>
      </c>
      <c r="G43" s="31" t="s">
        <v>49</v>
      </c>
      <c r="H43" s="30" t="s">
        <v>50</v>
      </c>
      <c r="I43" s="30" t="s">
        <v>11</v>
      </c>
      <c r="J43" s="36">
        <v>49</v>
      </c>
      <c r="K43" s="14"/>
      <c r="L43" s="13">
        <f t="shared" si="0"/>
        <v>0</v>
      </c>
      <c r="M43" s="15" t="str">
        <f t="shared" si="1"/>
        <v>OK</v>
      </c>
      <c r="N43" s="23"/>
      <c r="O43" s="22"/>
      <c r="P43" s="22"/>
      <c r="Q43" s="21"/>
      <c r="R43" s="22"/>
      <c r="S43" s="22"/>
      <c r="T43" s="22"/>
      <c r="U43" s="22"/>
      <c r="V43" s="22"/>
      <c r="W43" s="22"/>
      <c r="X43" s="22"/>
      <c r="Y43" s="22"/>
      <c r="Z43" s="22"/>
      <c r="AA43" s="22"/>
    </row>
    <row r="44" spans="1:27" ht="33.75" customHeight="1" x14ac:dyDescent="0.25">
      <c r="A44" s="70"/>
      <c r="B44" s="32">
        <v>45</v>
      </c>
      <c r="C44" s="72"/>
      <c r="D44" s="34" t="s">
        <v>56</v>
      </c>
      <c r="E44" s="75"/>
      <c r="F44" s="30" t="s">
        <v>104</v>
      </c>
      <c r="G44" s="31" t="s">
        <v>49</v>
      </c>
      <c r="H44" s="30" t="s">
        <v>50</v>
      </c>
      <c r="I44" s="30" t="s">
        <v>11</v>
      </c>
      <c r="J44" s="36">
        <v>65.099999999999994</v>
      </c>
      <c r="K44" s="14"/>
      <c r="L44" s="13">
        <f t="shared" si="0"/>
        <v>0</v>
      </c>
      <c r="M44" s="15" t="str">
        <f t="shared" si="1"/>
        <v>OK</v>
      </c>
      <c r="N44" s="23"/>
      <c r="O44" s="22"/>
      <c r="P44" s="22"/>
      <c r="Q44" s="21"/>
      <c r="R44" s="22"/>
      <c r="S44" s="22"/>
      <c r="T44" s="22"/>
      <c r="U44" s="22"/>
      <c r="V44" s="22"/>
      <c r="W44" s="22"/>
      <c r="X44" s="22"/>
      <c r="Y44" s="22"/>
      <c r="Z44" s="22"/>
      <c r="AA44" s="22"/>
    </row>
    <row r="45" spans="1:27" ht="33.75" customHeight="1" x14ac:dyDescent="0.25">
      <c r="A45" s="70"/>
      <c r="B45" s="32">
        <v>47</v>
      </c>
      <c r="C45" s="73"/>
      <c r="D45" s="34" t="s">
        <v>102</v>
      </c>
      <c r="E45" s="76"/>
      <c r="F45" s="30" t="s">
        <v>104</v>
      </c>
      <c r="G45" s="31" t="s">
        <v>49</v>
      </c>
      <c r="H45" s="30" t="s">
        <v>50</v>
      </c>
      <c r="I45" s="30" t="s">
        <v>11</v>
      </c>
      <c r="J45" s="36">
        <v>137</v>
      </c>
      <c r="K45" s="14"/>
      <c r="L45" s="13">
        <f t="shared" si="0"/>
        <v>0</v>
      </c>
      <c r="M45" s="15" t="str">
        <f t="shared" si="1"/>
        <v>OK</v>
      </c>
      <c r="N45" s="23"/>
      <c r="O45" s="22"/>
      <c r="P45" s="22"/>
      <c r="Q45" s="21"/>
      <c r="R45" s="22"/>
      <c r="S45" s="22"/>
      <c r="T45" s="22"/>
      <c r="U45" s="22"/>
      <c r="V45" s="22"/>
      <c r="W45" s="22"/>
      <c r="X45" s="22"/>
      <c r="Y45" s="22"/>
      <c r="Z45" s="22"/>
      <c r="AA45" s="22"/>
    </row>
    <row r="46" spans="1:27" ht="80.099999999999994" customHeight="1" x14ac:dyDescent="0.25">
      <c r="N46" s="28">
        <f>SUMPRODUCT(J4:J45,N4:N45)</f>
        <v>0</v>
      </c>
      <c r="O46" s="28">
        <f>SUMPRODUCT(J4:J45,O4:O45)</f>
        <v>0</v>
      </c>
      <c r="P46" s="28">
        <f>SUMPRODUCT(J4:J45,P4:P45)</f>
        <v>0</v>
      </c>
      <c r="Q46" s="28">
        <f>SUMPRODUCT(J4:J45,Q4:Q45)</f>
        <v>0</v>
      </c>
      <c r="R46" s="28">
        <f>SUMPRODUCT(J4:J45,R4:R45)</f>
        <v>0</v>
      </c>
      <c r="S46" s="28">
        <f>SUMPRODUCT(J4:J45,S4:S45)</f>
        <v>0</v>
      </c>
      <c r="T46" s="28">
        <f>SUMPRODUCT(J4:J45,T4:T45)</f>
        <v>0</v>
      </c>
      <c r="U46" s="28">
        <f>SUMPRODUCT(J4:J45,U4:U45)</f>
        <v>0</v>
      </c>
      <c r="V46" s="28">
        <f>SUMPRODUCT(J4:J45,V4:V45)</f>
        <v>0</v>
      </c>
      <c r="W46" s="28">
        <f>SUMPRODUCT(J4:J45,W4:W45)</f>
        <v>0</v>
      </c>
      <c r="X46" s="28">
        <f>SUMPRODUCT(J4:J45,X4:X45)</f>
        <v>0</v>
      </c>
      <c r="Y46" s="28">
        <f>SUMPRODUCT(J4:J45,Y4:Y45)</f>
        <v>0</v>
      </c>
      <c r="Z46" s="28">
        <f>SUMPRODUCT(J4:J45,Z4:Z45)</f>
        <v>0</v>
      </c>
      <c r="AA46" s="28">
        <f>SUMPRODUCT(J4:J45,AA4:AA45)</f>
        <v>0</v>
      </c>
    </row>
  </sheetData>
  <customSheetViews>
    <customSheetView guid="{B9C3DAFA-017A-49F7-AED8-93B14E732368}" scale="80" topLeftCell="D1">
      <selection activeCell="K4" sqref="K4:K38"/>
      <pageMargins left="0.511811024" right="0.511811024" top="0.78740157499999996" bottom="0.78740157499999996" header="0.31496062000000002" footer="0.31496062000000002"/>
    </customSheetView>
    <customSheetView guid="{29377F80-2479-4EEE-B758-5B51FB237957}" scale="80" topLeftCell="D1">
      <selection activeCell="K4" sqref="K4:K38"/>
      <pageMargins left="0.511811024" right="0.511811024" top="0.78740157499999996" bottom="0.78740157499999996" header="0.31496062000000002" footer="0.31496062000000002"/>
    </customSheetView>
    <customSheetView guid="{4F310B60-E7C4-463C-82E5-32855552E117}" scale="80" topLeftCell="D1">
      <selection activeCell="K4" sqref="K4:K38"/>
      <pageMargins left="0.511811024" right="0.511811024" top="0.78740157499999996" bottom="0.78740157499999996" header="0.31496062000000002" footer="0.31496062000000002"/>
    </customSheetView>
    <customSheetView guid="{621D8238-5429-498F-AC6E-560DC77BBC2F}" scale="80" topLeftCell="A6">
      <selection activeCell="K7" sqref="K7"/>
      <pageMargins left="0.511811024" right="0.511811024" top="0.78740157499999996" bottom="0.78740157499999996" header="0.31496062000000002" footer="0.31496062000000002"/>
    </customSheetView>
  </customSheetViews>
  <mergeCells count="27">
    <mergeCell ref="X1:X2"/>
    <mergeCell ref="Y1:Y2"/>
    <mergeCell ref="Z1:Z2"/>
    <mergeCell ref="AA1:AA2"/>
    <mergeCell ref="A23:A31"/>
    <mergeCell ref="C23:C31"/>
    <mergeCell ref="E23:E31"/>
    <mergeCell ref="S1:S2"/>
    <mergeCell ref="T1:T2"/>
    <mergeCell ref="U1:U2"/>
    <mergeCell ref="V1:V2"/>
    <mergeCell ref="W1:W2"/>
    <mergeCell ref="N1:N2"/>
    <mergeCell ref="O1:O2"/>
    <mergeCell ref="P1:P2"/>
    <mergeCell ref="Q1:Q2"/>
    <mergeCell ref="R1:R2"/>
    <mergeCell ref="A1:C1"/>
    <mergeCell ref="D1:J1"/>
    <mergeCell ref="K1:M1"/>
    <mergeCell ref="A2:M2"/>
    <mergeCell ref="A32:A40"/>
    <mergeCell ref="C32:C40"/>
    <mergeCell ref="E32:E40"/>
    <mergeCell ref="A41:A45"/>
    <mergeCell ref="C41:C45"/>
    <mergeCell ref="E41:E45"/>
  </mergeCells>
  <conditionalFormatting sqref="M1:M1048576">
    <cfRule type="cellIs" dxfId="6" priority="1" operator="equal">
      <formula>"ATENÇÃO"</formula>
    </cfRule>
  </conditionalFormatting>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REITORIA</vt:lpstr>
      <vt:lpstr>CEPLAN</vt:lpstr>
      <vt:lpstr>ESAG</vt:lpstr>
      <vt:lpstr>CEART</vt:lpstr>
      <vt:lpstr>FAED</vt:lpstr>
      <vt:lpstr>CEAD</vt:lpstr>
      <vt:lpstr>CEFID</vt:lpstr>
      <vt:lpstr>CERES</vt:lpstr>
      <vt:lpstr>CESFI</vt:lpstr>
      <vt:lpstr>CEAVI</vt:lpstr>
      <vt:lpstr>CCT</vt:lpstr>
      <vt:lpstr>CAV</vt:lpstr>
      <vt:lpstr>CEO</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2017-02-14T17:35:15Z</cp:lastPrinted>
  <dcterms:created xsi:type="dcterms:W3CDTF">2010-06-19T20:43:11Z</dcterms:created>
  <dcterms:modified xsi:type="dcterms:W3CDTF">2022-02-11T16:16:58Z</dcterms:modified>
</cp:coreProperties>
</file>