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738.2022 SRP SGPE 20381.2022 - Arbitragem e Ambulância VIG 07.06.2023\"/>
    </mc:Choice>
  </mc:AlternateContent>
  <xr:revisionPtr revIDLastSave="0" documentId="13_ncr:1_{C599C144-D36A-44C1-9EEA-BE4AEB02F637}" xr6:coauthVersionLast="36" xr6:coauthVersionMax="36" xr10:uidLastSave="{00000000-0000-0000-0000-000000000000}"/>
  <bookViews>
    <workbookView xWindow="0" yWindow="0" windowWidth="20490" windowHeight="7155" tabRatio="857" activeTab="1" xr2:uid="{00000000-000D-0000-FFFF-FFFF00000000}"/>
  </bookViews>
  <sheets>
    <sheet name="PROEX " sheetId="75" r:id="rId1"/>
    <sheet name="GESTOR" sheetId="162" r:id="rId2"/>
  </sheets>
  <definedNames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34" i="162" l="1"/>
  <c r="H20" i="162" l="1"/>
  <c r="H24" i="162"/>
  <c r="K24" i="162" s="1"/>
  <c r="J30" i="162"/>
  <c r="J24" i="162"/>
  <c r="J25" i="162"/>
  <c r="I24" i="162"/>
  <c r="J21" i="162"/>
  <c r="H10" i="162"/>
  <c r="K10" i="162" s="1"/>
  <c r="G4" i="162"/>
  <c r="G5" i="162"/>
  <c r="G6" i="162"/>
  <c r="G7" i="162"/>
  <c r="G8" i="162"/>
  <c r="G9" i="162"/>
  <c r="G10" i="162"/>
  <c r="G11" i="162"/>
  <c r="G12" i="162"/>
  <c r="G13" i="162"/>
  <c r="G14" i="162"/>
  <c r="G3" i="162"/>
  <c r="K21" i="75"/>
  <c r="L21" i="75" s="1"/>
  <c r="K22" i="75"/>
  <c r="L22" i="75" s="1"/>
  <c r="K23" i="75"/>
  <c r="L23" i="75" s="1"/>
  <c r="K24" i="75"/>
  <c r="L24" i="75" s="1"/>
  <c r="K25" i="75"/>
  <c r="L25" i="75" s="1"/>
  <c r="K11" i="75"/>
  <c r="L11" i="75" s="1"/>
  <c r="K12" i="75"/>
  <c r="L12" i="75" s="1"/>
  <c r="H23" i="162" l="1"/>
  <c r="K23" i="162" s="1"/>
  <c r="H22" i="162"/>
  <c r="H21" i="162"/>
  <c r="H11" i="162"/>
  <c r="K11" i="162" s="1"/>
  <c r="I23" i="162"/>
  <c r="J29" i="162"/>
  <c r="J23" i="162"/>
  <c r="J22" i="162"/>
  <c r="I11" i="162"/>
  <c r="I10" i="162"/>
  <c r="J11" i="162"/>
  <c r="J10" i="162"/>
  <c r="O35" i="75"/>
  <c r="N35" i="75"/>
  <c r="M35" i="75"/>
  <c r="I21" i="162" l="1"/>
  <c r="K21" i="162"/>
  <c r="K22" i="162"/>
  <c r="I22" i="162"/>
  <c r="J6" i="162"/>
  <c r="J7" i="162"/>
  <c r="J8" i="162"/>
  <c r="J12" i="162"/>
  <c r="J13" i="162"/>
  <c r="J16" i="162"/>
  <c r="J17" i="162"/>
  <c r="J18" i="162"/>
  <c r="J20" i="162"/>
  <c r="J26" i="162"/>
  <c r="J27" i="162"/>
  <c r="J31" i="162"/>
  <c r="J33" i="162"/>
  <c r="G40" i="162"/>
  <c r="G41" i="162"/>
  <c r="G39" i="162"/>
  <c r="J9" i="162" l="1"/>
  <c r="J5" i="162"/>
  <c r="J32" i="162"/>
  <c r="J28" i="162"/>
  <c r="J19" i="162"/>
  <c r="J15" i="162"/>
  <c r="J14" i="162"/>
  <c r="J4" i="162"/>
  <c r="J3" i="162" l="1"/>
  <c r="J34" i="162" s="1"/>
  <c r="K42" i="162" s="1"/>
  <c r="K34" i="75"/>
  <c r="H33" i="162" s="1"/>
  <c r="K33" i="75"/>
  <c r="H32" i="162" s="1"/>
  <c r="K32" i="75"/>
  <c r="H31" i="162" s="1"/>
  <c r="K31" i="75"/>
  <c r="H30" i="162" s="1"/>
  <c r="K30" i="75"/>
  <c r="K29" i="75"/>
  <c r="K28" i="75"/>
  <c r="H27" i="162" s="1"/>
  <c r="K27" i="75"/>
  <c r="H26" i="162" s="1"/>
  <c r="K26" i="75"/>
  <c r="H25" i="162" s="1"/>
  <c r="K20" i="75"/>
  <c r="H19" i="162" s="1"/>
  <c r="K19" i="75"/>
  <c r="H18" i="162" s="1"/>
  <c r="K18" i="75"/>
  <c r="K17" i="75"/>
  <c r="H16" i="162" s="1"/>
  <c r="K16" i="75"/>
  <c r="H15" i="162" s="1"/>
  <c r="K15" i="75"/>
  <c r="H14" i="162" s="1"/>
  <c r="K14" i="75"/>
  <c r="H13" i="162" s="1"/>
  <c r="K13" i="75"/>
  <c r="H12" i="162" s="1"/>
  <c r="K10" i="75"/>
  <c r="H9" i="162" s="1"/>
  <c r="K9" i="75"/>
  <c r="H8" i="162" s="1"/>
  <c r="K8" i="75"/>
  <c r="H7" i="162" s="1"/>
  <c r="K7" i="75"/>
  <c r="H6" i="162" s="1"/>
  <c r="K6" i="75"/>
  <c r="H5" i="162" s="1"/>
  <c r="K5" i="75"/>
  <c r="I4" i="162" s="1"/>
  <c r="K4" i="75"/>
  <c r="I30" i="162" l="1"/>
  <c r="K30" i="162"/>
  <c r="I25" i="162"/>
  <c r="K25" i="162"/>
  <c r="I17" i="162"/>
  <c r="H17" i="162"/>
  <c r="H28" i="162"/>
  <c r="I28" i="162" s="1"/>
  <c r="I31" i="162"/>
  <c r="H29" i="162"/>
  <c r="I5" i="162"/>
  <c r="I13" i="162"/>
  <c r="I6" i="162"/>
  <c r="I14" i="162"/>
  <c r="I7" i="162"/>
  <c r="I15" i="162"/>
  <c r="I26" i="162"/>
  <c r="I16" i="162"/>
  <c r="I27" i="162"/>
  <c r="I8" i="162"/>
  <c r="I9" i="162"/>
  <c r="I19" i="162"/>
  <c r="I18" i="162"/>
  <c r="I32" i="162"/>
  <c r="I12" i="162"/>
  <c r="I20" i="162"/>
  <c r="I33" i="162"/>
  <c r="L9" i="75"/>
  <c r="L28" i="75"/>
  <c r="L6" i="75"/>
  <c r="L10" i="75"/>
  <c r="L16" i="75"/>
  <c r="L20" i="75"/>
  <c r="L29" i="75"/>
  <c r="L33" i="75"/>
  <c r="L15" i="75"/>
  <c r="L32" i="75"/>
  <c r="L7" i="75"/>
  <c r="L13" i="75"/>
  <c r="L17" i="75"/>
  <c r="L26" i="75"/>
  <c r="L30" i="75"/>
  <c r="L34" i="75"/>
  <c r="L5" i="75"/>
  <c r="L19" i="75"/>
  <c r="L4" i="75"/>
  <c r="K3" i="162"/>
  <c r="L8" i="75"/>
  <c r="L14" i="75"/>
  <c r="L18" i="75"/>
  <c r="L27" i="75"/>
  <c r="L31" i="75"/>
  <c r="I29" i="162" l="1"/>
  <c r="K29" i="162"/>
  <c r="K20" i="162"/>
  <c r="K14" i="162"/>
  <c r="K32" i="162"/>
  <c r="K9" i="162"/>
  <c r="K27" i="162"/>
  <c r="K17" i="162"/>
  <c r="K7" i="162"/>
  <c r="K12" i="162"/>
  <c r="K31" i="162"/>
  <c r="K16" i="162"/>
  <c r="K6" i="162"/>
  <c r="K28" i="162"/>
  <c r="K15" i="162"/>
  <c r="K5" i="162"/>
  <c r="K8" i="162"/>
  <c r="K4" i="162"/>
  <c r="K33" i="162"/>
  <c r="K19" i="162"/>
  <c r="K18" i="162"/>
  <c r="K26" i="162"/>
  <c r="K13" i="162"/>
  <c r="K43" i="162" l="1"/>
  <c r="I3" i="162"/>
  <c r="K45" i="162" l="1"/>
</calcChain>
</file>

<file path=xl/sharedStrings.xml><?xml version="1.0" encoding="utf-8"?>
<sst xmlns="http://schemas.openxmlformats.org/spreadsheetml/2006/main" count="270" uniqueCount="69">
  <si>
    <t>Saldo / Automático</t>
  </si>
  <si>
    <t>LOTE</t>
  </si>
  <si>
    <t>FORNECEDOR</t>
  </si>
  <si>
    <t>ITEM</t>
  </si>
  <si>
    <t>Preço UNITÁRIO (R$)</t>
  </si>
  <si>
    <t>ALERTA</t>
  </si>
  <si>
    <t>Qtde Registrada</t>
  </si>
  <si>
    <t>Qtde Utilizada</t>
  </si>
  <si>
    <t xml:space="preserve">Saldo </t>
  </si>
  <si>
    <t>Valor Registrado</t>
  </si>
  <si>
    <t>Valor Utilizado</t>
  </si>
  <si>
    <t>% Aditivos</t>
  </si>
  <si>
    <t>% Utilizado</t>
  </si>
  <si>
    <t>Especificação</t>
  </si>
  <si>
    <t>UNIDADE</t>
  </si>
  <si>
    <t>Atletismo</t>
  </si>
  <si>
    <t>339039-65</t>
  </si>
  <si>
    <t>Basquetebol</t>
  </si>
  <si>
    <t>Basquetebol 3x3</t>
  </si>
  <si>
    <t>Futebol Society</t>
  </si>
  <si>
    <t>Futebol de campo</t>
  </si>
  <si>
    <t>Futsal</t>
  </si>
  <si>
    <t>Futevôlei</t>
  </si>
  <si>
    <t>Handebol</t>
  </si>
  <si>
    <t>Judô</t>
  </si>
  <si>
    <t>Natação</t>
  </si>
  <si>
    <t>Tênis de campo</t>
  </si>
  <si>
    <t>Tênis de Mesa</t>
  </si>
  <si>
    <t>Voleibol</t>
  </si>
  <si>
    <t>Vôlei de praia</t>
  </si>
  <si>
    <t>Xadrez</t>
  </si>
  <si>
    <t>Corrida Rústica</t>
  </si>
  <si>
    <t>Basquetebol de Trio</t>
  </si>
  <si>
    <t>Futebol 7 Suiço</t>
  </si>
  <si>
    <t>Gincana</t>
  </si>
  <si>
    <t>Bocha</t>
  </si>
  <si>
    <t>Tênis de mesa</t>
  </si>
  <si>
    <t>Voleibol de areia 4x4</t>
  </si>
  <si>
    <t xml:space="preserve">CENTRO PARTICIPANTE: </t>
  </si>
  <si>
    <t xml:space="preserve">UNIDADE </t>
  </si>
  <si>
    <t xml:space="preserve">Valor Total da Ata </t>
  </si>
  <si>
    <t>SUL ORGANIZAÇÃO DE EVENTOS ESPORTIVOS, CULTURAIS E TURISTICOS LTDA.</t>
  </si>
  <si>
    <t xml:space="preserve">Locação de veículo  tipo Ambulância “D” UTI </t>
  </si>
  <si>
    <t>Badminton</t>
  </si>
  <si>
    <t>Grupo-Classe</t>
  </si>
  <si>
    <t>Código NUC</t>
  </si>
  <si>
    <t>02-06</t>
  </si>
  <si>
    <t>50028-013</t>
  </si>
  <si>
    <t>03-06</t>
  </si>
  <si>
    <t>50135-012</t>
  </si>
  <si>
    <t>339039-61</t>
  </si>
  <si>
    <t>PROCESSO: 738/2022/UDESC</t>
  </si>
  <si>
    <t>OBJETO: CONTRATAÇÃO DE EMPRESA ESPECIALIZADA EM SERVIÇOS DE APOIO TÉCNICO E ARBITRAGEM E LOCAÇÃO DE AMBULÂNCIA PARA OS “JOGOS INTERNOS” E “JOGOS DE INTEGRAÇÃO DOS SERVIDORES” DA UDESC,</t>
  </si>
  <si>
    <t>VIGÊNCIA DA ATA: 07/06/2022 até 07/06/2023</t>
  </si>
  <si>
    <t xml:space="preserve"> AF nº  XXX/2022 Qtde. DT</t>
  </si>
  <si>
    <t>XX/XX/2022</t>
  </si>
  <si>
    <t>SUL ORGANIZAÇÃO DE EVENTOS ESPORTIVOS, CULTURAIS E TURISTICOS LTDA, CNPJ 10.789.270/0001-87</t>
  </si>
  <si>
    <t>M &amp; A SERVIÇOS DE REMOÇÃO DE PACIENTES LTDA EPP, CNPJ 21.286.910/0001-52</t>
  </si>
  <si>
    <t>PERÍODO</t>
  </si>
  <si>
    <t>GINCANA</t>
  </si>
  <si>
    <t>Coordenação técnica - Congresso técnico e Jisudesc</t>
  </si>
  <si>
    <t>Coordenação técnica - Congresso técnico e Jiudesc</t>
  </si>
  <si>
    <t xml:space="preserve">Locação de veículo  tipo Ambulância “B” </t>
  </si>
  <si>
    <t>Detalhamento</t>
  </si>
  <si>
    <t>OS nº  875/2022 Qtde. DT</t>
  </si>
  <si>
    <t xml:space="preserve"> OS nº 884/2022 Qtde. DT</t>
  </si>
  <si>
    <t xml:space="preserve"> OS nº 1583/2022 Qtde. DT</t>
  </si>
  <si>
    <t xml:space="preserve"> OS nº 1584/2022 Qtde. DT</t>
  </si>
  <si>
    <t>Resumo Atualizado e 02/01/2023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</si>
</sst>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6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</cellStyleXfs>
  <cellXfs count="9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5" borderId="0" xfId="1" applyFont="1" applyFill="1" applyAlignment="1">
      <alignment horizontal="center" vertical="center" wrapText="1"/>
    </xf>
    <xf numFmtId="3" fontId="3" fillId="5" borderId="0" xfId="1" applyNumberFormat="1" applyFont="1" applyFill="1" applyAlignment="1" applyProtection="1">
      <alignment wrapText="1"/>
      <protection locked="0"/>
    </xf>
    <xf numFmtId="166" fontId="3" fillId="9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3" fillId="0" borderId="0" xfId="1" applyFont="1" applyFill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5" borderId="0" xfId="1" applyNumberFormat="1" applyFont="1" applyFill="1" applyAlignment="1">
      <alignment horizontal="center" vertical="center" wrapText="1"/>
    </xf>
    <xf numFmtId="166" fontId="3" fillId="5" borderId="0" xfId="0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 applyProtection="1">
      <alignment horizontal="center" vertical="center" wrapText="1"/>
      <protection locked="0"/>
    </xf>
    <xf numFmtId="1" fontId="3" fillId="5" borderId="0" xfId="1" applyNumberFormat="1" applyFont="1" applyFill="1" applyAlignment="1" applyProtection="1">
      <alignment horizontal="center" vertical="center" wrapText="1"/>
      <protection locked="0"/>
    </xf>
    <xf numFmtId="0" fontId="3" fillId="5" borderId="0" xfId="1" applyFont="1" applyFill="1" applyAlignment="1">
      <alignment wrapText="1"/>
    </xf>
    <xf numFmtId="44" fontId="3" fillId="0" borderId="0" xfId="13" applyFont="1" applyFill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44" fontId="3" fillId="9" borderId="6" xfId="1" applyNumberFormat="1" applyFont="1" applyFill="1" applyBorder="1" applyAlignment="1">
      <alignment vertical="center" wrapText="1"/>
    </xf>
    <xf numFmtId="168" fontId="3" fillId="9" borderId="8" xfId="1" applyNumberFormat="1" applyFont="1" applyFill="1" applyBorder="1" applyAlignment="1" applyProtection="1">
      <alignment horizontal="right"/>
      <protection locked="0"/>
    </xf>
    <xf numFmtId="9" fontId="3" fillId="9" borderId="11" xfId="17" applyFont="1" applyFill="1" applyBorder="1" applyAlignment="1">
      <alignment horizontal="right"/>
    </xf>
    <xf numFmtId="0" fontId="8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1" applyFont="1" applyFill="1" applyBorder="1" applyAlignment="1" applyProtection="1">
      <alignment horizontal="center" vertical="center" wrapText="1"/>
      <protection locked="0"/>
    </xf>
    <xf numFmtId="0" fontId="3" fillId="8" borderId="1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43" fontId="1" fillId="5" borderId="1" xfId="13" applyNumberFormat="1" applyFont="1" applyFill="1" applyBorder="1" applyAlignment="1">
      <alignment horizontal="center" vertical="top" wrapText="1"/>
    </xf>
    <xf numFmtId="43" fontId="1" fillId="12" borderId="1" xfId="13" applyNumberFormat="1" applyFont="1" applyFill="1" applyBorder="1" applyAlignment="1">
      <alignment horizontal="center" vertical="top" wrapText="1"/>
    </xf>
    <xf numFmtId="43" fontId="1" fillId="5" borderId="1" xfId="8" applyNumberFormat="1" applyFont="1" applyFill="1" applyBorder="1" applyAlignment="1">
      <alignment horizontal="center" vertical="top" wrapText="1"/>
    </xf>
    <xf numFmtId="43" fontId="1" fillId="12" borderId="1" xfId="8" applyNumberFormat="1" applyFont="1" applyFill="1" applyBorder="1" applyAlignment="1">
      <alignment horizontal="center" vertical="top" wrapText="1"/>
    </xf>
    <xf numFmtId="1" fontId="3" fillId="9" borderId="9" xfId="1" applyNumberFormat="1" applyFont="1" applyFill="1" applyBorder="1" applyAlignment="1" applyProtection="1">
      <alignment horizontal="left" vertical="center"/>
      <protection locked="0"/>
    </xf>
    <xf numFmtId="1" fontId="3" fillId="9" borderId="10" xfId="1" applyNumberFormat="1" applyFont="1" applyFill="1" applyBorder="1" applyAlignment="1" applyProtection="1">
      <alignment horizontal="left" vertical="center"/>
      <protection locked="0"/>
    </xf>
    <xf numFmtId="1" fontId="3" fillId="9" borderId="11" xfId="1" applyNumberFormat="1" applyFont="1" applyFill="1" applyBorder="1" applyAlignment="1" applyProtection="1">
      <alignment horizontal="left" vertical="center"/>
      <protection locked="0"/>
    </xf>
    <xf numFmtId="0" fontId="7" fillId="13" borderId="1" xfId="1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>
      <alignment horizontal="center" vertical="center" wrapText="1"/>
    </xf>
    <xf numFmtId="4" fontId="8" fillId="13" borderId="1" xfId="0" applyNumberFormat="1" applyFont="1" applyFill="1" applyBorder="1" applyAlignment="1">
      <alignment horizontal="center" vertical="center" wrapText="1"/>
    </xf>
    <xf numFmtId="165" fontId="7" fillId="13" borderId="1" xfId="3" applyFont="1" applyFill="1" applyBorder="1" applyAlignment="1" applyProtection="1">
      <alignment horizontal="center" vertical="center" wrapText="1"/>
    </xf>
    <xf numFmtId="0" fontId="7" fillId="13" borderId="1" xfId="1" applyFont="1" applyFill="1" applyBorder="1" applyAlignment="1" applyProtection="1">
      <alignment horizontal="center" vertical="center" wrapText="1"/>
    </xf>
    <xf numFmtId="166" fontId="7" fillId="13" borderId="1" xfId="1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/>
    </xf>
    <xf numFmtId="49" fontId="1" fillId="1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44" fontId="3" fillId="0" borderId="0" xfId="8" applyFont="1" applyAlignment="1" applyProtection="1">
      <alignment wrapText="1"/>
      <protection locked="0"/>
    </xf>
    <xf numFmtId="0" fontId="3" fillId="5" borderId="1" xfId="1" applyFont="1" applyFill="1" applyBorder="1" applyAlignment="1">
      <alignment wrapText="1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" fontId="3" fillId="9" borderId="7" xfId="1" applyNumberFormat="1" applyFont="1" applyFill="1" applyBorder="1" applyAlignment="1" applyProtection="1">
      <alignment horizontal="left" vertical="center"/>
      <protection locked="0"/>
    </xf>
    <xf numFmtId="1" fontId="3" fillId="9" borderId="0" xfId="1" applyNumberFormat="1" applyFont="1" applyFill="1" applyBorder="1" applyAlignment="1" applyProtection="1">
      <alignment horizontal="left" vertical="center"/>
      <protection locked="0"/>
    </xf>
    <xf numFmtId="1" fontId="3" fillId="9" borderId="8" xfId="1" applyNumberFormat="1" applyFont="1" applyFill="1" applyBorder="1" applyAlignment="1" applyProtection="1">
      <alignment horizontal="left" vertical="center"/>
      <protection locked="0"/>
    </xf>
    <xf numFmtId="1" fontId="3" fillId="9" borderId="9" xfId="1" applyNumberFormat="1" applyFont="1" applyFill="1" applyBorder="1" applyAlignment="1" applyProtection="1">
      <alignment horizontal="left" vertical="center"/>
      <protection locked="0"/>
    </xf>
    <xf numFmtId="1" fontId="3" fillId="9" borderId="10" xfId="1" applyNumberFormat="1" applyFont="1" applyFill="1" applyBorder="1" applyAlignment="1" applyProtection="1">
      <alignment horizontal="left" vertical="center"/>
      <protection locked="0"/>
    </xf>
    <xf numFmtId="1" fontId="3" fillId="9" borderId="11" xfId="1" applyNumberFormat="1" applyFont="1" applyFill="1" applyBorder="1" applyAlignment="1" applyProtection="1">
      <alignment horizontal="left" vertical="center"/>
      <protection locked="0"/>
    </xf>
    <xf numFmtId="1" fontId="3" fillId="9" borderId="4" xfId="1" applyNumberFormat="1" applyFont="1" applyFill="1" applyBorder="1" applyAlignment="1" applyProtection="1">
      <alignment horizontal="left" vertical="center"/>
      <protection locked="0"/>
    </xf>
    <xf numFmtId="1" fontId="3" fillId="9" borderId="5" xfId="1" applyNumberFormat="1" applyFont="1" applyFill="1" applyBorder="1" applyAlignment="1" applyProtection="1">
      <alignment horizontal="left" vertical="center"/>
      <protection locked="0"/>
    </xf>
    <xf numFmtId="1" fontId="3" fillId="9" borderId="6" xfId="1" applyNumberFormat="1" applyFont="1" applyFill="1" applyBorder="1" applyAlignment="1" applyProtection="1">
      <alignment horizontal="left" vertical="center"/>
      <protection locked="0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1" fontId="3" fillId="9" borderId="1" xfId="1" applyNumberFormat="1" applyFont="1" applyFill="1" applyBorder="1" applyAlignment="1">
      <alignment horizontal="left" vertical="center" wrapText="1"/>
    </xf>
    <xf numFmtId="1" fontId="3" fillId="9" borderId="2" xfId="1" applyNumberFormat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1" applyFont="1" applyFill="1" applyBorder="1" applyAlignment="1">
      <alignment wrapText="1"/>
    </xf>
    <xf numFmtId="0" fontId="3" fillId="8" borderId="1" xfId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</cellXfs>
  <cellStyles count="2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20" xr:uid="{00000000-0005-0000-0000-000003000000}"/>
    <cellStyle name="Moeda 4" xfId="14" xr:uid="{00000000-0005-0000-0000-000004000000}"/>
    <cellStyle name="Moeda 4 2" xfId="24" xr:uid="{00000000-0005-0000-0000-000004000000}"/>
    <cellStyle name="Moeda 5" xfId="23" xr:uid="{00000000-0005-0000-0000-00003E000000}"/>
    <cellStyle name="Normal" xfId="0" builtinId="0"/>
    <cellStyle name="Normal 2" xfId="1" xr:uid="{00000000-0005-0000-0000-000006000000}"/>
    <cellStyle name="Porcentagem" xfId="17" builtinId="5"/>
    <cellStyle name="Porcentagem 2" xfId="12" xr:uid="{00000000-0005-0000-0000-000008000000}"/>
    <cellStyle name="Separador de milhares 2" xfId="2" xr:uid="{00000000-0005-0000-0000-000009000000}"/>
    <cellStyle name="Separador de milhares 2 2" xfId="7" xr:uid="{00000000-0005-0000-0000-00000A000000}"/>
    <cellStyle name="Separador de milhares 2 2 2" xfId="11" xr:uid="{00000000-0005-0000-0000-00000B000000}"/>
    <cellStyle name="Separador de milhares 2 2 2 2" xfId="22" xr:uid="{00000000-0005-0000-0000-00000B000000}"/>
    <cellStyle name="Separador de milhares 2 2 3" xfId="16" xr:uid="{00000000-0005-0000-0000-00000C000000}"/>
    <cellStyle name="Separador de milhares 2 2 3 2" xfId="26" xr:uid="{00000000-0005-0000-0000-00000C000000}"/>
    <cellStyle name="Separador de milhares 2 2 4" xfId="19" xr:uid="{00000000-0005-0000-0000-00000A000000}"/>
    <cellStyle name="Separador de milhares 2 3" xfId="6" xr:uid="{00000000-0005-0000-0000-00000D000000}"/>
    <cellStyle name="Separador de milhares 2 3 2" xfId="10" xr:uid="{00000000-0005-0000-0000-00000E000000}"/>
    <cellStyle name="Separador de milhares 2 3 2 2" xfId="21" xr:uid="{00000000-0005-0000-0000-00000E000000}"/>
    <cellStyle name="Separador de milhares 2 3 3" xfId="15" xr:uid="{00000000-0005-0000-0000-00000F000000}"/>
    <cellStyle name="Separador de milhares 2 3 3 2" xfId="25" xr:uid="{00000000-0005-0000-0000-00000F000000}"/>
    <cellStyle name="Separador de milhares 2 3 4" xfId="18" xr:uid="{00000000-0005-0000-0000-00000D000000}"/>
    <cellStyle name="Separador de milhares 3" xfId="3" xr:uid="{00000000-0005-0000-0000-000010000000}"/>
    <cellStyle name="Título 5" xfId="4" xr:uid="{00000000-0005-0000-0000-000011000000}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T35"/>
  <sheetViews>
    <sheetView topLeftCell="A10" zoomScale="95" zoomScaleNormal="95" workbookViewId="0">
      <selection activeCell="R8" sqref="R8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20" bestFit="1" customWidth="1"/>
    <col min="4" max="4" width="22" style="1" customWidth="1"/>
    <col min="5" max="5" width="9.85546875" style="1" customWidth="1"/>
    <col min="6" max="6" width="12.140625" style="1" customWidth="1"/>
    <col min="7" max="7" width="13.7109375" style="1" customWidth="1"/>
    <col min="8" max="8" width="17" style="1" customWidth="1"/>
    <col min="9" max="9" width="12.7109375" style="27" bestFit="1" customWidth="1"/>
    <col min="10" max="10" width="11.28515625" style="6" customWidth="1"/>
    <col min="11" max="11" width="13.28515625" style="21" customWidth="1"/>
    <col min="12" max="12" width="12.5703125" style="4" customWidth="1"/>
    <col min="13" max="14" width="14.7109375" style="5" customWidth="1"/>
    <col min="15" max="20" width="14.7109375" style="2" customWidth="1"/>
    <col min="21" max="16384" width="9.7109375" style="2"/>
  </cols>
  <sheetData>
    <row r="1" spans="1:20" ht="66.75" customHeight="1" x14ac:dyDescent="0.25">
      <c r="A1" s="65" t="s">
        <v>51</v>
      </c>
      <c r="B1" s="65"/>
      <c r="C1" s="65"/>
      <c r="D1" s="65" t="s">
        <v>52</v>
      </c>
      <c r="E1" s="65"/>
      <c r="F1" s="65"/>
      <c r="G1" s="65"/>
      <c r="H1" s="65"/>
      <c r="I1" s="65"/>
      <c r="J1" s="65" t="s">
        <v>53</v>
      </c>
      <c r="K1" s="65"/>
      <c r="L1" s="65"/>
      <c r="M1" s="64" t="s">
        <v>64</v>
      </c>
      <c r="N1" s="64" t="s">
        <v>65</v>
      </c>
      <c r="O1" s="64" t="s">
        <v>66</v>
      </c>
      <c r="P1" s="64" t="s">
        <v>67</v>
      </c>
      <c r="Q1" s="64" t="s">
        <v>54</v>
      </c>
      <c r="R1" s="64" t="s">
        <v>54</v>
      </c>
      <c r="S1" s="64" t="s">
        <v>54</v>
      </c>
      <c r="T1" s="64" t="s">
        <v>54</v>
      </c>
    </row>
    <row r="2" spans="1:20" ht="21.75" customHeight="1" x14ac:dyDescent="0.25">
      <c r="A2" s="65" t="s">
        <v>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4"/>
      <c r="N2" s="64"/>
      <c r="O2" s="64"/>
      <c r="P2" s="64"/>
      <c r="Q2" s="64"/>
      <c r="R2" s="64"/>
      <c r="S2" s="64"/>
      <c r="T2" s="64"/>
    </row>
    <row r="3" spans="1:20" s="3" customFormat="1" ht="45" x14ac:dyDescent="0.2">
      <c r="A3" s="53" t="s">
        <v>2</v>
      </c>
      <c r="B3" s="53" t="s">
        <v>1</v>
      </c>
      <c r="C3" s="54" t="s">
        <v>3</v>
      </c>
      <c r="D3" s="54" t="s">
        <v>13</v>
      </c>
      <c r="E3" s="54" t="s">
        <v>14</v>
      </c>
      <c r="F3" s="55" t="s">
        <v>44</v>
      </c>
      <c r="G3" s="55" t="s">
        <v>45</v>
      </c>
      <c r="H3" s="55" t="s">
        <v>63</v>
      </c>
      <c r="I3" s="56" t="s">
        <v>4</v>
      </c>
      <c r="J3" s="57" t="s">
        <v>6</v>
      </c>
      <c r="K3" s="58" t="s">
        <v>0</v>
      </c>
      <c r="L3" s="53" t="s">
        <v>5</v>
      </c>
      <c r="M3" s="88">
        <v>44725</v>
      </c>
      <c r="N3" s="88">
        <v>44726</v>
      </c>
      <c r="O3" s="88">
        <v>44812</v>
      </c>
      <c r="P3" s="88">
        <v>44812</v>
      </c>
      <c r="Q3" s="14" t="s">
        <v>55</v>
      </c>
      <c r="R3" s="14" t="s">
        <v>55</v>
      </c>
      <c r="S3" s="14" t="s">
        <v>55</v>
      </c>
      <c r="T3" s="14" t="s">
        <v>55</v>
      </c>
    </row>
    <row r="4" spans="1:20" ht="35.1" customHeight="1" x14ac:dyDescent="0.25">
      <c r="A4" s="66" t="s">
        <v>56</v>
      </c>
      <c r="B4" s="69">
        <v>1</v>
      </c>
      <c r="C4" s="32">
        <v>1</v>
      </c>
      <c r="D4" s="33" t="s">
        <v>31</v>
      </c>
      <c r="E4" s="34" t="s">
        <v>58</v>
      </c>
      <c r="F4" s="59" t="s">
        <v>46</v>
      </c>
      <c r="G4" s="34" t="s">
        <v>47</v>
      </c>
      <c r="H4" s="35" t="s">
        <v>16</v>
      </c>
      <c r="I4" s="46">
        <v>5526</v>
      </c>
      <c r="J4" s="36">
        <v>1</v>
      </c>
      <c r="K4" s="37">
        <f t="shared" ref="K4:K34" si="0">J4-(SUM(M4:V4))</f>
        <v>0</v>
      </c>
      <c r="L4" s="38" t="str">
        <f>IF(K4&lt;0,"ATENÇÃO","OK")</f>
        <v>OK</v>
      </c>
      <c r="M4" s="89"/>
      <c r="N4" s="89"/>
      <c r="O4" s="90"/>
      <c r="P4" s="91">
        <v>1</v>
      </c>
      <c r="Q4" s="63"/>
      <c r="R4" s="63"/>
      <c r="S4" s="63"/>
      <c r="T4" s="63"/>
    </row>
    <row r="5" spans="1:20" ht="35.1" customHeight="1" x14ac:dyDescent="0.25">
      <c r="A5" s="67"/>
      <c r="B5" s="69"/>
      <c r="C5" s="32">
        <v>2</v>
      </c>
      <c r="D5" s="33" t="s">
        <v>32</v>
      </c>
      <c r="E5" s="34" t="s">
        <v>58</v>
      </c>
      <c r="F5" s="59" t="s">
        <v>46</v>
      </c>
      <c r="G5" s="34" t="s">
        <v>47</v>
      </c>
      <c r="H5" s="35" t="s">
        <v>16</v>
      </c>
      <c r="I5" s="46">
        <v>1989.5</v>
      </c>
      <c r="J5" s="36">
        <v>2</v>
      </c>
      <c r="K5" s="37">
        <f t="shared" si="0"/>
        <v>0</v>
      </c>
      <c r="L5" s="38" t="str">
        <f t="shared" ref="L5:L34" si="1">IF(K5&lt;0,"ATENÇÃO","OK")</f>
        <v>OK</v>
      </c>
      <c r="M5" s="89"/>
      <c r="N5" s="89"/>
      <c r="O5" s="90"/>
      <c r="P5" s="91">
        <v>2</v>
      </c>
      <c r="Q5" s="63"/>
      <c r="R5" s="63"/>
      <c r="S5" s="63"/>
      <c r="T5" s="63"/>
    </row>
    <row r="6" spans="1:20" ht="35.1" customHeight="1" x14ac:dyDescent="0.25">
      <c r="A6" s="67"/>
      <c r="B6" s="69"/>
      <c r="C6" s="32">
        <v>3</v>
      </c>
      <c r="D6" s="33" t="s">
        <v>33</v>
      </c>
      <c r="E6" s="34" t="s">
        <v>58</v>
      </c>
      <c r="F6" s="59" t="s">
        <v>46</v>
      </c>
      <c r="G6" s="34" t="s">
        <v>47</v>
      </c>
      <c r="H6" s="35" t="s">
        <v>16</v>
      </c>
      <c r="I6" s="46">
        <v>1610.41</v>
      </c>
      <c r="J6" s="39">
        <v>3</v>
      </c>
      <c r="K6" s="37">
        <f t="shared" si="0"/>
        <v>0</v>
      </c>
      <c r="L6" s="38" t="str">
        <f t="shared" si="1"/>
        <v>OK</v>
      </c>
      <c r="M6" s="89"/>
      <c r="N6" s="89"/>
      <c r="O6" s="90"/>
      <c r="P6" s="91">
        <v>3</v>
      </c>
      <c r="Q6" s="63"/>
      <c r="R6" s="63"/>
      <c r="S6" s="63"/>
      <c r="T6" s="63"/>
    </row>
    <row r="7" spans="1:20" ht="35.1" customHeight="1" x14ac:dyDescent="0.25">
      <c r="A7" s="67"/>
      <c r="B7" s="69"/>
      <c r="C7" s="32">
        <v>4</v>
      </c>
      <c r="D7" s="33" t="s">
        <v>21</v>
      </c>
      <c r="E7" s="34" t="s">
        <v>58</v>
      </c>
      <c r="F7" s="59" t="s">
        <v>46</v>
      </c>
      <c r="G7" s="34" t="s">
        <v>47</v>
      </c>
      <c r="H7" s="35" t="s">
        <v>16</v>
      </c>
      <c r="I7" s="46">
        <v>1610.41</v>
      </c>
      <c r="J7" s="39">
        <v>2</v>
      </c>
      <c r="K7" s="37">
        <f t="shared" si="0"/>
        <v>0</v>
      </c>
      <c r="L7" s="38" t="str">
        <f t="shared" si="1"/>
        <v>OK</v>
      </c>
      <c r="M7" s="89"/>
      <c r="N7" s="89"/>
      <c r="O7" s="90"/>
      <c r="P7" s="91">
        <v>2</v>
      </c>
      <c r="Q7" s="63"/>
      <c r="R7" s="63"/>
      <c r="S7" s="63"/>
      <c r="T7" s="63"/>
    </row>
    <row r="8" spans="1:20" ht="35.1" customHeight="1" x14ac:dyDescent="0.25">
      <c r="A8" s="67"/>
      <c r="B8" s="69"/>
      <c r="C8" s="32">
        <v>5</v>
      </c>
      <c r="D8" s="33" t="s">
        <v>34</v>
      </c>
      <c r="E8" s="34" t="s">
        <v>59</v>
      </c>
      <c r="F8" s="59" t="s">
        <v>46</v>
      </c>
      <c r="G8" s="34" t="s">
        <v>47</v>
      </c>
      <c r="H8" s="35" t="s">
        <v>16</v>
      </c>
      <c r="I8" s="46">
        <v>1357.79</v>
      </c>
      <c r="J8" s="39">
        <v>1</v>
      </c>
      <c r="K8" s="37">
        <f t="shared" si="0"/>
        <v>0</v>
      </c>
      <c r="L8" s="38" t="str">
        <f t="shared" si="1"/>
        <v>OK</v>
      </c>
      <c r="M8" s="89"/>
      <c r="N8" s="89"/>
      <c r="O8" s="90"/>
      <c r="P8" s="91">
        <v>1</v>
      </c>
      <c r="Q8" s="63"/>
      <c r="R8" s="63"/>
      <c r="S8" s="63"/>
      <c r="T8" s="63"/>
    </row>
    <row r="9" spans="1:20" ht="35.1" customHeight="1" x14ac:dyDescent="0.25">
      <c r="A9" s="67"/>
      <c r="B9" s="69"/>
      <c r="C9" s="32">
        <v>6</v>
      </c>
      <c r="D9" s="33" t="s">
        <v>25</v>
      </c>
      <c r="E9" s="34" t="s">
        <v>58</v>
      </c>
      <c r="F9" s="59" t="s">
        <v>46</v>
      </c>
      <c r="G9" s="34" t="s">
        <v>47</v>
      </c>
      <c r="H9" s="35" t="s">
        <v>16</v>
      </c>
      <c r="I9" s="46">
        <v>3899.71</v>
      </c>
      <c r="J9" s="39">
        <v>2</v>
      </c>
      <c r="K9" s="37">
        <f t="shared" si="0"/>
        <v>0</v>
      </c>
      <c r="L9" s="38" t="str">
        <f t="shared" si="1"/>
        <v>OK</v>
      </c>
      <c r="M9" s="89"/>
      <c r="N9" s="89"/>
      <c r="O9" s="90"/>
      <c r="P9" s="91">
        <v>2</v>
      </c>
      <c r="Q9" s="63"/>
      <c r="R9" s="63"/>
      <c r="S9" s="63"/>
      <c r="T9" s="63"/>
    </row>
    <row r="10" spans="1:20" ht="35.1" customHeight="1" x14ac:dyDescent="0.25">
      <c r="A10" s="67"/>
      <c r="B10" s="69"/>
      <c r="C10" s="32">
        <v>7</v>
      </c>
      <c r="D10" s="33" t="s">
        <v>35</v>
      </c>
      <c r="E10" s="34" t="s">
        <v>58</v>
      </c>
      <c r="F10" s="59" t="s">
        <v>46</v>
      </c>
      <c r="G10" s="34" t="s">
        <v>47</v>
      </c>
      <c r="H10" s="35" t="s">
        <v>16</v>
      </c>
      <c r="I10" s="46">
        <v>441</v>
      </c>
      <c r="J10" s="39">
        <v>2</v>
      </c>
      <c r="K10" s="37">
        <f t="shared" si="0"/>
        <v>0</v>
      </c>
      <c r="L10" s="38" t="str">
        <f t="shared" si="1"/>
        <v>OK</v>
      </c>
      <c r="M10" s="89"/>
      <c r="N10" s="89"/>
      <c r="O10" s="90"/>
      <c r="P10" s="91">
        <v>2</v>
      </c>
      <c r="Q10" s="63"/>
      <c r="R10" s="63"/>
      <c r="S10" s="63"/>
      <c r="T10" s="63"/>
    </row>
    <row r="11" spans="1:20" ht="35.1" customHeight="1" x14ac:dyDescent="0.25">
      <c r="A11" s="67"/>
      <c r="B11" s="69"/>
      <c r="C11" s="32">
        <v>8</v>
      </c>
      <c r="D11" s="33" t="s">
        <v>36</v>
      </c>
      <c r="E11" s="34" t="s">
        <v>58</v>
      </c>
      <c r="F11" s="59" t="s">
        <v>46</v>
      </c>
      <c r="G11" s="34" t="s">
        <v>47</v>
      </c>
      <c r="H11" s="35" t="s">
        <v>16</v>
      </c>
      <c r="I11" s="46">
        <v>437.33</v>
      </c>
      <c r="J11" s="39">
        <v>2</v>
      </c>
      <c r="K11" s="37">
        <f t="shared" si="0"/>
        <v>0</v>
      </c>
      <c r="L11" s="38" t="str">
        <f t="shared" si="1"/>
        <v>OK</v>
      </c>
      <c r="M11" s="89"/>
      <c r="N11" s="89"/>
      <c r="O11" s="90"/>
      <c r="P11" s="91">
        <v>2</v>
      </c>
      <c r="Q11" s="63"/>
      <c r="R11" s="63"/>
      <c r="S11" s="63"/>
      <c r="T11" s="63"/>
    </row>
    <row r="12" spans="1:20" ht="35.1" customHeight="1" x14ac:dyDescent="0.25">
      <c r="A12" s="67"/>
      <c r="B12" s="69"/>
      <c r="C12" s="32">
        <v>9</v>
      </c>
      <c r="D12" s="33" t="s">
        <v>26</v>
      </c>
      <c r="E12" s="34" t="s">
        <v>58</v>
      </c>
      <c r="F12" s="59" t="s">
        <v>46</v>
      </c>
      <c r="G12" s="34" t="s">
        <v>47</v>
      </c>
      <c r="H12" s="35" t="s">
        <v>16</v>
      </c>
      <c r="I12" s="46">
        <v>465.75</v>
      </c>
      <c r="J12" s="39">
        <v>2</v>
      </c>
      <c r="K12" s="37">
        <f t="shared" si="0"/>
        <v>0</v>
      </c>
      <c r="L12" s="38" t="str">
        <f t="shared" si="1"/>
        <v>OK</v>
      </c>
      <c r="M12" s="89"/>
      <c r="N12" s="89"/>
      <c r="O12" s="90"/>
      <c r="P12" s="91">
        <v>2</v>
      </c>
      <c r="Q12" s="63"/>
      <c r="R12" s="63"/>
      <c r="S12" s="63"/>
      <c r="T12" s="63"/>
    </row>
    <row r="13" spans="1:20" ht="35.1" customHeight="1" x14ac:dyDescent="0.25">
      <c r="A13" s="67"/>
      <c r="B13" s="69"/>
      <c r="C13" s="32">
        <v>10</v>
      </c>
      <c r="D13" s="33" t="s">
        <v>37</v>
      </c>
      <c r="E13" s="34" t="s">
        <v>58</v>
      </c>
      <c r="F13" s="59" t="s">
        <v>46</v>
      </c>
      <c r="G13" s="34" t="s">
        <v>47</v>
      </c>
      <c r="H13" s="35" t="s">
        <v>16</v>
      </c>
      <c r="I13" s="46">
        <v>1825.13</v>
      </c>
      <c r="J13" s="39">
        <v>2</v>
      </c>
      <c r="K13" s="37">
        <f t="shared" si="0"/>
        <v>0</v>
      </c>
      <c r="L13" s="38" t="str">
        <f t="shared" si="1"/>
        <v>OK</v>
      </c>
      <c r="M13" s="89"/>
      <c r="N13" s="89"/>
      <c r="O13" s="92"/>
      <c r="P13" s="91">
        <v>2</v>
      </c>
      <c r="Q13" s="63"/>
      <c r="R13" s="63"/>
      <c r="S13" s="63"/>
      <c r="T13" s="63"/>
    </row>
    <row r="14" spans="1:20" ht="35.1" customHeight="1" x14ac:dyDescent="0.25">
      <c r="A14" s="67"/>
      <c r="B14" s="69"/>
      <c r="C14" s="32">
        <v>11</v>
      </c>
      <c r="D14" s="33" t="s">
        <v>30</v>
      </c>
      <c r="E14" s="34" t="s">
        <v>58</v>
      </c>
      <c r="F14" s="59" t="s">
        <v>46</v>
      </c>
      <c r="G14" s="34" t="s">
        <v>47</v>
      </c>
      <c r="H14" s="35" t="s">
        <v>16</v>
      </c>
      <c r="I14" s="46">
        <v>418.38</v>
      </c>
      <c r="J14" s="39">
        <v>2</v>
      </c>
      <c r="K14" s="37">
        <f t="shared" si="0"/>
        <v>0</v>
      </c>
      <c r="L14" s="38" t="str">
        <f t="shared" si="1"/>
        <v>OK</v>
      </c>
      <c r="M14" s="89"/>
      <c r="N14" s="89"/>
      <c r="O14" s="90"/>
      <c r="P14" s="91">
        <v>2</v>
      </c>
      <c r="Q14" s="63"/>
      <c r="R14" s="63"/>
      <c r="S14" s="63"/>
      <c r="T14" s="63"/>
    </row>
    <row r="15" spans="1:20" ht="35.1" customHeight="1" x14ac:dyDescent="0.25">
      <c r="A15" s="68"/>
      <c r="B15" s="69"/>
      <c r="C15" s="32">
        <v>12</v>
      </c>
      <c r="D15" s="33" t="s">
        <v>60</v>
      </c>
      <c r="E15" s="34" t="s">
        <v>58</v>
      </c>
      <c r="F15" s="59" t="s">
        <v>46</v>
      </c>
      <c r="G15" s="34" t="s">
        <v>47</v>
      </c>
      <c r="H15" s="35" t="s">
        <v>16</v>
      </c>
      <c r="I15" s="46">
        <v>2036.7</v>
      </c>
      <c r="J15" s="39">
        <v>3</v>
      </c>
      <c r="K15" s="37">
        <f t="shared" si="0"/>
        <v>0</v>
      </c>
      <c r="L15" s="38" t="str">
        <f t="shared" si="1"/>
        <v>OK</v>
      </c>
      <c r="M15" s="89"/>
      <c r="N15" s="89"/>
      <c r="O15" s="90"/>
      <c r="P15" s="91">
        <v>3</v>
      </c>
      <c r="Q15" s="63"/>
      <c r="R15" s="63"/>
      <c r="S15" s="63"/>
      <c r="T15" s="63"/>
    </row>
    <row r="16" spans="1:20" ht="35.1" customHeight="1" x14ac:dyDescent="0.25">
      <c r="A16" s="70" t="s">
        <v>56</v>
      </c>
      <c r="B16" s="73">
        <v>2</v>
      </c>
      <c r="C16" s="42">
        <v>13</v>
      </c>
      <c r="D16" s="43" t="s">
        <v>15</v>
      </c>
      <c r="E16" s="44" t="s">
        <v>58</v>
      </c>
      <c r="F16" s="60" t="s">
        <v>46</v>
      </c>
      <c r="G16" s="44" t="s">
        <v>47</v>
      </c>
      <c r="H16" s="45" t="s">
        <v>16</v>
      </c>
      <c r="I16" s="47">
        <v>5395.13</v>
      </c>
      <c r="J16" s="39">
        <v>2</v>
      </c>
      <c r="K16" s="37">
        <f t="shared" si="0"/>
        <v>0</v>
      </c>
      <c r="L16" s="38" t="str">
        <f t="shared" si="1"/>
        <v>OK</v>
      </c>
      <c r="M16" s="89"/>
      <c r="N16" s="89">
        <v>2</v>
      </c>
      <c r="O16" s="90"/>
      <c r="P16" s="90"/>
      <c r="Q16" s="63"/>
      <c r="R16" s="63"/>
      <c r="S16" s="63"/>
      <c r="T16" s="63"/>
    </row>
    <row r="17" spans="1:20" ht="35.1" customHeight="1" x14ac:dyDescent="0.25">
      <c r="A17" s="71"/>
      <c r="B17" s="73"/>
      <c r="C17" s="42">
        <v>14</v>
      </c>
      <c r="D17" s="43" t="s">
        <v>43</v>
      </c>
      <c r="E17" s="44" t="s">
        <v>58</v>
      </c>
      <c r="F17" s="60" t="s">
        <v>46</v>
      </c>
      <c r="G17" s="44" t="s">
        <v>47</v>
      </c>
      <c r="H17" s="45" t="s">
        <v>16</v>
      </c>
      <c r="I17" s="47">
        <v>1825.49</v>
      </c>
      <c r="J17" s="39">
        <v>2</v>
      </c>
      <c r="K17" s="37">
        <f t="shared" si="0"/>
        <v>0</v>
      </c>
      <c r="L17" s="38" t="str">
        <f t="shared" si="1"/>
        <v>OK</v>
      </c>
      <c r="M17" s="89"/>
      <c r="N17" s="89">
        <v>2</v>
      </c>
      <c r="O17" s="90"/>
      <c r="P17" s="90"/>
      <c r="Q17" s="63"/>
      <c r="R17" s="63"/>
      <c r="S17" s="63"/>
      <c r="T17" s="63"/>
    </row>
    <row r="18" spans="1:20" ht="35.1" customHeight="1" x14ac:dyDescent="0.25">
      <c r="A18" s="71"/>
      <c r="B18" s="73"/>
      <c r="C18" s="42">
        <v>15</v>
      </c>
      <c r="D18" s="43" t="s">
        <v>17</v>
      </c>
      <c r="E18" s="44" t="s">
        <v>58</v>
      </c>
      <c r="F18" s="60" t="s">
        <v>46</v>
      </c>
      <c r="G18" s="44" t="s">
        <v>47</v>
      </c>
      <c r="H18" s="45" t="s">
        <v>16</v>
      </c>
      <c r="I18" s="47">
        <v>3286.53</v>
      </c>
      <c r="J18" s="39">
        <v>3</v>
      </c>
      <c r="K18" s="37">
        <f t="shared" si="0"/>
        <v>0</v>
      </c>
      <c r="L18" s="38" t="str">
        <f t="shared" si="1"/>
        <v>OK</v>
      </c>
      <c r="M18" s="89"/>
      <c r="N18" s="89">
        <v>3</v>
      </c>
      <c r="O18" s="90"/>
      <c r="P18" s="90"/>
      <c r="Q18" s="63"/>
      <c r="R18" s="63"/>
      <c r="S18" s="63"/>
      <c r="T18" s="63"/>
    </row>
    <row r="19" spans="1:20" ht="35.1" customHeight="1" x14ac:dyDescent="0.25">
      <c r="A19" s="71"/>
      <c r="B19" s="73"/>
      <c r="C19" s="42">
        <v>16</v>
      </c>
      <c r="D19" s="43" t="s">
        <v>18</v>
      </c>
      <c r="E19" s="44" t="s">
        <v>58</v>
      </c>
      <c r="F19" s="60" t="s">
        <v>46</v>
      </c>
      <c r="G19" s="44" t="s">
        <v>47</v>
      </c>
      <c r="H19" s="45" t="s">
        <v>16</v>
      </c>
      <c r="I19" s="47">
        <v>2909.08</v>
      </c>
      <c r="J19" s="39">
        <v>2</v>
      </c>
      <c r="K19" s="37">
        <f t="shared" si="0"/>
        <v>0</v>
      </c>
      <c r="L19" s="38" t="str">
        <f t="shared" si="1"/>
        <v>OK</v>
      </c>
      <c r="M19" s="89"/>
      <c r="N19" s="89">
        <v>2</v>
      </c>
      <c r="O19" s="90"/>
      <c r="P19" s="90"/>
      <c r="Q19" s="63"/>
      <c r="R19" s="63"/>
      <c r="S19" s="63"/>
      <c r="T19" s="63"/>
    </row>
    <row r="20" spans="1:20" ht="35.1" customHeight="1" x14ac:dyDescent="0.25">
      <c r="A20" s="71"/>
      <c r="B20" s="73"/>
      <c r="C20" s="42">
        <v>17</v>
      </c>
      <c r="D20" s="43" t="s">
        <v>19</v>
      </c>
      <c r="E20" s="44" t="s">
        <v>58</v>
      </c>
      <c r="F20" s="60" t="s">
        <v>46</v>
      </c>
      <c r="G20" s="44" t="s">
        <v>47</v>
      </c>
      <c r="H20" s="45" t="s">
        <v>16</v>
      </c>
      <c r="I20" s="47">
        <v>2310.33</v>
      </c>
      <c r="J20" s="39">
        <v>3</v>
      </c>
      <c r="K20" s="37">
        <f t="shared" si="0"/>
        <v>0</v>
      </c>
      <c r="L20" s="38" t="str">
        <f t="shared" si="1"/>
        <v>OK</v>
      </c>
      <c r="M20" s="89"/>
      <c r="N20" s="89">
        <v>3</v>
      </c>
      <c r="O20" s="90"/>
      <c r="P20" s="90"/>
      <c r="Q20" s="63"/>
      <c r="R20" s="63"/>
      <c r="S20" s="63"/>
      <c r="T20" s="63"/>
    </row>
    <row r="21" spans="1:20" ht="35.1" customHeight="1" x14ac:dyDescent="0.25">
      <c r="A21" s="71"/>
      <c r="B21" s="73"/>
      <c r="C21" s="42">
        <v>18</v>
      </c>
      <c r="D21" s="43" t="s">
        <v>20</v>
      </c>
      <c r="E21" s="44" t="s">
        <v>58</v>
      </c>
      <c r="F21" s="60" t="s">
        <v>46</v>
      </c>
      <c r="G21" s="44" t="s">
        <v>47</v>
      </c>
      <c r="H21" s="45" t="s">
        <v>16</v>
      </c>
      <c r="I21" s="47">
        <v>3117.33</v>
      </c>
      <c r="J21" s="39">
        <v>3</v>
      </c>
      <c r="K21" s="37">
        <f t="shared" si="0"/>
        <v>1</v>
      </c>
      <c r="L21" s="38" t="str">
        <f t="shared" si="1"/>
        <v>OK</v>
      </c>
      <c r="M21" s="89"/>
      <c r="N21" s="89">
        <v>2</v>
      </c>
      <c r="O21" s="90"/>
      <c r="P21" s="90"/>
      <c r="Q21" s="63"/>
      <c r="R21" s="63"/>
      <c r="S21" s="63"/>
      <c r="T21" s="63"/>
    </row>
    <row r="22" spans="1:20" ht="35.1" customHeight="1" x14ac:dyDescent="0.25">
      <c r="A22" s="71"/>
      <c r="B22" s="73"/>
      <c r="C22" s="42">
        <v>19</v>
      </c>
      <c r="D22" s="43" t="s">
        <v>21</v>
      </c>
      <c r="E22" s="44" t="s">
        <v>58</v>
      </c>
      <c r="F22" s="60" t="s">
        <v>46</v>
      </c>
      <c r="G22" s="44" t="s">
        <v>47</v>
      </c>
      <c r="H22" s="45" t="s">
        <v>16</v>
      </c>
      <c r="I22" s="47">
        <v>2746.37</v>
      </c>
      <c r="J22" s="39">
        <v>3</v>
      </c>
      <c r="K22" s="37">
        <f t="shared" si="0"/>
        <v>0</v>
      </c>
      <c r="L22" s="38" t="str">
        <f t="shared" si="1"/>
        <v>OK</v>
      </c>
      <c r="M22" s="89"/>
      <c r="N22" s="89">
        <v>3</v>
      </c>
      <c r="O22" s="90"/>
      <c r="P22" s="90"/>
      <c r="Q22" s="63"/>
      <c r="R22" s="63"/>
      <c r="S22" s="63"/>
      <c r="T22" s="63"/>
    </row>
    <row r="23" spans="1:20" ht="35.1" customHeight="1" x14ac:dyDescent="0.25">
      <c r="A23" s="71"/>
      <c r="B23" s="73"/>
      <c r="C23" s="42">
        <v>20</v>
      </c>
      <c r="D23" s="43" t="s">
        <v>22</v>
      </c>
      <c r="E23" s="44" t="s">
        <v>58</v>
      </c>
      <c r="F23" s="60" t="s">
        <v>46</v>
      </c>
      <c r="G23" s="44" t="s">
        <v>47</v>
      </c>
      <c r="H23" s="45" t="s">
        <v>16</v>
      </c>
      <c r="I23" s="47">
        <v>2746.37</v>
      </c>
      <c r="J23" s="39">
        <v>2</v>
      </c>
      <c r="K23" s="37">
        <f t="shared" si="0"/>
        <v>0</v>
      </c>
      <c r="L23" s="38" t="str">
        <f t="shared" si="1"/>
        <v>OK</v>
      </c>
      <c r="M23" s="89"/>
      <c r="N23" s="89">
        <v>2</v>
      </c>
      <c r="O23" s="90"/>
      <c r="P23" s="90"/>
      <c r="Q23" s="63"/>
      <c r="R23" s="63"/>
      <c r="S23" s="63"/>
      <c r="T23" s="63"/>
    </row>
    <row r="24" spans="1:20" ht="35.1" customHeight="1" x14ac:dyDescent="0.25">
      <c r="A24" s="71"/>
      <c r="B24" s="73"/>
      <c r="C24" s="42">
        <v>21</v>
      </c>
      <c r="D24" s="43" t="s">
        <v>23</v>
      </c>
      <c r="E24" s="44" t="s">
        <v>58</v>
      </c>
      <c r="F24" s="60" t="s">
        <v>46</v>
      </c>
      <c r="G24" s="44" t="s">
        <v>47</v>
      </c>
      <c r="H24" s="45" t="s">
        <v>16</v>
      </c>
      <c r="I24" s="47">
        <v>2746.37</v>
      </c>
      <c r="J24" s="39">
        <v>2</v>
      </c>
      <c r="K24" s="37">
        <f t="shared" si="0"/>
        <v>0</v>
      </c>
      <c r="L24" s="38" t="str">
        <f t="shared" si="1"/>
        <v>OK</v>
      </c>
      <c r="M24" s="89"/>
      <c r="N24" s="89">
        <v>2</v>
      </c>
      <c r="O24" s="90"/>
      <c r="P24" s="90"/>
      <c r="Q24" s="63"/>
      <c r="R24" s="63"/>
      <c r="S24" s="63"/>
      <c r="T24" s="63"/>
    </row>
    <row r="25" spans="1:20" ht="35.1" customHeight="1" x14ac:dyDescent="0.25">
      <c r="A25" s="71"/>
      <c r="B25" s="73"/>
      <c r="C25" s="42">
        <v>22</v>
      </c>
      <c r="D25" s="43" t="s">
        <v>24</v>
      </c>
      <c r="E25" s="44" t="s">
        <v>58</v>
      </c>
      <c r="F25" s="60" t="s">
        <v>46</v>
      </c>
      <c r="G25" s="44" t="s">
        <v>47</v>
      </c>
      <c r="H25" s="45" t="s">
        <v>16</v>
      </c>
      <c r="I25" s="47">
        <v>462.06</v>
      </c>
      <c r="J25" s="39">
        <v>1</v>
      </c>
      <c r="K25" s="37">
        <f t="shared" si="0"/>
        <v>0</v>
      </c>
      <c r="L25" s="38" t="str">
        <f t="shared" si="1"/>
        <v>OK</v>
      </c>
      <c r="M25" s="89"/>
      <c r="N25" s="89">
        <v>1</v>
      </c>
      <c r="O25" s="90"/>
      <c r="P25" s="90"/>
      <c r="Q25" s="63"/>
      <c r="R25" s="63"/>
      <c r="S25" s="63"/>
      <c r="T25" s="63"/>
    </row>
    <row r="26" spans="1:20" ht="35.1" customHeight="1" x14ac:dyDescent="0.25">
      <c r="A26" s="71"/>
      <c r="B26" s="73"/>
      <c r="C26" s="42">
        <v>23</v>
      </c>
      <c r="D26" s="43" t="s">
        <v>25</v>
      </c>
      <c r="E26" s="44" t="s">
        <v>58</v>
      </c>
      <c r="F26" s="60" t="s">
        <v>46</v>
      </c>
      <c r="G26" s="44" t="s">
        <v>47</v>
      </c>
      <c r="H26" s="45" t="s">
        <v>16</v>
      </c>
      <c r="I26" s="47">
        <v>4503.6000000000004</v>
      </c>
      <c r="J26" s="39">
        <v>2</v>
      </c>
      <c r="K26" s="37">
        <f t="shared" si="0"/>
        <v>0</v>
      </c>
      <c r="L26" s="38" t="str">
        <f t="shared" si="1"/>
        <v>OK</v>
      </c>
      <c r="M26" s="89"/>
      <c r="N26" s="89">
        <v>2</v>
      </c>
      <c r="O26" s="90"/>
      <c r="P26" s="90"/>
      <c r="Q26" s="63"/>
      <c r="R26" s="63"/>
      <c r="S26" s="63"/>
      <c r="T26" s="63"/>
    </row>
    <row r="27" spans="1:20" ht="35.1" customHeight="1" x14ac:dyDescent="0.25">
      <c r="A27" s="71"/>
      <c r="B27" s="73"/>
      <c r="C27" s="42">
        <v>24</v>
      </c>
      <c r="D27" s="43" t="s">
        <v>26</v>
      </c>
      <c r="E27" s="44" t="s">
        <v>58</v>
      </c>
      <c r="F27" s="60" t="s">
        <v>46</v>
      </c>
      <c r="G27" s="44" t="s">
        <v>47</v>
      </c>
      <c r="H27" s="45" t="s">
        <v>16</v>
      </c>
      <c r="I27" s="47">
        <v>1373.18</v>
      </c>
      <c r="J27" s="40">
        <v>2</v>
      </c>
      <c r="K27" s="37">
        <f t="shared" si="0"/>
        <v>0</v>
      </c>
      <c r="L27" s="38" t="str">
        <f t="shared" si="1"/>
        <v>OK</v>
      </c>
      <c r="M27" s="89"/>
      <c r="N27" s="89">
        <v>2</v>
      </c>
      <c r="O27" s="90"/>
      <c r="P27" s="90"/>
      <c r="Q27" s="63"/>
      <c r="R27" s="63"/>
      <c r="S27" s="63"/>
      <c r="T27" s="63"/>
    </row>
    <row r="28" spans="1:20" ht="35.1" customHeight="1" x14ac:dyDescent="0.25">
      <c r="A28" s="71"/>
      <c r="B28" s="73"/>
      <c r="C28" s="42">
        <v>25</v>
      </c>
      <c r="D28" s="43" t="s">
        <v>27</v>
      </c>
      <c r="E28" s="44" t="s">
        <v>58</v>
      </c>
      <c r="F28" s="60" t="s">
        <v>46</v>
      </c>
      <c r="G28" s="44" t="s">
        <v>47</v>
      </c>
      <c r="H28" s="45" t="s">
        <v>16</v>
      </c>
      <c r="I28" s="47">
        <v>868.9</v>
      </c>
      <c r="J28" s="40">
        <v>2</v>
      </c>
      <c r="K28" s="37">
        <f t="shared" si="0"/>
        <v>1</v>
      </c>
      <c r="L28" s="38" t="str">
        <f t="shared" si="1"/>
        <v>OK</v>
      </c>
      <c r="M28" s="89"/>
      <c r="N28" s="89">
        <v>1</v>
      </c>
      <c r="O28" s="90"/>
      <c r="P28" s="90"/>
      <c r="Q28" s="63"/>
      <c r="R28" s="63"/>
      <c r="S28" s="63"/>
      <c r="T28" s="63"/>
    </row>
    <row r="29" spans="1:20" ht="35.1" customHeight="1" x14ac:dyDescent="0.25">
      <c r="A29" s="71"/>
      <c r="B29" s="73"/>
      <c r="C29" s="42">
        <v>26</v>
      </c>
      <c r="D29" s="43" t="s">
        <v>28</v>
      </c>
      <c r="E29" s="44" t="s">
        <v>58</v>
      </c>
      <c r="F29" s="60" t="s">
        <v>46</v>
      </c>
      <c r="G29" s="44" t="s">
        <v>47</v>
      </c>
      <c r="H29" s="45" t="s">
        <v>16</v>
      </c>
      <c r="I29" s="47">
        <v>2746.37</v>
      </c>
      <c r="J29" s="40">
        <v>3</v>
      </c>
      <c r="K29" s="37">
        <f t="shared" si="0"/>
        <v>0</v>
      </c>
      <c r="L29" s="38" t="str">
        <f t="shared" si="1"/>
        <v>OK</v>
      </c>
      <c r="M29" s="89"/>
      <c r="N29" s="89">
        <v>3</v>
      </c>
      <c r="O29" s="90"/>
      <c r="P29" s="90"/>
      <c r="Q29" s="63"/>
      <c r="R29" s="63"/>
      <c r="S29" s="63"/>
      <c r="T29" s="63"/>
    </row>
    <row r="30" spans="1:20" ht="35.1" customHeight="1" x14ac:dyDescent="0.25">
      <c r="A30" s="71"/>
      <c r="B30" s="73"/>
      <c r="C30" s="42">
        <v>27</v>
      </c>
      <c r="D30" s="43" t="s">
        <v>29</v>
      </c>
      <c r="E30" s="44" t="s">
        <v>58</v>
      </c>
      <c r="F30" s="60" t="s">
        <v>46</v>
      </c>
      <c r="G30" s="44" t="s">
        <v>47</v>
      </c>
      <c r="H30" s="45" t="s">
        <v>16</v>
      </c>
      <c r="I30" s="47">
        <v>2746.37</v>
      </c>
      <c r="J30" s="40">
        <v>2</v>
      </c>
      <c r="K30" s="37">
        <f t="shared" si="0"/>
        <v>0</v>
      </c>
      <c r="L30" s="38" t="str">
        <f t="shared" si="1"/>
        <v>OK</v>
      </c>
      <c r="M30" s="89"/>
      <c r="N30" s="89">
        <v>2</v>
      </c>
      <c r="O30" s="90"/>
      <c r="P30" s="90"/>
      <c r="Q30" s="63"/>
      <c r="R30" s="63"/>
      <c r="S30" s="63"/>
      <c r="T30" s="63"/>
    </row>
    <row r="31" spans="1:20" ht="35.1" customHeight="1" x14ac:dyDescent="0.25">
      <c r="A31" s="71"/>
      <c r="B31" s="73"/>
      <c r="C31" s="42">
        <v>28</v>
      </c>
      <c r="D31" s="43" t="s">
        <v>30</v>
      </c>
      <c r="E31" s="44" t="s">
        <v>58</v>
      </c>
      <c r="F31" s="60" t="s">
        <v>46</v>
      </c>
      <c r="G31" s="44" t="s">
        <v>47</v>
      </c>
      <c r="H31" s="45" t="s">
        <v>16</v>
      </c>
      <c r="I31" s="47">
        <v>452.3</v>
      </c>
      <c r="J31" s="40">
        <v>1</v>
      </c>
      <c r="K31" s="37">
        <f t="shared" si="0"/>
        <v>0</v>
      </c>
      <c r="L31" s="38" t="str">
        <f t="shared" si="1"/>
        <v>OK</v>
      </c>
      <c r="M31" s="89"/>
      <c r="N31" s="89">
        <v>1</v>
      </c>
      <c r="O31" s="90"/>
      <c r="P31" s="90"/>
      <c r="Q31" s="63"/>
      <c r="R31" s="63"/>
      <c r="S31" s="63"/>
      <c r="T31" s="63"/>
    </row>
    <row r="32" spans="1:20" ht="35.1" customHeight="1" x14ac:dyDescent="0.25">
      <c r="A32" s="72"/>
      <c r="B32" s="73"/>
      <c r="C32" s="42">
        <v>29</v>
      </c>
      <c r="D32" s="43" t="s">
        <v>61</v>
      </c>
      <c r="E32" s="44" t="s">
        <v>58</v>
      </c>
      <c r="F32" s="60" t="s">
        <v>46</v>
      </c>
      <c r="G32" s="44" t="s">
        <v>47</v>
      </c>
      <c r="H32" s="45" t="s">
        <v>16</v>
      </c>
      <c r="I32" s="47">
        <v>3058.76</v>
      </c>
      <c r="J32" s="40">
        <v>4</v>
      </c>
      <c r="K32" s="37">
        <f t="shared" si="0"/>
        <v>0</v>
      </c>
      <c r="L32" s="38" t="str">
        <f t="shared" si="1"/>
        <v>OK</v>
      </c>
      <c r="M32" s="89"/>
      <c r="N32" s="89">
        <v>4</v>
      </c>
      <c r="O32" s="90"/>
      <c r="P32" s="90"/>
      <c r="Q32" s="63"/>
      <c r="R32" s="63"/>
      <c r="S32" s="63"/>
      <c r="T32" s="63"/>
    </row>
    <row r="33" spans="1:20" ht="35.1" customHeight="1" x14ac:dyDescent="0.25">
      <c r="A33" s="66" t="s">
        <v>57</v>
      </c>
      <c r="B33" s="74">
        <v>3</v>
      </c>
      <c r="C33" s="32">
        <v>23</v>
      </c>
      <c r="D33" s="33" t="s">
        <v>42</v>
      </c>
      <c r="E33" s="34" t="s">
        <v>58</v>
      </c>
      <c r="F33" s="59" t="s">
        <v>48</v>
      </c>
      <c r="G33" s="34" t="s">
        <v>49</v>
      </c>
      <c r="H33" s="35" t="s">
        <v>50</v>
      </c>
      <c r="I33" s="61">
        <v>4319.43</v>
      </c>
      <c r="J33" s="40">
        <v>4</v>
      </c>
      <c r="K33" s="37">
        <f t="shared" si="0"/>
        <v>0</v>
      </c>
      <c r="L33" s="38" t="str">
        <f t="shared" si="1"/>
        <v>OK</v>
      </c>
      <c r="M33" s="89">
        <v>4</v>
      </c>
      <c r="N33" s="89"/>
      <c r="O33" s="90"/>
      <c r="P33" s="90"/>
      <c r="Q33" s="63"/>
      <c r="R33" s="63"/>
      <c r="S33" s="63"/>
      <c r="T33" s="63"/>
    </row>
    <row r="34" spans="1:20" ht="35.1" customHeight="1" x14ac:dyDescent="0.25">
      <c r="A34" s="68"/>
      <c r="B34" s="74"/>
      <c r="C34" s="32">
        <v>24</v>
      </c>
      <c r="D34" s="33" t="s">
        <v>62</v>
      </c>
      <c r="E34" s="34" t="s">
        <v>58</v>
      </c>
      <c r="F34" s="59" t="s">
        <v>48</v>
      </c>
      <c r="G34" s="34" t="s">
        <v>49</v>
      </c>
      <c r="H34" s="35" t="s">
        <v>50</v>
      </c>
      <c r="I34" s="61">
        <v>2759.88</v>
      </c>
      <c r="J34" s="40">
        <v>10</v>
      </c>
      <c r="K34" s="37">
        <f t="shared" si="0"/>
        <v>3</v>
      </c>
      <c r="L34" s="38" t="str">
        <f t="shared" si="1"/>
        <v>OK</v>
      </c>
      <c r="M34" s="89">
        <v>4</v>
      </c>
      <c r="N34" s="89"/>
      <c r="O34" s="91">
        <v>3</v>
      </c>
      <c r="P34" s="90"/>
      <c r="Q34" s="63"/>
      <c r="R34" s="63"/>
      <c r="S34" s="63"/>
      <c r="T34" s="63"/>
    </row>
    <row r="35" spans="1:20" x14ac:dyDescent="0.25">
      <c r="M35" s="62">
        <f>SUMPRODUCT(I4:I34,M4:M34)</f>
        <v>28317.24</v>
      </c>
      <c r="N35" s="62">
        <f>SUMPRODUCT(I4:I34,N4:N34)</f>
        <v>102012.94</v>
      </c>
      <c r="O35" s="62">
        <f>SUMPRODUCT(I4:I34,O4:O34)</f>
        <v>8279.64</v>
      </c>
    </row>
  </sheetData>
  <mergeCells count="18">
    <mergeCell ref="A4:A15"/>
    <mergeCell ref="B4:B15"/>
    <mergeCell ref="A16:A32"/>
    <mergeCell ref="B16:B32"/>
    <mergeCell ref="A33:A34"/>
    <mergeCell ref="B33:B34"/>
    <mergeCell ref="A1:C1"/>
    <mergeCell ref="D1:I1"/>
    <mergeCell ref="J1:L1"/>
    <mergeCell ref="A2:L2"/>
    <mergeCell ref="N1:N2"/>
    <mergeCell ref="M1:M2"/>
    <mergeCell ref="T1:T2"/>
    <mergeCell ref="Q1:Q2"/>
    <mergeCell ref="R1:R2"/>
    <mergeCell ref="S1:S2"/>
    <mergeCell ref="O1:O2"/>
    <mergeCell ref="P1:P2"/>
  </mergeCells>
  <phoneticPr fontId="0" type="noConversion"/>
  <conditionalFormatting sqref="M4:N4">
    <cfRule type="cellIs" dxfId="5" priority="10" stopIfTrue="1" operator="greaterThan">
      <formula>0</formula>
    </cfRule>
    <cfRule type="cellIs" dxfId="4" priority="11" stopIfTrue="1" operator="greaterThan">
      <formula>0</formula>
    </cfRule>
    <cfRule type="cellIs" dxfId="3" priority="12" stopIfTrue="1" operator="greaterThan">
      <formula>0</formula>
    </cfRule>
  </conditionalFormatting>
  <conditionalFormatting sqref="M5:N34">
    <cfRule type="cellIs" dxfId="2" priority="7" stopIfTrue="1" operator="greaterThan">
      <formula>0</formula>
    </cfRule>
    <cfRule type="cellIs" dxfId="1" priority="8" stopIfTrue="1" operator="greaterThan">
      <formula>0</formula>
    </cfRule>
    <cfRule type="cellIs" dxfId="0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7"/>
  <sheetViews>
    <sheetView tabSelected="1" zoomScale="80" zoomScaleNormal="80" workbookViewId="0">
      <selection activeCell="Q42" sqref="Q42"/>
    </sheetView>
  </sheetViews>
  <sheetFormatPr defaultColWidth="9.7109375" defaultRowHeight="15" x14ac:dyDescent="0.25"/>
  <cols>
    <col min="1" max="1" width="26.28515625" style="1" customWidth="1"/>
    <col min="2" max="2" width="10.42578125" style="1" customWidth="1"/>
    <col min="3" max="3" width="7.5703125" style="20" customWidth="1"/>
    <col min="4" max="4" width="28.7109375" style="1" customWidth="1"/>
    <col min="5" max="5" width="19.7109375" style="1" customWidth="1"/>
    <col min="6" max="6" width="16" style="1" customWidth="1"/>
    <col min="7" max="7" width="13.42578125" style="24" customWidth="1"/>
    <col min="8" max="8" width="13.28515625" style="21" customWidth="1"/>
    <col min="9" max="9" width="12.5703125" style="4" customWidth="1"/>
    <col min="10" max="10" width="17.140625" style="2" customWidth="1"/>
    <col min="11" max="11" width="16.7109375" style="2" customWidth="1"/>
    <col min="12" max="16384" width="9.7109375" style="2"/>
  </cols>
  <sheetData>
    <row r="1" spans="1:11" ht="66" customHeight="1" x14ac:dyDescent="0.25">
      <c r="A1" s="84" t="s">
        <v>51</v>
      </c>
      <c r="B1" s="84"/>
      <c r="C1" s="84"/>
      <c r="D1" s="84" t="s">
        <v>52</v>
      </c>
      <c r="E1" s="84"/>
      <c r="F1" s="84"/>
      <c r="G1" s="85" t="s">
        <v>53</v>
      </c>
      <c r="H1" s="85"/>
      <c r="I1" s="85"/>
      <c r="J1" s="85"/>
      <c r="K1" s="85"/>
    </row>
    <row r="2" spans="1:11" s="3" customFormat="1" ht="30" x14ac:dyDescent="0.2">
      <c r="A2" s="15" t="s">
        <v>2</v>
      </c>
      <c r="B2" s="15" t="s">
        <v>1</v>
      </c>
      <c r="C2" s="16" t="s">
        <v>3</v>
      </c>
      <c r="D2" s="16" t="s">
        <v>13</v>
      </c>
      <c r="E2" s="16" t="s">
        <v>39</v>
      </c>
      <c r="F2" s="17" t="s">
        <v>4</v>
      </c>
      <c r="G2" s="18" t="s">
        <v>6</v>
      </c>
      <c r="H2" s="19" t="s">
        <v>7</v>
      </c>
      <c r="I2" s="15" t="s">
        <v>8</v>
      </c>
      <c r="J2" s="15" t="s">
        <v>9</v>
      </c>
      <c r="K2" s="15" t="s">
        <v>10</v>
      </c>
    </row>
    <row r="3" spans="1:11" ht="30" customHeight="1" x14ac:dyDescent="0.25">
      <c r="A3" s="66" t="s">
        <v>41</v>
      </c>
      <c r="B3" s="69">
        <v>1</v>
      </c>
      <c r="C3" s="32">
        <v>1</v>
      </c>
      <c r="D3" s="33" t="s">
        <v>31</v>
      </c>
      <c r="E3" s="34" t="s">
        <v>58</v>
      </c>
      <c r="F3" s="48">
        <v>5526</v>
      </c>
      <c r="G3" s="28">
        <f>'PROEX '!J4</f>
        <v>1</v>
      </c>
      <c r="H3" s="9">
        <v>0</v>
      </c>
      <c r="I3" s="10">
        <f t="shared" ref="I3" si="0">G3-H3</f>
        <v>1</v>
      </c>
      <c r="J3" s="11">
        <f>F3*G3</f>
        <v>5526</v>
      </c>
      <c r="K3" s="11">
        <f>F3*H3</f>
        <v>0</v>
      </c>
    </row>
    <row r="4" spans="1:11" ht="30" customHeight="1" x14ac:dyDescent="0.25">
      <c r="A4" s="67"/>
      <c r="B4" s="69"/>
      <c r="C4" s="32">
        <v>2</v>
      </c>
      <c r="D4" s="33" t="s">
        <v>32</v>
      </c>
      <c r="E4" s="34" t="s">
        <v>58</v>
      </c>
      <c r="F4" s="48">
        <v>1989.5</v>
      </c>
      <c r="G4" s="28">
        <f>'PROEX '!J5</f>
        <v>2</v>
      </c>
      <c r="H4" s="9">
        <v>0</v>
      </c>
      <c r="I4" s="10">
        <f t="shared" ref="I4:I33" si="1">G4-H4</f>
        <v>2</v>
      </c>
      <c r="J4" s="11">
        <f t="shared" ref="J4:J33" si="2">F4*G4</f>
        <v>3979</v>
      </c>
      <c r="K4" s="11">
        <f t="shared" ref="K4:K33" si="3">F4*H4</f>
        <v>0</v>
      </c>
    </row>
    <row r="5" spans="1:11" ht="30" customHeight="1" x14ac:dyDescent="0.25">
      <c r="A5" s="67"/>
      <c r="B5" s="69"/>
      <c r="C5" s="32">
        <v>3</v>
      </c>
      <c r="D5" s="33" t="s">
        <v>33</v>
      </c>
      <c r="E5" s="34" t="s">
        <v>58</v>
      </c>
      <c r="F5" s="48">
        <v>1610.41</v>
      </c>
      <c r="G5" s="28">
        <f>'PROEX '!J6</f>
        <v>3</v>
      </c>
      <c r="H5" s="9">
        <f>SUM('PROEX '!J6-'PROEX '!K6)</f>
        <v>3</v>
      </c>
      <c r="I5" s="10">
        <f t="shared" si="1"/>
        <v>0</v>
      </c>
      <c r="J5" s="11">
        <f t="shared" si="2"/>
        <v>4831.2300000000005</v>
      </c>
      <c r="K5" s="11">
        <f t="shared" si="3"/>
        <v>4831.2300000000005</v>
      </c>
    </row>
    <row r="6" spans="1:11" ht="30" customHeight="1" x14ac:dyDescent="0.25">
      <c r="A6" s="67"/>
      <c r="B6" s="69"/>
      <c r="C6" s="32">
        <v>4</v>
      </c>
      <c r="D6" s="33" t="s">
        <v>21</v>
      </c>
      <c r="E6" s="34" t="s">
        <v>58</v>
      </c>
      <c r="F6" s="48">
        <v>1610.41</v>
      </c>
      <c r="G6" s="28">
        <f>'PROEX '!J7</f>
        <v>2</v>
      </c>
      <c r="H6" s="9">
        <f>SUM('PROEX '!J7-'PROEX '!K7)</f>
        <v>2</v>
      </c>
      <c r="I6" s="10">
        <f t="shared" si="1"/>
        <v>0</v>
      </c>
      <c r="J6" s="11">
        <f t="shared" si="2"/>
        <v>3220.82</v>
      </c>
      <c r="K6" s="11">
        <f t="shared" si="3"/>
        <v>3220.82</v>
      </c>
    </row>
    <row r="7" spans="1:11" ht="30" customHeight="1" x14ac:dyDescent="0.25">
      <c r="A7" s="67"/>
      <c r="B7" s="69"/>
      <c r="C7" s="32">
        <v>5</v>
      </c>
      <c r="D7" s="33" t="s">
        <v>34</v>
      </c>
      <c r="E7" s="34" t="s">
        <v>59</v>
      </c>
      <c r="F7" s="48">
        <v>1357.79</v>
      </c>
      <c r="G7" s="28">
        <f>'PROEX '!J8</f>
        <v>1</v>
      </c>
      <c r="H7" s="9">
        <f>SUM('PROEX '!J8-'PROEX '!K8)</f>
        <v>1</v>
      </c>
      <c r="I7" s="10">
        <f t="shared" si="1"/>
        <v>0</v>
      </c>
      <c r="J7" s="11">
        <f t="shared" si="2"/>
        <v>1357.79</v>
      </c>
      <c r="K7" s="11">
        <f t="shared" si="3"/>
        <v>1357.79</v>
      </c>
    </row>
    <row r="8" spans="1:11" ht="30" customHeight="1" x14ac:dyDescent="0.25">
      <c r="A8" s="67"/>
      <c r="B8" s="69"/>
      <c r="C8" s="32">
        <v>6</v>
      </c>
      <c r="D8" s="33" t="s">
        <v>25</v>
      </c>
      <c r="E8" s="34" t="s">
        <v>58</v>
      </c>
      <c r="F8" s="48">
        <v>3899.71</v>
      </c>
      <c r="G8" s="28">
        <f>'PROEX '!J9</f>
        <v>2</v>
      </c>
      <c r="H8" s="9">
        <f>SUM('PROEX '!J9-'PROEX '!K9)</f>
        <v>2</v>
      </c>
      <c r="I8" s="10">
        <f t="shared" si="1"/>
        <v>0</v>
      </c>
      <c r="J8" s="11">
        <f t="shared" si="2"/>
        <v>7799.42</v>
      </c>
      <c r="K8" s="11">
        <f t="shared" si="3"/>
        <v>7799.42</v>
      </c>
    </row>
    <row r="9" spans="1:11" ht="30" customHeight="1" x14ac:dyDescent="0.25">
      <c r="A9" s="67"/>
      <c r="B9" s="69"/>
      <c r="C9" s="32">
        <v>7</v>
      </c>
      <c r="D9" s="33" t="s">
        <v>35</v>
      </c>
      <c r="E9" s="34" t="s">
        <v>58</v>
      </c>
      <c r="F9" s="48">
        <v>441</v>
      </c>
      <c r="G9" s="28">
        <f>'PROEX '!J10</f>
        <v>2</v>
      </c>
      <c r="H9" s="9">
        <f>SUM('PROEX '!J10-'PROEX '!K10)</f>
        <v>2</v>
      </c>
      <c r="I9" s="10">
        <f t="shared" si="1"/>
        <v>0</v>
      </c>
      <c r="J9" s="11">
        <f t="shared" si="2"/>
        <v>882</v>
      </c>
      <c r="K9" s="11">
        <f t="shared" si="3"/>
        <v>882</v>
      </c>
    </row>
    <row r="10" spans="1:11" ht="30" customHeight="1" x14ac:dyDescent="0.25">
      <c r="A10" s="67"/>
      <c r="B10" s="69"/>
      <c r="C10" s="32">
        <v>8</v>
      </c>
      <c r="D10" s="33" t="s">
        <v>36</v>
      </c>
      <c r="E10" s="34" t="s">
        <v>58</v>
      </c>
      <c r="F10" s="48">
        <v>437.33</v>
      </c>
      <c r="G10" s="28">
        <f>'PROEX '!J11</f>
        <v>2</v>
      </c>
      <c r="H10" s="9">
        <f>SUM('PROEX '!J11-'PROEX '!K11)</f>
        <v>2</v>
      </c>
      <c r="I10" s="10">
        <f t="shared" si="1"/>
        <v>0</v>
      </c>
      <c r="J10" s="11">
        <f t="shared" si="2"/>
        <v>874.66</v>
      </c>
      <c r="K10" s="11">
        <f t="shared" si="3"/>
        <v>874.66</v>
      </c>
    </row>
    <row r="11" spans="1:11" ht="30" customHeight="1" x14ac:dyDescent="0.25">
      <c r="A11" s="67"/>
      <c r="B11" s="69"/>
      <c r="C11" s="32">
        <v>9</v>
      </c>
      <c r="D11" s="33" t="s">
        <v>26</v>
      </c>
      <c r="E11" s="34" t="s">
        <v>58</v>
      </c>
      <c r="F11" s="48">
        <v>465.75</v>
      </c>
      <c r="G11" s="28">
        <f>'PROEX '!J12</f>
        <v>2</v>
      </c>
      <c r="H11" s="9">
        <f>SUM('PROEX '!J12-'PROEX '!K12)</f>
        <v>2</v>
      </c>
      <c r="I11" s="10">
        <f t="shared" si="1"/>
        <v>0</v>
      </c>
      <c r="J11" s="11">
        <f t="shared" si="2"/>
        <v>931.5</v>
      </c>
      <c r="K11" s="11">
        <f t="shared" si="3"/>
        <v>931.5</v>
      </c>
    </row>
    <row r="12" spans="1:11" ht="30" customHeight="1" x14ac:dyDescent="0.25">
      <c r="A12" s="67"/>
      <c r="B12" s="69"/>
      <c r="C12" s="32">
        <v>10</v>
      </c>
      <c r="D12" s="33" t="s">
        <v>37</v>
      </c>
      <c r="E12" s="34" t="s">
        <v>58</v>
      </c>
      <c r="F12" s="48">
        <v>1825.13</v>
      </c>
      <c r="G12" s="28">
        <f>'PROEX '!J13</f>
        <v>2</v>
      </c>
      <c r="H12" s="9">
        <f>SUM('PROEX '!J13-'PROEX '!K13)</f>
        <v>2</v>
      </c>
      <c r="I12" s="10">
        <f t="shared" si="1"/>
        <v>0</v>
      </c>
      <c r="J12" s="11">
        <f t="shared" si="2"/>
        <v>3650.26</v>
      </c>
      <c r="K12" s="11">
        <f t="shared" si="3"/>
        <v>3650.26</v>
      </c>
    </row>
    <row r="13" spans="1:11" ht="30" customHeight="1" x14ac:dyDescent="0.25">
      <c r="A13" s="67"/>
      <c r="B13" s="69"/>
      <c r="C13" s="32">
        <v>11</v>
      </c>
      <c r="D13" s="33" t="s">
        <v>30</v>
      </c>
      <c r="E13" s="34" t="s">
        <v>58</v>
      </c>
      <c r="F13" s="48">
        <v>418.38</v>
      </c>
      <c r="G13" s="28">
        <f>'PROEX '!J14</f>
        <v>2</v>
      </c>
      <c r="H13" s="9">
        <f>SUM('PROEX '!J14-'PROEX '!K14)</f>
        <v>2</v>
      </c>
      <c r="I13" s="10">
        <f t="shared" si="1"/>
        <v>0</v>
      </c>
      <c r="J13" s="11">
        <f t="shared" si="2"/>
        <v>836.76</v>
      </c>
      <c r="K13" s="11">
        <f t="shared" si="3"/>
        <v>836.76</v>
      </c>
    </row>
    <row r="14" spans="1:11" ht="30" customHeight="1" x14ac:dyDescent="0.25">
      <c r="A14" s="68"/>
      <c r="B14" s="69"/>
      <c r="C14" s="32">
        <v>12</v>
      </c>
      <c r="D14" s="33" t="s">
        <v>60</v>
      </c>
      <c r="E14" s="34" t="s">
        <v>58</v>
      </c>
      <c r="F14" s="48">
        <v>2036.7</v>
      </c>
      <c r="G14" s="28">
        <f>'PROEX '!J15</f>
        <v>3</v>
      </c>
      <c r="H14" s="9">
        <f>SUM('PROEX '!J15-'PROEX '!K15)</f>
        <v>3</v>
      </c>
      <c r="I14" s="10">
        <f t="shared" si="1"/>
        <v>0</v>
      </c>
      <c r="J14" s="11">
        <f t="shared" si="2"/>
        <v>6110.1</v>
      </c>
      <c r="K14" s="11">
        <f t="shared" si="3"/>
        <v>6110.1</v>
      </c>
    </row>
    <row r="15" spans="1:11" ht="30" customHeight="1" x14ac:dyDescent="0.25">
      <c r="A15" s="70" t="s">
        <v>41</v>
      </c>
      <c r="B15" s="73">
        <v>2</v>
      </c>
      <c r="C15" s="42">
        <v>13</v>
      </c>
      <c r="D15" s="43" t="s">
        <v>15</v>
      </c>
      <c r="E15" s="44" t="s">
        <v>58</v>
      </c>
      <c r="F15" s="49">
        <v>5395.13</v>
      </c>
      <c r="G15" s="28">
        <v>2</v>
      </c>
      <c r="H15" s="9">
        <f>SUM('PROEX '!J16-'PROEX '!K16)</f>
        <v>2</v>
      </c>
      <c r="I15" s="10">
        <f t="shared" si="1"/>
        <v>0</v>
      </c>
      <c r="J15" s="11">
        <f t="shared" si="2"/>
        <v>10790.26</v>
      </c>
      <c r="K15" s="11">
        <f t="shared" si="3"/>
        <v>10790.26</v>
      </c>
    </row>
    <row r="16" spans="1:11" ht="30" customHeight="1" x14ac:dyDescent="0.25">
      <c r="A16" s="71"/>
      <c r="B16" s="73"/>
      <c r="C16" s="42">
        <v>14</v>
      </c>
      <c r="D16" s="43" t="s">
        <v>43</v>
      </c>
      <c r="E16" s="44" t="s">
        <v>58</v>
      </c>
      <c r="F16" s="49">
        <v>1825.49</v>
      </c>
      <c r="G16" s="28">
        <v>2</v>
      </c>
      <c r="H16" s="9">
        <f>SUM('PROEX '!J17-'PROEX '!K17)</f>
        <v>2</v>
      </c>
      <c r="I16" s="10">
        <f t="shared" si="1"/>
        <v>0</v>
      </c>
      <c r="J16" s="11">
        <f t="shared" si="2"/>
        <v>3650.98</v>
      </c>
      <c r="K16" s="11">
        <f t="shared" si="3"/>
        <v>3650.98</v>
      </c>
    </row>
    <row r="17" spans="1:11" ht="30" customHeight="1" x14ac:dyDescent="0.25">
      <c r="A17" s="71"/>
      <c r="B17" s="73"/>
      <c r="C17" s="42">
        <v>15</v>
      </c>
      <c r="D17" s="43" t="s">
        <v>17</v>
      </c>
      <c r="E17" s="44" t="s">
        <v>58</v>
      </c>
      <c r="F17" s="49">
        <v>3286.53</v>
      </c>
      <c r="G17" s="28">
        <v>3</v>
      </c>
      <c r="H17" s="9">
        <f>SUM('PROEX '!J18-'PROEX '!K18)</f>
        <v>3</v>
      </c>
      <c r="I17" s="10">
        <f t="shared" si="1"/>
        <v>0</v>
      </c>
      <c r="J17" s="11">
        <f t="shared" si="2"/>
        <v>9859.59</v>
      </c>
      <c r="K17" s="11">
        <f t="shared" si="3"/>
        <v>9859.59</v>
      </c>
    </row>
    <row r="18" spans="1:11" ht="30" customHeight="1" x14ac:dyDescent="0.25">
      <c r="A18" s="71"/>
      <c r="B18" s="73"/>
      <c r="C18" s="42">
        <v>16</v>
      </c>
      <c r="D18" s="43" t="s">
        <v>18</v>
      </c>
      <c r="E18" s="44" t="s">
        <v>58</v>
      </c>
      <c r="F18" s="49">
        <v>2909.08</v>
      </c>
      <c r="G18" s="28">
        <v>2</v>
      </c>
      <c r="H18" s="9">
        <f>SUM('PROEX '!J19-'PROEX '!K19)</f>
        <v>2</v>
      </c>
      <c r="I18" s="10">
        <f t="shared" si="1"/>
        <v>0</v>
      </c>
      <c r="J18" s="11">
        <f t="shared" si="2"/>
        <v>5818.16</v>
      </c>
      <c r="K18" s="11">
        <f t="shared" si="3"/>
        <v>5818.16</v>
      </c>
    </row>
    <row r="19" spans="1:11" ht="30" customHeight="1" x14ac:dyDescent="0.25">
      <c r="A19" s="71"/>
      <c r="B19" s="73"/>
      <c r="C19" s="42">
        <v>17</v>
      </c>
      <c r="D19" s="43" t="s">
        <v>19</v>
      </c>
      <c r="E19" s="44" t="s">
        <v>58</v>
      </c>
      <c r="F19" s="49">
        <v>2310.33</v>
      </c>
      <c r="G19" s="28">
        <v>3</v>
      </c>
      <c r="H19" s="9">
        <f>SUM('PROEX '!J20-'PROEX '!K20)</f>
        <v>3</v>
      </c>
      <c r="I19" s="10">
        <f t="shared" si="1"/>
        <v>0</v>
      </c>
      <c r="J19" s="11">
        <f t="shared" si="2"/>
        <v>6930.99</v>
      </c>
      <c r="K19" s="11">
        <f t="shared" si="3"/>
        <v>6930.99</v>
      </c>
    </row>
    <row r="20" spans="1:11" ht="30" customHeight="1" x14ac:dyDescent="0.25">
      <c r="A20" s="71"/>
      <c r="B20" s="73"/>
      <c r="C20" s="42">
        <v>18</v>
      </c>
      <c r="D20" s="43" t="s">
        <v>20</v>
      </c>
      <c r="E20" s="44" t="s">
        <v>58</v>
      </c>
      <c r="F20" s="49">
        <v>3117.33</v>
      </c>
      <c r="G20" s="28">
        <v>3</v>
      </c>
      <c r="H20" s="9">
        <f>SUM('PROEX '!J21-'PROEX '!K21)</f>
        <v>2</v>
      </c>
      <c r="I20" s="10">
        <f t="shared" si="1"/>
        <v>1</v>
      </c>
      <c r="J20" s="11">
        <f t="shared" si="2"/>
        <v>9351.99</v>
      </c>
      <c r="K20" s="11">
        <f t="shared" si="3"/>
        <v>6234.66</v>
      </c>
    </row>
    <row r="21" spans="1:11" ht="30" customHeight="1" x14ac:dyDescent="0.25">
      <c r="A21" s="71"/>
      <c r="B21" s="73"/>
      <c r="C21" s="42">
        <v>19</v>
      </c>
      <c r="D21" s="43" t="s">
        <v>21</v>
      </c>
      <c r="E21" s="44" t="s">
        <v>58</v>
      </c>
      <c r="F21" s="49">
        <v>2746.37</v>
      </c>
      <c r="G21" s="28">
        <v>3</v>
      </c>
      <c r="H21" s="9">
        <f>SUM('PROEX '!J22-'PROEX '!K22)</f>
        <v>3</v>
      </c>
      <c r="I21" s="10">
        <f t="shared" si="1"/>
        <v>0</v>
      </c>
      <c r="J21" s="11">
        <f t="shared" si="2"/>
        <v>8239.11</v>
      </c>
      <c r="K21" s="11">
        <f t="shared" si="3"/>
        <v>8239.11</v>
      </c>
    </row>
    <row r="22" spans="1:11" ht="30" customHeight="1" x14ac:dyDescent="0.25">
      <c r="A22" s="71"/>
      <c r="B22" s="73"/>
      <c r="C22" s="42">
        <v>20</v>
      </c>
      <c r="D22" s="43" t="s">
        <v>22</v>
      </c>
      <c r="E22" s="44" t="s">
        <v>58</v>
      </c>
      <c r="F22" s="49">
        <v>2746.37</v>
      </c>
      <c r="G22" s="28">
        <v>2</v>
      </c>
      <c r="H22" s="9">
        <f>SUM('PROEX '!J23-'PROEX '!K23)</f>
        <v>2</v>
      </c>
      <c r="I22" s="10">
        <f t="shared" si="1"/>
        <v>0</v>
      </c>
      <c r="J22" s="11">
        <f t="shared" si="2"/>
        <v>5492.74</v>
      </c>
      <c r="K22" s="11">
        <f t="shared" si="3"/>
        <v>5492.74</v>
      </c>
    </row>
    <row r="23" spans="1:11" ht="30" customHeight="1" x14ac:dyDescent="0.25">
      <c r="A23" s="71"/>
      <c r="B23" s="73"/>
      <c r="C23" s="42">
        <v>21</v>
      </c>
      <c r="D23" s="43" t="s">
        <v>23</v>
      </c>
      <c r="E23" s="44" t="s">
        <v>58</v>
      </c>
      <c r="F23" s="49">
        <v>2746.37</v>
      </c>
      <c r="G23" s="28">
        <v>2</v>
      </c>
      <c r="H23" s="9">
        <f>SUM('PROEX '!J24-'PROEX '!K24)</f>
        <v>2</v>
      </c>
      <c r="I23" s="10">
        <f t="shared" si="1"/>
        <v>0</v>
      </c>
      <c r="J23" s="11">
        <f t="shared" si="2"/>
        <v>5492.74</v>
      </c>
      <c r="K23" s="11">
        <f t="shared" si="3"/>
        <v>5492.74</v>
      </c>
    </row>
    <row r="24" spans="1:11" ht="30" customHeight="1" x14ac:dyDescent="0.25">
      <c r="A24" s="71"/>
      <c r="B24" s="73"/>
      <c r="C24" s="42">
        <v>22</v>
      </c>
      <c r="D24" s="43" t="s">
        <v>24</v>
      </c>
      <c r="E24" s="44" t="s">
        <v>58</v>
      </c>
      <c r="F24" s="49">
        <v>462.06</v>
      </c>
      <c r="G24" s="28">
        <v>1</v>
      </c>
      <c r="H24" s="9">
        <f>SUM('PROEX '!J25-'PROEX '!K25)</f>
        <v>1</v>
      </c>
      <c r="I24" s="10">
        <f t="shared" si="1"/>
        <v>0</v>
      </c>
      <c r="J24" s="11">
        <f t="shared" si="2"/>
        <v>462.06</v>
      </c>
      <c r="K24" s="11">
        <f t="shared" si="3"/>
        <v>462.06</v>
      </c>
    </row>
    <row r="25" spans="1:11" ht="30" customHeight="1" x14ac:dyDescent="0.25">
      <c r="A25" s="71"/>
      <c r="B25" s="73"/>
      <c r="C25" s="42">
        <v>23</v>
      </c>
      <c r="D25" s="43" t="s">
        <v>25</v>
      </c>
      <c r="E25" s="44" t="s">
        <v>58</v>
      </c>
      <c r="F25" s="49">
        <v>4503.6000000000004</v>
      </c>
      <c r="G25" s="28">
        <v>2</v>
      </c>
      <c r="H25" s="9">
        <f>SUM('PROEX '!J26-'PROEX '!K26)</f>
        <v>2</v>
      </c>
      <c r="I25" s="10">
        <f t="shared" si="1"/>
        <v>0</v>
      </c>
      <c r="J25" s="11">
        <f t="shared" si="2"/>
        <v>9007.2000000000007</v>
      </c>
      <c r="K25" s="11">
        <f t="shared" si="3"/>
        <v>9007.2000000000007</v>
      </c>
    </row>
    <row r="26" spans="1:11" ht="30" customHeight="1" x14ac:dyDescent="0.25">
      <c r="A26" s="71"/>
      <c r="B26" s="73"/>
      <c r="C26" s="42">
        <v>24</v>
      </c>
      <c r="D26" s="43" t="s">
        <v>26</v>
      </c>
      <c r="E26" s="44" t="s">
        <v>58</v>
      </c>
      <c r="F26" s="49">
        <v>1373.18</v>
      </c>
      <c r="G26" s="28">
        <v>2</v>
      </c>
      <c r="H26" s="9">
        <f>SUM('PROEX '!J27-'PROEX '!K27)</f>
        <v>2</v>
      </c>
      <c r="I26" s="10">
        <f t="shared" si="1"/>
        <v>0</v>
      </c>
      <c r="J26" s="11">
        <f t="shared" si="2"/>
        <v>2746.36</v>
      </c>
      <c r="K26" s="11">
        <f t="shared" si="3"/>
        <v>2746.36</v>
      </c>
    </row>
    <row r="27" spans="1:11" ht="30" customHeight="1" x14ac:dyDescent="0.25">
      <c r="A27" s="71"/>
      <c r="B27" s="73"/>
      <c r="C27" s="42">
        <v>25</v>
      </c>
      <c r="D27" s="43" t="s">
        <v>27</v>
      </c>
      <c r="E27" s="44" t="s">
        <v>58</v>
      </c>
      <c r="F27" s="49">
        <v>868.9</v>
      </c>
      <c r="G27" s="28">
        <v>2</v>
      </c>
      <c r="H27" s="9">
        <f>SUM('PROEX '!J28-'PROEX '!K28)</f>
        <v>1</v>
      </c>
      <c r="I27" s="10">
        <f t="shared" si="1"/>
        <v>1</v>
      </c>
      <c r="J27" s="11">
        <f t="shared" si="2"/>
        <v>1737.8</v>
      </c>
      <c r="K27" s="11">
        <f t="shared" si="3"/>
        <v>868.9</v>
      </c>
    </row>
    <row r="28" spans="1:11" ht="30" customHeight="1" x14ac:dyDescent="0.25">
      <c r="A28" s="71"/>
      <c r="B28" s="73"/>
      <c r="C28" s="42">
        <v>26</v>
      </c>
      <c r="D28" s="43" t="s">
        <v>28</v>
      </c>
      <c r="E28" s="44" t="s">
        <v>58</v>
      </c>
      <c r="F28" s="49">
        <v>2746.37</v>
      </c>
      <c r="G28" s="28">
        <v>3</v>
      </c>
      <c r="H28" s="9">
        <f>SUM('PROEX '!J29-'PROEX '!K29)</f>
        <v>3</v>
      </c>
      <c r="I28" s="10">
        <f t="shared" si="1"/>
        <v>0</v>
      </c>
      <c r="J28" s="11">
        <f t="shared" si="2"/>
        <v>8239.11</v>
      </c>
      <c r="K28" s="11">
        <f t="shared" si="3"/>
        <v>8239.11</v>
      </c>
    </row>
    <row r="29" spans="1:11" ht="30" customHeight="1" x14ac:dyDescent="0.25">
      <c r="A29" s="71"/>
      <c r="B29" s="73"/>
      <c r="C29" s="42">
        <v>27</v>
      </c>
      <c r="D29" s="43" t="s">
        <v>29</v>
      </c>
      <c r="E29" s="44" t="s">
        <v>58</v>
      </c>
      <c r="F29" s="49">
        <v>2746.37</v>
      </c>
      <c r="G29" s="28">
        <v>2</v>
      </c>
      <c r="H29" s="9">
        <f>SUM('PROEX '!J30-'PROEX '!K30)</f>
        <v>2</v>
      </c>
      <c r="I29" s="10">
        <f t="shared" si="1"/>
        <v>0</v>
      </c>
      <c r="J29" s="11">
        <f t="shared" si="2"/>
        <v>5492.74</v>
      </c>
      <c r="K29" s="11">
        <f t="shared" si="3"/>
        <v>5492.74</v>
      </c>
    </row>
    <row r="30" spans="1:11" ht="30" customHeight="1" x14ac:dyDescent="0.25">
      <c r="A30" s="71"/>
      <c r="B30" s="73"/>
      <c r="C30" s="42">
        <v>28</v>
      </c>
      <c r="D30" s="43" t="s">
        <v>30</v>
      </c>
      <c r="E30" s="44" t="s">
        <v>58</v>
      </c>
      <c r="F30" s="49">
        <v>452.3</v>
      </c>
      <c r="G30" s="28">
        <v>1</v>
      </c>
      <c r="H30" s="9">
        <f>SUM('PROEX '!J31-'PROEX '!K31)</f>
        <v>1</v>
      </c>
      <c r="I30" s="10">
        <f t="shared" si="1"/>
        <v>0</v>
      </c>
      <c r="J30" s="11">
        <f t="shared" si="2"/>
        <v>452.3</v>
      </c>
      <c r="K30" s="11">
        <f t="shared" si="3"/>
        <v>452.3</v>
      </c>
    </row>
    <row r="31" spans="1:11" s="26" customFormat="1" ht="30" customHeight="1" x14ac:dyDescent="0.25">
      <c r="A31" s="71"/>
      <c r="B31" s="73"/>
      <c r="C31" s="42">
        <v>29</v>
      </c>
      <c r="D31" s="43" t="s">
        <v>61</v>
      </c>
      <c r="E31" s="44" t="s">
        <v>58</v>
      </c>
      <c r="F31" s="49">
        <v>3058.76</v>
      </c>
      <c r="G31" s="28">
        <v>4</v>
      </c>
      <c r="H31" s="9">
        <f>SUM('PROEX '!J32-'PROEX '!K32)</f>
        <v>4</v>
      </c>
      <c r="I31" s="10">
        <f t="shared" si="1"/>
        <v>0</v>
      </c>
      <c r="J31" s="11">
        <f t="shared" si="2"/>
        <v>12235.04</v>
      </c>
      <c r="K31" s="11">
        <f t="shared" si="3"/>
        <v>12235.04</v>
      </c>
    </row>
    <row r="32" spans="1:11" s="13" customFormat="1" ht="30" customHeight="1" x14ac:dyDescent="0.25">
      <c r="A32" s="66" t="s">
        <v>41</v>
      </c>
      <c r="B32" s="74">
        <v>3</v>
      </c>
      <c r="C32" s="32">
        <v>23</v>
      </c>
      <c r="D32" s="33" t="s">
        <v>42</v>
      </c>
      <c r="E32" s="34" t="s">
        <v>58</v>
      </c>
      <c r="F32" s="61">
        <v>4319.43</v>
      </c>
      <c r="G32" s="28">
        <v>4</v>
      </c>
      <c r="H32" s="9">
        <f>SUM('PROEX '!J33-'PROEX '!K33)</f>
        <v>4</v>
      </c>
      <c r="I32" s="10">
        <f t="shared" si="1"/>
        <v>0</v>
      </c>
      <c r="J32" s="11">
        <f t="shared" si="2"/>
        <v>17277.72</v>
      </c>
      <c r="K32" s="11">
        <f t="shared" si="3"/>
        <v>17277.72</v>
      </c>
    </row>
    <row r="33" spans="1:11" s="13" customFormat="1" ht="30" customHeight="1" x14ac:dyDescent="0.25">
      <c r="A33" s="68"/>
      <c r="B33" s="74"/>
      <c r="C33" s="32">
        <v>24</v>
      </c>
      <c r="D33" s="33" t="s">
        <v>62</v>
      </c>
      <c r="E33" s="34" t="s">
        <v>58</v>
      </c>
      <c r="F33" s="61">
        <v>2759.88</v>
      </c>
      <c r="G33" s="28">
        <v>10</v>
      </c>
      <c r="H33" s="9">
        <f>SUM('PROEX '!J34-'PROEX '!K34)</f>
        <v>7</v>
      </c>
      <c r="I33" s="10">
        <f t="shared" si="1"/>
        <v>3</v>
      </c>
      <c r="J33" s="11">
        <f t="shared" si="2"/>
        <v>27598.800000000003</v>
      </c>
      <c r="K33" s="11">
        <f t="shared" si="3"/>
        <v>19319.16</v>
      </c>
    </row>
    <row r="34" spans="1:11" s="13" customFormat="1" ht="28.5" customHeight="1" x14ac:dyDescent="0.25">
      <c r="A34" s="1"/>
      <c r="B34" s="1"/>
      <c r="C34" s="20"/>
      <c r="D34" s="1"/>
      <c r="E34" s="1"/>
      <c r="F34" s="1"/>
      <c r="J34" s="41">
        <f>SUM(J3:J33)</f>
        <v>190875.23000000004</v>
      </c>
      <c r="K34" s="41">
        <f>SUM(K3:K33)</f>
        <v>169104.36000000004</v>
      </c>
    </row>
    <row r="35" spans="1:11" s="13" customFormat="1" x14ac:dyDescent="0.25">
      <c r="A35" s="1"/>
      <c r="B35" s="1"/>
      <c r="C35" s="20"/>
      <c r="D35" s="1"/>
      <c r="E35" s="1"/>
      <c r="F35" s="1"/>
    </row>
    <row r="36" spans="1:11" s="13" customFormat="1" x14ac:dyDescent="0.25">
      <c r="A36" s="1"/>
      <c r="B36" s="1"/>
      <c r="C36" s="20"/>
      <c r="D36" s="1"/>
      <c r="E36" s="1"/>
      <c r="F36" s="1"/>
    </row>
    <row r="37" spans="1:11" s="13" customFormat="1" x14ac:dyDescent="0.25">
      <c r="A37" s="1"/>
      <c r="B37" s="1"/>
      <c r="C37" s="20"/>
      <c r="D37" s="1"/>
      <c r="E37" s="1"/>
      <c r="F37" s="1"/>
    </row>
    <row r="38" spans="1:11" s="13" customFormat="1" x14ac:dyDescent="0.25">
      <c r="A38" s="1"/>
      <c r="B38" s="1"/>
      <c r="C38" s="20"/>
      <c r="D38" s="1"/>
      <c r="E38" s="1"/>
      <c r="F38" s="1"/>
    </row>
    <row r="39" spans="1:11" s="13" customFormat="1" x14ac:dyDescent="0.25">
      <c r="A39" s="1"/>
      <c r="B39" s="1"/>
      <c r="C39" s="20"/>
      <c r="D39" s="1"/>
      <c r="E39" s="1"/>
      <c r="F39" s="1"/>
      <c r="G39" s="86" t="str">
        <f>D1</f>
        <v>OBJETO: CONTRATAÇÃO DE EMPRESA ESPECIALIZADA EM SERVIÇOS DE APOIO TÉCNICO E ARBITRAGEM E LOCAÇÃO DE AMBULÂNCIA PARA OS “JOGOS INTERNOS” E “JOGOS DE INTEGRAÇÃO DOS SERVIDORES” DA UDESC,</v>
      </c>
      <c r="H39" s="86"/>
      <c r="I39" s="86"/>
      <c r="J39" s="86"/>
      <c r="K39" s="86"/>
    </row>
    <row r="40" spans="1:11" s="13" customFormat="1" x14ac:dyDescent="0.25">
      <c r="A40" s="1"/>
      <c r="B40" s="1"/>
      <c r="C40" s="20"/>
      <c r="D40" s="1"/>
      <c r="E40" s="1"/>
      <c r="F40" s="1"/>
      <c r="G40" s="86" t="str">
        <f>G1</f>
        <v>VIGÊNCIA DA ATA: 07/06/2022 até 07/06/2023</v>
      </c>
      <c r="H40" s="86"/>
      <c r="I40" s="86"/>
      <c r="J40" s="86"/>
      <c r="K40" s="86"/>
    </row>
    <row r="41" spans="1:11" s="13" customFormat="1" x14ac:dyDescent="0.25">
      <c r="A41" s="1"/>
      <c r="B41" s="1"/>
      <c r="C41" s="20"/>
      <c r="D41" s="1"/>
      <c r="E41" s="1"/>
      <c r="F41" s="1"/>
      <c r="G41" s="87" t="str">
        <f>A1</f>
        <v>PROCESSO: 738/2022/UDESC</v>
      </c>
      <c r="H41" s="87"/>
      <c r="I41" s="87"/>
      <c r="J41" s="87"/>
      <c r="K41" s="87"/>
    </row>
    <row r="42" spans="1:11" s="13" customFormat="1" x14ac:dyDescent="0.25">
      <c r="A42" s="1"/>
      <c r="B42" s="1"/>
      <c r="C42" s="20"/>
      <c r="D42" s="1"/>
      <c r="E42" s="1"/>
      <c r="F42" s="1"/>
      <c r="G42" s="81" t="s">
        <v>40</v>
      </c>
      <c r="H42" s="82"/>
      <c r="I42" s="82"/>
      <c r="J42" s="83"/>
      <c r="K42" s="29">
        <f>J34</f>
        <v>190875.23000000004</v>
      </c>
    </row>
    <row r="43" spans="1:11" s="13" customFormat="1" x14ac:dyDescent="0.25">
      <c r="A43" s="1"/>
      <c r="B43" s="1"/>
      <c r="C43" s="20"/>
      <c r="D43" s="1"/>
      <c r="E43" s="1"/>
      <c r="F43" s="1"/>
      <c r="G43" s="75" t="s">
        <v>10</v>
      </c>
      <c r="H43" s="76"/>
      <c r="I43" s="76"/>
      <c r="J43" s="77"/>
      <c r="K43" s="30">
        <f>K34</f>
        <v>169104.36000000004</v>
      </c>
    </row>
    <row r="44" spans="1:11" s="13" customFormat="1" x14ac:dyDescent="0.25">
      <c r="A44" s="1"/>
      <c r="B44" s="1"/>
      <c r="C44" s="20"/>
      <c r="D44" s="1"/>
      <c r="E44" s="1"/>
      <c r="F44" s="1"/>
      <c r="G44" s="75" t="s">
        <v>11</v>
      </c>
      <c r="H44" s="76"/>
      <c r="I44" s="76"/>
      <c r="J44" s="77"/>
      <c r="K44" s="30"/>
    </row>
    <row r="45" spans="1:11" s="13" customFormat="1" x14ac:dyDescent="0.25">
      <c r="A45" s="1"/>
      <c r="B45" s="1"/>
      <c r="C45" s="20"/>
      <c r="D45" s="1"/>
      <c r="E45" s="1"/>
      <c r="F45" s="1"/>
      <c r="G45" s="78" t="s">
        <v>12</v>
      </c>
      <c r="H45" s="79"/>
      <c r="I45" s="79"/>
      <c r="J45" s="80"/>
      <c r="K45" s="31">
        <f>K43/K42</f>
        <v>0.88594187941515512</v>
      </c>
    </row>
    <row r="46" spans="1:11" s="13" customFormat="1" x14ac:dyDescent="0.25">
      <c r="A46" s="1"/>
      <c r="B46" s="1"/>
      <c r="C46" s="20"/>
      <c r="D46" s="1"/>
      <c r="E46" s="1"/>
      <c r="F46" s="1"/>
      <c r="G46" s="50" t="s">
        <v>68</v>
      </c>
      <c r="H46" s="51"/>
      <c r="I46" s="51"/>
      <c r="J46" s="51"/>
      <c r="K46" s="52"/>
    </row>
    <row r="47" spans="1:11" s="13" customFormat="1" x14ac:dyDescent="0.25">
      <c r="A47" s="1"/>
      <c r="B47" s="1"/>
      <c r="C47" s="20"/>
      <c r="D47" s="1"/>
      <c r="E47" s="1"/>
      <c r="F47" s="1"/>
      <c r="G47" s="24"/>
      <c r="H47" s="21"/>
      <c r="I47" s="12"/>
    </row>
    <row r="48" spans="1:11" s="13" customFormat="1" x14ac:dyDescent="0.25">
      <c r="A48" s="1"/>
      <c r="B48" s="1"/>
      <c r="C48" s="20"/>
      <c r="D48" s="1"/>
      <c r="E48" s="1"/>
      <c r="F48" s="1"/>
      <c r="G48" s="24"/>
      <c r="H48" s="21"/>
      <c r="I48" s="12"/>
    </row>
    <row r="49" spans="1:9" s="13" customFormat="1" x14ac:dyDescent="0.25">
      <c r="A49" s="1"/>
      <c r="B49" s="1"/>
      <c r="C49" s="20"/>
      <c r="D49" s="1"/>
      <c r="E49" s="1"/>
      <c r="F49" s="1"/>
      <c r="G49" s="24"/>
      <c r="H49" s="21"/>
      <c r="I49" s="12"/>
    </row>
    <row r="50" spans="1:9" s="13" customFormat="1" x14ac:dyDescent="0.25">
      <c r="A50" s="1"/>
      <c r="B50" s="1"/>
      <c r="C50" s="20"/>
      <c r="D50" s="1"/>
      <c r="E50" s="1"/>
      <c r="F50" s="1"/>
      <c r="G50" s="24"/>
      <c r="H50" s="21"/>
      <c r="I50" s="12"/>
    </row>
    <row r="51" spans="1:9" s="13" customFormat="1" x14ac:dyDescent="0.25">
      <c r="A51" s="1"/>
      <c r="B51" s="1"/>
      <c r="C51" s="20"/>
      <c r="D51" s="1"/>
      <c r="E51" s="1"/>
      <c r="F51" s="1"/>
      <c r="G51" s="24"/>
      <c r="H51" s="21"/>
      <c r="I51" s="12"/>
    </row>
    <row r="52" spans="1:9" s="13" customFormat="1" x14ac:dyDescent="0.25">
      <c r="A52" s="1"/>
      <c r="B52" s="1"/>
      <c r="C52" s="20"/>
      <c r="D52" s="1"/>
      <c r="E52" s="1"/>
      <c r="F52" s="1"/>
      <c r="G52" s="24"/>
      <c r="H52" s="21"/>
      <c r="I52" s="12"/>
    </row>
    <row r="53" spans="1:9" s="13" customFormat="1" x14ac:dyDescent="0.25">
      <c r="A53" s="1"/>
      <c r="B53" s="1"/>
      <c r="C53" s="20"/>
      <c r="D53" s="1"/>
      <c r="E53" s="1"/>
      <c r="F53" s="1"/>
      <c r="G53" s="24"/>
      <c r="H53" s="21"/>
      <c r="I53" s="12"/>
    </row>
    <row r="54" spans="1:9" s="13" customFormat="1" x14ac:dyDescent="0.25">
      <c r="A54" s="1"/>
      <c r="B54" s="1"/>
      <c r="C54" s="20"/>
      <c r="D54" s="1"/>
      <c r="E54" s="1"/>
      <c r="F54" s="1"/>
      <c r="G54" s="24"/>
      <c r="H54" s="21"/>
      <c r="I54" s="12"/>
    </row>
    <row r="55" spans="1:9" s="13" customFormat="1" x14ac:dyDescent="0.25">
      <c r="A55" s="1"/>
      <c r="B55" s="1"/>
      <c r="C55" s="20"/>
      <c r="D55" s="1"/>
      <c r="E55" s="1"/>
      <c r="F55" s="1"/>
      <c r="G55" s="24"/>
      <c r="H55" s="21"/>
      <c r="I55" s="12"/>
    </row>
    <row r="56" spans="1:9" s="13" customFormat="1" x14ac:dyDescent="0.25">
      <c r="A56" s="1"/>
      <c r="B56" s="1"/>
      <c r="C56" s="20"/>
      <c r="D56" s="1"/>
      <c r="E56" s="1"/>
      <c r="F56" s="1"/>
      <c r="G56" s="24"/>
      <c r="H56" s="21"/>
      <c r="I56" s="12"/>
    </row>
    <row r="57" spans="1:9" s="13" customFormat="1" x14ac:dyDescent="0.25">
      <c r="A57" s="1"/>
      <c r="B57" s="1"/>
      <c r="C57" s="20"/>
      <c r="D57" s="1"/>
      <c r="E57" s="1"/>
      <c r="F57" s="1"/>
      <c r="G57" s="24"/>
      <c r="H57" s="21"/>
      <c r="I57" s="12"/>
    </row>
    <row r="58" spans="1:9" s="13" customFormat="1" x14ac:dyDescent="0.25">
      <c r="A58" s="1"/>
      <c r="B58" s="1"/>
      <c r="C58" s="20"/>
      <c r="D58" s="1"/>
      <c r="E58" s="1"/>
      <c r="F58" s="1"/>
      <c r="G58" s="24"/>
      <c r="H58" s="21"/>
      <c r="I58" s="12"/>
    </row>
    <row r="59" spans="1:9" s="13" customFormat="1" x14ac:dyDescent="0.25">
      <c r="A59" s="1"/>
      <c r="B59" s="1"/>
      <c r="C59" s="20"/>
      <c r="D59" s="1"/>
      <c r="E59" s="1"/>
      <c r="F59" s="1"/>
      <c r="G59" s="24"/>
      <c r="H59" s="21"/>
      <c r="I59" s="12"/>
    </row>
    <row r="60" spans="1:9" s="13" customFormat="1" x14ac:dyDescent="0.25">
      <c r="A60" s="1"/>
      <c r="B60" s="1"/>
      <c r="C60" s="20"/>
      <c r="D60" s="1"/>
      <c r="E60" s="1"/>
      <c r="F60" s="1"/>
      <c r="G60" s="24"/>
      <c r="H60" s="21"/>
      <c r="I60" s="12"/>
    </row>
    <row r="61" spans="1:9" s="13" customFormat="1" x14ac:dyDescent="0.25">
      <c r="A61" s="1"/>
      <c r="B61" s="1"/>
      <c r="C61" s="20"/>
      <c r="D61" s="1"/>
      <c r="E61" s="1"/>
      <c r="F61" s="1"/>
      <c r="G61" s="24"/>
      <c r="H61" s="21"/>
      <c r="I61" s="12"/>
    </row>
    <row r="62" spans="1:9" s="13" customFormat="1" x14ac:dyDescent="0.25">
      <c r="A62" s="1"/>
      <c r="B62" s="1"/>
      <c r="C62" s="20"/>
      <c r="D62" s="1"/>
      <c r="E62" s="1"/>
      <c r="F62" s="1"/>
      <c r="G62" s="24"/>
      <c r="H62" s="21"/>
      <c r="I62" s="12"/>
    </row>
    <row r="63" spans="1:9" s="13" customFormat="1" x14ac:dyDescent="0.25">
      <c r="A63" s="1"/>
      <c r="B63" s="1"/>
      <c r="C63" s="20"/>
      <c r="D63" s="1"/>
      <c r="E63" s="1"/>
      <c r="F63" s="1"/>
      <c r="G63" s="24"/>
      <c r="H63" s="21"/>
      <c r="I63" s="12"/>
    </row>
    <row r="64" spans="1:9" s="13" customFormat="1" x14ac:dyDescent="0.25">
      <c r="A64" s="1"/>
      <c r="B64" s="1"/>
      <c r="C64" s="20"/>
      <c r="D64" s="1"/>
      <c r="E64" s="1"/>
      <c r="F64" s="1"/>
      <c r="G64" s="24"/>
      <c r="H64" s="21"/>
      <c r="I64" s="12"/>
    </row>
    <row r="65" spans="1:9" s="13" customFormat="1" x14ac:dyDescent="0.25">
      <c r="A65" s="1"/>
      <c r="B65" s="1"/>
      <c r="C65" s="20"/>
      <c r="D65" s="1"/>
      <c r="E65" s="1"/>
      <c r="F65" s="1"/>
      <c r="G65" s="24"/>
      <c r="H65" s="21"/>
      <c r="I65" s="12"/>
    </row>
    <row r="66" spans="1:9" s="13" customFormat="1" x14ac:dyDescent="0.25">
      <c r="A66" s="1"/>
      <c r="B66" s="1"/>
      <c r="C66" s="20"/>
      <c r="D66" s="1"/>
      <c r="E66" s="1"/>
      <c r="F66" s="1"/>
      <c r="G66" s="24"/>
      <c r="H66" s="21"/>
      <c r="I66" s="12"/>
    </row>
    <row r="67" spans="1:9" s="13" customFormat="1" x14ac:dyDescent="0.25">
      <c r="A67" s="1"/>
      <c r="B67" s="1"/>
      <c r="C67" s="20"/>
      <c r="D67" s="1"/>
      <c r="E67" s="1"/>
      <c r="F67" s="1"/>
      <c r="G67" s="24"/>
      <c r="H67" s="21"/>
      <c r="I67" s="12"/>
    </row>
    <row r="68" spans="1:9" s="13" customFormat="1" x14ac:dyDescent="0.25">
      <c r="A68" s="1"/>
      <c r="B68" s="1"/>
      <c r="C68" s="20"/>
      <c r="D68" s="1"/>
      <c r="E68" s="1"/>
      <c r="F68" s="1"/>
      <c r="G68" s="24"/>
      <c r="H68" s="21"/>
      <c r="I68" s="12"/>
    </row>
    <row r="69" spans="1:9" s="13" customFormat="1" x14ac:dyDescent="0.25">
      <c r="A69" s="1"/>
      <c r="B69" s="1"/>
      <c r="C69" s="20"/>
      <c r="D69" s="1"/>
      <c r="E69" s="1"/>
      <c r="F69" s="1"/>
      <c r="G69" s="24"/>
      <c r="H69" s="21"/>
      <c r="I69" s="12"/>
    </row>
    <row r="70" spans="1:9" s="13" customFormat="1" x14ac:dyDescent="0.25">
      <c r="A70" s="1"/>
      <c r="B70" s="1"/>
      <c r="C70" s="20"/>
      <c r="D70" s="1"/>
      <c r="E70" s="1"/>
      <c r="F70" s="1"/>
      <c r="G70" s="24"/>
      <c r="H70" s="21"/>
      <c r="I70" s="12"/>
    </row>
    <row r="71" spans="1:9" s="13" customFormat="1" x14ac:dyDescent="0.25">
      <c r="A71" s="1"/>
      <c r="B71" s="1"/>
      <c r="C71" s="20"/>
      <c r="D71" s="1"/>
      <c r="E71" s="1"/>
      <c r="F71" s="1"/>
      <c r="G71" s="24"/>
      <c r="H71" s="21"/>
      <c r="I71" s="12"/>
    </row>
    <row r="72" spans="1:9" s="13" customFormat="1" x14ac:dyDescent="0.25">
      <c r="A72" s="1"/>
      <c r="B72" s="1"/>
      <c r="C72" s="20"/>
      <c r="D72" s="1"/>
      <c r="E72" s="1"/>
      <c r="F72" s="1"/>
      <c r="G72" s="24"/>
      <c r="H72" s="21"/>
      <c r="I72" s="12"/>
    </row>
    <row r="73" spans="1:9" s="13" customFormat="1" x14ac:dyDescent="0.25">
      <c r="A73" s="1"/>
      <c r="B73" s="1"/>
      <c r="C73" s="20"/>
      <c r="D73" s="1"/>
      <c r="E73" s="1"/>
      <c r="F73" s="1"/>
      <c r="G73" s="24"/>
      <c r="H73" s="21"/>
      <c r="I73" s="12"/>
    </row>
    <row r="74" spans="1:9" s="13" customFormat="1" x14ac:dyDescent="0.25">
      <c r="A74" s="1"/>
      <c r="B74" s="1"/>
      <c r="C74" s="20"/>
      <c r="D74" s="1"/>
      <c r="E74" s="1"/>
      <c r="F74" s="1"/>
      <c r="G74" s="24"/>
      <c r="H74" s="21"/>
      <c r="I74" s="12"/>
    </row>
    <row r="75" spans="1:9" s="13" customFormat="1" x14ac:dyDescent="0.25">
      <c r="A75" s="1"/>
      <c r="B75" s="1"/>
      <c r="C75" s="20"/>
      <c r="D75" s="1"/>
      <c r="E75" s="1"/>
      <c r="F75" s="1"/>
      <c r="G75" s="24"/>
      <c r="H75" s="21"/>
      <c r="I75" s="12"/>
    </row>
    <row r="76" spans="1:9" s="13" customFormat="1" x14ac:dyDescent="0.25">
      <c r="A76" s="1"/>
      <c r="B76" s="1"/>
      <c r="C76" s="20"/>
      <c r="D76" s="1"/>
      <c r="E76" s="1"/>
      <c r="F76" s="1"/>
      <c r="G76" s="24"/>
      <c r="H76" s="21"/>
      <c r="I76" s="12"/>
    </row>
    <row r="77" spans="1:9" s="13" customFormat="1" x14ac:dyDescent="0.25">
      <c r="A77" s="1"/>
      <c r="B77" s="1"/>
      <c r="C77" s="20"/>
      <c r="D77" s="1"/>
      <c r="E77" s="1"/>
      <c r="F77" s="1"/>
      <c r="G77" s="24"/>
      <c r="H77" s="21"/>
      <c r="I77" s="12"/>
    </row>
    <row r="78" spans="1:9" s="13" customFormat="1" x14ac:dyDescent="0.25">
      <c r="A78" s="1"/>
      <c r="B78" s="1"/>
      <c r="C78" s="20"/>
      <c r="D78" s="1"/>
      <c r="E78" s="1"/>
      <c r="F78" s="1"/>
      <c r="G78" s="24"/>
      <c r="H78" s="21"/>
      <c r="I78" s="12"/>
    </row>
    <row r="79" spans="1:9" s="13" customFormat="1" x14ac:dyDescent="0.25">
      <c r="A79" s="1"/>
      <c r="B79" s="1"/>
      <c r="C79" s="20"/>
      <c r="D79" s="1"/>
      <c r="E79" s="1"/>
      <c r="F79" s="1"/>
      <c r="G79" s="24"/>
      <c r="H79" s="21"/>
      <c r="I79" s="12"/>
    </row>
    <row r="80" spans="1:9" s="13" customFormat="1" x14ac:dyDescent="0.25">
      <c r="A80" s="1"/>
      <c r="B80" s="1"/>
      <c r="C80" s="20"/>
      <c r="D80" s="1"/>
      <c r="E80" s="1"/>
      <c r="F80" s="1"/>
      <c r="G80" s="24"/>
      <c r="H80" s="21"/>
      <c r="I80" s="12"/>
    </row>
    <row r="81" spans="1:9" s="13" customFormat="1" x14ac:dyDescent="0.25">
      <c r="A81" s="1"/>
      <c r="B81" s="1"/>
      <c r="C81" s="20"/>
      <c r="D81" s="1"/>
      <c r="E81" s="1"/>
      <c r="F81" s="1"/>
      <c r="G81" s="24"/>
      <c r="H81" s="21"/>
      <c r="I81" s="12"/>
    </row>
    <row r="82" spans="1:9" s="13" customFormat="1" x14ac:dyDescent="0.25">
      <c r="A82" s="1"/>
      <c r="B82" s="1"/>
      <c r="C82" s="20"/>
      <c r="D82" s="1"/>
      <c r="E82" s="1"/>
      <c r="F82" s="1"/>
      <c r="G82" s="24"/>
      <c r="H82" s="21"/>
      <c r="I82" s="12"/>
    </row>
    <row r="83" spans="1:9" s="13" customFormat="1" x14ac:dyDescent="0.25">
      <c r="A83" s="1"/>
      <c r="B83" s="1"/>
      <c r="C83" s="20"/>
      <c r="D83" s="1"/>
      <c r="E83" s="1"/>
      <c r="F83" s="1"/>
      <c r="G83" s="24"/>
      <c r="H83" s="21"/>
      <c r="I83" s="12"/>
    </row>
    <row r="84" spans="1:9" s="13" customFormat="1" x14ac:dyDescent="0.25">
      <c r="A84" s="1"/>
      <c r="B84" s="1"/>
      <c r="C84" s="20"/>
      <c r="D84" s="1"/>
      <c r="E84" s="1"/>
      <c r="F84" s="1"/>
      <c r="G84" s="24"/>
      <c r="H84" s="21"/>
      <c r="I84" s="12"/>
    </row>
    <row r="85" spans="1:9" s="13" customFormat="1" x14ac:dyDescent="0.25">
      <c r="A85" s="1"/>
      <c r="B85" s="1"/>
      <c r="C85" s="20"/>
      <c r="D85" s="1"/>
      <c r="E85" s="1"/>
      <c r="F85" s="1"/>
      <c r="G85" s="24"/>
      <c r="H85" s="21"/>
      <c r="I85" s="12"/>
    </row>
    <row r="86" spans="1:9" s="13" customFormat="1" x14ac:dyDescent="0.25">
      <c r="A86" s="1"/>
      <c r="B86" s="1"/>
      <c r="C86" s="20"/>
      <c r="D86" s="1"/>
      <c r="E86" s="1"/>
      <c r="F86" s="1"/>
      <c r="G86" s="24"/>
      <c r="H86" s="21"/>
      <c r="I86" s="12"/>
    </row>
    <row r="87" spans="1:9" s="13" customFormat="1" x14ac:dyDescent="0.25">
      <c r="A87" s="1"/>
      <c r="B87" s="1"/>
      <c r="C87" s="20"/>
      <c r="D87" s="1"/>
      <c r="E87" s="1"/>
      <c r="F87" s="1"/>
      <c r="G87" s="24"/>
      <c r="H87" s="21"/>
      <c r="I87" s="12"/>
    </row>
    <row r="88" spans="1:9" s="13" customFormat="1" x14ac:dyDescent="0.25">
      <c r="A88" s="1"/>
      <c r="B88" s="1"/>
      <c r="C88" s="20"/>
      <c r="D88" s="1"/>
      <c r="E88" s="1"/>
      <c r="F88" s="1"/>
      <c r="G88" s="24"/>
      <c r="H88" s="21"/>
      <c r="I88" s="12"/>
    </row>
    <row r="89" spans="1:9" s="13" customFormat="1" x14ac:dyDescent="0.25">
      <c r="A89" s="1"/>
      <c r="B89" s="1"/>
      <c r="C89" s="20"/>
      <c r="D89" s="1"/>
      <c r="E89" s="1"/>
      <c r="F89" s="1"/>
      <c r="G89" s="24"/>
      <c r="H89" s="21"/>
      <c r="I89" s="12"/>
    </row>
    <row r="90" spans="1:9" s="13" customFormat="1" x14ac:dyDescent="0.25">
      <c r="A90" s="1"/>
      <c r="B90" s="1"/>
      <c r="C90" s="20"/>
      <c r="D90" s="1"/>
      <c r="E90" s="1"/>
      <c r="F90" s="1"/>
      <c r="G90" s="24"/>
      <c r="H90" s="21"/>
      <c r="I90" s="12"/>
    </row>
    <row r="91" spans="1:9" s="13" customFormat="1" x14ac:dyDescent="0.25">
      <c r="A91" s="1"/>
      <c r="B91" s="1"/>
      <c r="C91" s="20"/>
      <c r="D91" s="1"/>
      <c r="E91" s="1"/>
      <c r="F91" s="1"/>
      <c r="G91" s="24"/>
      <c r="H91" s="21"/>
      <c r="I91" s="12"/>
    </row>
    <row r="92" spans="1:9" s="13" customFormat="1" x14ac:dyDescent="0.25">
      <c r="A92" s="1"/>
      <c r="B92" s="1"/>
      <c r="C92" s="20"/>
      <c r="D92" s="1"/>
      <c r="E92" s="1"/>
      <c r="F92" s="1"/>
      <c r="G92" s="24"/>
      <c r="H92" s="21"/>
      <c r="I92" s="12"/>
    </row>
    <row r="93" spans="1:9" s="13" customFormat="1" x14ac:dyDescent="0.25">
      <c r="A93" s="1"/>
      <c r="B93" s="1"/>
      <c r="C93" s="20"/>
      <c r="D93" s="1"/>
      <c r="E93" s="1"/>
      <c r="F93" s="1"/>
      <c r="G93" s="24"/>
      <c r="H93" s="21"/>
      <c r="I93" s="12"/>
    </row>
    <row r="94" spans="1:9" s="13" customFormat="1" x14ac:dyDescent="0.25">
      <c r="A94" s="1"/>
      <c r="B94" s="1"/>
      <c r="C94" s="20"/>
      <c r="D94" s="1"/>
      <c r="E94" s="1"/>
      <c r="F94" s="1"/>
      <c r="G94" s="24"/>
      <c r="H94" s="21"/>
      <c r="I94" s="12"/>
    </row>
    <row r="95" spans="1:9" s="13" customFormat="1" x14ac:dyDescent="0.25">
      <c r="A95" s="1"/>
      <c r="B95" s="1"/>
      <c r="C95" s="20"/>
      <c r="D95" s="1"/>
      <c r="E95" s="1"/>
      <c r="F95" s="1"/>
      <c r="G95" s="24"/>
      <c r="H95" s="21"/>
      <c r="I95" s="12"/>
    </row>
    <row r="96" spans="1:9" s="13" customFormat="1" x14ac:dyDescent="0.25">
      <c r="A96" s="1"/>
      <c r="B96" s="1"/>
      <c r="C96" s="20"/>
      <c r="D96" s="1"/>
      <c r="E96" s="1"/>
      <c r="F96" s="1"/>
      <c r="G96" s="24"/>
      <c r="H96" s="21"/>
      <c r="I96" s="12"/>
    </row>
    <row r="97" spans="1:9" s="13" customFormat="1" x14ac:dyDescent="0.25">
      <c r="A97" s="1"/>
      <c r="B97" s="1"/>
      <c r="C97" s="20"/>
      <c r="D97" s="1"/>
      <c r="E97" s="1"/>
      <c r="F97" s="1"/>
      <c r="G97" s="24"/>
      <c r="H97" s="21"/>
      <c r="I97" s="12"/>
    </row>
    <row r="98" spans="1:9" s="13" customFormat="1" x14ac:dyDescent="0.25">
      <c r="A98" s="1"/>
      <c r="B98" s="1"/>
      <c r="C98" s="20"/>
      <c r="D98" s="1"/>
      <c r="E98" s="1"/>
      <c r="F98" s="1"/>
      <c r="G98" s="24"/>
      <c r="H98" s="21"/>
      <c r="I98" s="12"/>
    </row>
    <row r="99" spans="1:9" s="13" customFormat="1" x14ac:dyDescent="0.25">
      <c r="A99" s="1"/>
      <c r="B99" s="1"/>
      <c r="C99" s="20"/>
      <c r="D99" s="1"/>
      <c r="E99" s="1"/>
      <c r="F99" s="1"/>
      <c r="G99" s="24"/>
      <c r="H99" s="21"/>
      <c r="I99" s="12"/>
    </row>
    <row r="100" spans="1:9" s="13" customFormat="1" x14ac:dyDescent="0.25">
      <c r="A100" s="1"/>
      <c r="B100" s="1"/>
      <c r="C100" s="20"/>
      <c r="D100" s="1"/>
      <c r="E100" s="1"/>
      <c r="F100" s="1"/>
      <c r="G100" s="24"/>
      <c r="H100" s="21"/>
      <c r="I100" s="12"/>
    </row>
    <row r="101" spans="1:9" s="13" customFormat="1" x14ac:dyDescent="0.25">
      <c r="A101" s="1"/>
      <c r="B101" s="1"/>
      <c r="C101" s="20"/>
      <c r="D101" s="1"/>
      <c r="E101" s="1"/>
      <c r="F101" s="1"/>
      <c r="G101" s="24"/>
      <c r="H101" s="21"/>
      <c r="I101" s="12"/>
    </row>
    <row r="102" spans="1:9" s="13" customFormat="1" x14ac:dyDescent="0.25">
      <c r="A102" s="1"/>
      <c r="B102" s="1"/>
      <c r="C102" s="20"/>
      <c r="D102" s="1"/>
      <c r="E102" s="1"/>
      <c r="F102" s="1"/>
      <c r="G102" s="24"/>
      <c r="H102" s="21"/>
      <c r="I102" s="12"/>
    </row>
    <row r="103" spans="1:9" s="13" customFormat="1" x14ac:dyDescent="0.25">
      <c r="A103" s="1"/>
      <c r="B103" s="1"/>
      <c r="C103" s="20"/>
      <c r="D103" s="1"/>
      <c r="E103" s="1"/>
      <c r="F103" s="1"/>
      <c r="G103" s="24"/>
      <c r="H103" s="21"/>
      <c r="I103" s="12"/>
    </row>
    <row r="104" spans="1:9" s="13" customFormat="1" x14ac:dyDescent="0.25">
      <c r="A104" s="1"/>
      <c r="B104" s="1"/>
      <c r="C104" s="20"/>
      <c r="D104" s="1"/>
      <c r="E104" s="1"/>
      <c r="F104" s="1"/>
      <c r="G104" s="24"/>
      <c r="H104" s="21"/>
      <c r="I104" s="12"/>
    </row>
    <row r="105" spans="1:9" s="13" customFormat="1" x14ac:dyDescent="0.25">
      <c r="A105" s="1"/>
      <c r="B105" s="1"/>
      <c r="C105" s="20"/>
      <c r="D105" s="1"/>
      <c r="E105" s="1"/>
      <c r="F105" s="1"/>
      <c r="G105" s="24"/>
      <c r="H105" s="21"/>
      <c r="I105" s="12"/>
    </row>
    <row r="106" spans="1:9" s="13" customFormat="1" x14ac:dyDescent="0.25">
      <c r="A106" s="1"/>
      <c r="B106" s="1"/>
      <c r="C106" s="20"/>
      <c r="D106" s="1"/>
      <c r="E106" s="1"/>
      <c r="F106" s="1"/>
      <c r="G106" s="24"/>
      <c r="H106" s="21"/>
      <c r="I106" s="12"/>
    </row>
    <row r="107" spans="1:9" s="13" customFormat="1" x14ac:dyDescent="0.25">
      <c r="A107" s="1"/>
      <c r="B107" s="1"/>
      <c r="C107" s="20"/>
      <c r="D107" s="1"/>
      <c r="E107" s="1"/>
      <c r="F107" s="1"/>
      <c r="G107" s="24"/>
      <c r="H107" s="21"/>
      <c r="I107" s="12"/>
    </row>
    <row r="108" spans="1:9" s="13" customFormat="1" x14ac:dyDescent="0.25">
      <c r="A108" s="1"/>
      <c r="B108" s="1"/>
      <c r="C108" s="20"/>
      <c r="D108" s="1"/>
      <c r="E108" s="1"/>
      <c r="F108" s="1"/>
      <c r="G108" s="24"/>
      <c r="H108" s="21"/>
      <c r="I108" s="12"/>
    </row>
    <row r="109" spans="1:9" s="13" customFormat="1" x14ac:dyDescent="0.25">
      <c r="A109" s="1"/>
      <c r="B109" s="1"/>
      <c r="C109" s="20"/>
      <c r="D109" s="1"/>
      <c r="E109" s="1"/>
      <c r="F109" s="1"/>
      <c r="G109" s="24"/>
      <c r="H109" s="21"/>
      <c r="I109" s="12"/>
    </row>
    <row r="110" spans="1:9" s="13" customFormat="1" x14ac:dyDescent="0.25">
      <c r="A110" s="1"/>
      <c r="B110" s="1"/>
      <c r="C110" s="20"/>
      <c r="D110" s="1"/>
      <c r="E110" s="1"/>
      <c r="F110" s="1"/>
      <c r="G110" s="24"/>
      <c r="H110" s="21"/>
      <c r="I110" s="12"/>
    </row>
    <row r="111" spans="1:9" s="13" customFormat="1" x14ac:dyDescent="0.25">
      <c r="A111" s="1"/>
      <c r="B111" s="1"/>
      <c r="C111" s="20"/>
      <c r="D111" s="1"/>
      <c r="E111" s="1"/>
      <c r="F111" s="1"/>
      <c r="G111" s="24"/>
      <c r="H111" s="21"/>
      <c r="I111" s="12"/>
    </row>
    <row r="112" spans="1:9" s="13" customFormat="1" x14ac:dyDescent="0.25">
      <c r="A112" s="1"/>
      <c r="B112" s="1"/>
      <c r="C112" s="20"/>
      <c r="D112" s="1"/>
      <c r="E112" s="1"/>
      <c r="F112" s="1"/>
      <c r="G112" s="24"/>
      <c r="H112" s="21"/>
      <c r="I112" s="12"/>
    </row>
    <row r="113" spans="1:9" s="13" customFormat="1" x14ac:dyDescent="0.25">
      <c r="A113" s="1"/>
      <c r="B113" s="1"/>
      <c r="C113" s="20"/>
      <c r="D113" s="1"/>
      <c r="E113" s="1"/>
      <c r="F113" s="1"/>
      <c r="G113" s="24"/>
      <c r="H113" s="21"/>
      <c r="I113" s="12"/>
    </row>
    <row r="114" spans="1:9" s="13" customFormat="1" x14ac:dyDescent="0.25">
      <c r="A114" s="1"/>
      <c r="B114" s="1"/>
      <c r="C114" s="20"/>
      <c r="D114" s="1"/>
      <c r="E114" s="1"/>
      <c r="F114" s="1"/>
      <c r="G114" s="24"/>
      <c r="H114" s="21"/>
      <c r="I114" s="12"/>
    </row>
    <row r="115" spans="1:9" s="13" customFormat="1" x14ac:dyDescent="0.25">
      <c r="A115" s="1"/>
      <c r="B115" s="1"/>
      <c r="C115" s="20"/>
      <c r="D115" s="1"/>
      <c r="E115" s="1"/>
      <c r="F115" s="1"/>
      <c r="G115" s="24"/>
      <c r="H115" s="21"/>
      <c r="I115" s="12"/>
    </row>
    <row r="116" spans="1:9" s="13" customFormat="1" x14ac:dyDescent="0.25">
      <c r="A116" s="1"/>
      <c r="B116" s="1"/>
      <c r="C116" s="20"/>
      <c r="D116" s="1"/>
      <c r="E116" s="1"/>
      <c r="F116" s="1"/>
      <c r="G116" s="24"/>
      <c r="H116" s="21"/>
      <c r="I116" s="12"/>
    </row>
    <row r="117" spans="1:9" s="13" customFormat="1" x14ac:dyDescent="0.25">
      <c r="A117" s="1"/>
      <c r="B117" s="1"/>
      <c r="C117" s="20"/>
      <c r="D117" s="1"/>
      <c r="E117" s="1"/>
      <c r="F117" s="1"/>
      <c r="G117" s="24"/>
      <c r="H117" s="21"/>
      <c r="I117" s="12"/>
    </row>
    <row r="118" spans="1:9" s="13" customFormat="1" x14ac:dyDescent="0.25">
      <c r="A118" s="1"/>
      <c r="B118" s="1"/>
      <c r="C118" s="20"/>
      <c r="D118" s="1"/>
      <c r="E118" s="1"/>
      <c r="F118" s="1"/>
      <c r="G118" s="24"/>
      <c r="H118" s="21"/>
      <c r="I118" s="12"/>
    </row>
    <row r="119" spans="1:9" s="13" customFormat="1" x14ac:dyDescent="0.25">
      <c r="A119" s="1"/>
      <c r="B119" s="1"/>
      <c r="C119" s="20"/>
      <c r="D119" s="1"/>
      <c r="E119" s="1"/>
      <c r="F119" s="1"/>
      <c r="G119" s="24"/>
      <c r="H119" s="21"/>
      <c r="I119" s="12"/>
    </row>
    <row r="120" spans="1:9" s="13" customFormat="1" x14ac:dyDescent="0.25">
      <c r="A120" s="1"/>
      <c r="B120" s="1"/>
      <c r="C120" s="20"/>
      <c r="D120" s="1"/>
      <c r="E120" s="1"/>
      <c r="F120" s="1"/>
      <c r="G120" s="24"/>
      <c r="H120" s="21"/>
      <c r="I120" s="12"/>
    </row>
    <row r="121" spans="1:9" s="13" customFormat="1" x14ac:dyDescent="0.25">
      <c r="A121" s="1"/>
      <c r="B121" s="1"/>
      <c r="C121" s="20"/>
      <c r="D121" s="1"/>
      <c r="E121" s="1"/>
      <c r="F121" s="1"/>
      <c r="G121" s="24"/>
      <c r="H121" s="21"/>
      <c r="I121" s="12"/>
    </row>
    <row r="122" spans="1:9" s="13" customFormat="1" x14ac:dyDescent="0.25">
      <c r="A122" s="1"/>
      <c r="B122" s="1"/>
      <c r="C122" s="20"/>
      <c r="D122" s="1"/>
      <c r="E122" s="1"/>
      <c r="F122" s="1"/>
      <c r="G122" s="24"/>
      <c r="H122" s="21"/>
      <c r="I122" s="12"/>
    </row>
    <row r="123" spans="1:9" s="13" customFormat="1" x14ac:dyDescent="0.25">
      <c r="A123" s="7"/>
      <c r="B123" s="7"/>
      <c r="C123" s="22"/>
      <c r="D123" s="7"/>
      <c r="E123" s="7"/>
      <c r="F123" s="7"/>
      <c r="G123" s="24"/>
      <c r="H123" s="21"/>
      <c r="I123" s="12"/>
    </row>
    <row r="124" spans="1:9" s="13" customFormat="1" x14ac:dyDescent="0.25">
      <c r="A124" s="7"/>
      <c r="B124" s="7"/>
      <c r="C124" s="22"/>
      <c r="D124" s="7"/>
      <c r="E124" s="7"/>
      <c r="F124" s="7"/>
      <c r="G124" s="24"/>
      <c r="H124" s="21"/>
      <c r="I124" s="12"/>
    </row>
    <row r="125" spans="1:9" s="13" customFormat="1" x14ac:dyDescent="0.25">
      <c r="A125" s="1"/>
      <c r="B125" s="1"/>
      <c r="C125" s="20"/>
      <c r="D125" s="1"/>
      <c r="E125" s="1"/>
      <c r="F125" s="1"/>
      <c r="G125" s="24"/>
      <c r="H125" s="21"/>
      <c r="I125" s="12"/>
    </row>
    <row r="126" spans="1:9" s="13" customFormat="1" x14ac:dyDescent="0.25">
      <c r="A126" s="1"/>
      <c r="B126" s="1"/>
      <c r="C126" s="20"/>
      <c r="D126" s="1"/>
      <c r="E126" s="1"/>
      <c r="F126" s="1"/>
      <c r="G126" s="24"/>
      <c r="H126" s="21"/>
      <c r="I126" s="12"/>
    </row>
    <row r="127" spans="1:9" s="13" customFormat="1" x14ac:dyDescent="0.25">
      <c r="A127" s="1"/>
      <c r="B127" s="1"/>
      <c r="C127" s="20"/>
      <c r="D127" s="1"/>
      <c r="E127" s="1"/>
      <c r="F127" s="1"/>
      <c r="G127" s="24"/>
      <c r="H127" s="21"/>
      <c r="I127" s="12"/>
    </row>
    <row r="128" spans="1:9" s="13" customFormat="1" x14ac:dyDescent="0.25">
      <c r="A128" s="1"/>
      <c r="B128" s="1"/>
      <c r="C128" s="20"/>
      <c r="D128" s="1"/>
      <c r="E128" s="1"/>
      <c r="F128" s="1"/>
      <c r="G128" s="24"/>
      <c r="H128" s="21"/>
      <c r="I128" s="12"/>
    </row>
    <row r="129" spans="1:9" s="13" customFormat="1" x14ac:dyDescent="0.25">
      <c r="A129" s="1"/>
      <c r="B129" s="1"/>
      <c r="C129" s="20"/>
      <c r="D129" s="1"/>
      <c r="E129" s="1"/>
      <c r="F129" s="1"/>
      <c r="G129" s="24"/>
      <c r="H129" s="21"/>
      <c r="I129" s="12"/>
    </row>
    <row r="130" spans="1:9" s="13" customFormat="1" x14ac:dyDescent="0.25">
      <c r="A130" s="1"/>
      <c r="B130" s="1"/>
      <c r="C130" s="20"/>
      <c r="D130" s="1"/>
      <c r="E130" s="1"/>
      <c r="F130" s="1"/>
      <c r="G130" s="24"/>
      <c r="H130" s="21"/>
      <c r="I130" s="12"/>
    </row>
    <row r="131" spans="1:9" s="13" customFormat="1" x14ac:dyDescent="0.25">
      <c r="A131" s="1"/>
      <c r="B131" s="1"/>
      <c r="C131" s="20"/>
      <c r="D131" s="1"/>
      <c r="E131" s="1"/>
      <c r="F131" s="1"/>
      <c r="G131" s="24"/>
      <c r="H131" s="21"/>
      <c r="I131" s="12"/>
    </row>
    <row r="132" spans="1:9" s="13" customFormat="1" x14ac:dyDescent="0.25">
      <c r="A132" s="1"/>
      <c r="B132" s="1"/>
      <c r="C132" s="20"/>
      <c r="D132" s="1"/>
      <c r="E132" s="1"/>
      <c r="F132" s="1"/>
      <c r="G132" s="24"/>
      <c r="H132" s="21"/>
      <c r="I132" s="12"/>
    </row>
    <row r="133" spans="1:9" s="13" customFormat="1" x14ac:dyDescent="0.25">
      <c r="A133" s="1"/>
      <c r="B133" s="1"/>
      <c r="C133" s="20"/>
      <c r="D133" s="1"/>
      <c r="E133" s="1"/>
      <c r="F133" s="1"/>
      <c r="G133" s="24"/>
      <c r="H133" s="21"/>
      <c r="I133" s="12"/>
    </row>
    <row r="134" spans="1:9" s="13" customFormat="1" x14ac:dyDescent="0.25">
      <c r="A134" s="1"/>
      <c r="B134" s="1"/>
      <c r="C134" s="20"/>
      <c r="D134" s="1"/>
      <c r="E134" s="1"/>
      <c r="F134" s="1"/>
      <c r="G134" s="24"/>
      <c r="H134" s="21"/>
      <c r="I134" s="12"/>
    </row>
    <row r="135" spans="1:9" s="13" customFormat="1" x14ac:dyDescent="0.25">
      <c r="A135" s="1"/>
      <c r="B135" s="1"/>
      <c r="C135" s="20"/>
      <c r="D135" s="1"/>
      <c r="E135" s="1"/>
      <c r="F135" s="1"/>
      <c r="G135" s="24"/>
      <c r="H135" s="21"/>
      <c r="I135" s="12"/>
    </row>
    <row r="136" spans="1:9" s="13" customFormat="1" x14ac:dyDescent="0.25">
      <c r="A136" s="1"/>
      <c r="B136" s="1"/>
      <c r="C136" s="20"/>
      <c r="D136" s="1"/>
      <c r="E136" s="1"/>
      <c r="F136" s="1"/>
      <c r="G136" s="24"/>
      <c r="H136" s="21"/>
      <c r="I136" s="12"/>
    </row>
    <row r="137" spans="1:9" s="13" customFormat="1" x14ac:dyDescent="0.25">
      <c r="A137" s="1"/>
      <c r="B137" s="1"/>
      <c r="C137" s="20"/>
      <c r="D137" s="1"/>
      <c r="E137" s="1"/>
      <c r="F137" s="1"/>
      <c r="G137" s="24"/>
      <c r="H137" s="21"/>
      <c r="I137" s="12"/>
    </row>
    <row r="138" spans="1:9" s="13" customFormat="1" x14ac:dyDescent="0.25">
      <c r="A138" s="1"/>
      <c r="B138" s="1"/>
      <c r="C138" s="20"/>
      <c r="D138" s="1"/>
      <c r="E138" s="1"/>
      <c r="F138" s="1"/>
      <c r="G138" s="24"/>
      <c r="H138" s="21"/>
      <c r="I138" s="12"/>
    </row>
    <row r="139" spans="1:9" s="13" customFormat="1" x14ac:dyDescent="0.25">
      <c r="A139" s="1"/>
      <c r="B139" s="1"/>
      <c r="C139" s="20"/>
      <c r="D139" s="1"/>
      <c r="E139" s="1"/>
      <c r="F139" s="1"/>
      <c r="G139" s="24"/>
      <c r="H139" s="21"/>
      <c r="I139" s="12"/>
    </row>
    <row r="140" spans="1:9" s="13" customFormat="1" x14ac:dyDescent="0.25">
      <c r="A140" s="1"/>
      <c r="B140" s="1"/>
      <c r="C140" s="20"/>
      <c r="D140" s="1"/>
      <c r="E140" s="1"/>
      <c r="F140" s="1"/>
      <c r="G140" s="24"/>
      <c r="H140" s="21"/>
      <c r="I140" s="12"/>
    </row>
    <row r="141" spans="1:9" s="13" customFormat="1" x14ac:dyDescent="0.25">
      <c r="A141" s="1"/>
      <c r="B141" s="1"/>
      <c r="C141" s="20"/>
      <c r="D141" s="1"/>
      <c r="E141" s="1"/>
      <c r="F141" s="1"/>
      <c r="G141" s="24"/>
      <c r="H141" s="21"/>
      <c r="I141" s="12"/>
    </row>
    <row r="142" spans="1:9" s="13" customFormat="1" x14ac:dyDescent="0.25">
      <c r="A142" s="1"/>
      <c r="B142" s="1"/>
      <c r="C142" s="20"/>
      <c r="D142" s="1"/>
      <c r="E142" s="1"/>
      <c r="F142" s="1"/>
      <c r="G142" s="24"/>
      <c r="H142" s="21"/>
      <c r="I142" s="12"/>
    </row>
    <row r="143" spans="1:9" s="13" customFormat="1" x14ac:dyDescent="0.25">
      <c r="A143" s="1"/>
      <c r="B143" s="1"/>
      <c r="C143" s="20"/>
      <c r="D143" s="1"/>
      <c r="E143" s="1"/>
      <c r="F143" s="1"/>
      <c r="G143" s="24"/>
      <c r="H143" s="21"/>
      <c r="I143" s="12"/>
    </row>
    <row r="144" spans="1:9" s="13" customFormat="1" x14ac:dyDescent="0.25">
      <c r="A144" s="1"/>
      <c r="B144" s="1"/>
      <c r="C144" s="20"/>
      <c r="D144" s="1"/>
      <c r="E144" s="1"/>
      <c r="F144" s="1"/>
      <c r="G144" s="24"/>
      <c r="H144" s="21"/>
      <c r="I144" s="12"/>
    </row>
    <row r="145" spans="1:9" s="13" customFormat="1" x14ac:dyDescent="0.25">
      <c r="A145" s="1"/>
      <c r="B145" s="1"/>
      <c r="C145" s="20"/>
      <c r="D145" s="1"/>
      <c r="E145" s="1"/>
      <c r="F145" s="1"/>
      <c r="G145" s="25"/>
      <c r="H145" s="21"/>
      <c r="I145" s="12"/>
    </row>
    <row r="146" spans="1:9" x14ac:dyDescent="0.25">
      <c r="G146" s="25"/>
      <c r="H146" s="23"/>
      <c r="I146" s="8"/>
    </row>
    <row r="147" spans="1:9" x14ac:dyDescent="0.25">
      <c r="H147" s="23"/>
      <c r="I147" s="8"/>
    </row>
  </sheetData>
  <mergeCells count="16">
    <mergeCell ref="G44:J44"/>
    <mergeCell ref="G45:J45"/>
    <mergeCell ref="G42:J42"/>
    <mergeCell ref="G43:J43"/>
    <mergeCell ref="A1:C1"/>
    <mergeCell ref="G1:K1"/>
    <mergeCell ref="D1:F1"/>
    <mergeCell ref="G40:K40"/>
    <mergeCell ref="G41:K41"/>
    <mergeCell ref="G39:K39"/>
    <mergeCell ref="A3:A14"/>
    <mergeCell ref="B3:B14"/>
    <mergeCell ref="A15:A31"/>
    <mergeCell ref="B15:B31"/>
    <mergeCell ref="A32:A33"/>
    <mergeCell ref="B32:B3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PROEX 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2023-01-02T18:47:05Z</dcterms:modified>
</cp:coreProperties>
</file>