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783.2021 SRP SGPE 15763.2021 - Coleta de Resíduos Químicos - RELANÇAMENTO VIG 30.07.2022\"/>
    </mc:Choice>
  </mc:AlternateContent>
  <xr:revisionPtr revIDLastSave="0" documentId="13_ncr:1_{3E52B6FA-F2E8-4D4D-A01E-72F5981225B5}" xr6:coauthVersionLast="36" xr6:coauthVersionMax="47" xr10:uidLastSave="{00000000-0000-0000-0000-000000000000}"/>
  <bookViews>
    <workbookView xWindow="0" yWindow="0" windowWidth="28800" windowHeight="12225" tabRatio="857" activeTab="8" xr2:uid="{00000000-000D-0000-FFFF-FFFF00000000}"/>
  </bookViews>
  <sheets>
    <sheet name="CESFI" sheetId="113" r:id="rId1"/>
    <sheet name="ESAG" sheetId="129" state="hidden" r:id="rId2"/>
    <sheet name="CEAD" sheetId="132" state="hidden" r:id="rId3"/>
    <sheet name="CEART" sheetId="130" r:id="rId4"/>
    <sheet name="FAED" sheetId="112" state="hidden" r:id="rId5"/>
    <sheet name="CEFID" sheetId="124" r:id="rId6"/>
    <sheet name="CERES" sheetId="117" r:id="rId7"/>
    <sheet name="REITORIA" sheetId="133" state="hidden" r:id="rId8"/>
    <sheet name="GESTOR" sheetId="128" r:id="rId9"/>
  </sheets>
  <definedNames>
    <definedName name="CEPLAN" localSheetId="2">#REF!</definedName>
    <definedName name="CEPLAN" localSheetId="3">#REF!</definedName>
    <definedName name="CEPLAN" localSheetId="1">#REF!</definedName>
    <definedName name="CEPLAN" localSheetId="8">#REF!</definedName>
    <definedName name="CEPLAN" localSheetId="7">#REF!</definedName>
    <definedName name="CEPLAN">#REF!</definedName>
    <definedName name="diasuteis" localSheetId="2">#REF!</definedName>
    <definedName name="diasuteis" localSheetId="3">#REF!</definedName>
    <definedName name="diasuteis" localSheetId="5">#REF!</definedName>
    <definedName name="diasuteis" localSheetId="1">#REF!</definedName>
    <definedName name="diasuteis" localSheetId="8">#REF!</definedName>
    <definedName name="diasuteis" localSheetId="7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 localSheetId="1">#REF!</definedName>
    <definedName name="Ferias" localSheetId="8">#REF!</definedName>
    <definedName name="Ferias" localSheetId="7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H5" i="128" l="1"/>
  <c r="H6" i="128"/>
  <c r="H7" i="128"/>
  <c r="H8" i="128"/>
  <c r="H4" i="128"/>
  <c r="G5" i="128" l="1"/>
  <c r="G6" i="128"/>
  <c r="G7" i="128"/>
  <c r="G8" i="128"/>
  <c r="G4" i="128"/>
  <c r="N9" i="133"/>
  <c r="M9" i="133"/>
  <c r="K8" i="133"/>
  <c r="L8" i="133" s="1"/>
  <c r="K7" i="133"/>
  <c r="L7" i="133" s="1"/>
  <c r="K6" i="133"/>
  <c r="L6" i="133" s="1"/>
  <c r="K5" i="133"/>
  <c r="L5" i="133" s="1"/>
  <c r="K4" i="133"/>
  <c r="L4" i="133" s="1"/>
  <c r="N9" i="117"/>
  <c r="M9" i="117"/>
  <c r="K8" i="117"/>
  <c r="L8" i="117" s="1"/>
  <c r="K7" i="117"/>
  <c r="L7" i="117" s="1"/>
  <c r="K6" i="117"/>
  <c r="L6" i="117" s="1"/>
  <c r="K5" i="117"/>
  <c r="L5" i="117" s="1"/>
  <c r="K4" i="117"/>
  <c r="L4" i="117" s="1"/>
  <c r="N9" i="124"/>
  <c r="M9" i="124"/>
  <c r="K8" i="124"/>
  <c r="L8" i="124" s="1"/>
  <c r="K7" i="124"/>
  <c r="L7" i="124" s="1"/>
  <c r="K6" i="124"/>
  <c r="L6" i="124" s="1"/>
  <c r="K5" i="124"/>
  <c r="L5" i="124" s="1"/>
  <c r="K4" i="124"/>
  <c r="L4" i="124" s="1"/>
  <c r="N9" i="112"/>
  <c r="M9" i="112"/>
  <c r="K8" i="112"/>
  <c r="L8" i="112" s="1"/>
  <c r="K7" i="112"/>
  <c r="L7" i="112" s="1"/>
  <c r="K6" i="112"/>
  <c r="L6" i="112" s="1"/>
  <c r="K5" i="112"/>
  <c r="L5" i="112" s="1"/>
  <c r="K4" i="112"/>
  <c r="L4" i="112" s="1"/>
  <c r="N9" i="130"/>
  <c r="M9" i="130"/>
  <c r="K8" i="130"/>
  <c r="L8" i="130" s="1"/>
  <c r="K7" i="130"/>
  <c r="L7" i="130" s="1"/>
  <c r="K6" i="130"/>
  <c r="L6" i="130" s="1"/>
  <c r="K5" i="130"/>
  <c r="L5" i="130" s="1"/>
  <c r="K4" i="130"/>
  <c r="L4" i="130" s="1"/>
  <c r="N9" i="129"/>
  <c r="M9" i="129"/>
  <c r="K8" i="129"/>
  <c r="L8" i="129" s="1"/>
  <c r="K7" i="129"/>
  <c r="L7" i="129" s="1"/>
  <c r="L6" i="129"/>
  <c r="K6" i="129"/>
  <c r="K5" i="129"/>
  <c r="L5" i="129" s="1"/>
  <c r="K4" i="129"/>
  <c r="L4" i="129" s="1"/>
  <c r="N9" i="132"/>
  <c r="M9" i="132"/>
  <c r="K8" i="132"/>
  <c r="L8" i="132" s="1"/>
  <c r="K7" i="132"/>
  <c r="L7" i="132" s="1"/>
  <c r="K6" i="132"/>
  <c r="L6" i="132" s="1"/>
  <c r="K5" i="132"/>
  <c r="L5" i="132" s="1"/>
  <c r="K4" i="132"/>
  <c r="L4" i="132" s="1"/>
  <c r="K5" i="113"/>
  <c r="L5" i="113" s="1"/>
  <c r="K7" i="113"/>
  <c r="L7" i="113" s="1"/>
  <c r="N9" i="113" l="1"/>
  <c r="M9" i="113"/>
  <c r="J4" i="128" l="1"/>
  <c r="J6" i="128"/>
  <c r="J8" i="128"/>
  <c r="G14" i="128"/>
  <c r="K8" i="113"/>
  <c r="L8" i="113" l="1"/>
  <c r="I8" i="128"/>
  <c r="J5" i="128"/>
  <c r="J7" i="128"/>
  <c r="G16" i="128"/>
  <c r="G15" i="128"/>
  <c r="K8" i="128" l="1"/>
  <c r="K4" i="113"/>
  <c r="K6" i="113"/>
  <c r="I7" i="128" l="1"/>
  <c r="I6" i="128"/>
  <c r="I4" i="128"/>
  <c r="I5" i="128"/>
  <c r="K6" i="128" l="1"/>
  <c r="K4" i="128"/>
  <c r="K7" i="128"/>
  <c r="K5" i="128"/>
  <c r="J9" i="128"/>
  <c r="K17" i="128" s="1"/>
  <c r="K9" i="128" l="1"/>
  <c r="K18" i="128" s="1"/>
  <c r="L6" i="113" l="1"/>
  <c r="L4" i="113"/>
  <c r="K20" i="128" l="1"/>
</calcChain>
</file>

<file path=xl/sharedStrings.xml><?xml version="1.0" encoding="utf-8"?>
<sst xmlns="http://schemas.openxmlformats.org/spreadsheetml/2006/main" count="576" uniqueCount="44">
  <si>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</si>
  <si>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</si>
  <si>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</si>
  <si>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</si>
  <si>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</si>
  <si>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</si>
  <si>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</si>
  <si>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</si>
  <si>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</si>
  <si>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</si>
  <si>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</si>
  <si>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</si>
  <si>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</si>
  <si>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</si>
  <si>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</si>
  <si>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</si>
  <si>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Destinação final de Lixo Hospitalar</t>
  </si>
  <si>
    <t>Kg</t>
  </si>
  <si>
    <t>339039.28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</si>
  <si>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</si>
  <si>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</si>
  <si>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</si>
  <si>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</si>
  <si>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</si>
  <si>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</si>
  <si>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</si>
  <si>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</si>
  <si>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</si>
  <si>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</si>
  <si>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</si>
  <si>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</si>
  <si>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 xml:space="preserve"> AF/OS nº  xxxx/2020 Qtde. DT</t>
  </si>
  <si>
    <t>PROCESSO: 783/2021/UDESC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</si>
  <si>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</si>
  <si>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VIGÊNCIA DA ATA: 30/07/2021 até 30/07/2022</t>
  </si>
  <si>
    <t xml:space="preserve"> AF/OS nº  xxxx/2021 Qtde. DT</t>
  </si>
  <si>
    <t>SANCRISTO COLETA DE RESÍDUOS EIRELI - CNPJ 14.147.098/0001-19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</si>
  <si>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</si>
  <si>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</si>
  <si>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</si>
  <si>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</si>
  <si>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>PROCESSO: 783/2021</t>
  </si>
  <si>
    <t xml:space="preserve"> AF/OS nº  95/2022 </t>
  </si>
  <si>
    <t>Resumo Atualizado em fevereiro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</si>
</sst>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14" fillId="10" borderId="1" xfId="0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4" fillId="15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4" fillId="16" borderId="1" xfId="1" applyFont="1" applyFill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 wrapText="1"/>
    </xf>
    <xf numFmtId="44" fontId="7" fillId="16" borderId="1" xfId="13" applyFont="1" applyFill="1" applyBorder="1" applyAlignment="1">
      <alignment horizontal="center" vertical="center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5" borderId="1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</cellXfs>
  <cellStyles count="1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3" xfId="6" xr:uid="{00000000-0005-0000-0000-00000A000000}"/>
    <cellStyle name="Separador de milhares 2 3 2" xfId="10" xr:uid="{00000000-0005-0000-0000-00000B000000}"/>
    <cellStyle name="Separador de milhares 3" xfId="3" xr:uid="{00000000-0005-0000-0000-00000C000000}"/>
    <cellStyle name="Título 5" xfId="4" xr:uid="{00000000-0005-0000-0000-00000D000000}"/>
  </cellStyles>
  <dxfs count="2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"/>
  <sheetViews>
    <sheetView zoomScale="80" zoomScaleNormal="80" workbookViewId="0">
      <selection activeCell="G16" sqref="G16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27" customWidth="1"/>
    <col min="4" max="4" width="60.28515625" style="1" customWidth="1"/>
    <col min="5" max="5" width="12.42578125" style="1" customWidth="1"/>
    <col min="6" max="6" width="15.140625" style="37" customWidth="1"/>
    <col min="7" max="7" width="16.42578125" style="37" customWidth="1"/>
    <col min="8" max="8" width="16.7109375" style="1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  <c r="W1" s="74" t="s">
        <v>35</v>
      </c>
      <c r="X1" s="74" t="s">
        <v>35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2</v>
      </c>
      <c r="K4" s="25">
        <f t="shared" ref="K4:K7" si="0">J4-(SUM(M4:X4))</f>
        <v>2</v>
      </c>
      <c r="L4" s="26" t="str">
        <f t="shared" ref="L4:L6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200</v>
      </c>
      <c r="K5" s="25">
        <f t="shared" si="0"/>
        <v>200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ref="L7" si="2">IF(K7&lt;0,"ATENÇÃO","OK")</f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ref="K8" si="3">J8-(SUM(M8:X8))</f>
        <v>0</v>
      </c>
      <c r="L8" s="26" t="str">
        <f t="shared" ref="L8" si="4">IF(K8&lt;0,"ATENÇÃO","OK")</f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S1:S2"/>
    <mergeCell ref="T1:T2"/>
    <mergeCell ref="A4:A5"/>
    <mergeCell ref="C4:C5"/>
    <mergeCell ref="A6:A7"/>
    <mergeCell ref="C6:C7"/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</mergeCells>
  <conditionalFormatting sqref="M4:X7">
    <cfRule type="cellIs" dxfId="26" priority="76" stopIfTrue="1" operator="greaterThan">
      <formula>0</formula>
    </cfRule>
    <cfRule type="cellIs" dxfId="25" priority="77" stopIfTrue="1" operator="greaterThan">
      <formula>0</formula>
    </cfRule>
    <cfRule type="cellIs" dxfId="24" priority="78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X1:X2"/>
    <mergeCell ref="A2:L2"/>
    <mergeCell ref="T1:T2"/>
    <mergeCell ref="M1:M2"/>
    <mergeCell ref="D1:I1"/>
    <mergeCell ref="J1:L1"/>
    <mergeCell ref="V1:V2"/>
    <mergeCell ref="U1:U2"/>
    <mergeCell ref="N1:N2"/>
    <mergeCell ref="O1:O2"/>
    <mergeCell ref="P1:P2"/>
    <mergeCell ref="Q1:Q2"/>
    <mergeCell ref="R1:R2"/>
    <mergeCell ref="S1:S2"/>
    <mergeCell ref="A1:C1"/>
    <mergeCell ref="A4:A5"/>
    <mergeCell ref="C4:C5"/>
    <mergeCell ref="A6:A7"/>
    <mergeCell ref="C6:C7"/>
    <mergeCell ref="W1:W2"/>
  </mergeCells>
  <conditionalFormatting sqref="M4:X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X10"/>
  <sheetViews>
    <sheetView zoomScale="86" zoomScaleNormal="86" workbookViewId="0">
      <selection activeCell="D24" sqref="D2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A6:A7"/>
    <mergeCell ref="C6:C7"/>
    <mergeCell ref="U1:U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  <mergeCell ref="X1:X2"/>
    <mergeCell ref="V1:V2"/>
    <mergeCell ref="W1:W2"/>
    <mergeCell ref="A4:A5"/>
    <mergeCell ref="C4:C5"/>
  </mergeCells>
  <conditionalFormatting sqref="M4:X7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zoomScale="80" zoomScaleNormal="80" workbookViewId="0">
      <selection activeCell="H23" sqref="H23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  <c r="W1" s="74" t="s">
        <v>35</v>
      </c>
      <c r="X1" s="74" t="s">
        <v>35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4</v>
      </c>
      <c r="K4" s="25">
        <f t="shared" ref="K4:K8" si="0">J4-(SUM(M4:X4))</f>
        <v>4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310</v>
      </c>
      <c r="K5" s="25">
        <f t="shared" si="0"/>
        <v>310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X1:X2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O1:O2"/>
    <mergeCell ref="A1:C1"/>
    <mergeCell ref="M1:M2"/>
    <mergeCell ref="D1:I1"/>
  </mergeCells>
  <conditionalFormatting sqref="M4:X7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"/>
  <sheetViews>
    <sheetView zoomScale="80" zoomScaleNormal="80" workbookViewId="0">
      <selection activeCell="D19" sqref="D19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M4:X7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0"/>
  <sheetViews>
    <sheetView zoomScale="80" zoomScaleNormal="80" workbookViewId="0">
      <selection activeCell="Q21" sqref="Q21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42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  <c r="W1" s="74" t="s">
        <v>35</v>
      </c>
      <c r="X1" s="74" t="s">
        <v>35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69">
        <v>44595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10</v>
      </c>
      <c r="K4" s="25">
        <f t="shared" ref="K4:K8" si="0">J4-(SUM(M4:X4))</f>
        <v>10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30</v>
      </c>
      <c r="K5" s="25">
        <f t="shared" si="0"/>
        <v>30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>
        <v>50</v>
      </c>
      <c r="K6" s="25">
        <f t="shared" si="0"/>
        <v>38</v>
      </c>
      <c r="L6" s="26" t="str">
        <f t="shared" si="1"/>
        <v>OK</v>
      </c>
      <c r="M6" s="50">
        <v>12</v>
      </c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>
        <v>25000</v>
      </c>
      <c r="K7" s="25">
        <f t="shared" si="0"/>
        <v>24880</v>
      </c>
      <c r="L7" s="26" t="str">
        <f t="shared" si="1"/>
        <v>OK</v>
      </c>
      <c r="M7" s="50">
        <v>120</v>
      </c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>
        <v>30</v>
      </c>
      <c r="K8" s="25">
        <f t="shared" si="0"/>
        <v>30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3177.6000000000004</v>
      </c>
      <c r="N9" s="49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M1:M2"/>
    <mergeCell ref="X1:X2"/>
    <mergeCell ref="N1:N2"/>
    <mergeCell ref="A1:C1"/>
    <mergeCell ref="D1:I1"/>
    <mergeCell ref="J1:L1"/>
    <mergeCell ref="W1:W2"/>
    <mergeCell ref="U1:U2"/>
    <mergeCell ref="V1:V2"/>
    <mergeCell ref="A2:L2"/>
    <mergeCell ref="S1:S2"/>
    <mergeCell ref="T1:T2"/>
    <mergeCell ref="O1:O2"/>
    <mergeCell ref="P1:P2"/>
    <mergeCell ref="Q1:Q2"/>
    <mergeCell ref="R1:R2"/>
  </mergeCells>
  <conditionalFormatting sqref="N4:X7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M4:M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"/>
  <sheetViews>
    <sheetView zoomScale="84" zoomScaleNormal="84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  <c r="W1" s="74" t="s">
        <v>35</v>
      </c>
      <c r="X1" s="74" t="s">
        <v>35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5</v>
      </c>
      <c r="K4" s="25">
        <f t="shared" ref="K4:K8" si="0">J4-(SUM(M4:X4))</f>
        <v>5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700</v>
      </c>
      <c r="K5" s="25">
        <f t="shared" si="0"/>
        <v>700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X1:X2"/>
    <mergeCell ref="S1:S2"/>
    <mergeCell ref="O1:O2"/>
    <mergeCell ref="P1:P2"/>
    <mergeCell ref="Q1:Q2"/>
    <mergeCell ref="R1:R2"/>
    <mergeCell ref="T1:T2"/>
    <mergeCell ref="U1:U2"/>
    <mergeCell ref="V1:V2"/>
    <mergeCell ref="A4:A5"/>
    <mergeCell ref="C4:C5"/>
    <mergeCell ref="A6:A7"/>
    <mergeCell ref="C6:C7"/>
    <mergeCell ref="W1:W2"/>
    <mergeCell ref="D1:I1"/>
    <mergeCell ref="J1:L1"/>
    <mergeCell ref="A2:L2"/>
    <mergeCell ref="M1:M2"/>
    <mergeCell ref="N1:N2"/>
    <mergeCell ref="A1:C1"/>
  </mergeCells>
  <conditionalFormatting sqref="M4:X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0"/>
  <sheetViews>
    <sheetView zoomScale="84" zoomScaleNormal="84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5" t="s">
        <v>32</v>
      </c>
      <c r="B1" s="75"/>
      <c r="C1" s="75"/>
      <c r="D1" s="75" t="s">
        <v>33</v>
      </c>
      <c r="E1" s="75"/>
      <c r="F1" s="75"/>
      <c r="G1" s="75"/>
      <c r="H1" s="75"/>
      <c r="I1" s="75"/>
      <c r="J1" s="75" t="s">
        <v>34</v>
      </c>
      <c r="K1" s="75"/>
      <c r="L1" s="75"/>
      <c r="M1" s="74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6">
        <v>9</v>
      </c>
      <c r="B4" s="35">
        <v>18</v>
      </c>
      <c r="C4" s="78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7"/>
      <c r="B5" s="35">
        <v>19</v>
      </c>
      <c r="C5" s="79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0">
        <v>10</v>
      </c>
      <c r="B6" s="51">
        <v>20</v>
      </c>
      <c r="C6" s="72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1"/>
      <c r="B7" s="51">
        <v>21</v>
      </c>
      <c r="C7" s="73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V1:V2"/>
    <mergeCell ref="O1:O2"/>
    <mergeCell ref="A4:A5"/>
    <mergeCell ref="C4:C5"/>
    <mergeCell ref="A6:A7"/>
    <mergeCell ref="C6:C7"/>
    <mergeCell ref="W1:W2"/>
  </mergeCells>
  <conditionalFormatting sqref="M4:X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tabSelected="1" zoomScale="80" zoomScaleNormal="80" workbookViewId="0">
      <selection activeCell="R16" sqref="R16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7" customWidth="1"/>
    <col min="4" max="4" width="62.85546875" style="1" customWidth="1"/>
    <col min="5" max="5" width="12.42578125" style="1" customWidth="1"/>
    <col min="6" max="6" width="12.7109375" style="34" bestFit="1" customWidth="1"/>
    <col min="7" max="7" width="20.5703125" style="4" customWidth="1"/>
    <col min="8" max="8" width="18.7109375" style="28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48" customHeight="1" x14ac:dyDescent="0.25">
      <c r="A1" s="89" t="s">
        <v>41</v>
      </c>
      <c r="B1" s="90"/>
      <c r="C1" s="91"/>
      <c r="D1" s="89" t="s">
        <v>33</v>
      </c>
      <c r="E1" s="90"/>
      <c r="F1" s="91"/>
      <c r="G1" s="85" t="s">
        <v>34</v>
      </c>
      <c r="H1" s="86"/>
      <c r="I1" s="86"/>
      <c r="J1" s="86"/>
      <c r="K1" s="87"/>
    </row>
    <row r="2" spans="1:11" ht="26.25" customHeight="1" x14ac:dyDescent="0.25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3" customFormat="1" ht="45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50.1" customHeight="1" x14ac:dyDescent="0.25">
      <c r="A4" s="76">
        <v>9</v>
      </c>
      <c r="B4" s="35">
        <v>18</v>
      </c>
      <c r="C4" s="96" t="s">
        <v>36</v>
      </c>
      <c r="D4" s="39" t="s">
        <v>29</v>
      </c>
      <c r="E4" s="21" t="s">
        <v>37</v>
      </c>
      <c r="F4" s="33">
        <v>314.77</v>
      </c>
      <c r="G4" s="18">
        <f>CESFI!J4+ESAG!J4+CEART!J4+FAED!J4+CEFID!J4+CERES!J4+CEAD!J4+REITORIA!J4</f>
        <v>21</v>
      </c>
      <c r="H4" s="25">
        <f>(CESFI!J4-CESFI!K4)+(ESAG!J4-ESAG!K4)+(CEART!J4-CEART!K4)+(FAED!J4-FAED!K4)+(CEFID!J4-CEFID!K4)+(CERES!J4-CERES!K4)+(REITORIA!J4-REITORIA!K4)</f>
        <v>0</v>
      </c>
      <c r="I4" s="30">
        <f t="shared" ref="I4:I8" si="0">G4-H4</f>
        <v>21</v>
      </c>
      <c r="J4" s="20">
        <f t="shared" ref="J4:J8" si="1">F4*G4</f>
        <v>6610.17</v>
      </c>
      <c r="K4" s="20">
        <f t="shared" ref="K4:K8" si="2">F4*H4</f>
        <v>0</v>
      </c>
    </row>
    <row r="5" spans="1:11" ht="50.1" customHeight="1" x14ac:dyDescent="0.25">
      <c r="A5" s="95"/>
      <c r="B5" s="35">
        <v>19</v>
      </c>
      <c r="C5" s="96"/>
      <c r="D5" s="39" t="s">
        <v>38</v>
      </c>
      <c r="E5" s="21" t="s">
        <v>17</v>
      </c>
      <c r="F5" s="33">
        <v>8.6</v>
      </c>
      <c r="G5" s="18">
        <f>CESFI!J5+ESAG!J5+CEART!J5+FAED!J5+CEFID!J5+CERES!J5+CEAD!J5+REITORIA!J5</f>
        <v>1240</v>
      </c>
      <c r="H5" s="25">
        <f>(CESFI!J5-CESFI!K5)+(ESAG!J5-ESAG!K5)+(CEART!J5-CEART!K5)+(FAED!J5-FAED!K5)+(CEFID!J5-CEFID!K5)+(CERES!J5-CERES!K5)+(REITORIA!J5-REITORIA!K5)</f>
        <v>0</v>
      </c>
      <c r="I5" s="30">
        <f t="shared" si="0"/>
        <v>1240</v>
      </c>
      <c r="J5" s="20">
        <f t="shared" si="1"/>
        <v>10664</v>
      </c>
      <c r="K5" s="20">
        <f t="shared" si="2"/>
        <v>0</v>
      </c>
    </row>
    <row r="6" spans="1:11" ht="50.1" customHeight="1" x14ac:dyDescent="0.25">
      <c r="A6" s="70">
        <v>10</v>
      </c>
      <c r="B6" s="51">
        <v>20</v>
      </c>
      <c r="C6" s="97" t="s">
        <v>36</v>
      </c>
      <c r="D6" s="52" t="s">
        <v>39</v>
      </c>
      <c r="E6" s="53" t="s">
        <v>37</v>
      </c>
      <c r="F6" s="55">
        <v>257.3</v>
      </c>
      <c r="G6" s="18">
        <f>CESFI!J6+ESAG!J6+CEART!J6+FAED!J6+CEFID!J6+CERES!J6+CEAD!J6+REITORIA!J6</f>
        <v>50</v>
      </c>
      <c r="H6" s="25">
        <f>(CESFI!J6-CESFI!K6)+(ESAG!J6-ESAG!K6)+(CEART!J6-CEART!K6)+(FAED!J6-FAED!K6)+(CEFID!J6-CEFID!K6)+(CERES!J6-CERES!K6)+(REITORIA!J6-REITORIA!K6)</f>
        <v>12</v>
      </c>
      <c r="I6" s="30">
        <f t="shared" si="0"/>
        <v>38</v>
      </c>
      <c r="J6" s="20">
        <f t="shared" si="1"/>
        <v>12865</v>
      </c>
      <c r="K6" s="20">
        <f t="shared" si="2"/>
        <v>3087.6000000000004</v>
      </c>
    </row>
    <row r="7" spans="1:11" ht="50.1" customHeight="1" x14ac:dyDescent="0.25">
      <c r="A7" s="70"/>
      <c r="B7" s="51">
        <v>21</v>
      </c>
      <c r="C7" s="97"/>
      <c r="D7" s="56" t="s">
        <v>16</v>
      </c>
      <c r="E7" s="53" t="s">
        <v>40</v>
      </c>
      <c r="F7" s="55">
        <v>0.75</v>
      </c>
      <c r="G7" s="18">
        <f>CESFI!J7+ESAG!J7+CEART!J7+FAED!J7+CEFID!J7+CERES!J7+CEAD!J7+REITORIA!J7</f>
        <v>25000</v>
      </c>
      <c r="H7" s="25">
        <f>(CESFI!J7-CESFI!K7)+(ESAG!J7-ESAG!K7)+(CEART!J7-CEART!K7)+(FAED!J7-FAED!K7)+(CEFID!J7-CEFID!K7)+(CERES!J7-CERES!K7)+(REITORIA!J7-REITORIA!K7)</f>
        <v>120</v>
      </c>
      <c r="I7" s="30">
        <f t="shared" si="0"/>
        <v>24880</v>
      </c>
      <c r="J7" s="20">
        <f t="shared" si="1"/>
        <v>18750</v>
      </c>
      <c r="K7" s="20">
        <f t="shared" si="2"/>
        <v>90</v>
      </c>
    </row>
    <row r="8" spans="1:11" ht="72" customHeight="1" x14ac:dyDescent="0.25">
      <c r="A8" s="63">
        <v>11</v>
      </c>
      <c r="B8" s="64">
        <v>22</v>
      </c>
      <c r="C8" s="65" t="s">
        <v>36</v>
      </c>
      <c r="D8" s="66" t="s">
        <v>30</v>
      </c>
      <c r="E8" s="67" t="s">
        <v>37</v>
      </c>
      <c r="F8" s="68">
        <v>379.8</v>
      </c>
      <c r="G8" s="18">
        <f>CESFI!J8+ESAG!J8+CEART!J8+FAED!J8+CEFID!J8+CERES!J8+CEAD!J8+REITORIA!J8</f>
        <v>30</v>
      </c>
      <c r="H8" s="25">
        <f>(CESFI!J8-CESFI!K8)+(ESAG!J8-ESAG!K8)+(CEART!J8-CEART!K8)+(FAED!J8-FAED!K8)+(CEFID!J8-CEFID!K8)+(CERES!J8-CERES!K8)+(REITORIA!J8-REITORIA!K8)</f>
        <v>0</v>
      </c>
      <c r="I8" s="30">
        <f t="shared" si="0"/>
        <v>30</v>
      </c>
      <c r="J8" s="20">
        <f t="shared" si="1"/>
        <v>11394</v>
      </c>
      <c r="K8" s="20">
        <f t="shared" si="2"/>
        <v>0</v>
      </c>
    </row>
    <row r="9" spans="1:11" ht="44.25" customHeight="1" x14ac:dyDescent="0.25">
      <c r="J9" s="61">
        <f>SUM(J4:J8)</f>
        <v>60283.17</v>
      </c>
      <c r="K9" s="48">
        <f>SUM(K4:K8)</f>
        <v>3177.6000000000004</v>
      </c>
    </row>
    <row r="11" spans="1:11" ht="31.5" customHeight="1" x14ac:dyDescent="0.25"/>
    <row r="13" spans="1:11" ht="16.5" customHeight="1" x14ac:dyDescent="0.25"/>
    <row r="14" spans="1:11" ht="15.75" x14ac:dyDescent="0.25">
      <c r="G14" s="92" t="str">
        <f>A1</f>
        <v>PROCESSO: 783/2021</v>
      </c>
      <c r="H14" s="93"/>
      <c r="I14" s="93"/>
      <c r="J14" s="93"/>
      <c r="K14" s="94"/>
    </row>
    <row r="15" spans="1:11" ht="15" customHeight="1" x14ac:dyDescent="0.25">
      <c r="G15" s="98" t="str">
        <f>D1</f>
        <v>CONTRATAÇÃO DE EMPRESA PARA PRESTAÇÃO DE SERVIÇOS DE COLETA, TRANSPORTE E DESTINAÇÃO FINAL DE RESÍDUOS QUÍMICOS, LABORATORIAIS, HOSPITALARES, ENTULHOS E LÂMPADAS PARA O CAMPUS I, CERES E CESFI DA UDESC - RELANÇAMENTO</v>
      </c>
      <c r="H15" s="99"/>
      <c r="I15" s="99"/>
      <c r="J15" s="99"/>
      <c r="K15" s="100"/>
    </row>
    <row r="16" spans="1:11" ht="15.75" x14ac:dyDescent="0.25">
      <c r="G16" s="101" t="str">
        <f>G1</f>
        <v>VIGÊNCIA DA ATA: 30/07/2021 até 30/07/2022</v>
      </c>
      <c r="H16" s="102"/>
      <c r="I16" s="102"/>
      <c r="J16" s="102"/>
      <c r="K16" s="103"/>
    </row>
    <row r="17" spans="7:11" ht="15.75" x14ac:dyDescent="0.25">
      <c r="G17" s="11" t="s">
        <v>10</v>
      </c>
      <c r="H17" s="12"/>
      <c r="I17" s="12"/>
      <c r="J17" s="12"/>
      <c r="K17" s="7">
        <f>J9</f>
        <v>60283.17</v>
      </c>
    </row>
    <row r="18" spans="7:11" ht="15.75" x14ac:dyDescent="0.25">
      <c r="G18" s="13" t="s">
        <v>11</v>
      </c>
      <c r="H18" s="14"/>
      <c r="I18" s="14"/>
      <c r="J18" s="14"/>
      <c r="K18" s="8">
        <f>K9</f>
        <v>3177.6000000000004</v>
      </c>
    </row>
    <row r="19" spans="7:11" ht="15.75" x14ac:dyDescent="0.25">
      <c r="G19" s="13" t="s">
        <v>12</v>
      </c>
      <c r="H19" s="14"/>
      <c r="I19" s="14"/>
      <c r="J19" s="14"/>
      <c r="K19" s="10"/>
    </row>
    <row r="20" spans="7:11" ht="15.75" x14ac:dyDescent="0.25">
      <c r="G20" s="15" t="s">
        <v>13</v>
      </c>
      <c r="H20" s="16"/>
      <c r="I20" s="16"/>
      <c r="J20" s="16"/>
      <c r="K20" s="9">
        <f>K18/K17</f>
        <v>5.2711229353068205E-2</v>
      </c>
    </row>
    <row r="21" spans="7:11" ht="15.75" x14ac:dyDescent="0.25">
      <c r="G21" s="82" t="s">
        <v>43</v>
      </c>
      <c r="H21" s="83"/>
      <c r="I21" s="83"/>
      <c r="J21" s="83"/>
      <c r="K21" s="84"/>
    </row>
  </sheetData>
  <mergeCells count="12">
    <mergeCell ref="G21:K21"/>
    <mergeCell ref="G1:K1"/>
    <mergeCell ref="A2:K2"/>
    <mergeCell ref="A1:C1"/>
    <mergeCell ref="D1:F1"/>
    <mergeCell ref="G14:K14"/>
    <mergeCell ref="A4:A5"/>
    <mergeCell ref="C4:C5"/>
    <mergeCell ref="A6:A7"/>
    <mergeCell ref="C6:C7"/>
    <mergeCell ref="G15:K15"/>
    <mergeCell ref="G16:K16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CESFI</vt:lpstr>
      <vt:lpstr>ESAG</vt:lpstr>
      <vt:lpstr>CEAD</vt:lpstr>
      <vt:lpstr>CEART</vt:lpstr>
      <vt:lpstr>FAED</vt:lpstr>
      <vt:lpstr>CEFID</vt:lpstr>
      <vt:lpstr>CERES</vt:lpstr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2022-02-10T17:47:01Z</dcterms:modified>
</cp:coreProperties>
</file>