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EGECON\2. Atas de Registro de Preços\UDESC\PE 0821.2019 SGPE 06125.2019 - Revisão e Tradução  - SRP 05.08.20\"/>
    </mc:Choice>
  </mc:AlternateContent>
  <xr:revisionPtr revIDLastSave="0" documentId="13_ncr:1_{EC3EB57B-2F47-4DBB-ABE0-96D4BE617D4E}" xr6:coauthVersionLast="45" xr6:coauthVersionMax="45" xr10:uidLastSave="{00000000-0000-0000-0000-000000000000}"/>
  <bookViews>
    <workbookView xWindow="-28920" yWindow="3990" windowWidth="29040" windowHeight="15840" tabRatio="857" activeTab="8" xr2:uid="{00000000-000D-0000-FFFF-FFFF00000000}"/>
  </bookViews>
  <sheets>
    <sheet name="REITORIA SCII" sheetId="163" r:id="rId1"/>
    <sheet name="PROPPG" sheetId="161" r:id="rId2"/>
    <sheet name="CEART" sheetId="164" r:id="rId3"/>
    <sheet name="CEPLAN" sheetId="172" r:id="rId4"/>
    <sheet name="CEAD" sheetId="165" r:id="rId5"/>
    <sheet name="FAED" sheetId="166" r:id="rId6"/>
    <sheet name="CEFID" sheetId="167" r:id="rId7"/>
    <sheet name="CESFI" sheetId="170" r:id="rId8"/>
    <sheet name="CAV" sheetId="174" r:id="rId9"/>
    <sheet name="CEAVI" sheetId="173" r:id="rId10"/>
    <sheet name="CCT" sheetId="169" r:id="rId11"/>
    <sheet name="CERES" sheetId="168" r:id="rId12"/>
    <sheet name="CEO" sheetId="171" r:id="rId13"/>
    <sheet name="GESTOR" sheetId="162" r:id="rId14"/>
    <sheet name="Modelo Anexo II IN 002_2014" sheetId="77" r:id="rId15"/>
  </sheets>
  <definedNames>
    <definedName name="diasuteis" localSheetId="8">#REF!</definedName>
    <definedName name="diasuteis" localSheetId="9">#REF!</definedName>
    <definedName name="diasuteis" localSheetId="3">#REF!</definedName>
    <definedName name="diasuteis" localSheetId="13">#REF!</definedName>
    <definedName name="diasuteis" localSheetId="1">#REF!</definedName>
    <definedName name="diasuteis">#REF!</definedName>
    <definedName name="Ferias" localSheetId="8">#REF!</definedName>
    <definedName name="Ferias" localSheetId="9">#REF!</definedName>
    <definedName name="Ferias" localSheetId="3">#REF!</definedName>
    <definedName name="Ferias" localSheetId="13">#REF!</definedName>
    <definedName name="Ferias" localSheetId="1">#REF!</definedName>
    <definedName name="Ferias">#REF!</definedName>
    <definedName name="RD" localSheetId="8">OFFSET(#REF!,(MATCH(SMALL(#REF!,ROW()-10),#REF!,0)-1),0)</definedName>
    <definedName name="RD" localSheetId="9">OFFSET(#REF!,(MATCH(SMALL(#REF!,ROW()-10),#REF!,0)-1),0)</definedName>
    <definedName name="RD" localSheetId="3">OFFSET(#REF!,(MATCH(SMALL(#REF!,ROW()-10),#REF!,0)-1),0)</definedName>
    <definedName name="RD" localSheetId="13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174" l="1"/>
  <c r="J6" i="174"/>
  <c r="J7" i="174"/>
  <c r="J8" i="174"/>
  <c r="J9" i="174"/>
  <c r="J10" i="174"/>
  <c r="J11" i="174"/>
  <c r="J12" i="174"/>
  <c r="J13" i="174"/>
  <c r="J14" i="174"/>
  <c r="J15" i="174"/>
  <c r="J16" i="174"/>
  <c r="J17" i="174"/>
  <c r="J18" i="174"/>
  <c r="J4" i="174"/>
  <c r="M19" i="163" l="1"/>
  <c r="L19" i="163"/>
  <c r="I8" i="174" l="1"/>
  <c r="I8" i="168"/>
  <c r="I8" i="166" l="1"/>
  <c r="I10" i="166" l="1"/>
  <c r="I10" i="167"/>
  <c r="I15" i="163" l="1"/>
  <c r="I15" i="166"/>
  <c r="I16" i="165"/>
  <c r="I16" i="166" l="1"/>
  <c r="H27" i="162" l="1"/>
  <c r="H26" i="162"/>
  <c r="H25" i="162"/>
  <c r="H5" i="162"/>
  <c r="K5" i="162" s="1"/>
  <c r="H6" i="162"/>
  <c r="K6" i="162" s="1"/>
  <c r="H7" i="162"/>
  <c r="H8" i="162"/>
  <c r="H9" i="162"/>
  <c r="K9" i="162" s="1"/>
  <c r="H10" i="162"/>
  <c r="K10" i="162" s="1"/>
  <c r="H11" i="162"/>
  <c r="H12" i="162"/>
  <c r="K12" i="162" s="1"/>
  <c r="H13" i="162"/>
  <c r="H14" i="162"/>
  <c r="H15" i="162"/>
  <c r="H16" i="162"/>
  <c r="K16" i="162" s="1"/>
  <c r="H17" i="162"/>
  <c r="K17" i="162" s="1"/>
  <c r="H18" i="162"/>
  <c r="K18" i="162" s="1"/>
  <c r="H4" i="162"/>
  <c r="J18" i="171"/>
  <c r="K18" i="171" s="1"/>
  <c r="J17" i="171"/>
  <c r="K17" i="171" s="1"/>
  <c r="J16" i="171"/>
  <c r="K16" i="171" s="1"/>
  <c r="J15" i="171"/>
  <c r="K15" i="171" s="1"/>
  <c r="J14" i="171"/>
  <c r="K14" i="171" s="1"/>
  <c r="J13" i="171"/>
  <c r="K13" i="171" s="1"/>
  <c r="J12" i="171"/>
  <c r="K12" i="171" s="1"/>
  <c r="J11" i="171"/>
  <c r="K11" i="171" s="1"/>
  <c r="J10" i="171"/>
  <c r="K10" i="171" s="1"/>
  <c r="J9" i="171"/>
  <c r="K9" i="171" s="1"/>
  <c r="J8" i="171"/>
  <c r="K8" i="171" s="1"/>
  <c r="J7" i="171"/>
  <c r="K7" i="171" s="1"/>
  <c r="J6" i="171"/>
  <c r="K6" i="171" s="1"/>
  <c r="J5" i="171"/>
  <c r="K5" i="171" s="1"/>
  <c r="J4" i="171"/>
  <c r="K4" i="171" s="1"/>
  <c r="J18" i="168"/>
  <c r="K18" i="168" s="1"/>
  <c r="J17" i="168"/>
  <c r="K17" i="168" s="1"/>
  <c r="J16" i="168"/>
  <c r="K16" i="168" s="1"/>
  <c r="J15" i="168"/>
  <c r="K15" i="168" s="1"/>
  <c r="J14" i="168"/>
  <c r="K14" i="168" s="1"/>
  <c r="J13" i="168"/>
  <c r="K13" i="168" s="1"/>
  <c r="J12" i="168"/>
  <c r="K12" i="168" s="1"/>
  <c r="J11" i="168"/>
  <c r="K11" i="168" s="1"/>
  <c r="J10" i="168"/>
  <c r="K10" i="168" s="1"/>
  <c r="J9" i="168"/>
  <c r="K9" i="168" s="1"/>
  <c r="J8" i="168"/>
  <c r="K8" i="168" s="1"/>
  <c r="J7" i="168"/>
  <c r="K7" i="168" s="1"/>
  <c r="J6" i="168"/>
  <c r="K6" i="168" s="1"/>
  <c r="J5" i="168"/>
  <c r="K5" i="168" s="1"/>
  <c r="J4" i="168"/>
  <c r="K4" i="168" s="1"/>
  <c r="J18" i="169"/>
  <c r="K18" i="169" s="1"/>
  <c r="J17" i="169"/>
  <c r="K17" i="169" s="1"/>
  <c r="J16" i="169"/>
  <c r="K16" i="169" s="1"/>
  <c r="J15" i="169"/>
  <c r="K15" i="169" s="1"/>
  <c r="J14" i="169"/>
  <c r="K14" i="169" s="1"/>
  <c r="J13" i="169"/>
  <c r="K13" i="169" s="1"/>
  <c r="J12" i="169"/>
  <c r="K12" i="169" s="1"/>
  <c r="J11" i="169"/>
  <c r="K11" i="169" s="1"/>
  <c r="J10" i="169"/>
  <c r="K10" i="169" s="1"/>
  <c r="J9" i="169"/>
  <c r="K9" i="169" s="1"/>
  <c r="J8" i="169"/>
  <c r="K8" i="169" s="1"/>
  <c r="J7" i="169"/>
  <c r="K7" i="169" s="1"/>
  <c r="J6" i="169"/>
  <c r="K6" i="169" s="1"/>
  <c r="J5" i="169"/>
  <c r="K5" i="169" s="1"/>
  <c r="J4" i="169"/>
  <c r="K4" i="169" s="1"/>
  <c r="J18" i="173"/>
  <c r="K18" i="173" s="1"/>
  <c r="J17" i="173"/>
  <c r="K17" i="173" s="1"/>
  <c r="J16" i="173"/>
  <c r="K16" i="173" s="1"/>
  <c r="J15" i="173"/>
  <c r="K15" i="173" s="1"/>
  <c r="J14" i="173"/>
  <c r="K14" i="173" s="1"/>
  <c r="J13" i="173"/>
  <c r="K13" i="173" s="1"/>
  <c r="J12" i="173"/>
  <c r="K12" i="173" s="1"/>
  <c r="J11" i="173"/>
  <c r="K11" i="173" s="1"/>
  <c r="J10" i="173"/>
  <c r="K10" i="173" s="1"/>
  <c r="J9" i="173"/>
  <c r="K9" i="173" s="1"/>
  <c r="J8" i="173"/>
  <c r="K8" i="173" s="1"/>
  <c r="J7" i="173"/>
  <c r="K7" i="173" s="1"/>
  <c r="J6" i="173"/>
  <c r="K6" i="173" s="1"/>
  <c r="J5" i="173"/>
  <c r="K5" i="173" s="1"/>
  <c r="J4" i="173"/>
  <c r="K4" i="173" s="1"/>
  <c r="K18" i="174"/>
  <c r="K17" i="174"/>
  <c r="K16" i="174"/>
  <c r="K15" i="174"/>
  <c r="K14" i="174"/>
  <c r="K13" i="174"/>
  <c r="K12" i="174"/>
  <c r="K11" i="174"/>
  <c r="K10" i="174"/>
  <c r="K9" i="174"/>
  <c r="K8" i="174"/>
  <c r="K7" i="174"/>
  <c r="K6" i="174"/>
  <c r="K5" i="174"/>
  <c r="K4" i="174"/>
  <c r="J18" i="170"/>
  <c r="K18" i="170" s="1"/>
  <c r="J17" i="170"/>
  <c r="K17" i="170" s="1"/>
  <c r="J16" i="170"/>
  <c r="K16" i="170" s="1"/>
  <c r="J15" i="170"/>
  <c r="K15" i="170" s="1"/>
  <c r="J14" i="170"/>
  <c r="K14" i="170" s="1"/>
  <c r="J13" i="170"/>
  <c r="K13" i="170" s="1"/>
  <c r="J12" i="170"/>
  <c r="K12" i="170" s="1"/>
  <c r="J11" i="170"/>
  <c r="K11" i="170" s="1"/>
  <c r="J10" i="170"/>
  <c r="K10" i="170" s="1"/>
  <c r="J9" i="170"/>
  <c r="K9" i="170" s="1"/>
  <c r="J8" i="170"/>
  <c r="K8" i="170" s="1"/>
  <c r="J7" i="170"/>
  <c r="K7" i="170" s="1"/>
  <c r="J6" i="170"/>
  <c r="K6" i="170" s="1"/>
  <c r="J5" i="170"/>
  <c r="K5" i="170" s="1"/>
  <c r="J4" i="170"/>
  <c r="K4" i="170" s="1"/>
  <c r="J18" i="167"/>
  <c r="K18" i="167" s="1"/>
  <c r="J17" i="167"/>
  <c r="K17" i="167" s="1"/>
  <c r="J16" i="167"/>
  <c r="K16" i="167" s="1"/>
  <c r="J15" i="167"/>
  <c r="K15" i="167" s="1"/>
  <c r="J14" i="167"/>
  <c r="K14" i="167" s="1"/>
  <c r="J13" i="167"/>
  <c r="K13" i="167" s="1"/>
  <c r="J12" i="167"/>
  <c r="K12" i="167" s="1"/>
  <c r="J11" i="167"/>
  <c r="K11" i="167" s="1"/>
  <c r="J10" i="167"/>
  <c r="K10" i="167" s="1"/>
  <c r="J9" i="167"/>
  <c r="K9" i="167" s="1"/>
  <c r="J8" i="167"/>
  <c r="K8" i="167" s="1"/>
  <c r="J7" i="167"/>
  <c r="K7" i="167" s="1"/>
  <c r="J6" i="167"/>
  <c r="K6" i="167" s="1"/>
  <c r="J5" i="167"/>
  <c r="K5" i="167" s="1"/>
  <c r="J4" i="167"/>
  <c r="K4" i="167" s="1"/>
  <c r="J18" i="166"/>
  <c r="K18" i="166" s="1"/>
  <c r="J17" i="166"/>
  <c r="K17" i="166" s="1"/>
  <c r="J16" i="166"/>
  <c r="K16" i="166" s="1"/>
  <c r="J15" i="166"/>
  <c r="K15" i="166" s="1"/>
  <c r="J14" i="166"/>
  <c r="K14" i="166" s="1"/>
  <c r="J13" i="166"/>
  <c r="K13" i="166" s="1"/>
  <c r="J12" i="166"/>
  <c r="K12" i="166" s="1"/>
  <c r="J11" i="166"/>
  <c r="K11" i="166" s="1"/>
  <c r="J10" i="166"/>
  <c r="K10" i="166" s="1"/>
  <c r="J9" i="166"/>
  <c r="K9" i="166" s="1"/>
  <c r="J8" i="166"/>
  <c r="K8" i="166" s="1"/>
  <c r="J7" i="166"/>
  <c r="K7" i="166" s="1"/>
  <c r="J6" i="166"/>
  <c r="K6" i="166" s="1"/>
  <c r="J5" i="166"/>
  <c r="K5" i="166" s="1"/>
  <c r="J4" i="166"/>
  <c r="K4" i="166" s="1"/>
  <c r="J18" i="165"/>
  <c r="K18" i="165" s="1"/>
  <c r="J17" i="165"/>
  <c r="K17" i="165" s="1"/>
  <c r="J16" i="165"/>
  <c r="K16" i="165" s="1"/>
  <c r="J15" i="165"/>
  <c r="K15" i="165" s="1"/>
  <c r="J14" i="165"/>
  <c r="K14" i="165" s="1"/>
  <c r="J13" i="165"/>
  <c r="K13" i="165" s="1"/>
  <c r="J12" i="165"/>
  <c r="K12" i="165" s="1"/>
  <c r="J11" i="165"/>
  <c r="K11" i="165" s="1"/>
  <c r="J10" i="165"/>
  <c r="K10" i="165" s="1"/>
  <c r="J9" i="165"/>
  <c r="K9" i="165" s="1"/>
  <c r="J8" i="165"/>
  <c r="K8" i="165" s="1"/>
  <c r="J7" i="165"/>
  <c r="K7" i="165" s="1"/>
  <c r="J6" i="165"/>
  <c r="K6" i="165" s="1"/>
  <c r="J5" i="165"/>
  <c r="K5" i="165" s="1"/>
  <c r="J4" i="165"/>
  <c r="K4" i="165" s="1"/>
  <c r="J18" i="172"/>
  <c r="K18" i="172" s="1"/>
  <c r="J17" i="172"/>
  <c r="K17" i="172" s="1"/>
  <c r="J16" i="172"/>
  <c r="K16" i="172" s="1"/>
  <c r="J15" i="172"/>
  <c r="K15" i="172" s="1"/>
  <c r="J14" i="172"/>
  <c r="K14" i="172" s="1"/>
  <c r="J13" i="172"/>
  <c r="K13" i="172" s="1"/>
  <c r="J12" i="172"/>
  <c r="K12" i="172" s="1"/>
  <c r="J11" i="172"/>
  <c r="K11" i="172" s="1"/>
  <c r="J10" i="172"/>
  <c r="K10" i="172" s="1"/>
  <c r="J9" i="172"/>
  <c r="K9" i="172" s="1"/>
  <c r="J8" i="172"/>
  <c r="K8" i="172" s="1"/>
  <c r="J7" i="172"/>
  <c r="K7" i="172" s="1"/>
  <c r="J6" i="172"/>
  <c r="K6" i="172" s="1"/>
  <c r="J5" i="172"/>
  <c r="K5" i="172" s="1"/>
  <c r="J4" i="172"/>
  <c r="K4" i="172" s="1"/>
  <c r="J18" i="164"/>
  <c r="K18" i="164" s="1"/>
  <c r="J17" i="164"/>
  <c r="K17" i="164" s="1"/>
  <c r="J16" i="164"/>
  <c r="K16" i="164" s="1"/>
  <c r="J15" i="164"/>
  <c r="K15" i="164" s="1"/>
  <c r="J14" i="164"/>
  <c r="K14" i="164" s="1"/>
  <c r="J13" i="164"/>
  <c r="K13" i="164" s="1"/>
  <c r="J12" i="164"/>
  <c r="K12" i="164" s="1"/>
  <c r="J11" i="164"/>
  <c r="K11" i="164" s="1"/>
  <c r="J10" i="164"/>
  <c r="K10" i="164" s="1"/>
  <c r="J9" i="164"/>
  <c r="K9" i="164" s="1"/>
  <c r="J8" i="164"/>
  <c r="K8" i="164" s="1"/>
  <c r="J7" i="164"/>
  <c r="K7" i="164" s="1"/>
  <c r="J6" i="164"/>
  <c r="K6" i="164" s="1"/>
  <c r="J5" i="164"/>
  <c r="K5" i="164" s="1"/>
  <c r="J4" i="164"/>
  <c r="K4" i="164" s="1"/>
  <c r="J18" i="161"/>
  <c r="K18" i="161" s="1"/>
  <c r="J17" i="161"/>
  <c r="K17" i="161" s="1"/>
  <c r="J16" i="161"/>
  <c r="K16" i="161" s="1"/>
  <c r="J15" i="161"/>
  <c r="K15" i="161" s="1"/>
  <c r="J14" i="161"/>
  <c r="K14" i="161" s="1"/>
  <c r="J13" i="161"/>
  <c r="K13" i="161" s="1"/>
  <c r="J12" i="161"/>
  <c r="K12" i="161" s="1"/>
  <c r="J11" i="161"/>
  <c r="K11" i="161" s="1"/>
  <c r="J10" i="161"/>
  <c r="K10" i="161" s="1"/>
  <c r="J9" i="161"/>
  <c r="K9" i="161" s="1"/>
  <c r="J8" i="161"/>
  <c r="K8" i="161" s="1"/>
  <c r="J7" i="161"/>
  <c r="K7" i="161" s="1"/>
  <c r="J6" i="161"/>
  <c r="K6" i="161" s="1"/>
  <c r="J5" i="161"/>
  <c r="K5" i="161" s="1"/>
  <c r="J4" i="161"/>
  <c r="K4" i="161" s="1"/>
  <c r="J14" i="163"/>
  <c r="K14" i="163" s="1"/>
  <c r="J15" i="163"/>
  <c r="K15" i="163" s="1"/>
  <c r="J16" i="163"/>
  <c r="K16" i="163" s="1"/>
  <c r="J17" i="163"/>
  <c r="K17" i="163" s="1"/>
  <c r="J18" i="163"/>
  <c r="K18" i="163" s="1"/>
  <c r="I17" i="162" l="1"/>
  <c r="L17" i="162" s="1"/>
  <c r="K14" i="162"/>
  <c r="I16" i="162"/>
  <c r="L16" i="162" s="1"/>
  <c r="K13" i="162"/>
  <c r="I15" i="162"/>
  <c r="L15" i="162" s="1"/>
  <c r="I18" i="162"/>
  <c r="I14" i="162"/>
  <c r="L14" i="162" s="1"/>
  <c r="K8" i="162"/>
  <c r="K15" i="162"/>
  <c r="K11" i="162"/>
  <c r="K7" i="162"/>
  <c r="J5" i="163"/>
  <c r="J6" i="163"/>
  <c r="I6" i="162" s="1"/>
  <c r="J7" i="163"/>
  <c r="J8" i="163"/>
  <c r="I8" i="162" s="1"/>
  <c r="L8" i="162" s="1"/>
  <c r="J9" i="163"/>
  <c r="J10" i="163"/>
  <c r="I10" i="162" s="1"/>
  <c r="L10" i="162" s="1"/>
  <c r="J11" i="163"/>
  <c r="J12" i="163"/>
  <c r="I12" i="162" s="1"/>
  <c r="L12" i="162" s="1"/>
  <c r="J13" i="163"/>
  <c r="J4" i="163"/>
  <c r="I4" i="162" s="1"/>
  <c r="K6" i="163" l="1"/>
  <c r="J17" i="162"/>
  <c r="J16" i="162"/>
  <c r="J15" i="162"/>
  <c r="K11" i="163"/>
  <c r="I11" i="162"/>
  <c r="K7" i="163"/>
  <c r="I7" i="162"/>
  <c r="J18" i="162"/>
  <c r="L18" i="162"/>
  <c r="J10" i="162"/>
  <c r="K13" i="163"/>
  <c r="I13" i="162"/>
  <c r="K9" i="163"/>
  <c r="I9" i="162"/>
  <c r="J6" i="162"/>
  <c r="L6" i="162"/>
  <c r="J12" i="162"/>
  <c r="J8" i="162"/>
  <c r="K5" i="163"/>
  <c r="I5" i="162"/>
  <c r="J14" i="162"/>
  <c r="K12" i="163"/>
  <c r="K8" i="163"/>
  <c r="K10" i="163"/>
  <c r="J9" i="162" l="1"/>
  <c r="L9" i="162"/>
  <c r="L11" i="162"/>
  <c r="J11" i="162"/>
  <c r="L7" i="162"/>
  <c r="J7" i="162"/>
  <c r="L5" i="162"/>
  <c r="J5" i="162"/>
  <c r="L13" i="162"/>
  <c r="J13" i="162"/>
  <c r="K4" i="162"/>
  <c r="K19" i="162" s="1"/>
  <c r="L28" i="162" s="1"/>
  <c r="K4" i="163" l="1"/>
  <c r="J4" i="162" l="1"/>
  <c r="L4" i="162"/>
  <c r="L19" i="162" s="1"/>
  <c r="L29" i="162" s="1"/>
  <c r="L31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15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faer 4 hs - para proex - 05/09/19 
cedido faer 5 hs - para proex - 31/10/19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16" authorId="0" shapeId="0" xr:uid="{00000000-0006-0000-0400-000001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faed 2 hs - 09/09/19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tc={75AAF2DA-2BFC-470E-8444-6735B5FE84EB}</author>
    <author>MARCELO DARCI DE SOUZA</author>
  </authors>
  <commentList>
    <comment ref="I8" authorId="0" shapeId="0" xr:uid="{00000000-0006-0000-0500-000001000000}">
      <text>
        <r>
          <rPr>
            <sz val="10"/>
            <rFont val="Arial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Cedeu 50 para o CAV em 24.03.20</t>
        </r>
      </text>
    </comment>
    <comment ref="I10" authorId="1" shapeId="0" xr:uid="{00000000-0006-0000-0500-000002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pelo cefid 13 und 12/11/19</t>
        </r>
      </text>
    </comment>
    <comment ref="I15" authorId="1" shapeId="0" xr:uid="{00000000-0006-0000-0500-000003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proex 4 hs - para proex - 05/09/19
cedido a proex 5 hs 31/10/19 </t>
        </r>
      </text>
    </comment>
    <comment ref="I16" authorId="1" shapeId="0" xr:uid="{00000000-0006-0000-0500-000004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cead - 09/09/19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10" authorId="0" shapeId="0" xr:uid="{00000000-0006-0000-0600-000001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faed 13 und 12/11/19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tc={397CDF5D-3575-4101-8FEC-BEFFD6EFB195}</author>
  </authors>
  <commentList>
    <comment ref="I8" authorId="0" shapeId="0" xr:uid="{00000000-0006-0000-0800-000001000000}">
      <text>
        <r>
          <rPr>
            <sz val="10"/>
            <rFont val="Arial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Recebeu 50 da FAED em 24.03.20 
recebeu 100 do ceres 02-04-20 
recebeu 60 und do ceres 13-04-20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</author>
  </authors>
  <commentList>
    <comment ref="I8" authorId="0" shapeId="0" xr:uid="{00000000-0006-0000-0B00-000001000000}">
      <text>
        <r>
          <rPr>
            <b/>
            <sz val="9"/>
            <color indexed="81"/>
            <rFont val="Segoe UI"/>
            <charset val="1"/>
          </rPr>
          <t>Marcelo:</t>
        </r>
        <r>
          <rPr>
            <sz val="9"/>
            <color indexed="81"/>
            <rFont val="Segoe UI"/>
            <charset val="1"/>
          </rPr>
          <t xml:space="preserve">
cedido ao cav 100 laudas - 02-04-2020
cedido ao cav 60 und 13-04-20</t>
        </r>
      </text>
    </comment>
  </commentList>
</comments>
</file>

<file path=xl/sharedStrings.xml><?xml version="1.0" encoding="utf-8"?>
<sst xmlns="http://schemas.openxmlformats.org/spreadsheetml/2006/main" count="1509" uniqueCount="123">
  <si>
    <t>Saldo / Automático</t>
  </si>
  <si>
    <t>LOTE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</si>
  <si>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</si>
  <si>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</si>
  <si>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</si>
  <si>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</si>
  <si>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</si>
  <si>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</si>
  <si>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</si>
  <si>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</si>
  <si>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</si>
  <si>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</si>
  <si>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</si>
  <si>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</si>
  <si>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</si>
  <si>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</si>
  <si>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</si>
  <si>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</si>
  <si>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</si>
  <si>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</si>
  <si>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</si>
  <si>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</si>
  <si>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</si>
  <si>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</si>
  <si>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</si>
  <si>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</si>
  <si>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</si>
  <si>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</si>
  <si>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</si>
  <si>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</si>
  <si>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</si>
  <si>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</si>
  <si>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</si>
  <si>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</si>
  <si>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</si>
  <si>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ESPECIFICAÇÃO</t>
  </si>
  <si>
    <t>ITEM</t>
  </si>
  <si>
    <t>LAUDA</t>
  </si>
  <si>
    <t>OBJETO: CONTRATAÇÃO DE EMPRESA PARA PRESTAÇÃO DE SERVIÇOS DE TRADUÇÃO, REVISÃO TEXTUAL E TRADUÇÃO SIMULTÂNEA PARA A UDESC</t>
  </si>
  <si>
    <t>CENTRO PARTICIPANTE: GESTOR</t>
  </si>
  <si>
    <t xml:space="preserve">CENTRO PARTICIPANTE: </t>
  </si>
  <si>
    <t>HORA</t>
  </si>
  <si>
    <t xml:space="preserve"> AF/OS nº  xxxx/2019 Qtde. </t>
  </si>
  <si>
    <t xml:space="preserve">PROCESSO: 821/2019/UDESC </t>
  </si>
  <si>
    <t>VIGÊNCIA DA ATA: 06/08/2019 até 05/08/2020</t>
  </si>
  <si>
    <t>EMPRESA</t>
  </si>
  <si>
    <t>Detalhamento da Despesa</t>
  </si>
  <si>
    <t>Códico NUC</t>
  </si>
  <si>
    <t xml:space="preserve"> MS TRADUCOES LTDA ­ ME CNPJ 08.966.620/0001-91</t>
  </si>
  <si>
    <r>
      <rPr>
        <b/>
        <sz val="11"/>
        <rFont val="Arial"/>
        <family val="2"/>
      </rPr>
      <t>PRESTAÇÃO DE SERVIÇO DE TRADUÇÃO DE TEXTO CORRIDO:</t>
    </r>
    <r>
      <rPr>
        <sz val="11"/>
        <rFont val="Arial"/>
        <family val="2"/>
      </rPr>
      <t xml:space="preserve"> Tradução de texto corrido nas língua </t>
    </r>
    <r>
      <rPr>
        <b/>
        <u/>
        <sz val="11"/>
        <rFont val="Arial"/>
        <family val="2"/>
      </rPr>
      <t>Inglesa</t>
    </r>
    <r>
      <rPr>
        <sz val="11"/>
        <rFont val="Arial"/>
        <family val="2"/>
      </rPr>
      <t xml:space="preserve"> 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periódios Qualis A (CAPES).</t>
    </r>
  </si>
  <si>
    <t>339039-99</t>
  </si>
  <si>
    <t>50244-005</t>
  </si>
  <si>
    <r>
      <rPr>
        <b/>
        <sz val="11"/>
        <rFont val="Arial"/>
        <family val="2"/>
      </rPr>
      <t>PRESTAÇÃO DE SERVIÇO DE TRADUÇÃO DE TEXTO CORRIDO:</t>
    </r>
    <r>
      <rPr>
        <sz val="11"/>
        <rFont val="Arial"/>
        <family val="2"/>
      </rPr>
      <t xml:space="preserve"> Tradução de texto corrido nas línguas </t>
    </r>
    <r>
      <rPr>
        <b/>
        <u/>
        <sz val="11"/>
        <rFont val="Arial"/>
        <family val="2"/>
      </rPr>
      <t>Francesa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periódios Qualis A (CAPES).</t>
    </r>
  </si>
  <si>
    <r>
      <rPr>
        <b/>
        <sz val="11"/>
        <rFont val="Arial"/>
        <family val="2"/>
      </rPr>
      <t>PRESTAÇÃO DE SERVIÇO DE TRADUÇÃO DE TEXTO CORRIDO:</t>
    </r>
    <r>
      <rPr>
        <sz val="11"/>
        <rFont val="Arial"/>
        <family val="2"/>
      </rPr>
      <t xml:space="preserve"> Tradução de texto corrido nas línguas </t>
    </r>
    <r>
      <rPr>
        <b/>
        <u/>
        <sz val="11"/>
        <rFont val="Arial"/>
        <family val="2"/>
      </rPr>
      <t>Espanhola</t>
    </r>
    <r>
      <rPr>
        <sz val="11"/>
        <rFont val="Arial"/>
        <family val="2"/>
      </rPr>
      <t xml:space="preserve"> 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periódios Qualis A (CAPES).</t>
    </r>
  </si>
  <si>
    <r>
      <rPr>
        <b/>
        <sz val="11"/>
        <rFont val="Arial"/>
        <family val="2"/>
      </rPr>
      <t>PRESTAÇÃO DE SERVIÇO DE TRADUÇÃO DE TEXTO CORRIDO:</t>
    </r>
    <r>
      <rPr>
        <sz val="11"/>
        <rFont val="Arial"/>
        <family val="2"/>
      </rPr>
      <t xml:space="preserve"> Tradução de texto corrido nas línguas </t>
    </r>
    <r>
      <rPr>
        <b/>
        <u/>
        <sz val="11"/>
        <rFont val="Arial"/>
        <family val="2"/>
      </rPr>
      <t>Italiana</t>
    </r>
    <r>
      <rPr>
        <u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periódios Qualis A (CAPES).</t>
    </r>
  </si>
  <si>
    <r>
      <rPr>
        <b/>
        <sz val="11"/>
        <rFont val="Arial"/>
        <family val="2"/>
      </rPr>
      <t>PRESTAÇÃO DE SERVIÇO DE TRADUÇÃO DE TEXTO CORRIDO</t>
    </r>
    <r>
      <rPr>
        <sz val="11"/>
        <rFont val="Arial"/>
        <family val="2"/>
      </rPr>
      <t xml:space="preserve">: Língua Portuguesa para as línguas </t>
    </r>
    <r>
      <rPr>
        <b/>
        <u/>
        <sz val="11"/>
        <rFont val="Arial"/>
        <family val="2"/>
      </rPr>
      <t>Inglesa</t>
    </r>
    <r>
      <rPr>
        <u/>
        <sz val="11"/>
        <rFont val="Arial"/>
        <family val="2"/>
      </rPr>
      <t>,</t>
    </r>
    <r>
      <rPr>
        <sz val="11"/>
        <rFont val="Arial"/>
        <family val="2"/>
      </rPr>
      <t xml:space="preserve">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periódios Qualis A (CAPES).</t>
    </r>
  </si>
  <si>
    <r>
      <rPr>
        <b/>
        <sz val="11"/>
        <rFont val="Arial"/>
        <family val="2"/>
      </rPr>
      <t>PRESTAÇÃO DE SERVIÇO DE TRADUÇÃO DE TEXTO CORRIDO</t>
    </r>
    <r>
      <rPr>
        <sz val="11"/>
        <rFont val="Arial"/>
        <family val="2"/>
      </rPr>
      <t xml:space="preserve">: Língua Portuguesa para as língua </t>
    </r>
    <r>
      <rPr>
        <b/>
        <u/>
        <sz val="11"/>
        <rFont val="Arial"/>
        <family val="2"/>
      </rPr>
      <t>Francesa</t>
    </r>
    <r>
      <rPr>
        <sz val="11"/>
        <rFont val="Arial"/>
        <family val="2"/>
      </rPr>
      <t xml:space="preserve">,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periódios Qualis A (CAPES).</t>
    </r>
  </si>
  <si>
    <r>
      <rPr>
        <b/>
        <sz val="11"/>
        <rFont val="Arial"/>
        <family val="2"/>
      </rPr>
      <t>PRESTAÇÃO DE SERVIÇO DE TRADUÇÃO DE TEXTO CORRIDO</t>
    </r>
    <r>
      <rPr>
        <sz val="11"/>
        <rFont val="Arial"/>
        <family val="2"/>
      </rPr>
      <t xml:space="preserve">: Língua Portuguesa para as línguas </t>
    </r>
    <r>
      <rPr>
        <b/>
        <u/>
        <sz val="11"/>
        <rFont val="Arial"/>
        <family val="2"/>
      </rPr>
      <t>Espanhola</t>
    </r>
    <r>
      <rPr>
        <sz val="11"/>
        <rFont val="Arial"/>
        <family val="2"/>
      </rPr>
      <t xml:space="preserve">,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periódios Qualis A (CAPES).</t>
    </r>
  </si>
  <si>
    <r>
      <rPr>
        <b/>
        <sz val="11"/>
        <rFont val="Arial"/>
        <family val="2"/>
      </rPr>
      <t>PRESTAÇÃO DE SERVIÇO DE TRADUÇÃO DE TEXTO CORRIDO</t>
    </r>
    <r>
      <rPr>
        <sz val="11"/>
        <rFont val="Arial"/>
        <family val="2"/>
      </rPr>
      <t xml:space="preserve">: Língua Portuguesa para as língua </t>
    </r>
    <r>
      <rPr>
        <b/>
        <u/>
        <sz val="11"/>
        <rFont val="Arial"/>
        <family val="2"/>
      </rPr>
      <t>Italiana</t>
    </r>
    <r>
      <rPr>
        <sz val="11"/>
        <rFont val="Arial"/>
        <family val="2"/>
      </rPr>
      <t xml:space="preserve">,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periódios Qualis A (CAPES).</t>
    </r>
  </si>
  <si>
    <r>
      <rPr>
        <b/>
        <sz val="11"/>
        <rFont val="Arial"/>
        <family val="2"/>
      </rPr>
      <t>PRESTAÇÃO DE SERVIÇO DE REVISÃO DE TEXTO CORRIDO EM LINGUA ESTRANGEIRA</t>
    </r>
    <r>
      <rPr>
        <sz val="11"/>
        <rFont val="Arial"/>
        <family val="2"/>
      </rPr>
      <t>: Revisão de texto corrido na língua estrangeira (</t>
    </r>
    <r>
      <rPr>
        <b/>
        <sz val="11"/>
        <rFont val="Arial"/>
        <family val="2"/>
      </rPr>
      <t>Inglesa</t>
    </r>
    <r>
      <rPr>
        <sz val="11"/>
        <rFont val="Arial"/>
        <family val="2"/>
      </rPr>
      <t xml:space="preserve">) corrido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 </t>
    </r>
    <r>
      <rPr>
        <b/>
        <sz val="11"/>
        <rFont val="Arial"/>
        <family val="2"/>
      </rPr>
      <t>Qualidade compativel com os periódios Qualis A (CAPES).</t>
    </r>
  </si>
  <si>
    <t>50244-006</t>
  </si>
  <si>
    <r>
      <rPr>
        <b/>
        <sz val="11"/>
        <rFont val="Arial"/>
        <family val="2"/>
      </rPr>
      <t>PRESTAÇÃO DE SERVIÇO DE REVISÃO DE TEXTO CORRIDO EM LINGUA ESTRANGEIRA</t>
    </r>
    <r>
      <rPr>
        <sz val="11"/>
        <rFont val="Arial"/>
        <family val="2"/>
      </rPr>
      <t>: Revisão de texto corrido na língua estrangeira (</t>
    </r>
    <r>
      <rPr>
        <b/>
        <sz val="11"/>
        <rFont val="Arial"/>
        <family val="2"/>
      </rPr>
      <t>Francesa</t>
    </r>
    <r>
      <rPr>
        <sz val="11"/>
        <rFont val="Arial"/>
        <family val="2"/>
      </rPr>
      <t xml:space="preserve">) corrido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 </t>
    </r>
    <r>
      <rPr>
        <b/>
        <sz val="11"/>
        <rFont val="Arial"/>
        <family val="2"/>
      </rPr>
      <t>Qualidade compativel com os periódios Qualis A (CAPES).</t>
    </r>
  </si>
  <si>
    <r>
      <rPr>
        <b/>
        <sz val="11"/>
        <rFont val="Arial"/>
        <family val="2"/>
      </rPr>
      <t>PRESTAÇÃO DE SERVIÇO DE REVISÃO DE TEXTO CORRIDO EM LINGUA ESTRANGEIRA</t>
    </r>
    <r>
      <rPr>
        <sz val="11"/>
        <rFont val="Arial"/>
        <family val="2"/>
      </rPr>
      <t>: Revisão de texto corrido na língua estrangeira (</t>
    </r>
    <r>
      <rPr>
        <b/>
        <sz val="11"/>
        <rFont val="Arial"/>
        <family val="2"/>
      </rPr>
      <t>Espanhola</t>
    </r>
    <r>
      <rPr>
        <sz val="11"/>
        <rFont val="Arial"/>
        <family val="2"/>
      </rPr>
      <t xml:space="preserve">) corrido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 </t>
    </r>
    <r>
      <rPr>
        <b/>
        <sz val="11"/>
        <rFont val="Arial"/>
        <family val="2"/>
      </rPr>
      <t>Qualidade compativel com os periódios Qualis A (CAPES).</t>
    </r>
  </si>
  <si>
    <t xml:space="preserve"> ORIENTE-SE PRODUÇÕES LTDA CNPJ 16.894.574/0001-90</t>
  </si>
  <si>
    <r>
      <rPr>
        <b/>
        <sz val="11"/>
        <rFont val="Arial"/>
        <family val="2"/>
      </rPr>
      <t>PRESTAÇÃO DE SERVIÇO DE TRADUÇÃO SIMULTÂNEA</t>
    </r>
    <r>
      <rPr>
        <sz val="11"/>
        <rFont val="Arial"/>
        <family val="2"/>
      </rPr>
      <t xml:space="preserve">: língua </t>
    </r>
    <r>
      <rPr>
        <b/>
        <sz val="11"/>
        <rFont val="Arial"/>
        <family val="2"/>
      </rPr>
      <t>Inglesa</t>
    </r>
    <r>
      <rPr>
        <sz val="11"/>
        <rFont val="Arial"/>
        <family val="2"/>
      </rPr>
      <t xml:space="preserve"> para a língua Portuguesa e da língua Portuguesa para a língua </t>
    </r>
    <r>
      <rPr>
        <b/>
        <sz val="11"/>
        <rFont val="Arial"/>
        <family val="2"/>
      </rPr>
      <t>Inglesa</t>
    </r>
    <r>
      <rPr>
        <sz val="11"/>
        <rFont val="Arial"/>
        <family val="2"/>
      </rPr>
      <t>.</t>
    </r>
  </si>
  <si>
    <t>50244-003</t>
  </si>
  <si>
    <r>
      <rPr>
        <b/>
        <sz val="11"/>
        <rFont val="Arial"/>
        <family val="2"/>
      </rPr>
      <t>PRESTAÇÃO DE SERVIÇO DE TRADUÇÃO SIMULTÂNEA</t>
    </r>
    <r>
      <rPr>
        <sz val="11"/>
        <rFont val="Arial"/>
        <family val="2"/>
      </rPr>
      <t xml:space="preserve">: língua </t>
    </r>
    <r>
      <rPr>
        <b/>
        <sz val="11"/>
        <rFont val="Arial"/>
        <family val="2"/>
      </rPr>
      <t>francesa</t>
    </r>
    <r>
      <rPr>
        <sz val="11"/>
        <rFont val="Arial"/>
        <family val="2"/>
      </rPr>
      <t xml:space="preserve"> para a língua Portuguesa e da língua Portuguesa para a língua </t>
    </r>
    <r>
      <rPr>
        <b/>
        <sz val="11"/>
        <rFont val="Arial"/>
        <family val="2"/>
      </rPr>
      <t>francesa</t>
    </r>
    <r>
      <rPr>
        <sz val="11"/>
        <rFont val="Arial"/>
        <family val="2"/>
      </rPr>
      <t>.</t>
    </r>
  </si>
  <si>
    <r>
      <rPr>
        <b/>
        <sz val="11"/>
        <rFont val="Arial"/>
        <family val="2"/>
      </rPr>
      <t>PRESTAÇÃO DE SERVIÇO DE TRADUÇÃO SIMULTÂNEA</t>
    </r>
    <r>
      <rPr>
        <sz val="11"/>
        <rFont val="Arial"/>
        <family val="2"/>
      </rPr>
      <t xml:space="preserve">: língua </t>
    </r>
    <r>
      <rPr>
        <b/>
        <sz val="11"/>
        <rFont val="Arial"/>
        <family val="2"/>
      </rPr>
      <t>italiana</t>
    </r>
    <r>
      <rPr>
        <sz val="11"/>
        <rFont val="Arial"/>
        <family val="2"/>
      </rPr>
      <t xml:space="preserve"> para a língua Portuguesa e da língua Portuguesa para a língua </t>
    </r>
    <r>
      <rPr>
        <b/>
        <sz val="11"/>
        <rFont val="Arial"/>
        <family val="2"/>
      </rPr>
      <t>italiana</t>
    </r>
    <r>
      <rPr>
        <sz val="11"/>
        <rFont val="Arial"/>
        <family val="2"/>
      </rPr>
      <t>.</t>
    </r>
  </si>
  <si>
    <r>
      <rPr>
        <b/>
        <sz val="11"/>
        <rFont val="Arial"/>
        <family val="2"/>
      </rPr>
      <t>PRESTAÇÃO DE SERVIÇO DE TRADUÇÃO SIMULTÂNEA - LIBRAS</t>
    </r>
    <r>
      <rPr>
        <sz val="11"/>
        <rFont val="Arial"/>
        <family val="2"/>
      </rPr>
      <t>:</t>
    </r>
    <r>
      <rPr>
        <b/>
        <sz val="11"/>
        <rFont val="Arial"/>
        <family val="2"/>
      </rPr>
      <t xml:space="preserve"> LIBRAS</t>
    </r>
    <r>
      <rPr>
        <sz val="11"/>
        <rFont val="Arial"/>
        <family val="2"/>
      </rPr>
      <t xml:space="preserve"> para a língua Portuguesa e da língua Portuguesa para a</t>
    </r>
    <r>
      <rPr>
        <b/>
        <sz val="11"/>
        <rFont val="Arial"/>
        <family val="2"/>
      </rPr>
      <t xml:space="preserve"> LIBRAS</t>
    </r>
    <r>
      <rPr>
        <sz val="11"/>
        <rFont val="Arial"/>
        <family val="2"/>
      </rPr>
      <t xml:space="preserve">. </t>
    </r>
  </si>
  <si>
    <t xml:space="preserve">Resumo Atualizado em </t>
  </si>
  <si>
    <t xml:space="preserve"> OS nº 1528/2019 Qtde. </t>
  </si>
  <si>
    <t xml:space="preserve">OS nº  2236/2019 Qtde. </t>
  </si>
  <si>
    <t xml:space="preserve"> AF/OS nº  1394/2019 Qtde. </t>
  </si>
  <si>
    <t xml:space="preserve"> AF/OS nº  1681/2019 Qtde. </t>
  </si>
  <si>
    <t xml:space="preserve"> AF/OS nº  1842/2019 Qtde. </t>
  </si>
  <si>
    <t xml:space="preserve"> AF/OS nº  2042/2019 Qtde. </t>
  </si>
  <si>
    <t xml:space="preserve"> AF/OS nº  2285/2019 Qtde. </t>
  </si>
  <si>
    <t xml:space="preserve"> AF/OS nº 1562/2019 Qtde. </t>
  </si>
  <si>
    <t xml:space="preserve"> AF/OS nº  1551/2019 Qtde. </t>
  </si>
  <si>
    <t xml:space="preserve"> AF/OS nº  2373/2019 Qtde. </t>
  </si>
  <si>
    <t xml:space="preserve"> AF/OS nº  2394/2019 Qtde. </t>
  </si>
  <si>
    <t xml:space="preserve"> AF/OS nº  2380/2019 Qtde. </t>
  </si>
  <si>
    <t xml:space="preserve"> AF/OS nº  231/2020 Qtde. </t>
  </si>
  <si>
    <t xml:space="preserve"> AF/OS nº  2110/2019 </t>
  </si>
  <si>
    <t xml:space="preserve"> AF/OS nº  2255/2019  </t>
  </si>
  <si>
    <t xml:space="preserve"> AF/OS nº  2338/2019  </t>
  </si>
  <si>
    <t xml:space="preserve"> AF/OS nº  204/2020 Qtde. </t>
  </si>
  <si>
    <t xml:space="preserve"> AF/OS nº  2056/2019 Qtde. </t>
  </si>
  <si>
    <t xml:space="preserve"> AF/OS nº  1549/2019 Qtde. MS Traduções </t>
  </si>
  <si>
    <t xml:space="preserve"> AF/OS nº  2031/2019 Qtde. MS Traduções</t>
  </si>
  <si>
    <t xml:space="preserve"> AF/OS nº  2102/2019 Qtde. MS Traduções</t>
  </si>
  <si>
    <t xml:space="preserve"> AF/OS nº  227/2020 Qtde. MS Traduções</t>
  </si>
  <si>
    <t xml:space="preserve"> AF/OS nº  1236/2019 Qtde. </t>
  </si>
  <si>
    <t xml:space="preserve"> AF/OS nº  1340/2019 Qtde. </t>
  </si>
  <si>
    <t xml:space="preserve"> AF/OS nº  1444/2019 Qtde. </t>
  </si>
  <si>
    <t xml:space="preserve"> AF/OS nº  1590/2019 Qtde. </t>
  </si>
  <si>
    <t xml:space="preserve"> AF/OS nº  1627/2019 Qtde. </t>
  </si>
  <si>
    <t xml:space="preserve"> AF/OS nº  1474/2019 Qtde. </t>
  </si>
  <si>
    <t xml:space="preserve"> AF/OS nº  1677/2019 Qtde. </t>
  </si>
  <si>
    <t xml:space="preserve"> AF/OS nº  1741/2019 Qtde. </t>
  </si>
  <si>
    <t xml:space="preserve"> AF/OS nº 1787/2019 Qtde. </t>
  </si>
  <si>
    <t xml:space="preserve"> AF/OS nº  1850/2019 Qtde. </t>
  </si>
  <si>
    <t xml:space="preserve"> AF/OS nº  1977/2019 Qtde. </t>
  </si>
  <si>
    <t xml:space="preserve"> AF/OS nº  2021/2019 Qtde. </t>
  </si>
  <si>
    <t xml:space="preserve"> AF/OS nº  2052/2019 Qtde. </t>
  </si>
  <si>
    <t xml:space="preserve"> AF/OS nº  2134/2019 Qtde. </t>
  </si>
  <si>
    <t xml:space="preserve"> AF/OS nº  2135/2019 Qtde. </t>
  </si>
  <si>
    <t xml:space="preserve"> AF/OS nº  2144/2019 Qtde. </t>
  </si>
  <si>
    <t xml:space="preserve"> AF/OS nº  2155/2019 Qtde. </t>
  </si>
  <si>
    <t xml:space="preserve"> AF/OS nº  2183/2019 Qtde. </t>
  </si>
  <si>
    <t xml:space="preserve"> AF/OS nº  228/2020 Qtde. </t>
  </si>
  <si>
    <t xml:space="preserve"> AF/OS nº  336/2020 Qtde. </t>
  </si>
  <si>
    <t xml:space="preserve"> AF/OS nº  400/2020 Qtde. </t>
  </si>
  <si>
    <t xml:space="preserve"> AF/OS nº  436/2020 Qtde. </t>
  </si>
  <si>
    <t xml:space="preserve"> AF/OS nº  440/2020 Qtde. </t>
  </si>
  <si>
    <t xml:space="preserve"> AF/OS nº  437/2020 Qtde. </t>
  </si>
  <si>
    <t xml:space="preserve"> AF/OS nº  466/2020 Qtde. </t>
  </si>
  <si>
    <t xml:space="preserve"> AF/OS nº  446/2020 Qtde. </t>
  </si>
  <si>
    <t xml:space="preserve"> AF/OS nº  00/2020 Qtde. </t>
  </si>
  <si>
    <t xml:space="preserve"> AF/OS nº  467/2020 Qtde. </t>
  </si>
  <si>
    <t xml:space="preserve"> AF/OS nº  475/2020 Qtde. </t>
  </si>
  <si>
    <t xml:space="preserve"> AF/OS nº  480/2020 Qtde. </t>
  </si>
  <si>
    <t xml:space="preserve"> AF/OS nº  474/2020 Qtde.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</si>
</sst>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6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b/>
      <sz val="18"/>
      <name val="Calibri"/>
      <family val="2"/>
      <scheme val="minor"/>
    </font>
    <font>
      <sz val="11"/>
      <color indexed="9"/>
      <name val="Calibri"/>
      <family val="2"/>
    </font>
    <font>
      <b/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15" fillId="20" borderId="0" applyNumberFormat="0" applyBorder="0" applyAlignment="0" applyProtection="0"/>
  </cellStyleXfs>
  <cellXfs count="116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4" fillId="0" borderId="0" xfId="1" applyFont="1" applyFill="1" applyAlignment="1">
      <alignment wrapText="1"/>
    </xf>
    <xf numFmtId="41" fontId="4" fillId="7" borderId="1" xfId="0" applyNumberFormat="1" applyFont="1" applyFill="1" applyBorder="1" applyAlignment="1">
      <alignment horizontal="center" vertical="center" wrapText="1"/>
    </xf>
    <xf numFmtId="44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8" fontId="14" fillId="8" borderId="6" xfId="1" applyNumberFormat="1" applyFont="1" applyFill="1" applyBorder="1" applyAlignment="1" applyProtection="1">
      <alignment horizontal="right"/>
      <protection locked="0"/>
    </xf>
    <xf numFmtId="168" fontId="14" fillId="8" borderId="11" xfId="1" applyNumberFormat="1" applyFont="1" applyFill="1" applyBorder="1" applyAlignment="1" applyProtection="1">
      <alignment horizontal="right"/>
      <protection locked="0"/>
    </xf>
    <xf numFmtId="2" fontId="14" fillId="8" borderId="11" xfId="1" applyNumberFormat="1" applyFont="1" applyFill="1" applyBorder="1" applyAlignment="1">
      <alignment horizontal="right"/>
    </xf>
    <xf numFmtId="0" fontId="14" fillId="8" borderId="12" xfId="1" applyFont="1" applyFill="1" applyBorder="1" applyAlignment="1" applyProtection="1">
      <alignment horizontal="left"/>
      <protection locked="0"/>
    </xf>
    <xf numFmtId="0" fontId="14" fillId="8" borderId="17" xfId="1" applyFont="1" applyFill="1" applyBorder="1" applyAlignment="1" applyProtection="1">
      <alignment horizontal="left"/>
      <protection locked="0"/>
    </xf>
    <xf numFmtId="0" fontId="14" fillId="8" borderId="13" xfId="1" applyFont="1" applyFill="1" applyBorder="1" applyAlignment="1" applyProtection="1">
      <alignment horizontal="left"/>
      <protection locked="0"/>
    </xf>
    <xf numFmtId="0" fontId="14" fillId="8" borderId="0" xfId="1" applyFont="1" applyFill="1" applyBorder="1" applyAlignment="1" applyProtection="1">
      <alignment horizontal="left"/>
      <protection locked="0"/>
    </xf>
    <xf numFmtId="0" fontId="14" fillId="8" borderId="14" xfId="1" applyFont="1" applyFill="1" applyBorder="1" applyAlignment="1" applyProtection="1">
      <alignment horizontal="left"/>
      <protection locked="0"/>
    </xf>
    <xf numFmtId="0" fontId="14" fillId="8" borderId="16" xfId="1" applyFont="1" applyFill="1" applyBorder="1" applyAlignment="1" applyProtection="1">
      <alignment horizontal="left"/>
      <protection locked="0"/>
    </xf>
    <xf numFmtId="166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10" fontId="14" fillId="8" borderId="7" xfId="12" applyNumberFormat="1" applyFont="1" applyFill="1" applyBorder="1" applyAlignment="1" applyProtection="1">
      <alignment horizontal="right"/>
      <protection locked="0"/>
    </xf>
    <xf numFmtId="0" fontId="4" fillId="0" borderId="1" xfId="1" applyFont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4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13" borderId="1" xfId="25" applyFont="1" applyFill="1" applyBorder="1" applyAlignment="1">
      <alignment horizontal="center" vertical="center"/>
    </xf>
    <xf numFmtId="0" fontId="18" fillId="13" borderId="1" xfId="26" applyFont="1" applyFill="1" applyBorder="1" applyAlignment="1">
      <alignment horizontal="center" vertical="center"/>
    </xf>
    <xf numFmtId="44" fontId="4" fillId="0" borderId="0" xfId="1" applyNumberFormat="1" applyFont="1" applyAlignment="1">
      <alignment wrapText="1"/>
    </xf>
    <xf numFmtId="0" fontId="4" fillId="0" borderId="1" xfId="1" applyFont="1" applyBorder="1" applyAlignment="1" applyProtection="1">
      <alignment wrapText="1"/>
      <protection locked="0"/>
    </xf>
    <xf numFmtId="0" fontId="4" fillId="13" borderId="1" xfId="1" applyFont="1" applyFill="1" applyBorder="1" applyAlignment="1" applyProtection="1">
      <alignment horizontal="center" vertical="center" wrapText="1"/>
      <protection locked="0"/>
    </xf>
    <xf numFmtId="0" fontId="16" fillId="19" borderId="7" xfId="0" applyFont="1" applyFill="1" applyBorder="1" applyAlignment="1">
      <alignment horizontal="center" vertical="center" wrapText="1"/>
    </xf>
    <xf numFmtId="0" fontId="18" fillId="19" borderId="7" xfId="0" applyFont="1" applyFill="1" applyBorder="1" applyAlignment="1">
      <alignment horizontal="center" vertical="center" wrapText="1"/>
    </xf>
    <xf numFmtId="0" fontId="18" fillId="19" borderId="7" xfId="47" applyFont="1" applyFill="1" applyBorder="1" applyAlignment="1">
      <alignment horizontal="center" vertical="center"/>
    </xf>
    <xf numFmtId="0" fontId="14" fillId="21" borderId="1" xfId="25" applyFont="1" applyFill="1" applyBorder="1" applyAlignment="1">
      <alignment horizontal="center" vertical="center"/>
    </xf>
    <xf numFmtId="0" fontId="19" fillId="21" borderId="1" xfId="26" applyFont="1" applyFill="1" applyBorder="1" applyAlignment="1">
      <alignment horizontal="justify" vertical="top" wrapText="1"/>
    </xf>
    <xf numFmtId="0" fontId="19" fillId="21" borderId="9" xfId="27" applyFont="1" applyFill="1" applyBorder="1" applyAlignment="1">
      <alignment horizontal="center" vertical="center"/>
    </xf>
    <xf numFmtId="0" fontId="18" fillId="21" borderId="1" xfId="26" applyFont="1" applyFill="1" applyBorder="1" applyAlignment="1">
      <alignment horizontal="center" vertical="center"/>
    </xf>
    <xf numFmtId="0" fontId="19" fillId="21" borderId="1" xfId="28" applyFont="1" applyFill="1" applyBorder="1" applyAlignment="1">
      <alignment horizontal="justify" vertical="top" wrapText="1"/>
    </xf>
    <xf numFmtId="0" fontId="4" fillId="21" borderId="1" xfId="26" applyFont="1" applyFill="1" applyBorder="1" applyAlignment="1">
      <alignment horizontal="center" vertical="center"/>
    </xf>
    <xf numFmtId="0" fontId="19" fillId="13" borderId="1" xfId="27" applyFont="1" applyFill="1" applyBorder="1" applyAlignment="1">
      <alignment horizontal="justify" vertical="top" wrapText="1"/>
    </xf>
    <xf numFmtId="0" fontId="19" fillId="13" borderId="9" xfId="27" applyFont="1" applyFill="1" applyBorder="1" applyAlignment="1">
      <alignment horizontal="center" vertical="center"/>
    </xf>
    <xf numFmtId="0" fontId="16" fillId="21" borderId="1" xfId="25" applyFont="1" applyFill="1" applyBorder="1" applyAlignment="1">
      <alignment horizontal="center" vertical="center"/>
    </xf>
    <xf numFmtId="0" fontId="16" fillId="21" borderId="1" xfId="25" applyFont="1" applyFill="1" applyBorder="1" applyAlignment="1">
      <alignment horizontal="center" vertical="center" wrapText="1"/>
    </xf>
    <xf numFmtId="0" fontId="19" fillId="21" borderId="1" xfId="27" applyFont="1" applyFill="1" applyBorder="1" applyAlignment="1">
      <alignment horizontal="left" vertical="center" wrapText="1"/>
    </xf>
    <xf numFmtId="8" fontId="18" fillId="21" borderId="1" xfId="25" applyNumberFormat="1" applyFont="1" applyFill="1" applyBorder="1" applyAlignment="1">
      <alignment horizontal="right" vertical="center"/>
    </xf>
    <xf numFmtId="8" fontId="18" fillId="13" borderId="1" xfId="25" applyNumberFormat="1" applyFont="1" applyFill="1" applyBorder="1" applyAlignment="1">
      <alignment horizontal="right" vertical="center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wrapText="1"/>
      <protection locked="0"/>
    </xf>
    <xf numFmtId="44" fontId="4" fillId="0" borderId="0" xfId="8" applyFont="1" applyAlignment="1" applyProtection="1">
      <alignment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wrapText="1"/>
      <protection locked="0"/>
    </xf>
    <xf numFmtId="0" fontId="25" fillId="7" borderId="1" xfId="1" applyFont="1" applyFill="1" applyBorder="1" applyAlignment="1" applyProtection="1">
      <alignment horizontal="center" vertical="center" wrapText="1"/>
      <protection locked="0"/>
    </xf>
    <xf numFmtId="0" fontId="16" fillId="13" borderId="6" xfId="25" applyFont="1" applyFill="1" applyBorder="1" applyAlignment="1">
      <alignment horizontal="center" vertical="center"/>
    </xf>
    <xf numFmtId="0" fontId="16" fillId="13" borderId="11" xfId="25" applyFont="1" applyFill="1" applyBorder="1" applyAlignment="1">
      <alignment horizontal="center" vertical="center"/>
    </xf>
    <xf numFmtId="0" fontId="16" fillId="13" borderId="7" xfId="25" applyFont="1" applyFill="1" applyBorder="1" applyAlignment="1">
      <alignment horizontal="center" vertical="center"/>
    </xf>
    <xf numFmtId="0" fontId="16" fillId="13" borderId="6" xfId="25" applyFont="1" applyFill="1" applyBorder="1" applyAlignment="1">
      <alignment horizontal="center" vertical="center" wrapText="1"/>
    </xf>
    <xf numFmtId="0" fontId="16" fillId="13" borderId="11" xfId="25" applyFont="1" applyFill="1" applyBorder="1" applyAlignment="1">
      <alignment horizontal="center" vertical="center" wrapText="1"/>
    </xf>
    <xf numFmtId="0" fontId="16" fillId="13" borderId="7" xfId="25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8" borderId="1" xfId="0" applyNumberFormat="1" applyFont="1" applyFill="1" applyBorder="1" applyAlignment="1">
      <alignment horizontal="left" vertical="center" wrapText="1"/>
    </xf>
    <xf numFmtId="0" fontId="16" fillId="21" borderId="6" xfId="25" applyFont="1" applyFill="1" applyBorder="1" applyAlignment="1">
      <alignment horizontal="center" vertical="center"/>
    </xf>
    <xf numFmtId="0" fontId="16" fillId="21" borderId="11" xfId="25" applyFont="1" applyFill="1" applyBorder="1" applyAlignment="1">
      <alignment horizontal="center" vertical="center"/>
    </xf>
    <xf numFmtId="0" fontId="16" fillId="21" borderId="7" xfId="25" applyFont="1" applyFill="1" applyBorder="1" applyAlignment="1">
      <alignment horizontal="center" vertical="center"/>
    </xf>
    <xf numFmtId="0" fontId="16" fillId="21" borderId="6" xfId="25" applyFont="1" applyFill="1" applyBorder="1" applyAlignment="1">
      <alignment horizontal="center" vertical="center" wrapText="1"/>
    </xf>
    <xf numFmtId="0" fontId="16" fillId="21" borderId="11" xfId="25" applyFont="1" applyFill="1" applyBorder="1" applyAlignment="1">
      <alignment horizontal="center" vertical="center" wrapText="1"/>
    </xf>
    <xf numFmtId="0" fontId="16" fillId="21" borderId="7" xfId="25" applyFont="1" applyFill="1" applyBorder="1" applyAlignment="1">
      <alignment horizontal="center" vertical="center" wrapText="1"/>
    </xf>
    <xf numFmtId="0" fontId="14" fillId="8" borderId="8" xfId="1" applyFont="1" applyFill="1" applyBorder="1" applyAlignment="1" applyProtection="1">
      <alignment horizontal="left"/>
      <protection locked="0"/>
    </xf>
    <xf numFmtId="0" fontId="14" fillId="8" borderId="9" xfId="1" applyFont="1" applyFill="1" applyBorder="1" applyAlignment="1" applyProtection="1">
      <alignment horizontal="left"/>
      <protection locked="0"/>
    </xf>
    <xf numFmtId="0" fontId="14" fillId="8" borderId="10" xfId="1" applyFont="1" applyFill="1" applyBorder="1" applyAlignment="1" applyProtection="1">
      <alignment horizontal="left"/>
      <protection locked="0"/>
    </xf>
    <xf numFmtId="0" fontId="14" fillId="8" borderId="1" xfId="1" applyFont="1" applyFill="1" applyBorder="1" applyAlignment="1">
      <alignment vertical="center" wrapText="1"/>
    </xf>
    <xf numFmtId="0" fontId="14" fillId="8" borderId="14" xfId="1" applyFont="1" applyFill="1" applyBorder="1" applyAlignment="1">
      <alignment vertical="center" wrapText="1"/>
    </xf>
    <xf numFmtId="0" fontId="14" fillId="8" borderId="16" xfId="1" applyFont="1" applyFill="1" applyBorder="1" applyAlignment="1">
      <alignment vertical="center" wrapText="1"/>
    </xf>
    <xf numFmtId="0" fontId="14" fillId="8" borderId="15" xfId="1" applyFont="1" applyFill="1" applyBorder="1" applyAlignment="1">
      <alignment vertical="center" wrapText="1"/>
    </xf>
    <xf numFmtId="0" fontId="4" fillId="6" borderId="1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14" fontId="4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>
      <alignment horizontal="center" vertical="center" wrapText="1"/>
    </xf>
    <xf numFmtId="0" fontId="4" fillId="13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48">
    <cellStyle name="20% - Accent1" xfId="47" xr:uid="{00000000-0005-0000-0000-000000000000}"/>
    <cellStyle name="40% - Accent4" xfId="25" xr:uid="{00000000-0005-0000-0000-000001000000}"/>
    <cellStyle name="40% - Accent6" xfId="26" xr:uid="{00000000-0005-0000-0000-000002000000}"/>
    <cellStyle name="60% - Accent1" xfId="28" xr:uid="{00000000-0005-0000-0000-000003000000}"/>
    <cellStyle name="Accent3" xfId="27" xr:uid="{00000000-0005-0000-0000-000004000000}"/>
    <cellStyle name="Moeda 2" xfId="5" xr:uid="{00000000-0005-0000-0000-000005000000}"/>
    <cellStyle name="Moeda 2 2" xfId="9" xr:uid="{00000000-0005-0000-0000-000006000000}"/>
    <cellStyle name="Moeda 3" xfId="8" xr:uid="{00000000-0005-0000-0000-000007000000}"/>
    <cellStyle name="Moeda 3 2" xfId="18" xr:uid="{00000000-0005-0000-0000-000008000000}"/>
    <cellStyle name="Moeda 3 2 2" xfId="40" xr:uid="{00000000-0005-0000-0000-000009000000}"/>
    <cellStyle name="Moeda 3 3" xfId="31" xr:uid="{00000000-0005-0000-0000-00000A000000}"/>
    <cellStyle name="Moeda 4" xfId="13" xr:uid="{00000000-0005-0000-0000-00000B000000}"/>
    <cellStyle name="Moeda 4 2" xfId="22" xr:uid="{00000000-0005-0000-0000-00000C000000}"/>
    <cellStyle name="Moeda 4 2 2" xfId="44" xr:uid="{00000000-0005-0000-0000-00000D000000}"/>
    <cellStyle name="Moeda 4 3" xfId="35" xr:uid="{00000000-0005-0000-0000-00000E000000}"/>
    <cellStyle name="Moeda 5" xfId="21" xr:uid="{00000000-0005-0000-0000-00000F000000}"/>
    <cellStyle name="Moeda 5 2" xfId="43" xr:uid="{00000000-0005-0000-0000-000010000000}"/>
    <cellStyle name="Moeda 6" xfId="34" xr:uid="{00000000-0005-0000-0000-000011000000}"/>
    <cellStyle name="Normal" xfId="0" builtinId="0"/>
    <cellStyle name="Normal 2" xfId="1" xr:uid="{00000000-0005-0000-0000-000013000000}"/>
    <cellStyle name="Porcentagem 2" xfId="12" xr:uid="{00000000-0005-0000-0000-000014000000}"/>
    <cellStyle name="Separador de milhares 2" xfId="2" xr:uid="{00000000-0005-0000-0000-000015000000}"/>
    <cellStyle name="Separador de milhares 2 2" xfId="7" xr:uid="{00000000-0005-0000-0000-000016000000}"/>
    <cellStyle name="Separador de milhares 2 2 2" xfId="11" xr:uid="{00000000-0005-0000-0000-000017000000}"/>
    <cellStyle name="Separador de milhares 2 2 2 2" xfId="20" xr:uid="{00000000-0005-0000-0000-000018000000}"/>
    <cellStyle name="Separador de milhares 2 2 2 2 2" xfId="42" xr:uid="{00000000-0005-0000-0000-000019000000}"/>
    <cellStyle name="Separador de milhares 2 2 2 3" xfId="33" xr:uid="{00000000-0005-0000-0000-00001A000000}"/>
    <cellStyle name="Separador de milhares 2 2 3" xfId="15" xr:uid="{00000000-0005-0000-0000-00001B000000}"/>
    <cellStyle name="Separador de milhares 2 2 3 2" xfId="24" xr:uid="{00000000-0005-0000-0000-00001C000000}"/>
    <cellStyle name="Separador de milhares 2 2 3 2 2" xfId="46" xr:uid="{00000000-0005-0000-0000-00001D000000}"/>
    <cellStyle name="Separador de milhares 2 2 3 3" xfId="37" xr:uid="{00000000-0005-0000-0000-00001E000000}"/>
    <cellStyle name="Separador de milhares 2 2 4" xfId="17" xr:uid="{00000000-0005-0000-0000-00001F000000}"/>
    <cellStyle name="Separador de milhares 2 2 4 2" xfId="39" xr:uid="{00000000-0005-0000-0000-000020000000}"/>
    <cellStyle name="Separador de milhares 2 2 5" xfId="30" xr:uid="{00000000-0005-0000-0000-000021000000}"/>
    <cellStyle name="Separador de milhares 2 3" xfId="6" xr:uid="{00000000-0005-0000-0000-000022000000}"/>
    <cellStyle name="Separador de milhares 2 3 2" xfId="10" xr:uid="{00000000-0005-0000-0000-000023000000}"/>
    <cellStyle name="Separador de milhares 2 3 2 2" xfId="19" xr:uid="{00000000-0005-0000-0000-000024000000}"/>
    <cellStyle name="Separador de milhares 2 3 2 2 2" xfId="41" xr:uid="{00000000-0005-0000-0000-000025000000}"/>
    <cellStyle name="Separador de milhares 2 3 2 3" xfId="32" xr:uid="{00000000-0005-0000-0000-000026000000}"/>
    <cellStyle name="Separador de milhares 2 3 3" xfId="14" xr:uid="{00000000-0005-0000-0000-000027000000}"/>
    <cellStyle name="Separador de milhares 2 3 3 2" xfId="23" xr:uid="{00000000-0005-0000-0000-000028000000}"/>
    <cellStyle name="Separador de milhares 2 3 3 2 2" xfId="45" xr:uid="{00000000-0005-0000-0000-000029000000}"/>
    <cellStyle name="Separador de milhares 2 3 3 3" xfId="36" xr:uid="{00000000-0005-0000-0000-00002A000000}"/>
    <cellStyle name="Separador de milhares 2 3 4" xfId="16" xr:uid="{00000000-0005-0000-0000-00002B000000}"/>
    <cellStyle name="Separador de milhares 2 3 4 2" xfId="38" xr:uid="{00000000-0005-0000-0000-00002C000000}"/>
    <cellStyle name="Separador de milhares 2 3 5" xfId="29" xr:uid="{00000000-0005-0000-0000-00002D000000}"/>
    <cellStyle name="Separador de milhares 3" xfId="3" xr:uid="{00000000-0005-0000-0000-00002E000000}"/>
    <cellStyle name="Título 5" xfId="4" xr:uid="{00000000-0005-0000-0000-00002F000000}"/>
  </cellStyles>
  <dxfs count="6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E590FC0C-3483-4A0B-80DD-02AEF1304338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dT="2020-03-26T19:05:01.00" personId="{E590FC0C-3483-4A0B-80DD-02AEF1304338}" id="{75AAF2DA-2BFC-470E-8444-6735B5FE84EB}">
    <text>Cedeu 50 para o CAV em 24.03.20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8" dT="2020-03-26T19:05:41.80" personId="{E590FC0C-3483-4A0B-80DD-02AEF1304338}" id="{397CDF5D-3575-4101-8FEC-BEFFD6EFB195}">
    <text>Recebeu 50 da FAED em 24.03.20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"/>
  <sheetViews>
    <sheetView topLeftCell="A16" zoomScale="98" zoomScaleNormal="98" workbookViewId="0">
      <selection activeCell="L1" sqref="L1:M1048576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1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2" customWidth="1"/>
    <col min="11" max="11" width="12.59765625" style="17" customWidth="1"/>
    <col min="12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86" t="s">
        <v>43</v>
      </c>
      <c r="B1" s="86"/>
      <c r="C1" s="86"/>
      <c r="D1" s="86" t="s">
        <v>38</v>
      </c>
      <c r="E1" s="86"/>
      <c r="F1" s="86"/>
      <c r="G1" s="86"/>
      <c r="H1" s="86"/>
      <c r="I1" s="86" t="s">
        <v>44</v>
      </c>
      <c r="J1" s="86"/>
      <c r="K1" s="86"/>
      <c r="L1" s="85" t="s">
        <v>70</v>
      </c>
      <c r="M1" s="85" t="s">
        <v>71</v>
      </c>
      <c r="N1" s="85" t="s">
        <v>42</v>
      </c>
      <c r="O1" s="85" t="s">
        <v>42</v>
      </c>
      <c r="P1" s="85" t="s">
        <v>42</v>
      </c>
      <c r="Q1" s="85" t="s">
        <v>42</v>
      </c>
      <c r="R1" s="85" t="s">
        <v>42</v>
      </c>
      <c r="S1" s="85" t="s">
        <v>42</v>
      </c>
      <c r="T1" s="85" t="s">
        <v>42</v>
      </c>
      <c r="U1" s="85" t="s">
        <v>42</v>
      </c>
      <c r="V1" s="85" t="s">
        <v>42</v>
      </c>
      <c r="W1" s="85" t="s">
        <v>42</v>
      </c>
      <c r="X1" s="85" t="s">
        <v>42</v>
      </c>
      <c r="Y1" s="85" t="s">
        <v>42</v>
      </c>
      <c r="Z1" s="85" t="s">
        <v>42</v>
      </c>
      <c r="AA1" s="85" t="s">
        <v>42</v>
      </c>
      <c r="AB1" s="85" t="s">
        <v>42</v>
      </c>
    </row>
    <row r="2" spans="1:28" ht="21.75" customHeight="1" x14ac:dyDescent="0.45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s="16" customFormat="1" ht="31.5" x14ac:dyDescent="0.35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72">
        <v>43717</v>
      </c>
      <c r="M3" s="72">
        <v>43774</v>
      </c>
      <c r="N3" s="28" t="s">
        <v>2</v>
      </c>
      <c r="O3" s="28" t="s">
        <v>2</v>
      </c>
      <c r="P3" s="28" t="s">
        <v>2</v>
      </c>
      <c r="Q3" s="28" t="s">
        <v>2</v>
      </c>
      <c r="R3" s="28" t="s">
        <v>2</v>
      </c>
      <c r="S3" s="28" t="s">
        <v>2</v>
      </c>
      <c r="T3" s="28" t="s">
        <v>2</v>
      </c>
      <c r="U3" s="28" t="s">
        <v>2</v>
      </c>
      <c r="V3" s="28" t="s">
        <v>2</v>
      </c>
      <c r="W3" s="50" t="s">
        <v>2</v>
      </c>
      <c r="X3" s="50" t="s">
        <v>2</v>
      </c>
      <c r="Y3" s="50" t="s">
        <v>2</v>
      </c>
      <c r="Z3" s="50" t="s">
        <v>2</v>
      </c>
      <c r="AA3" s="50" t="s">
        <v>2</v>
      </c>
      <c r="AB3" s="50" t="s">
        <v>2</v>
      </c>
    </row>
    <row r="4" spans="1:28" ht="80.099999999999994" customHeight="1" x14ac:dyDescent="0.45">
      <c r="A4" s="87">
        <v>1</v>
      </c>
      <c r="B4" s="90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>
        <v>30</v>
      </c>
      <c r="J4" s="29">
        <f>I4-(SUM(L4:AB4))</f>
        <v>30</v>
      </c>
      <c r="K4" s="30" t="str">
        <f>IF(J4&lt;0,"ATENÇÃO","OK")</f>
        <v>OK</v>
      </c>
      <c r="L4" s="54"/>
      <c r="M4" s="54"/>
      <c r="N4" s="20"/>
      <c r="O4" s="20"/>
      <c r="P4" s="20"/>
      <c r="Q4" s="20"/>
      <c r="R4" s="20"/>
      <c r="S4" s="20"/>
      <c r="T4" s="20"/>
      <c r="U4" s="20"/>
      <c r="V4" s="20"/>
      <c r="W4" s="20"/>
      <c r="X4" s="48"/>
      <c r="Y4" s="48"/>
      <c r="Z4" s="48"/>
      <c r="AA4" s="48"/>
      <c r="AB4" s="48"/>
    </row>
    <row r="5" spans="1:28" s="21" customFormat="1" ht="80.099999999999994" customHeight="1" x14ac:dyDescent="0.45">
      <c r="A5" s="88"/>
      <c r="B5" s="91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>
        <v>20</v>
      </c>
      <c r="J5" s="29">
        <f t="shared" ref="J5:J13" si="0">I5-(SUM(L5:AB5))</f>
        <v>20</v>
      </c>
      <c r="K5" s="30" t="str">
        <f t="shared" ref="K5:K13" si="1">IF(J5&lt;0,"ATENÇÃO","OK")</f>
        <v>OK</v>
      </c>
      <c r="L5" s="54"/>
      <c r="M5" s="54"/>
      <c r="N5" s="20"/>
      <c r="O5" s="20"/>
      <c r="P5" s="20"/>
      <c r="Q5" s="20"/>
      <c r="R5" s="20"/>
      <c r="S5" s="20"/>
      <c r="T5" s="20"/>
      <c r="U5" s="20"/>
      <c r="V5" s="20"/>
      <c r="W5" s="20"/>
      <c r="X5" s="49"/>
      <c r="Y5" s="49"/>
      <c r="Z5" s="49"/>
      <c r="AA5" s="49"/>
      <c r="AB5" s="49"/>
    </row>
    <row r="6" spans="1:28" s="21" customFormat="1" ht="80.099999999999994" customHeight="1" x14ac:dyDescent="0.45">
      <c r="A6" s="88"/>
      <c r="B6" s="91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>
        <v>40</v>
      </c>
      <c r="J6" s="29">
        <f t="shared" si="0"/>
        <v>40</v>
      </c>
      <c r="K6" s="30" t="str">
        <f t="shared" si="1"/>
        <v>OK</v>
      </c>
      <c r="L6" s="54"/>
      <c r="M6" s="54"/>
      <c r="N6" s="20"/>
      <c r="O6" s="20"/>
      <c r="P6" s="20"/>
      <c r="Q6" s="20"/>
      <c r="R6" s="20"/>
      <c r="S6" s="20"/>
      <c r="T6" s="20"/>
      <c r="U6" s="20"/>
      <c r="V6" s="20"/>
      <c r="W6" s="20"/>
      <c r="X6" s="49"/>
      <c r="Y6" s="49"/>
      <c r="Z6" s="49"/>
      <c r="AA6" s="49"/>
      <c r="AB6" s="49"/>
    </row>
    <row r="7" spans="1:28" s="21" customFormat="1" ht="80.099999999999994" customHeight="1" x14ac:dyDescent="0.45">
      <c r="A7" s="88"/>
      <c r="B7" s="91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>
        <v>10</v>
      </c>
      <c r="J7" s="29">
        <f t="shared" si="0"/>
        <v>10</v>
      </c>
      <c r="K7" s="30" t="str">
        <f t="shared" si="1"/>
        <v>OK</v>
      </c>
      <c r="L7" s="54"/>
      <c r="M7" s="54"/>
      <c r="N7" s="20"/>
      <c r="O7" s="20"/>
      <c r="P7" s="20"/>
      <c r="Q7" s="20"/>
      <c r="R7" s="20"/>
      <c r="S7" s="20"/>
      <c r="T7" s="20"/>
      <c r="U7" s="20"/>
      <c r="V7" s="20"/>
      <c r="W7" s="20"/>
      <c r="X7" s="49"/>
      <c r="Y7" s="49"/>
      <c r="Z7" s="49"/>
      <c r="AA7" s="49"/>
      <c r="AB7" s="49"/>
    </row>
    <row r="8" spans="1:28" s="21" customFormat="1" ht="80.099999999999994" customHeight="1" x14ac:dyDescent="0.45">
      <c r="A8" s="88"/>
      <c r="B8" s="91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v>30</v>
      </c>
      <c r="J8" s="29">
        <f t="shared" si="0"/>
        <v>30</v>
      </c>
      <c r="K8" s="30" t="str">
        <f t="shared" si="1"/>
        <v>OK</v>
      </c>
      <c r="L8" s="55"/>
      <c r="M8" s="55"/>
      <c r="N8" s="20"/>
      <c r="O8" s="20"/>
      <c r="P8" s="20"/>
      <c r="Q8" s="20"/>
      <c r="R8" s="20"/>
      <c r="S8" s="20"/>
      <c r="T8" s="20"/>
      <c r="U8" s="20"/>
      <c r="V8" s="20"/>
      <c r="W8" s="20"/>
      <c r="X8" s="49"/>
      <c r="Y8" s="49"/>
      <c r="Z8" s="49"/>
      <c r="AA8" s="49"/>
      <c r="AB8" s="49"/>
    </row>
    <row r="9" spans="1:28" s="21" customFormat="1" ht="80.099999999999994" customHeight="1" x14ac:dyDescent="0.45">
      <c r="A9" s="88"/>
      <c r="B9" s="91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>
        <v>10</v>
      </c>
      <c r="J9" s="29">
        <f t="shared" si="0"/>
        <v>10</v>
      </c>
      <c r="K9" s="30" t="str">
        <f t="shared" si="1"/>
        <v>OK</v>
      </c>
      <c r="L9" s="54"/>
      <c r="M9" s="54"/>
      <c r="N9" s="20"/>
      <c r="O9" s="20"/>
      <c r="P9" s="20"/>
      <c r="Q9" s="20"/>
      <c r="R9" s="20"/>
      <c r="S9" s="20"/>
      <c r="T9" s="20"/>
      <c r="U9" s="20"/>
      <c r="V9" s="20"/>
      <c r="W9" s="20"/>
      <c r="X9" s="49"/>
      <c r="Y9" s="49"/>
      <c r="Z9" s="49"/>
      <c r="AA9" s="49"/>
      <c r="AB9" s="49"/>
    </row>
    <row r="10" spans="1:28" s="21" customFormat="1" ht="80.099999999999994" customHeight="1" x14ac:dyDescent="0.45">
      <c r="A10" s="88"/>
      <c r="B10" s="91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>
        <v>30</v>
      </c>
      <c r="J10" s="29">
        <f t="shared" si="0"/>
        <v>30</v>
      </c>
      <c r="K10" s="30" t="str">
        <f t="shared" si="1"/>
        <v>OK</v>
      </c>
      <c r="L10" s="54"/>
      <c r="M10" s="54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49"/>
      <c r="Y10" s="49"/>
      <c r="Z10" s="49"/>
      <c r="AA10" s="49"/>
      <c r="AB10" s="49"/>
    </row>
    <row r="11" spans="1:28" s="21" customFormat="1" ht="80.099999999999994" customHeight="1" x14ac:dyDescent="0.45">
      <c r="A11" s="88"/>
      <c r="B11" s="91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>
        <v>10</v>
      </c>
      <c r="J11" s="29">
        <f t="shared" si="0"/>
        <v>10</v>
      </c>
      <c r="K11" s="30" t="str">
        <f t="shared" si="1"/>
        <v>OK</v>
      </c>
      <c r="L11" s="54"/>
      <c r="M11" s="54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49"/>
      <c r="Y11" s="49"/>
      <c r="Z11" s="49"/>
      <c r="AA11" s="49"/>
      <c r="AB11" s="49"/>
    </row>
    <row r="12" spans="1:28" ht="80.099999999999994" customHeight="1" x14ac:dyDescent="0.45">
      <c r="A12" s="88"/>
      <c r="B12" s="91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>
        <v>20</v>
      </c>
      <c r="J12" s="29">
        <f t="shared" si="0"/>
        <v>20</v>
      </c>
      <c r="K12" s="30" t="str">
        <f t="shared" si="1"/>
        <v>OK</v>
      </c>
      <c r="L12" s="54"/>
      <c r="M12" s="54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48"/>
      <c r="Y12" s="48"/>
      <c r="Z12" s="48"/>
      <c r="AA12" s="48"/>
      <c r="AB12" s="48"/>
    </row>
    <row r="13" spans="1:28" ht="80.099999999999994" customHeight="1" x14ac:dyDescent="0.45">
      <c r="A13" s="88"/>
      <c r="B13" s="91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>
        <v>10</v>
      </c>
      <c r="J13" s="29">
        <f t="shared" si="0"/>
        <v>10</v>
      </c>
      <c r="K13" s="30" t="str">
        <f t="shared" si="1"/>
        <v>OK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48"/>
      <c r="Y13" s="48"/>
      <c r="Z13" s="48"/>
      <c r="AA13" s="48"/>
      <c r="AB13" s="48"/>
    </row>
    <row r="14" spans="1:28" ht="69" x14ac:dyDescent="0.45">
      <c r="A14" s="89"/>
      <c r="B14" s="92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>
        <v>20</v>
      </c>
      <c r="J14" s="29">
        <f t="shared" ref="J14:J18" si="2">I14-(SUM(L14:AB14))</f>
        <v>20</v>
      </c>
      <c r="K14" s="30" t="str">
        <f t="shared" ref="K14:K18" si="3">IF(J14&lt;0,"ATENÇÃO","OK")</f>
        <v>OK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48"/>
      <c r="Y14" s="48"/>
      <c r="Z14" s="48"/>
      <c r="AA14" s="48"/>
      <c r="AB14" s="48"/>
    </row>
    <row r="15" spans="1:28" ht="55.5" customHeight="1" x14ac:dyDescent="0.45">
      <c r="A15" s="79">
        <v>3</v>
      </c>
      <c r="B15" s="82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>
        <f>4+4+5</f>
        <v>13</v>
      </c>
      <c r="J15" s="29">
        <f t="shared" si="2"/>
        <v>4</v>
      </c>
      <c r="K15" s="30" t="str">
        <f t="shared" si="3"/>
        <v>OK</v>
      </c>
      <c r="L15" s="73">
        <v>4</v>
      </c>
      <c r="M15" s="73">
        <v>5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48"/>
      <c r="Y15" s="48"/>
      <c r="Z15" s="48"/>
      <c r="AA15" s="48"/>
      <c r="AB15" s="48"/>
    </row>
    <row r="16" spans="1:28" ht="41.65" x14ac:dyDescent="0.45">
      <c r="A16" s="80"/>
      <c r="B16" s="83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/>
      <c r="J16" s="29">
        <f t="shared" si="2"/>
        <v>0</v>
      </c>
      <c r="K16" s="30" t="str">
        <f t="shared" si="3"/>
        <v>OK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48"/>
      <c r="Y16" s="48"/>
      <c r="Z16" s="48"/>
      <c r="AA16" s="48"/>
      <c r="AB16" s="48"/>
    </row>
    <row r="17" spans="1:28" ht="41.65" x14ac:dyDescent="0.45">
      <c r="A17" s="81"/>
      <c r="B17" s="84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/>
      <c r="J17" s="29">
        <f t="shared" si="2"/>
        <v>0</v>
      </c>
      <c r="K17" s="30" t="str">
        <f t="shared" si="3"/>
        <v>OK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48"/>
      <c r="Y17" s="48"/>
      <c r="Z17" s="48"/>
      <c r="AA17" s="48"/>
      <c r="AB17" s="48"/>
    </row>
    <row r="18" spans="1:28" ht="102.75" customHeight="1" x14ac:dyDescent="0.4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/>
      <c r="J18" s="29">
        <f t="shared" si="2"/>
        <v>0</v>
      </c>
      <c r="K18" s="30" t="str">
        <f t="shared" si="3"/>
        <v>OK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48"/>
      <c r="Y18" s="48"/>
      <c r="Z18" s="48"/>
      <c r="AA18" s="48"/>
      <c r="AB18" s="48"/>
    </row>
    <row r="19" spans="1:28" x14ac:dyDescent="0.45">
      <c r="L19" s="74">
        <f>SUMPRODUCT(H4:H18,L4:L18)</f>
        <v>1356</v>
      </c>
      <c r="M19" s="74">
        <f>SUMPRODUCT(H4:H18,M4:M18)</f>
        <v>1695</v>
      </c>
    </row>
  </sheetData>
  <mergeCells count="25">
    <mergeCell ref="Z1:Z2"/>
    <mergeCell ref="AA1:AA2"/>
    <mergeCell ref="AB1:AB2"/>
    <mergeCell ref="N1:N2"/>
    <mergeCell ref="A4:A14"/>
    <mergeCell ref="B4:B14"/>
    <mergeCell ref="D1:H1"/>
    <mergeCell ref="A1:C1"/>
    <mergeCell ref="U1:U2"/>
    <mergeCell ref="M1:M2"/>
    <mergeCell ref="Y1:Y2"/>
    <mergeCell ref="A15:A17"/>
    <mergeCell ref="B15:B17"/>
    <mergeCell ref="X1:X2"/>
    <mergeCell ref="V1:V2"/>
    <mergeCell ref="W1:W2"/>
    <mergeCell ref="A2:K2"/>
    <mergeCell ref="O1:O2"/>
    <mergeCell ref="P1:P2"/>
    <mergeCell ref="Q1:Q2"/>
    <mergeCell ref="R1:R2"/>
    <mergeCell ref="S1:S2"/>
    <mergeCell ref="T1:T2"/>
    <mergeCell ref="I1:K1"/>
    <mergeCell ref="L1:L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18"/>
  <sheetViews>
    <sheetView zoomScale="80" zoomScaleNormal="80" workbookViewId="0">
      <selection activeCell="I4" sqref="I4:I18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1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2" customWidth="1"/>
    <col min="11" max="11" width="12.59765625" style="17" customWidth="1"/>
    <col min="12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86" t="s">
        <v>43</v>
      </c>
      <c r="B1" s="86"/>
      <c r="C1" s="86"/>
      <c r="D1" s="86" t="s">
        <v>38</v>
      </c>
      <c r="E1" s="86"/>
      <c r="F1" s="86"/>
      <c r="G1" s="86"/>
      <c r="H1" s="86"/>
      <c r="I1" s="86" t="s">
        <v>44</v>
      </c>
      <c r="J1" s="86"/>
      <c r="K1" s="86"/>
      <c r="L1" s="85" t="s">
        <v>42</v>
      </c>
      <c r="M1" s="85" t="s">
        <v>42</v>
      </c>
      <c r="N1" s="85" t="s">
        <v>42</v>
      </c>
      <c r="O1" s="85" t="s">
        <v>42</v>
      </c>
      <c r="P1" s="85" t="s">
        <v>42</v>
      </c>
      <c r="Q1" s="85" t="s">
        <v>42</v>
      </c>
      <c r="R1" s="85" t="s">
        <v>42</v>
      </c>
      <c r="S1" s="85" t="s">
        <v>42</v>
      </c>
      <c r="T1" s="85" t="s">
        <v>42</v>
      </c>
      <c r="U1" s="85" t="s">
        <v>42</v>
      </c>
      <c r="V1" s="85" t="s">
        <v>42</v>
      </c>
      <c r="W1" s="85" t="s">
        <v>42</v>
      </c>
      <c r="X1" s="85" t="s">
        <v>42</v>
      </c>
      <c r="Y1" s="85" t="s">
        <v>42</v>
      </c>
      <c r="Z1" s="85" t="s">
        <v>42</v>
      </c>
      <c r="AA1" s="85" t="s">
        <v>42</v>
      </c>
      <c r="AB1" s="85" t="s">
        <v>42</v>
      </c>
    </row>
    <row r="2" spans="1:28" ht="21.75" customHeight="1" x14ac:dyDescent="0.45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s="16" customFormat="1" ht="31.5" x14ac:dyDescent="0.35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28" t="s">
        <v>2</v>
      </c>
      <c r="M3" s="28" t="s">
        <v>2</v>
      </c>
      <c r="N3" s="28" t="s">
        <v>2</v>
      </c>
      <c r="O3" s="28" t="s">
        <v>2</v>
      </c>
      <c r="P3" s="28" t="s">
        <v>2</v>
      </c>
      <c r="Q3" s="28" t="s">
        <v>2</v>
      </c>
      <c r="R3" s="28" t="s">
        <v>2</v>
      </c>
      <c r="S3" s="28" t="s">
        <v>2</v>
      </c>
      <c r="T3" s="28" t="s">
        <v>2</v>
      </c>
      <c r="U3" s="28" t="s">
        <v>2</v>
      </c>
      <c r="V3" s="28" t="s">
        <v>2</v>
      </c>
      <c r="W3" s="50" t="s">
        <v>2</v>
      </c>
      <c r="X3" s="50" t="s">
        <v>2</v>
      </c>
      <c r="Y3" s="50" t="s">
        <v>2</v>
      </c>
      <c r="Z3" s="50" t="s">
        <v>2</v>
      </c>
      <c r="AA3" s="50" t="s">
        <v>2</v>
      </c>
      <c r="AB3" s="50" t="s">
        <v>2</v>
      </c>
    </row>
    <row r="4" spans="1:28" ht="80.099999999999994" customHeight="1" x14ac:dyDescent="0.45">
      <c r="A4" s="87">
        <v>1</v>
      </c>
      <c r="B4" s="90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/>
      <c r="J4" s="29">
        <f>I4-(SUM(L4:AB4))</f>
        <v>0</v>
      </c>
      <c r="K4" s="30" t="str">
        <f>IF(J4&lt;0,"ATENÇÃO","OK")</f>
        <v>OK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48"/>
      <c r="Y4" s="48"/>
      <c r="Z4" s="48"/>
      <c r="AA4" s="48"/>
      <c r="AB4" s="48"/>
    </row>
    <row r="5" spans="1:28" s="21" customFormat="1" ht="80.099999999999994" customHeight="1" x14ac:dyDescent="0.45">
      <c r="A5" s="88"/>
      <c r="B5" s="91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/>
      <c r="J5" s="29">
        <f t="shared" ref="J5:J18" si="0">I5-(SUM(L5:AB5))</f>
        <v>0</v>
      </c>
      <c r="K5" s="30" t="str">
        <f t="shared" ref="K5:K18" si="1">IF(J5&lt;0,"ATENÇÃO","OK")</f>
        <v>OK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49"/>
      <c r="Y5" s="49"/>
      <c r="Z5" s="49"/>
      <c r="AA5" s="49"/>
      <c r="AB5" s="49"/>
    </row>
    <row r="6" spans="1:28" s="21" customFormat="1" ht="80.099999999999994" customHeight="1" x14ac:dyDescent="0.45">
      <c r="A6" s="88"/>
      <c r="B6" s="91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/>
      <c r="J6" s="29">
        <f t="shared" si="0"/>
        <v>0</v>
      </c>
      <c r="K6" s="30" t="str">
        <f t="shared" si="1"/>
        <v>OK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49"/>
      <c r="Y6" s="49"/>
      <c r="Z6" s="49"/>
      <c r="AA6" s="49"/>
      <c r="AB6" s="49"/>
    </row>
    <row r="7" spans="1:28" s="21" customFormat="1" ht="80.099999999999994" customHeight="1" x14ac:dyDescent="0.45">
      <c r="A7" s="88"/>
      <c r="B7" s="91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/>
      <c r="J7" s="29">
        <f t="shared" si="0"/>
        <v>0</v>
      </c>
      <c r="K7" s="30" t="str">
        <f t="shared" si="1"/>
        <v>OK</v>
      </c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49"/>
      <c r="Y7" s="49"/>
      <c r="Z7" s="49"/>
      <c r="AA7" s="49"/>
      <c r="AB7" s="49"/>
    </row>
    <row r="8" spans="1:28" s="21" customFormat="1" ht="80.099999999999994" customHeight="1" x14ac:dyDescent="0.45">
      <c r="A8" s="88"/>
      <c r="B8" s="91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v>3</v>
      </c>
      <c r="J8" s="29">
        <f t="shared" si="0"/>
        <v>3</v>
      </c>
      <c r="K8" s="30" t="str">
        <f t="shared" si="1"/>
        <v>OK</v>
      </c>
      <c r="L8" s="55"/>
      <c r="M8" s="55"/>
      <c r="N8" s="54"/>
      <c r="O8" s="54"/>
      <c r="P8" s="54"/>
      <c r="Q8" s="54"/>
      <c r="R8" s="54"/>
      <c r="S8" s="54"/>
      <c r="T8" s="54"/>
      <c r="U8" s="54"/>
      <c r="V8" s="54"/>
      <c r="W8" s="54"/>
      <c r="X8" s="49"/>
      <c r="Y8" s="49"/>
      <c r="Z8" s="49"/>
      <c r="AA8" s="49"/>
      <c r="AB8" s="49"/>
    </row>
    <row r="9" spans="1:28" s="21" customFormat="1" ht="80.099999999999994" customHeight="1" x14ac:dyDescent="0.45">
      <c r="A9" s="88"/>
      <c r="B9" s="91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/>
      <c r="J9" s="29">
        <f t="shared" si="0"/>
        <v>0</v>
      </c>
      <c r="K9" s="30" t="str">
        <f t="shared" si="1"/>
        <v>OK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49"/>
      <c r="Y9" s="49"/>
      <c r="Z9" s="49"/>
      <c r="AA9" s="49"/>
      <c r="AB9" s="49"/>
    </row>
    <row r="10" spans="1:28" s="21" customFormat="1" ht="80.099999999999994" customHeight="1" x14ac:dyDescent="0.45">
      <c r="A10" s="88"/>
      <c r="B10" s="91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/>
      <c r="J10" s="29">
        <f t="shared" si="0"/>
        <v>0</v>
      </c>
      <c r="K10" s="30" t="str">
        <f t="shared" si="1"/>
        <v>OK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49"/>
      <c r="Y10" s="49"/>
      <c r="Z10" s="49"/>
      <c r="AA10" s="49"/>
      <c r="AB10" s="49"/>
    </row>
    <row r="11" spans="1:28" s="21" customFormat="1" ht="80.099999999999994" customHeight="1" x14ac:dyDescent="0.45">
      <c r="A11" s="88"/>
      <c r="B11" s="91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/>
      <c r="J11" s="29">
        <f t="shared" si="0"/>
        <v>0</v>
      </c>
      <c r="K11" s="30" t="str">
        <f t="shared" si="1"/>
        <v>OK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49"/>
      <c r="Y11" s="49"/>
      <c r="Z11" s="49"/>
      <c r="AA11" s="49"/>
      <c r="AB11" s="49"/>
    </row>
    <row r="12" spans="1:28" ht="80.099999999999994" customHeight="1" x14ac:dyDescent="0.45">
      <c r="A12" s="88"/>
      <c r="B12" s="91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>
        <v>2</v>
      </c>
      <c r="J12" s="29">
        <f t="shared" si="0"/>
        <v>2</v>
      </c>
      <c r="K12" s="30" t="str">
        <f t="shared" si="1"/>
        <v>OK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48"/>
      <c r="Y12" s="48"/>
      <c r="Z12" s="48"/>
      <c r="AA12" s="48"/>
      <c r="AB12" s="48"/>
    </row>
    <row r="13" spans="1:28" ht="80.099999999999994" customHeight="1" x14ac:dyDescent="0.45">
      <c r="A13" s="88"/>
      <c r="B13" s="91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/>
      <c r="J13" s="29">
        <f t="shared" si="0"/>
        <v>0</v>
      </c>
      <c r="K13" s="30" t="str">
        <f t="shared" si="1"/>
        <v>OK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48"/>
      <c r="Y13" s="48"/>
      <c r="Z13" s="48"/>
      <c r="AA13" s="48"/>
      <c r="AB13" s="48"/>
    </row>
    <row r="14" spans="1:28" ht="69" x14ac:dyDescent="0.45">
      <c r="A14" s="89"/>
      <c r="B14" s="92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/>
      <c r="J14" s="29">
        <f t="shared" si="0"/>
        <v>0</v>
      </c>
      <c r="K14" s="30" t="str">
        <f t="shared" si="1"/>
        <v>OK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48"/>
      <c r="Y14" s="48"/>
      <c r="Z14" s="48"/>
      <c r="AA14" s="48"/>
      <c r="AB14" s="48"/>
    </row>
    <row r="15" spans="1:28" ht="55.5" customHeight="1" x14ac:dyDescent="0.45">
      <c r="A15" s="79">
        <v>3</v>
      </c>
      <c r="B15" s="82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/>
      <c r="J15" s="29">
        <f t="shared" si="0"/>
        <v>0</v>
      </c>
      <c r="K15" s="30" t="str">
        <f t="shared" si="1"/>
        <v>OK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48"/>
      <c r="Y15" s="48"/>
      <c r="Z15" s="48"/>
      <c r="AA15" s="48"/>
      <c r="AB15" s="48"/>
    </row>
    <row r="16" spans="1:28" ht="41.65" x14ac:dyDescent="0.45">
      <c r="A16" s="80"/>
      <c r="B16" s="83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/>
      <c r="J16" s="29">
        <f t="shared" si="0"/>
        <v>0</v>
      </c>
      <c r="K16" s="30" t="str">
        <f t="shared" si="1"/>
        <v>OK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48"/>
      <c r="Y16" s="48"/>
      <c r="Z16" s="48"/>
      <c r="AA16" s="48"/>
      <c r="AB16" s="48"/>
    </row>
    <row r="17" spans="1:28" ht="41.65" x14ac:dyDescent="0.45">
      <c r="A17" s="81"/>
      <c r="B17" s="84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/>
      <c r="J17" s="29">
        <f t="shared" si="0"/>
        <v>0</v>
      </c>
      <c r="K17" s="30" t="str">
        <f t="shared" si="1"/>
        <v>OK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48"/>
      <c r="Y17" s="48"/>
      <c r="Z17" s="48"/>
      <c r="AA17" s="48"/>
      <c r="AB17" s="48"/>
    </row>
    <row r="18" spans="1:28" ht="102.75" customHeight="1" x14ac:dyDescent="0.4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/>
      <c r="J18" s="29">
        <f t="shared" si="0"/>
        <v>0</v>
      </c>
      <c r="K18" s="30" t="str">
        <f t="shared" si="1"/>
        <v>OK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48"/>
      <c r="Y18" s="48"/>
      <c r="Z18" s="48"/>
      <c r="AA18" s="48"/>
      <c r="AB18" s="48"/>
    </row>
  </sheetData>
  <mergeCells count="25">
    <mergeCell ref="AB1:AB2"/>
    <mergeCell ref="AA1:AA2"/>
    <mergeCell ref="W1:W2"/>
    <mergeCell ref="N1:N2"/>
    <mergeCell ref="O1:O2"/>
    <mergeCell ref="P1:P2"/>
    <mergeCell ref="X1:X2"/>
    <mergeCell ref="Y1:Y2"/>
    <mergeCell ref="Q1:Q2"/>
    <mergeCell ref="R1:R2"/>
    <mergeCell ref="S1:S2"/>
    <mergeCell ref="A4:A14"/>
    <mergeCell ref="B4:B14"/>
    <mergeCell ref="A15:A17"/>
    <mergeCell ref="B15:B17"/>
    <mergeCell ref="Z1:Z2"/>
    <mergeCell ref="T1:T2"/>
    <mergeCell ref="U1:U2"/>
    <mergeCell ref="V1:V2"/>
    <mergeCell ref="A1:C1"/>
    <mergeCell ref="L1:L2"/>
    <mergeCell ref="M1:M2"/>
    <mergeCell ref="D1:H1"/>
    <mergeCell ref="I1:K1"/>
    <mergeCell ref="A2:K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18"/>
  <sheetViews>
    <sheetView zoomScale="80" zoomScaleNormal="80" workbookViewId="0">
      <selection activeCell="L1" sqref="L1:L1048576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1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2" customWidth="1"/>
    <col min="11" max="11" width="12.59765625" style="17" customWidth="1"/>
    <col min="12" max="12" width="12.73046875" style="111" customWidth="1"/>
    <col min="13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86" t="s">
        <v>43</v>
      </c>
      <c r="B1" s="86"/>
      <c r="C1" s="86"/>
      <c r="D1" s="86" t="s">
        <v>38</v>
      </c>
      <c r="E1" s="86"/>
      <c r="F1" s="86"/>
      <c r="G1" s="86"/>
      <c r="H1" s="86"/>
      <c r="I1" s="86" t="s">
        <v>44</v>
      </c>
      <c r="J1" s="86"/>
      <c r="K1" s="86"/>
      <c r="L1" s="85" t="s">
        <v>87</v>
      </c>
      <c r="M1" s="85" t="s">
        <v>42</v>
      </c>
      <c r="N1" s="85" t="s">
        <v>42</v>
      </c>
      <c r="O1" s="85" t="s">
        <v>42</v>
      </c>
      <c r="P1" s="85" t="s">
        <v>42</v>
      </c>
      <c r="Q1" s="85" t="s">
        <v>42</v>
      </c>
      <c r="R1" s="85" t="s">
        <v>42</v>
      </c>
      <c r="S1" s="85" t="s">
        <v>42</v>
      </c>
      <c r="T1" s="85" t="s">
        <v>42</v>
      </c>
      <c r="U1" s="85" t="s">
        <v>42</v>
      </c>
      <c r="V1" s="85" t="s">
        <v>42</v>
      </c>
      <c r="W1" s="85" t="s">
        <v>42</v>
      </c>
      <c r="X1" s="85" t="s">
        <v>42</v>
      </c>
      <c r="Y1" s="85" t="s">
        <v>42</v>
      </c>
      <c r="Z1" s="85" t="s">
        <v>42</v>
      </c>
      <c r="AA1" s="85" t="s">
        <v>42</v>
      </c>
      <c r="AB1" s="85" t="s">
        <v>42</v>
      </c>
    </row>
    <row r="2" spans="1:28" ht="21.75" customHeight="1" x14ac:dyDescent="0.45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s="16" customFormat="1" ht="31.5" x14ac:dyDescent="0.35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109">
        <v>43759</v>
      </c>
      <c r="M3" s="28" t="s">
        <v>2</v>
      </c>
      <c r="N3" s="28" t="s">
        <v>2</v>
      </c>
      <c r="O3" s="28" t="s">
        <v>2</v>
      </c>
      <c r="P3" s="28" t="s">
        <v>2</v>
      </c>
      <c r="Q3" s="28" t="s">
        <v>2</v>
      </c>
      <c r="R3" s="28" t="s">
        <v>2</v>
      </c>
      <c r="S3" s="28" t="s">
        <v>2</v>
      </c>
      <c r="T3" s="28" t="s">
        <v>2</v>
      </c>
      <c r="U3" s="28" t="s">
        <v>2</v>
      </c>
      <c r="V3" s="28" t="s">
        <v>2</v>
      </c>
      <c r="W3" s="50" t="s">
        <v>2</v>
      </c>
      <c r="X3" s="50" t="s">
        <v>2</v>
      </c>
      <c r="Y3" s="50" t="s">
        <v>2</v>
      </c>
      <c r="Z3" s="50" t="s">
        <v>2</v>
      </c>
      <c r="AA3" s="50" t="s">
        <v>2</v>
      </c>
      <c r="AB3" s="50" t="s">
        <v>2</v>
      </c>
    </row>
    <row r="4" spans="1:28" ht="80.099999999999994" customHeight="1" x14ac:dyDescent="0.45">
      <c r="A4" s="87">
        <v>1</v>
      </c>
      <c r="B4" s="90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/>
      <c r="J4" s="29">
        <f>I4-(SUM(L4:AB4))</f>
        <v>0</v>
      </c>
      <c r="K4" s="30" t="str">
        <f>IF(J4&lt;0,"ATENÇÃO","OK")</f>
        <v>OK</v>
      </c>
      <c r="L4" s="110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48"/>
      <c r="Y4" s="48"/>
      <c r="Z4" s="48"/>
      <c r="AA4" s="48"/>
      <c r="AB4" s="48"/>
    </row>
    <row r="5" spans="1:28" s="21" customFormat="1" ht="80.099999999999994" customHeight="1" x14ac:dyDescent="0.45">
      <c r="A5" s="88"/>
      <c r="B5" s="91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/>
      <c r="J5" s="29">
        <f t="shared" ref="J5:J18" si="0">I5-(SUM(L5:AB5))</f>
        <v>0</v>
      </c>
      <c r="K5" s="30" t="str">
        <f t="shared" ref="K5:K18" si="1">IF(J5&lt;0,"ATENÇÃO","OK")</f>
        <v>OK</v>
      </c>
      <c r="L5" s="110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49"/>
      <c r="Y5" s="49"/>
      <c r="Z5" s="49"/>
      <c r="AA5" s="49"/>
      <c r="AB5" s="49"/>
    </row>
    <row r="6" spans="1:28" s="21" customFormat="1" ht="80.099999999999994" customHeight="1" x14ac:dyDescent="0.45">
      <c r="A6" s="88"/>
      <c r="B6" s="91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/>
      <c r="J6" s="29">
        <f t="shared" si="0"/>
        <v>0</v>
      </c>
      <c r="K6" s="30" t="str">
        <f t="shared" si="1"/>
        <v>OK</v>
      </c>
      <c r="L6" s="110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49"/>
      <c r="Y6" s="49"/>
      <c r="Z6" s="49"/>
      <c r="AA6" s="49"/>
      <c r="AB6" s="49"/>
    </row>
    <row r="7" spans="1:28" s="21" customFormat="1" ht="80.099999999999994" customHeight="1" x14ac:dyDescent="0.45">
      <c r="A7" s="88"/>
      <c r="B7" s="91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/>
      <c r="J7" s="29">
        <f t="shared" si="0"/>
        <v>0</v>
      </c>
      <c r="K7" s="30" t="str">
        <f t="shared" si="1"/>
        <v>OK</v>
      </c>
      <c r="L7" s="110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49"/>
      <c r="Y7" s="49"/>
      <c r="Z7" s="49"/>
      <c r="AA7" s="49"/>
      <c r="AB7" s="49"/>
    </row>
    <row r="8" spans="1:28" s="21" customFormat="1" ht="80.099999999999994" customHeight="1" x14ac:dyDescent="0.45">
      <c r="A8" s="88"/>
      <c r="B8" s="91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v>10</v>
      </c>
      <c r="J8" s="29">
        <f t="shared" si="0"/>
        <v>10</v>
      </c>
      <c r="K8" s="30" t="str">
        <f t="shared" si="1"/>
        <v>OK</v>
      </c>
      <c r="L8" s="55"/>
      <c r="M8" s="55"/>
      <c r="N8" s="54"/>
      <c r="O8" s="54"/>
      <c r="P8" s="54"/>
      <c r="Q8" s="54"/>
      <c r="R8" s="54"/>
      <c r="S8" s="54"/>
      <c r="T8" s="54"/>
      <c r="U8" s="54"/>
      <c r="V8" s="54"/>
      <c r="W8" s="54"/>
      <c r="X8" s="49"/>
      <c r="Y8" s="49"/>
      <c r="Z8" s="49"/>
      <c r="AA8" s="49"/>
      <c r="AB8" s="49"/>
    </row>
    <row r="9" spans="1:28" s="21" customFormat="1" ht="80.099999999999994" customHeight="1" x14ac:dyDescent="0.45">
      <c r="A9" s="88"/>
      <c r="B9" s="91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/>
      <c r="J9" s="29">
        <f t="shared" si="0"/>
        <v>0</v>
      </c>
      <c r="K9" s="30" t="str">
        <f t="shared" si="1"/>
        <v>OK</v>
      </c>
      <c r="L9" s="110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49"/>
      <c r="Y9" s="49"/>
      <c r="Z9" s="49"/>
      <c r="AA9" s="49"/>
      <c r="AB9" s="49"/>
    </row>
    <row r="10" spans="1:28" s="21" customFormat="1" ht="80.099999999999994" customHeight="1" x14ac:dyDescent="0.45">
      <c r="A10" s="88"/>
      <c r="B10" s="91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/>
      <c r="J10" s="29">
        <f t="shared" si="0"/>
        <v>0</v>
      </c>
      <c r="K10" s="30" t="str">
        <f t="shared" si="1"/>
        <v>OK</v>
      </c>
      <c r="L10" s="110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49"/>
      <c r="Y10" s="49"/>
      <c r="Z10" s="49"/>
      <c r="AA10" s="49"/>
      <c r="AB10" s="49"/>
    </row>
    <row r="11" spans="1:28" s="21" customFormat="1" ht="80.099999999999994" customHeight="1" x14ac:dyDescent="0.45">
      <c r="A11" s="88"/>
      <c r="B11" s="91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/>
      <c r="J11" s="29">
        <f t="shared" si="0"/>
        <v>0</v>
      </c>
      <c r="K11" s="30" t="str">
        <f t="shared" si="1"/>
        <v>OK</v>
      </c>
      <c r="L11" s="110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49"/>
      <c r="Y11" s="49"/>
      <c r="Z11" s="49"/>
      <c r="AA11" s="49"/>
      <c r="AB11" s="49"/>
    </row>
    <row r="12" spans="1:28" ht="80.099999999999994" customHeight="1" x14ac:dyDescent="0.45">
      <c r="A12" s="88"/>
      <c r="B12" s="91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>
        <v>300</v>
      </c>
      <c r="J12" s="29">
        <f t="shared" si="0"/>
        <v>100</v>
      </c>
      <c r="K12" s="30" t="str">
        <f t="shared" si="1"/>
        <v>OK</v>
      </c>
      <c r="L12" s="110">
        <v>200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48"/>
      <c r="Y12" s="48"/>
      <c r="Z12" s="48"/>
      <c r="AA12" s="48"/>
      <c r="AB12" s="48"/>
    </row>
    <row r="13" spans="1:28" ht="80.099999999999994" customHeight="1" x14ac:dyDescent="0.45">
      <c r="A13" s="88"/>
      <c r="B13" s="91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/>
      <c r="J13" s="29">
        <f t="shared" si="0"/>
        <v>0</v>
      </c>
      <c r="K13" s="30" t="str">
        <f t="shared" si="1"/>
        <v>OK</v>
      </c>
      <c r="L13" s="110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48"/>
      <c r="Y13" s="48"/>
      <c r="Z13" s="48"/>
      <c r="AA13" s="48"/>
      <c r="AB13" s="48"/>
    </row>
    <row r="14" spans="1:28" ht="69" x14ac:dyDescent="0.45">
      <c r="A14" s="89"/>
      <c r="B14" s="92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/>
      <c r="J14" s="29">
        <f t="shared" si="0"/>
        <v>0</v>
      </c>
      <c r="K14" s="30" t="str">
        <f t="shared" si="1"/>
        <v>OK</v>
      </c>
      <c r="L14" s="110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48"/>
      <c r="Y14" s="48"/>
      <c r="Z14" s="48"/>
      <c r="AA14" s="48"/>
      <c r="AB14" s="48"/>
    </row>
    <row r="15" spans="1:28" ht="55.5" customHeight="1" x14ac:dyDescent="0.45">
      <c r="A15" s="79">
        <v>3</v>
      </c>
      <c r="B15" s="82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/>
      <c r="J15" s="29">
        <f t="shared" si="0"/>
        <v>0</v>
      </c>
      <c r="K15" s="30" t="str">
        <f t="shared" si="1"/>
        <v>OK</v>
      </c>
      <c r="L15" s="110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48"/>
      <c r="Y15" s="48"/>
      <c r="Z15" s="48"/>
      <c r="AA15" s="48"/>
      <c r="AB15" s="48"/>
    </row>
    <row r="16" spans="1:28" ht="41.65" x14ac:dyDescent="0.45">
      <c r="A16" s="80"/>
      <c r="B16" s="83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/>
      <c r="J16" s="29">
        <f t="shared" si="0"/>
        <v>0</v>
      </c>
      <c r="K16" s="30" t="str">
        <f t="shared" si="1"/>
        <v>OK</v>
      </c>
      <c r="L16" s="110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48"/>
      <c r="Y16" s="48"/>
      <c r="Z16" s="48"/>
      <c r="AA16" s="48"/>
      <c r="AB16" s="48"/>
    </row>
    <row r="17" spans="1:28" ht="41.65" x14ac:dyDescent="0.45">
      <c r="A17" s="81"/>
      <c r="B17" s="84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/>
      <c r="J17" s="29">
        <f t="shared" si="0"/>
        <v>0</v>
      </c>
      <c r="K17" s="30" t="str">
        <f t="shared" si="1"/>
        <v>OK</v>
      </c>
      <c r="L17" s="110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48"/>
      <c r="Y17" s="48"/>
      <c r="Z17" s="48"/>
      <c r="AA17" s="48"/>
      <c r="AB17" s="48"/>
    </row>
    <row r="18" spans="1:28" ht="102.75" customHeight="1" x14ac:dyDescent="0.4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/>
      <c r="J18" s="29">
        <f t="shared" si="0"/>
        <v>0</v>
      </c>
      <c r="K18" s="30" t="str">
        <f t="shared" si="1"/>
        <v>OK</v>
      </c>
      <c r="L18" s="110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48"/>
      <c r="Y18" s="48"/>
      <c r="Z18" s="48"/>
      <c r="AA18" s="48"/>
      <c r="AB18" s="48"/>
    </row>
  </sheetData>
  <mergeCells count="25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Y1:Y2"/>
    <mergeCell ref="AA1:AA2"/>
    <mergeCell ref="R1:R2"/>
    <mergeCell ref="A15:A17"/>
    <mergeCell ref="B15:B17"/>
    <mergeCell ref="D1:H1"/>
    <mergeCell ref="A1:C1"/>
    <mergeCell ref="Z1:Z2"/>
    <mergeCell ref="A4:A14"/>
    <mergeCell ref="B4:B14"/>
    <mergeCell ref="S1:S2"/>
    <mergeCell ref="T1:T2"/>
    <mergeCell ref="W1:W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8"/>
  <sheetViews>
    <sheetView zoomScale="80" zoomScaleNormal="80" workbookViewId="0">
      <selection activeCell="M7" sqref="M7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1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2" customWidth="1"/>
    <col min="11" max="11" width="12.59765625" style="17" customWidth="1"/>
    <col min="12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86" t="s">
        <v>43</v>
      </c>
      <c r="B1" s="86"/>
      <c r="C1" s="86"/>
      <c r="D1" s="86" t="s">
        <v>38</v>
      </c>
      <c r="E1" s="86"/>
      <c r="F1" s="86"/>
      <c r="G1" s="86"/>
      <c r="H1" s="86"/>
      <c r="I1" s="86" t="s">
        <v>44</v>
      </c>
      <c r="J1" s="86"/>
      <c r="K1" s="86"/>
      <c r="L1" s="85" t="s">
        <v>42</v>
      </c>
      <c r="M1" s="85" t="s">
        <v>42</v>
      </c>
      <c r="N1" s="85" t="s">
        <v>42</v>
      </c>
      <c r="O1" s="85" t="s">
        <v>42</v>
      </c>
      <c r="P1" s="85" t="s">
        <v>42</v>
      </c>
      <c r="Q1" s="85" t="s">
        <v>42</v>
      </c>
      <c r="R1" s="85" t="s">
        <v>42</v>
      </c>
      <c r="S1" s="85" t="s">
        <v>42</v>
      </c>
      <c r="T1" s="85" t="s">
        <v>42</v>
      </c>
      <c r="U1" s="85" t="s">
        <v>42</v>
      </c>
      <c r="V1" s="85" t="s">
        <v>42</v>
      </c>
      <c r="W1" s="85" t="s">
        <v>42</v>
      </c>
      <c r="X1" s="85" t="s">
        <v>42</v>
      </c>
      <c r="Y1" s="85" t="s">
        <v>42</v>
      </c>
      <c r="Z1" s="85" t="s">
        <v>42</v>
      </c>
      <c r="AA1" s="85" t="s">
        <v>42</v>
      </c>
      <c r="AB1" s="85" t="s">
        <v>42</v>
      </c>
    </row>
    <row r="2" spans="1:28" ht="21.75" customHeight="1" x14ac:dyDescent="0.45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s="16" customFormat="1" ht="31.5" x14ac:dyDescent="0.35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28" t="s">
        <v>2</v>
      </c>
      <c r="M3" s="28" t="s">
        <v>2</v>
      </c>
      <c r="N3" s="28" t="s">
        <v>2</v>
      </c>
      <c r="O3" s="28" t="s">
        <v>2</v>
      </c>
      <c r="P3" s="28" t="s">
        <v>2</v>
      </c>
      <c r="Q3" s="28" t="s">
        <v>2</v>
      </c>
      <c r="R3" s="28" t="s">
        <v>2</v>
      </c>
      <c r="S3" s="28" t="s">
        <v>2</v>
      </c>
      <c r="T3" s="28" t="s">
        <v>2</v>
      </c>
      <c r="U3" s="28" t="s">
        <v>2</v>
      </c>
      <c r="V3" s="28" t="s">
        <v>2</v>
      </c>
      <c r="W3" s="50" t="s">
        <v>2</v>
      </c>
      <c r="X3" s="50" t="s">
        <v>2</v>
      </c>
      <c r="Y3" s="50" t="s">
        <v>2</v>
      </c>
      <c r="Z3" s="50" t="s">
        <v>2</v>
      </c>
      <c r="AA3" s="50" t="s">
        <v>2</v>
      </c>
      <c r="AB3" s="50" t="s">
        <v>2</v>
      </c>
    </row>
    <row r="4" spans="1:28" ht="80.099999999999994" customHeight="1" x14ac:dyDescent="0.45">
      <c r="A4" s="87">
        <v>1</v>
      </c>
      <c r="B4" s="90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>
        <v>200</v>
      </c>
      <c r="J4" s="29">
        <f>I4-(SUM(L4:AB4))</f>
        <v>200</v>
      </c>
      <c r="K4" s="30" t="str">
        <f>IF(J4&lt;0,"ATENÇÃO","OK")</f>
        <v>OK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48"/>
      <c r="Y4" s="48"/>
      <c r="Z4" s="48"/>
      <c r="AA4" s="48"/>
      <c r="AB4" s="48"/>
    </row>
    <row r="5" spans="1:28" s="21" customFormat="1" ht="80.099999999999994" customHeight="1" x14ac:dyDescent="0.45">
      <c r="A5" s="88"/>
      <c r="B5" s="91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>
        <v>50</v>
      </c>
      <c r="J5" s="29">
        <f t="shared" ref="J5:J18" si="0">I5-(SUM(L5:AB5))</f>
        <v>50</v>
      </c>
      <c r="K5" s="30" t="str">
        <f t="shared" ref="K5:K18" si="1">IF(J5&lt;0,"ATENÇÃO","OK")</f>
        <v>OK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49"/>
      <c r="Y5" s="49"/>
      <c r="Z5" s="49"/>
      <c r="AA5" s="49"/>
      <c r="AB5" s="49"/>
    </row>
    <row r="6" spans="1:28" s="21" customFormat="1" ht="80.099999999999994" customHeight="1" x14ac:dyDescent="0.45">
      <c r="A6" s="88"/>
      <c r="B6" s="91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/>
      <c r="J6" s="29">
        <f t="shared" si="0"/>
        <v>0</v>
      </c>
      <c r="K6" s="30" t="str">
        <f t="shared" si="1"/>
        <v>OK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49"/>
      <c r="Y6" s="49"/>
      <c r="Z6" s="49"/>
      <c r="AA6" s="49"/>
      <c r="AB6" s="49"/>
    </row>
    <row r="7" spans="1:28" s="21" customFormat="1" ht="80.099999999999994" customHeight="1" x14ac:dyDescent="0.45">
      <c r="A7" s="88"/>
      <c r="B7" s="91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/>
      <c r="J7" s="29">
        <f t="shared" si="0"/>
        <v>0</v>
      </c>
      <c r="K7" s="30" t="str">
        <f t="shared" si="1"/>
        <v>OK</v>
      </c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49"/>
      <c r="Y7" s="49"/>
      <c r="Z7" s="49"/>
      <c r="AA7" s="49"/>
      <c r="AB7" s="49"/>
    </row>
    <row r="8" spans="1:28" s="21" customFormat="1" ht="80.099999999999994" customHeight="1" x14ac:dyDescent="0.45">
      <c r="A8" s="88"/>
      <c r="B8" s="91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f>250-100-60</f>
        <v>90</v>
      </c>
      <c r="J8" s="29">
        <f t="shared" si="0"/>
        <v>90</v>
      </c>
      <c r="K8" s="30" t="str">
        <f t="shared" si="1"/>
        <v>OK</v>
      </c>
      <c r="L8" s="55"/>
      <c r="M8" s="55"/>
      <c r="N8" s="54"/>
      <c r="O8" s="54"/>
      <c r="P8" s="54"/>
      <c r="Q8" s="54"/>
      <c r="R8" s="54"/>
      <c r="S8" s="54"/>
      <c r="T8" s="54"/>
      <c r="U8" s="54"/>
      <c r="V8" s="54"/>
      <c r="W8" s="54"/>
      <c r="X8" s="49"/>
      <c r="Y8" s="49"/>
      <c r="Z8" s="49"/>
      <c r="AA8" s="49"/>
      <c r="AB8" s="49"/>
    </row>
    <row r="9" spans="1:28" s="21" customFormat="1" ht="80.099999999999994" customHeight="1" x14ac:dyDescent="0.45">
      <c r="A9" s="88"/>
      <c r="B9" s="91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/>
      <c r="J9" s="29">
        <f t="shared" si="0"/>
        <v>0</v>
      </c>
      <c r="K9" s="30" t="str">
        <f t="shared" si="1"/>
        <v>OK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49"/>
      <c r="Y9" s="49"/>
      <c r="Z9" s="49"/>
      <c r="AA9" s="49"/>
      <c r="AB9" s="49"/>
    </row>
    <row r="10" spans="1:28" s="21" customFormat="1" ht="80.099999999999994" customHeight="1" x14ac:dyDescent="0.45">
      <c r="A10" s="88"/>
      <c r="B10" s="91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/>
      <c r="J10" s="29">
        <f t="shared" si="0"/>
        <v>0</v>
      </c>
      <c r="K10" s="30" t="str">
        <f t="shared" si="1"/>
        <v>OK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49"/>
      <c r="Y10" s="49"/>
      <c r="Z10" s="49"/>
      <c r="AA10" s="49"/>
      <c r="AB10" s="49"/>
    </row>
    <row r="11" spans="1:28" s="21" customFormat="1" ht="80.099999999999994" customHeight="1" x14ac:dyDescent="0.45">
      <c r="A11" s="88"/>
      <c r="B11" s="91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/>
      <c r="J11" s="29">
        <f t="shared" si="0"/>
        <v>0</v>
      </c>
      <c r="K11" s="30" t="str">
        <f t="shared" si="1"/>
        <v>OK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49"/>
      <c r="Y11" s="49"/>
      <c r="Z11" s="49"/>
      <c r="AA11" s="49"/>
      <c r="AB11" s="49"/>
    </row>
    <row r="12" spans="1:28" ht="80.099999999999994" customHeight="1" x14ac:dyDescent="0.45">
      <c r="A12" s="88"/>
      <c r="B12" s="91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>
        <v>250</v>
      </c>
      <c r="J12" s="29">
        <f t="shared" si="0"/>
        <v>250</v>
      </c>
      <c r="K12" s="30" t="str">
        <f t="shared" si="1"/>
        <v>OK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48"/>
      <c r="Y12" s="48"/>
      <c r="Z12" s="48"/>
      <c r="AA12" s="48"/>
      <c r="AB12" s="48"/>
    </row>
    <row r="13" spans="1:28" ht="80.099999999999994" customHeight="1" x14ac:dyDescent="0.45">
      <c r="A13" s="88"/>
      <c r="B13" s="91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/>
      <c r="J13" s="29">
        <f t="shared" si="0"/>
        <v>0</v>
      </c>
      <c r="K13" s="30" t="str">
        <f t="shared" si="1"/>
        <v>OK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48"/>
      <c r="Y13" s="48"/>
      <c r="Z13" s="48"/>
      <c r="AA13" s="48"/>
      <c r="AB13" s="48"/>
    </row>
    <row r="14" spans="1:28" ht="69" x14ac:dyDescent="0.45">
      <c r="A14" s="89"/>
      <c r="B14" s="92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/>
      <c r="J14" s="29">
        <f t="shared" si="0"/>
        <v>0</v>
      </c>
      <c r="K14" s="30" t="str">
        <f t="shared" si="1"/>
        <v>OK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48"/>
      <c r="Y14" s="48"/>
      <c r="Z14" s="48"/>
      <c r="AA14" s="48"/>
      <c r="AB14" s="48"/>
    </row>
    <row r="15" spans="1:28" ht="55.5" customHeight="1" x14ac:dyDescent="0.45">
      <c r="A15" s="79">
        <v>3</v>
      </c>
      <c r="B15" s="82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/>
      <c r="J15" s="29">
        <f t="shared" si="0"/>
        <v>0</v>
      </c>
      <c r="K15" s="30" t="str">
        <f t="shared" si="1"/>
        <v>OK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48"/>
      <c r="Y15" s="48"/>
      <c r="Z15" s="48"/>
      <c r="AA15" s="48"/>
      <c r="AB15" s="48"/>
    </row>
    <row r="16" spans="1:28" ht="41.65" x14ac:dyDescent="0.45">
      <c r="A16" s="80"/>
      <c r="B16" s="83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/>
      <c r="J16" s="29">
        <f t="shared" si="0"/>
        <v>0</v>
      </c>
      <c r="K16" s="30" t="str">
        <f t="shared" si="1"/>
        <v>OK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48"/>
      <c r="Y16" s="48"/>
      <c r="Z16" s="48"/>
      <c r="AA16" s="48"/>
      <c r="AB16" s="48"/>
    </row>
    <row r="17" spans="1:28" ht="41.65" x14ac:dyDescent="0.45">
      <c r="A17" s="81"/>
      <c r="B17" s="84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/>
      <c r="J17" s="29">
        <f t="shared" si="0"/>
        <v>0</v>
      </c>
      <c r="K17" s="30" t="str">
        <f t="shared" si="1"/>
        <v>OK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48"/>
      <c r="Y17" s="48"/>
      <c r="Z17" s="48"/>
      <c r="AA17" s="48"/>
      <c r="AB17" s="48"/>
    </row>
    <row r="18" spans="1:28" ht="102.75" customHeight="1" x14ac:dyDescent="0.4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/>
      <c r="J18" s="29">
        <f t="shared" si="0"/>
        <v>0</v>
      </c>
      <c r="K18" s="30" t="str">
        <f t="shared" si="1"/>
        <v>OK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48"/>
      <c r="Y18" s="48"/>
      <c r="Z18" s="48"/>
      <c r="AA18" s="48"/>
      <c r="AB18" s="48"/>
    </row>
  </sheetData>
  <mergeCells count="25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Y1:Y2"/>
    <mergeCell ref="AA1:AA2"/>
    <mergeCell ref="R1:R2"/>
    <mergeCell ref="A15:A17"/>
    <mergeCell ref="B15:B17"/>
    <mergeCell ref="D1:H1"/>
    <mergeCell ref="A1:C1"/>
    <mergeCell ref="Z1:Z2"/>
    <mergeCell ref="A4:A14"/>
    <mergeCell ref="B4:B14"/>
    <mergeCell ref="S1:S2"/>
    <mergeCell ref="T1:T2"/>
    <mergeCell ref="W1:W2"/>
  </mergeCells>
  <pageMargins left="0.511811024" right="0.511811024" top="0.78740157499999996" bottom="0.78740157499999996" header="0.31496062000000002" footer="0.31496062000000002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18"/>
  <sheetViews>
    <sheetView zoomScale="80" zoomScaleNormal="80" workbookViewId="0">
      <selection activeCell="L1" sqref="L1:O1048576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1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2" customWidth="1"/>
    <col min="11" max="11" width="12.59765625" style="17" customWidth="1"/>
    <col min="12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86" t="s">
        <v>43</v>
      </c>
      <c r="B1" s="86"/>
      <c r="C1" s="86"/>
      <c r="D1" s="86" t="s">
        <v>38</v>
      </c>
      <c r="E1" s="86"/>
      <c r="F1" s="86"/>
      <c r="G1" s="86"/>
      <c r="H1" s="86"/>
      <c r="I1" s="86" t="s">
        <v>44</v>
      </c>
      <c r="J1" s="86"/>
      <c r="K1" s="86"/>
      <c r="L1" s="85" t="s">
        <v>88</v>
      </c>
      <c r="M1" s="85" t="s">
        <v>89</v>
      </c>
      <c r="N1" s="85" t="s">
        <v>90</v>
      </c>
      <c r="O1" s="85" t="s">
        <v>91</v>
      </c>
      <c r="P1" s="85" t="s">
        <v>42</v>
      </c>
      <c r="Q1" s="85" t="s">
        <v>42</v>
      </c>
      <c r="R1" s="85" t="s">
        <v>42</v>
      </c>
      <c r="S1" s="85" t="s">
        <v>42</v>
      </c>
      <c r="T1" s="85" t="s">
        <v>42</v>
      </c>
      <c r="U1" s="85" t="s">
        <v>42</v>
      </c>
      <c r="V1" s="85" t="s">
        <v>42</v>
      </c>
      <c r="W1" s="85" t="s">
        <v>42</v>
      </c>
      <c r="X1" s="85" t="s">
        <v>42</v>
      </c>
      <c r="Y1" s="85" t="s">
        <v>42</v>
      </c>
      <c r="Z1" s="85" t="s">
        <v>42</v>
      </c>
      <c r="AA1" s="85" t="s">
        <v>42</v>
      </c>
      <c r="AB1" s="85" t="s">
        <v>42</v>
      </c>
    </row>
    <row r="2" spans="1:28" ht="21.75" customHeight="1" x14ac:dyDescent="0.45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s="16" customFormat="1" ht="31.5" x14ac:dyDescent="0.35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72">
        <v>43720</v>
      </c>
      <c r="M3" s="72">
        <v>43755</v>
      </c>
      <c r="N3" s="72">
        <v>43767</v>
      </c>
      <c r="O3" s="72">
        <v>43880</v>
      </c>
      <c r="P3" s="28" t="s">
        <v>2</v>
      </c>
      <c r="Q3" s="28" t="s">
        <v>2</v>
      </c>
      <c r="R3" s="28" t="s">
        <v>2</v>
      </c>
      <c r="S3" s="28" t="s">
        <v>2</v>
      </c>
      <c r="T3" s="28" t="s">
        <v>2</v>
      </c>
      <c r="U3" s="28" t="s">
        <v>2</v>
      </c>
      <c r="V3" s="28" t="s">
        <v>2</v>
      </c>
      <c r="W3" s="50" t="s">
        <v>2</v>
      </c>
      <c r="X3" s="50" t="s">
        <v>2</v>
      </c>
      <c r="Y3" s="50" t="s">
        <v>2</v>
      </c>
      <c r="Z3" s="50" t="s">
        <v>2</v>
      </c>
      <c r="AA3" s="50" t="s">
        <v>2</v>
      </c>
      <c r="AB3" s="50" t="s">
        <v>2</v>
      </c>
    </row>
    <row r="4" spans="1:28" ht="80.099999999999994" customHeight="1" x14ac:dyDescent="0.45">
      <c r="A4" s="87">
        <v>1</v>
      </c>
      <c r="B4" s="90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/>
      <c r="J4" s="29">
        <f>I4-(SUM(L4:AB4))</f>
        <v>0</v>
      </c>
      <c r="K4" s="30" t="str">
        <f>IF(J4&lt;0,"ATENÇÃO","OK")</f>
        <v>OK</v>
      </c>
      <c r="L4" s="75"/>
      <c r="M4" s="75"/>
      <c r="N4" s="75"/>
      <c r="O4" s="75"/>
      <c r="P4" s="54"/>
      <c r="Q4" s="54"/>
      <c r="R4" s="54"/>
      <c r="S4" s="54"/>
      <c r="T4" s="54"/>
      <c r="U4" s="54"/>
      <c r="V4" s="54"/>
      <c r="W4" s="54"/>
      <c r="X4" s="48"/>
      <c r="Y4" s="48"/>
      <c r="Z4" s="48"/>
      <c r="AA4" s="48"/>
      <c r="AB4" s="48"/>
    </row>
    <row r="5" spans="1:28" s="21" customFormat="1" ht="80.099999999999994" customHeight="1" x14ac:dyDescent="0.45">
      <c r="A5" s="88"/>
      <c r="B5" s="91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/>
      <c r="J5" s="29">
        <f t="shared" ref="J5:J18" si="0">I5-(SUM(L5:AB5))</f>
        <v>0</v>
      </c>
      <c r="K5" s="30" t="str">
        <f t="shared" ref="K5:K18" si="1">IF(J5&lt;0,"ATENÇÃO","OK")</f>
        <v>OK</v>
      </c>
      <c r="L5" s="75"/>
      <c r="M5" s="75"/>
      <c r="N5" s="75"/>
      <c r="O5" s="75"/>
      <c r="P5" s="54"/>
      <c r="Q5" s="54"/>
      <c r="R5" s="54"/>
      <c r="S5" s="54"/>
      <c r="T5" s="54"/>
      <c r="U5" s="54"/>
      <c r="V5" s="54"/>
      <c r="W5" s="54"/>
      <c r="X5" s="49"/>
      <c r="Y5" s="49"/>
      <c r="Z5" s="49"/>
      <c r="AA5" s="49"/>
      <c r="AB5" s="49"/>
    </row>
    <row r="6" spans="1:28" s="21" customFormat="1" ht="80.099999999999994" customHeight="1" x14ac:dyDescent="0.45">
      <c r="A6" s="88"/>
      <c r="B6" s="91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/>
      <c r="J6" s="29">
        <f t="shared" si="0"/>
        <v>0</v>
      </c>
      <c r="K6" s="30" t="str">
        <f t="shared" si="1"/>
        <v>OK</v>
      </c>
      <c r="L6" s="75"/>
      <c r="M6" s="75"/>
      <c r="N6" s="75"/>
      <c r="O6" s="75"/>
      <c r="P6" s="54"/>
      <c r="Q6" s="54"/>
      <c r="R6" s="54"/>
      <c r="S6" s="54"/>
      <c r="T6" s="54"/>
      <c r="U6" s="54"/>
      <c r="V6" s="54"/>
      <c r="W6" s="54"/>
      <c r="X6" s="49"/>
      <c r="Y6" s="49"/>
      <c r="Z6" s="49"/>
      <c r="AA6" s="49"/>
      <c r="AB6" s="49"/>
    </row>
    <row r="7" spans="1:28" s="21" customFormat="1" ht="80.099999999999994" customHeight="1" x14ac:dyDescent="0.45">
      <c r="A7" s="88"/>
      <c r="B7" s="91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/>
      <c r="J7" s="29">
        <f t="shared" si="0"/>
        <v>0</v>
      </c>
      <c r="K7" s="30" t="str">
        <f t="shared" si="1"/>
        <v>OK</v>
      </c>
      <c r="L7" s="75"/>
      <c r="M7" s="75"/>
      <c r="N7" s="75"/>
      <c r="O7" s="75"/>
      <c r="P7" s="54"/>
      <c r="Q7" s="54"/>
      <c r="R7" s="54"/>
      <c r="S7" s="54"/>
      <c r="T7" s="54"/>
      <c r="U7" s="54"/>
      <c r="V7" s="54"/>
      <c r="W7" s="54"/>
      <c r="X7" s="49"/>
      <c r="Y7" s="49"/>
      <c r="Z7" s="49"/>
      <c r="AA7" s="49"/>
      <c r="AB7" s="49"/>
    </row>
    <row r="8" spans="1:28" s="21" customFormat="1" ht="80.099999999999994" customHeight="1" x14ac:dyDescent="0.45">
      <c r="A8" s="88"/>
      <c r="B8" s="91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v>350</v>
      </c>
      <c r="J8" s="29">
        <f t="shared" si="0"/>
        <v>80</v>
      </c>
      <c r="K8" s="30" t="str">
        <f t="shared" si="1"/>
        <v>OK</v>
      </c>
      <c r="L8" s="55">
        <v>70</v>
      </c>
      <c r="M8" s="55"/>
      <c r="N8" s="75">
        <v>100</v>
      </c>
      <c r="O8" s="75">
        <v>100</v>
      </c>
      <c r="P8" s="54"/>
      <c r="Q8" s="54"/>
      <c r="R8" s="54"/>
      <c r="S8" s="54"/>
      <c r="T8" s="54"/>
      <c r="U8" s="54"/>
      <c r="V8" s="54"/>
      <c r="W8" s="54"/>
      <c r="X8" s="49"/>
      <c r="Y8" s="49"/>
      <c r="Z8" s="49"/>
      <c r="AA8" s="49"/>
      <c r="AB8" s="49"/>
    </row>
    <row r="9" spans="1:28" s="21" customFormat="1" ht="80.099999999999994" customHeight="1" x14ac:dyDescent="0.45">
      <c r="A9" s="88"/>
      <c r="B9" s="91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/>
      <c r="J9" s="29">
        <f t="shared" si="0"/>
        <v>0</v>
      </c>
      <c r="K9" s="30" t="str">
        <f t="shared" si="1"/>
        <v>OK</v>
      </c>
      <c r="L9" s="75"/>
      <c r="M9" s="75"/>
      <c r="N9" s="75"/>
      <c r="O9" s="75"/>
      <c r="P9" s="54"/>
      <c r="Q9" s="54"/>
      <c r="R9" s="54"/>
      <c r="S9" s="54"/>
      <c r="T9" s="54"/>
      <c r="U9" s="54"/>
      <c r="V9" s="54"/>
      <c r="W9" s="54"/>
      <c r="X9" s="49"/>
      <c r="Y9" s="49"/>
      <c r="Z9" s="49"/>
      <c r="AA9" s="49"/>
      <c r="AB9" s="49"/>
    </row>
    <row r="10" spans="1:28" s="21" customFormat="1" ht="80.099999999999994" customHeight="1" x14ac:dyDescent="0.45">
      <c r="A10" s="88"/>
      <c r="B10" s="91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>
        <v>75</v>
      </c>
      <c r="J10" s="29">
        <f t="shared" si="0"/>
        <v>75</v>
      </c>
      <c r="K10" s="30" t="str">
        <f t="shared" si="1"/>
        <v>OK</v>
      </c>
      <c r="L10" s="75"/>
      <c r="M10" s="75"/>
      <c r="N10" s="75"/>
      <c r="O10" s="75"/>
      <c r="P10" s="54"/>
      <c r="Q10" s="54"/>
      <c r="R10" s="54"/>
      <c r="S10" s="54"/>
      <c r="T10" s="54"/>
      <c r="U10" s="54"/>
      <c r="V10" s="54"/>
      <c r="W10" s="54"/>
      <c r="X10" s="49"/>
      <c r="Y10" s="49"/>
      <c r="Z10" s="49"/>
      <c r="AA10" s="49"/>
      <c r="AB10" s="49"/>
    </row>
    <row r="11" spans="1:28" s="21" customFormat="1" ht="80.099999999999994" customHeight="1" x14ac:dyDescent="0.45">
      <c r="A11" s="88"/>
      <c r="B11" s="91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/>
      <c r="J11" s="29">
        <f t="shared" si="0"/>
        <v>0</v>
      </c>
      <c r="K11" s="30" t="str">
        <f t="shared" si="1"/>
        <v>OK</v>
      </c>
      <c r="L11" s="75"/>
      <c r="M11" s="75"/>
      <c r="N11" s="75"/>
      <c r="O11" s="75"/>
      <c r="P11" s="54"/>
      <c r="Q11" s="54"/>
      <c r="R11" s="54"/>
      <c r="S11" s="54"/>
      <c r="T11" s="54"/>
      <c r="U11" s="54"/>
      <c r="V11" s="54"/>
      <c r="W11" s="54"/>
      <c r="X11" s="49"/>
      <c r="Y11" s="49"/>
      <c r="Z11" s="49"/>
      <c r="AA11" s="49"/>
      <c r="AB11" s="49"/>
    </row>
    <row r="12" spans="1:28" ht="80.099999999999994" customHeight="1" x14ac:dyDescent="0.45">
      <c r="A12" s="88"/>
      <c r="B12" s="91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>
        <v>150</v>
      </c>
      <c r="J12" s="29">
        <f t="shared" si="0"/>
        <v>90</v>
      </c>
      <c r="K12" s="30" t="str">
        <f t="shared" si="1"/>
        <v>OK</v>
      </c>
      <c r="L12" s="75"/>
      <c r="M12" s="75">
        <v>60</v>
      </c>
      <c r="N12" s="75"/>
      <c r="O12" s="75"/>
      <c r="P12" s="54"/>
      <c r="Q12" s="54"/>
      <c r="R12" s="54"/>
      <c r="S12" s="54"/>
      <c r="T12" s="54"/>
      <c r="U12" s="54"/>
      <c r="V12" s="54"/>
      <c r="W12" s="54"/>
      <c r="X12" s="48"/>
      <c r="Y12" s="48"/>
      <c r="Z12" s="48"/>
      <c r="AA12" s="48"/>
      <c r="AB12" s="48"/>
    </row>
    <row r="13" spans="1:28" ht="80.099999999999994" customHeight="1" x14ac:dyDescent="0.45">
      <c r="A13" s="88"/>
      <c r="B13" s="91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/>
      <c r="J13" s="29">
        <f t="shared" si="0"/>
        <v>0</v>
      </c>
      <c r="K13" s="30" t="str">
        <f t="shared" si="1"/>
        <v>OK</v>
      </c>
      <c r="L13" s="75"/>
      <c r="M13" s="75"/>
      <c r="N13" s="75"/>
      <c r="O13" s="75"/>
      <c r="P13" s="54"/>
      <c r="Q13" s="54"/>
      <c r="R13" s="54"/>
      <c r="S13" s="54"/>
      <c r="T13" s="54"/>
      <c r="U13" s="54"/>
      <c r="V13" s="54"/>
      <c r="W13" s="54"/>
      <c r="X13" s="48"/>
      <c r="Y13" s="48"/>
      <c r="Z13" s="48"/>
      <c r="AA13" s="48"/>
      <c r="AB13" s="48"/>
    </row>
    <row r="14" spans="1:28" ht="69" x14ac:dyDescent="0.45">
      <c r="A14" s="89"/>
      <c r="B14" s="92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>
        <v>100</v>
      </c>
      <c r="J14" s="29">
        <f t="shared" si="0"/>
        <v>100</v>
      </c>
      <c r="K14" s="30" t="str">
        <f t="shared" si="1"/>
        <v>OK</v>
      </c>
      <c r="L14" s="75"/>
      <c r="M14" s="75"/>
      <c r="N14" s="75"/>
      <c r="O14" s="75"/>
      <c r="P14" s="54"/>
      <c r="Q14" s="54"/>
      <c r="R14" s="54"/>
      <c r="S14" s="54"/>
      <c r="T14" s="54"/>
      <c r="U14" s="54"/>
      <c r="V14" s="54"/>
      <c r="W14" s="54"/>
      <c r="X14" s="48"/>
      <c r="Y14" s="48"/>
      <c r="Z14" s="48"/>
      <c r="AA14" s="48"/>
      <c r="AB14" s="48"/>
    </row>
    <row r="15" spans="1:28" ht="55.5" customHeight="1" x14ac:dyDescent="0.45">
      <c r="A15" s="79">
        <v>3</v>
      </c>
      <c r="B15" s="82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/>
      <c r="J15" s="29">
        <f t="shared" si="0"/>
        <v>0</v>
      </c>
      <c r="K15" s="30" t="str">
        <f t="shared" si="1"/>
        <v>OK</v>
      </c>
      <c r="L15" s="75"/>
      <c r="M15" s="75"/>
      <c r="N15" s="75"/>
      <c r="O15" s="75"/>
      <c r="P15" s="54"/>
      <c r="Q15" s="54"/>
      <c r="R15" s="54"/>
      <c r="S15" s="54"/>
      <c r="T15" s="54"/>
      <c r="U15" s="54"/>
      <c r="V15" s="54"/>
      <c r="W15" s="54"/>
      <c r="X15" s="48"/>
      <c r="Y15" s="48"/>
      <c r="Z15" s="48"/>
      <c r="AA15" s="48"/>
      <c r="AB15" s="48"/>
    </row>
    <row r="16" spans="1:28" ht="41.65" x14ac:dyDescent="0.45">
      <c r="A16" s="80"/>
      <c r="B16" s="83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/>
      <c r="J16" s="29">
        <f t="shared" si="0"/>
        <v>0</v>
      </c>
      <c r="K16" s="30" t="str">
        <f t="shared" si="1"/>
        <v>OK</v>
      </c>
      <c r="L16" s="75"/>
      <c r="M16" s="75"/>
      <c r="N16" s="75"/>
      <c r="O16" s="75"/>
      <c r="P16" s="54"/>
      <c r="Q16" s="54"/>
      <c r="R16" s="54"/>
      <c r="S16" s="54"/>
      <c r="T16" s="54"/>
      <c r="U16" s="54"/>
      <c r="V16" s="54"/>
      <c r="W16" s="54"/>
      <c r="X16" s="48"/>
      <c r="Y16" s="48"/>
      <c r="Z16" s="48"/>
      <c r="AA16" s="48"/>
      <c r="AB16" s="48"/>
    </row>
    <row r="17" spans="1:28" ht="41.65" x14ac:dyDescent="0.45">
      <c r="A17" s="81"/>
      <c r="B17" s="84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/>
      <c r="J17" s="29">
        <f t="shared" si="0"/>
        <v>0</v>
      </c>
      <c r="K17" s="30" t="str">
        <f t="shared" si="1"/>
        <v>OK</v>
      </c>
      <c r="L17" s="75"/>
      <c r="M17" s="75"/>
      <c r="N17" s="75"/>
      <c r="O17" s="75"/>
      <c r="P17" s="54"/>
      <c r="Q17" s="54"/>
      <c r="R17" s="54"/>
      <c r="S17" s="54"/>
      <c r="T17" s="54"/>
      <c r="U17" s="54"/>
      <c r="V17" s="54"/>
      <c r="W17" s="54"/>
      <c r="X17" s="48"/>
      <c r="Y17" s="48"/>
      <c r="Z17" s="48"/>
      <c r="AA17" s="48"/>
      <c r="AB17" s="48"/>
    </row>
    <row r="18" spans="1:28" ht="102.75" customHeight="1" x14ac:dyDescent="0.4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/>
      <c r="J18" s="29">
        <f t="shared" si="0"/>
        <v>0</v>
      </c>
      <c r="K18" s="30" t="str">
        <f t="shared" si="1"/>
        <v>OK</v>
      </c>
      <c r="L18" s="75"/>
      <c r="M18" s="75"/>
      <c r="N18" s="75"/>
      <c r="O18" s="75"/>
      <c r="P18" s="54"/>
      <c r="Q18" s="54"/>
      <c r="R18" s="54"/>
      <c r="S18" s="54"/>
      <c r="T18" s="54"/>
      <c r="U18" s="54"/>
      <c r="V18" s="54"/>
      <c r="W18" s="54"/>
      <c r="X18" s="48"/>
      <c r="Y18" s="48"/>
      <c r="Z18" s="48"/>
      <c r="AA18" s="48"/>
      <c r="AB18" s="48"/>
    </row>
  </sheetData>
  <mergeCells count="25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Y1:Y2"/>
    <mergeCell ref="AA1:AA2"/>
    <mergeCell ref="R1:R2"/>
    <mergeCell ref="A15:A17"/>
    <mergeCell ref="B15:B17"/>
    <mergeCell ref="D1:H1"/>
    <mergeCell ref="A1:C1"/>
    <mergeCell ref="Z1:Z2"/>
    <mergeCell ref="A4:A14"/>
    <mergeCell ref="B4:B14"/>
    <mergeCell ref="S1:S2"/>
    <mergeCell ref="T1:T2"/>
    <mergeCell ref="W1:W2"/>
  </mergeCells>
  <conditionalFormatting sqref="K14:K17 R4:V13 P14:V17">
    <cfRule type="cellIs" dxfId="5" priority="9" operator="greaterThan">
      <formula>0</formula>
    </cfRule>
    <cfRule type="colorScale" priority="10">
      <colorScale>
        <cfvo type="num" val="1"/>
        <cfvo type="max"/>
        <color rgb="FFFFFF00"/>
        <color rgb="FFFFEF9C"/>
      </colorScale>
    </cfRule>
  </conditionalFormatting>
  <conditionalFormatting sqref="K4:K13 P4:Q13">
    <cfRule type="cellIs" dxfId="4" priority="7" operator="greaterThan">
      <formula>0</formula>
    </cfRule>
    <cfRule type="colorScale" priority="8">
      <colorScale>
        <cfvo type="num" val="1"/>
        <cfvo type="max"/>
        <color rgb="FFFFFF00"/>
        <color rgb="FFFFEF9C"/>
      </colorScale>
    </cfRule>
  </conditionalFormatting>
  <conditionalFormatting sqref="K4:K13 P4:Q13">
    <cfRule type="cellIs" dxfId="3" priority="6" operator="greaterThan">
      <formula>0</formula>
    </cfRule>
  </conditionalFormatting>
  <conditionalFormatting sqref="L14:O17">
    <cfRule type="cellIs" dxfId="2" priority="4" operator="greaterThan">
      <formula>0</formula>
    </cfRule>
    <cfRule type="colorScale" priority="5">
      <colorScale>
        <cfvo type="num" val="1"/>
        <cfvo type="max"/>
        <color rgb="FFFFFF00"/>
        <color rgb="FFFFEF9C"/>
      </colorScale>
    </cfRule>
  </conditionalFormatting>
  <conditionalFormatting sqref="L4:O13">
    <cfRule type="cellIs" dxfId="1" priority="2" operator="greaterThan">
      <formula>0</formula>
    </cfRule>
    <cfRule type="colorScale" priority="3">
      <colorScale>
        <cfvo type="num" val="1"/>
        <cfvo type="max"/>
        <color rgb="FFFFFF00"/>
        <color rgb="FFFFEF9C"/>
      </colorScale>
    </cfRule>
  </conditionalFormatting>
  <conditionalFormatting sqref="L4:O13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2"/>
  <sheetViews>
    <sheetView zoomScale="80" zoomScaleNormal="80" workbookViewId="0">
      <selection activeCell="L11" sqref="L11"/>
    </sheetView>
  </sheetViews>
  <sheetFormatPr defaultColWidth="9.73046875" defaultRowHeight="14.25" x14ac:dyDescent="0.45"/>
  <cols>
    <col min="1" max="1" width="11.265625" style="1" customWidth="1"/>
    <col min="2" max="2" width="31.59765625" style="1" customWidth="1"/>
    <col min="3" max="3" width="10.265625" style="1" customWidth="1"/>
    <col min="4" max="4" width="55.1328125" style="31" customWidth="1"/>
    <col min="5" max="5" width="13.1328125" style="1" customWidth="1"/>
    <col min="6" max="6" width="16.3984375" style="1" customWidth="1"/>
    <col min="7" max="7" width="15.3984375" style="1" customWidth="1"/>
    <col min="8" max="8" width="13.73046875" style="19" customWidth="1"/>
    <col min="9" max="9" width="13.265625" style="32" customWidth="1"/>
    <col min="10" max="10" width="12.59765625" style="17" customWidth="1"/>
    <col min="11" max="11" width="15.73046875" style="15" customWidth="1"/>
    <col min="12" max="12" width="17" style="15" bestFit="1" customWidth="1"/>
    <col min="13" max="16384" width="9.73046875" style="15"/>
  </cols>
  <sheetData>
    <row r="1" spans="1:12" ht="65.25" customHeight="1" x14ac:dyDescent="0.45">
      <c r="A1" s="100" t="s">
        <v>43</v>
      </c>
      <c r="B1" s="100"/>
      <c r="C1" s="100"/>
      <c r="D1" s="100" t="s">
        <v>38</v>
      </c>
      <c r="E1" s="100"/>
      <c r="F1" s="100"/>
      <c r="G1" s="100"/>
      <c r="H1" s="100" t="s">
        <v>44</v>
      </c>
      <c r="I1" s="100"/>
      <c r="J1" s="100"/>
      <c r="K1" s="100"/>
      <c r="L1" s="100"/>
    </row>
    <row r="2" spans="1:12" ht="21.75" customHeight="1" x14ac:dyDescent="0.45">
      <c r="A2" s="100" t="s">
        <v>39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s="16" customFormat="1" ht="31.5" x14ac:dyDescent="0.35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25" t="s">
        <v>3</v>
      </c>
      <c r="H3" s="43" t="s">
        <v>25</v>
      </c>
      <c r="I3" s="27" t="s">
        <v>27</v>
      </c>
      <c r="J3" s="24" t="s">
        <v>28</v>
      </c>
      <c r="K3" s="44" t="s">
        <v>29</v>
      </c>
      <c r="L3" s="44" t="s">
        <v>30</v>
      </c>
    </row>
    <row r="4" spans="1:12" ht="30" customHeight="1" x14ac:dyDescent="0.45">
      <c r="A4" s="87">
        <v>1</v>
      </c>
      <c r="B4" s="90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70">
        <v>42.26</v>
      </c>
      <c r="H4" s="45">
        <f>'REITORIA SCII'!I4+PROPPG!I4+CEART!I4+CEAD!I4+FAED!I4+CEFID!I4+CERES!I4+CCT!I4+CEPLAN!I4+CEAVI!I4+CEO!I4+CAV!I4+CESFI!I4</f>
        <v>650</v>
      </c>
      <c r="I4" s="46">
        <f>('REITORIA SCII'!I4-'REITORIA SCII'!J4)+(PROPPG!I4-PROPPG!J4)+(CEART!I4-CEART!J4)+(CEAD!I4-CEAD!J4)+(FAED!I4-FAED!J4)+(CEFID!I4-CEFID!J4)+(CERES!I4-CERES!J4)+(CCT!I4-CCT!J4)+(CEPLAN!I4-CEPLAN!J4)+(CEAVI!I4-CEAVI!J4)+(CEO!I4-CEO!J4)+(CAV!I4-CAV!J4)+(CESFI!I4-CESFI!J4)</f>
        <v>52</v>
      </c>
      <c r="J4" s="42">
        <f>H4-I4</f>
        <v>598</v>
      </c>
      <c r="K4" s="23">
        <f>G4*H4</f>
        <v>27469</v>
      </c>
      <c r="L4" s="23">
        <f>G4*I4</f>
        <v>2197.52</v>
      </c>
    </row>
    <row r="5" spans="1:12" s="21" customFormat="1" ht="30" customHeight="1" x14ac:dyDescent="0.45">
      <c r="A5" s="88"/>
      <c r="B5" s="91"/>
      <c r="C5" s="59">
        <v>2</v>
      </c>
      <c r="D5" s="60" t="s">
        <v>52</v>
      </c>
      <c r="E5" s="61" t="s">
        <v>37</v>
      </c>
      <c r="F5" s="62" t="s">
        <v>50</v>
      </c>
      <c r="G5" s="70">
        <v>37.18</v>
      </c>
      <c r="H5" s="45">
        <f>'REITORIA SCII'!I5+PROPPG!I5+CEART!I5+CEAD!I5+FAED!I5+CEFID!I5+CERES!I5+CCT!I5+CEPLAN!I5+CEAVI!I5+CEO!I5+CAV!I5+CESFI!I5</f>
        <v>270</v>
      </c>
      <c r="I5" s="46">
        <f>('REITORIA SCII'!I5-'REITORIA SCII'!J5)+(PROPPG!I5-PROPPG!J5)+(CEART!I5-CEART!J5)+(CEAD!I5-CEAD!J5)+(FAED!I5-FAED!J5)+(CEFID!I5-CEFID!J5)+(CERES!I5-CERES!J5)+(CCT!I5-CCT!J5)+(CEPLAN!I5-CEPLAN!J5)+(CEAVI!I5-CEAVI!J5)+(CEO!I5-CEO!J5)+(CAV!I5-CAV!J5)+(CESFI!I5-CESFI!J5)</f>
        <v>89</v>
      </c>
      <c r="J5" s="42">
        <f t="shared" ref="J5:J18" si="0">H5-I5</f>
        <v>181</v>
      </c>
      <c r="K5" s="23">
        <f t="shared" ref="K5:K18" si="1">G5*H5</f>
        <v>10038.6</v>
      </c>
      <c r="L5" s="23">
        <f t="shared" ref="L5:L18" si="2">G5*I5</f>
        <v>3309.02</v>
      </c>
    </row>
    <row r="6" spans="1:12" s="21" customFormat="1" ht="30" customHeight="1" x14ac:dyDescent="0.45">
      <c r="A6" s="88"/>
      <c r="B6" s="91"/>
      <c r="C6" s="59">
        <v>3</v>
      </c>
      <c r="D6" s="60" t="s">
        <v>53</v>
      </c>
      <c r="E6" s="61" t="s">
        <v>37</v>
      </c>
      <c r="F6" s="62" t="s">
        <v>50</v>
      </c>
      <c r="G6" s="70">
        <v>38.659999999999997</v>
      </c>
      <c r="H6" s="45">
        <f>'REITORIA SCII'!I6+PROPPG!I6+CEART!I6+CEAD!I6+FAED!I6+CEFID!I6+CERES!I6+CCT!I6+CEPLAN!I6+CEAVI!I6+CEO!I6+CAV!I6+CESFI!I6</f>
        <v>190</v>
      </c>
      <c r="I6" s="46">
        <f>('REITORIA SCII'!I6-'REITORIA SCII'!J6)+(PROPPG!I6-PROPPG!J6)+(CEART!I6-CEART!J6)+(CEAD!I6-CEAD!J6)+(FAED!I6-FAED!J6)+(CEFID!I6-CEFID!J6)+(CERES!I6-CERES!J6)+(CCT!I6-CCT!J6)+(CEPLAN!I6-CEPLAN!J6)+(CEAVI!I6-CEAVI!J6)+(CEO!I6-CEO!J6)+(CAV!I6-CAV!J6)+(CESFI!I6-CESFI!J6)</f>
        <v>0</v>
      </c>
      <c r="J6" s="42">
        <f t="shared" si="0"/>
        <v>190</v>
      </c>
      <c r="K6" s="23">
        <f t="shared" si="1"/>
        <v>7345.4</v>
      </c>
      <c r="L6" s="23">
        <f t="shared" si="2"/>
        <v>0</v>
      </c>
    </row>
    <row r="7" spans="1:12" s="21" customFormat="1" ht="30" customHeight="1" x14ac:dyDescent="0.45">
      <c r="A7" s="88"/>
      <c r="B7" s="91"/>
      <c r="C7" s="59">
        <v>4</v>
      </c>
      <c r="D7" s="60" t="s">
        <v>54</v>
      </c>
      <c r="E7" s="61" t="s">
        <v>37</v>
      </c>
      <c r="F7" s="62" t="s">
        <v>50</v>
      </c>
      <c r="G7" s="70">
        <v>33</v>
      </c>
      <c r="H7" s="45">
        <f>'REITORIA SCII'!I7+PROPPG!I7+CEART!I7+CEAD!I7+FAED!I7+CEFID!I7+CERES!I7+CCT!I7+CEPLAN!I7+CEAVI!I7+CEO!I7+CAV!I7+CESFI!I7</f>
        <v>310</v>
      </c>
      <c r="I7" s="46">
        <f>('REITORIA SCII'!I7-'REITORIA SCII'!J7)+(PROPPG!I7-PROPPG!J7)+(CEART!I7-CEART!J7)+(CEAD!I7-CEAD!J7)+(FAED!I7-FAED!J7)+(CEFID!I7-CEFID!J7)+(CERES!I7-CERES!J7)+(CCT!I7-CCT!J7)+(CEPLAN!I7-CEPLAN!J7)+(CEAVI!I7-CEAVI!J7)+(CEO!I7-CEO!J7)+(CAV!I7-CAV!J7)+(CESFI!I7-CESFI!J7)</f>
        <v>0</v>
      </c>
      <c r="J7" s="42">
        <f t="shared" si="0"/>
        <v>310</v>
      </c>
      <c r="K7" s="23">
        <f t="shared" si="1"/>
        <v>10230</v>
      </c>
      <c r="L7" s="23">
        <f t="shared" si="2"/>
        <v>0</v>
      </c>
    </row>
    <row r="8" spans="1:12" s="21" customFormat="1" ht="30" customHeight="1" x14ac:dyDescent="0.45">
      <c r="A8" s="88"/>
      <c r="B8" s="91"/>
      <c r="C8" s="59">
        <v>5</v>
      </c>
      <c r="D8" s="60" t="s">
        <v>55</v>
      </c>
      <c r="E8" s="61" t="s">
        <v>37</v>
      </c>
      <c r="F8" s="62" t="s">
        <v>50</v>
      </c>
      <c r="G8" s="70">
        <v>26.5</v>
      </c>
      <c r="H8" s="45">
        <f>'REITORIA SCII'!I8+PROPPG!I8+CEART!I8+CEAD!I8+FAED!I8+CEFID!I8+CERES!I8+CCT!I8+CEPLAN!I8+CEAVI!I8+CEO!I8+CAV!I8+CESFI!I8</f>
        <v>2051</v>
      </c>
      <c r="I8" s="46">
        <f>('REITORIA SCII'!I8-'REITORIA SCII'!J8)+(PROPPG!I8-PROPPG!J8)+(CEART!I8-CEART!J8)+(CEAD!I8-CEAD!J8)+(FAED!I8-FAED!J8)+(CEFID!I8-CEFID!J8)+(CERES!I8-CERES!J8)+(CCT!I8-CCT!J8)+(CEPLAN!I8-CEPLAN!J8)+(CEAVI!I8-CEAVI!J8)+(CEO!I8-CEO!J8)+(CAV!I8-CAV!J8)+(CESFI!I8-CESFI!J8)</f>
        <v>1157.5500000000002</v>
      </c>
      <c r="J8" s="42">
        <f t="shared" si="0"/>
        <v>893.44999999999982</v>
      </c>
      <c r="K8" s="23">
        <f t="shared" si="1"/>
        <v>54351.5</v>
      </c>
      <c r="L8" s="23">
        <f t="shared" si="2"/>
        <v>30675.075000000004</v>
      </c>
    </row>
    <row r="9" spans="1:12" s="21" customFormat="1" ht="30" customHeight="1" x14ac:dyDescent="0.45">
      <c r="A9" s="88"/>
      <c r="B9" s="91"/>
      <c r="C9" s="59">
        <v>6</v>
      </c>
      <c r="D9" s="60" t="s">
        <v>56</v>
      </c>
      <c r="E9" s="61" t="s">
        <v>37</v>
      </c>
      <c r="F9" s="62" t="s">
        <v>50</v>
      </c>
      <c r="G9" s="70">
        <v>28</v>
      </c>
      <c r="H9" s="45">
        <f>'REITORIA SCII'!I9+PROPPG!I9+CEART!I9+CEAD!I9+FAED!I9+CEFID!I9+CERES!I9+CCT!I9+CEPLAN!I9+CEAVI!I9+CEO!I9+CAV!I9+CESFI!I9</f>
        <v>230</v>
      </c>
      <c r="I9" s="46">
        <f>('REITORIA SCII'!I9-'REITORIA SCII'!J9)+(PROPPG!I9-PROPPG!J9)+(CEART!I9-CEART!J9)+(CEAD!I9-CEAD!J9)+(FAED!I9-FAED!J9)+(CEFID!I9-CEFID!J9)+(CERES!I9-CERES!J9)+(CCT!I9-CCT!J9)+(CEPLAN!I9-CEPLAN!J9)+(CEAVI!I9-CEAVI!J9)+(CEO!I9-CEO!J9)+(CAV!I9-CAV!J9)+(CESFI!I9-CESFI!J9)</f>
        <v>0</v>
      </c>
      <c r="J9" s="42">
        <f t="shared" si="0"/>
        <v>230</v>
      </c>
      <c r="K9" s="23">
        <f t="shared" si="1"/>
        <v>6440</v>
      </c>
      <c r="L9" s="23">
        <f t="shared" si="2"/>
        <v>0</v>
      </c>
    </row>
    <row r="10" spans="1:12" s="21" customFormat="1" ht="30" customHeight="1" x14ac:dyDescent="0.45">
      <c r="A10" s="88"/>
      <c r="B10" s="91"/>
      <c r="C10" s="59">
        <v>7</v>
      </c>
      <c r="D10" s="60" t="s">
        <v>57</v>
      </c>
      <c r="E10" s="61" t="s">
        <v>37</v>
      </c>
      <c r="F10" s="62" t="s">
        <v>50</v>
      </c>
      <c r="G10" s="70">
        <v>27</v>
      </c>
      <c r="H10" s="45">
        <f>'REITORIA SCII'!I10+PROPPG!I10+CEART!I10+CEAD!I10+FAED!I10+CEFID!I10+CERES!I10+CCT!I10+CEPLAN!I10+CEAVI!I10+CEO!I10+CAV!I10+CESFI!I10</f>
        <v>375</v>
      </c>
      <c r="I10" s="46">
        <f>('REITORIA SCII'!I10-'REITORIA SCII'!J10)+(PROPPG!I10-PROPPG!J10)+(CEART!I10-CEART!J10)+(CEAD!I10-CEAD!J10)+(FAED!I10-FAED!J10)+(CEFID!I10-CEFID!J10)+(CERES!I10-CERES!J10)+(CCT!I10-CCT!J10)+(CEPLAN!I10-CEPLAN!J10)+(CEAVI!I10-CEAVI!J10)+(CEO!I10-CEO!J10)+(CAV!I10-CAV!J10)+(CESFI!I10-CESFI!J10)</f>
        <v>13</v>
      </c>
      <c r="J10" s="42">
        <f t="shared" si="0"/>
        <v>362</v>
      </c>
      <c r="K10" s="23">
        <f t="shared" si="1"/>
        <v>10125</v>
      </c>
      <c r="L10" s="23">
        <f t="shared" si="2"/>
        <v>351</v>
      </c>
    </row>
    <row r="11" spans="1:12" ht="30" customHeight="1" x14ac:dyDescent="0.45">
      <c r="A11" s="88"/>
      <c r="B11" s="91"/>
      <c r="C11" s="59">
        <v>8</v>
      </c>
      <c r="D11" s="60" t="s">
        <v>58</v>
      </c>
      <c r="E11" s="61" t="s">
        <v>37</v>
      </c>
      <c r="F11" s="62" t="s">
        <v>50</v>
      </c>
      <c r="G11" s="70">
        <v>28</v>
      </c>
      <c r="H11" s="45">
        <f>'REITORIA SCII'!I11+PROPPG!I11+CEART!I11+CEAD!I11+FAED!I11+CEFID!I11+CERES!I11+CCT!I11+CEPLAN!I11+CEAVI!I11+CEO!I11+CAV!I11+CESFI!I11</f>
        <v>160</v>
      </c>
      <c r="I11" s="46">
        <f>('REITORIA SCII'!I11-'REITORIA SCII'!J11)+(PROPPG!I11-PROPPG!J11)+(CEART!I11-CEART!J11)+(CEAD!I11-CEAD!J11)+(FAED!I11-FAED!J11)+(CEFID!I11-CEFID!J11)+(CERES!I11-CERES!J11)+(CCT!I11-CCT!J11)+(CEPLAN!I11-CEPLAN!J11)+(CEAVI!I11-CEAVI!J11)+(CEO!I11-CEO!J11)+(CAV!I11-CAV!J11)+(CESFI!I11-CESFI!J11)</f>
        <v>0</v>
      </c>
      <c r="J11" s="42">
        <f t="shared" si="0"/>
        <v>160</v>
      </c>
      <c r="K11" s="23">
        <f t="shared" si="1"/>
        <v>4480</v>
      </c>
      <c r="L11" s="23">
        <f t="shared" si="2"/>
        <v>0</v>
      </c>
    </row>
    <row r="12" spans="1:12" ht="30" customHeight="1" x14ac:dyDescent="0.45">
      <c r="A12" s="88"/>
      <c r="B12" s="91"/>
      <c r="C12" s="59">
        <v>9</v>
      </c>
      <c r="D12" s="63" t="s">
        <v>59</v>
      </c>
      <c r="E12" s="64" t="s">
        <v>37</v>
      </c>
      <c r="F12" s="62" t="s">
        <v>50</v>
      </c>
      <c r="G12" s="70">
        <v>10</v>
      </c>
      <c r="H12" s="45">
        <f>'REITORIA SCII'!I12+PROPPG!I12+CEART!I12+CEAD!I12+FAED!I12+CEFID!I12+CERES!I12+CCT!I12+CEPLAN!I12+CEAVI!I12+CEO!I12+CAV!I12+CESFI!I12</f>
        <v>1842</v>
      </c>
      <c r="I12" s="46">
        <f>('REITORIA SCII'!I12-'REITORIA SCII'!J12)+(PROPPG!I12-PROPPG!J12)+(CEART!I12-CEART!J12)+(CEAD!I12-CEAD!J12)+(FAED!I12-FAED!J12)+(CEFID!I12-CEFID!J12)+(CERES!I12-CERES!J12)+(CCT!I12-CCT!J12)+(CEPLAN!I12-CEPLAN!J12)+(CEAVI!I12-CEAVI!J12)+(CEO!I12-CEO!J12)+(CAV!I12-CAV!J12)+(CESFI!I12-CESFI!J12)</f>
        <v>550.20000000000005</v>
      </c>
      <c r="J12" s="42">
        <f t="shared" si="0"/>
        <v>1291.8</v>
      </c>
      <c r="K12" s="23">
        <f t="shared" si="1"/>
        <v>18420</v>
      </c>
      <c r="L12" s="23">
        <f t="shared" si="2"/>
        <v>5502</v>
      </c>
    </row>
    <row r="13" spans="1:12" ht="30" customHeight="1" x14ac:dyDescent="0.45">
      <c r="A13" s="88"/>
      <c r="B13" s="91"/>
      <c r="C13" s="59">
        <v>10</v>
      </c>
      <c r="D13" s="63" t="s">
        <v>61</v>
      </c>
      <c r="E13" s="64" t="s">
        <v>37</v>
      </c>
      <c r="F13" s="62" t="s">
        <v>50</v>
      </c>
      <c r="G13" s="70">
        <v>10.66</v>
      </c>
      <c r="H13" s="45">
        <f>'REITORIA SCII'!I13+PROPPG!I13+CEART!I13+CEAD!I13+FAED!I13+CEFID!I13+CERES!I13+CCT!I13+CEPLAN!I13+CEAVI!I13+CEO!I13+CAV!I13+CESFI!I13</f>
        <v>260</v>
      </c>
      <c r="I13" s="46">
        <f>('REITORIA SCII'!I13-'REITORIA SCII'!J13)+(PROPPG!I13-PROPPG!J13)+(CEART!I13-CEART!J13)+(CEAD!I13-CEAD!J13)+(FAED!I13-FAED!J13)+(CEFID!I13-CEFID!J13)+(CERES!I13-CERES!J13)+(CCT!I13-CCT!J13)+(CEPLAN!I13-CEPLAN!J13)+(CEAVI!I13-CEAVI!J13)+(CEO!I13-CEO!J13)+(CAV!I13-CAV!J13)+(CESFI!I13-CESFI!J13)</f>
        <v>12</v>
      </c>
      <c r="J13" s="42">
        <f t="shared" si="0"/>
        <v>248</v>
      </c>
      <c r="K13" s="23">
        <f t="shared" si="1"/>
        <v>2771.6</v>
      </c>
      <c r="L13" s="23">
        <f t="shared" si="2"/>
        <v>127.92</v>
      </c>
    </row>
    <row r="14" spans="1:12" ht="30" customHeight="1" x14ac:dyDescent="0.45">
      <c r="A14" s="89"/>
      <c r="B14" s="92"/>
      <c r="C14" s="59">
        <v>11</v>
      </c>
      <c r="D14" s="63" t="s">
        <v>62</v>
      </c>
      <c r="E14" s="64" t="s">
        <v>37</v>
      </c>
      <c r="F14" s="62" t="s">
        <v>50</v>
      </c>
      <c r="G14" s="70">
        <v>10.66</v>
      </c>
      <c r="H14" s="45">
        <f>'REITORIA SCII'!I14+PROPPG!I14+CEART!I14+CEAD!I14+FAED!I14+CEFID!I14+CERES!I14+CCT!I14+CEPLAN!I14+CEAVI!I14+CEO!I14+CAV!I14+CESFI!I14</f>
        <v>1100</v>
      </c>
      <c r="I14" s="46">
        <f>('REITORIA SCII'!I14-'REITORIA SCII'!J14)+(PROPPG!I14-PROPPG!J14)+(CEART!I14-CEART!J14)+(CEAD!I14-CEAD!J14)+(FAED!I14-FAED!J14)+(CEFID!I14-CEFID!J14)+(CERES!I14-CERES!J14)+(CCT!I14-CCT!J14)+(CEPLAN!I14-CEPLAN!J14)+(CEAVI!I14-CEAVI!J14)+(CEO!I14-CEO!J14)+(CAV!I14-CAV!J14)+(CESFI!I14-CESFI!J14)</f>
        <v>84</v>
      </c>
      <c r="J14" s="42">
        <f t="shared" si="0"/>
        <v>1016</v>
      </c>
      <c r="K14" s="23">
        <f t="shared" si="1"/>
        <v>11726</v>
      </c>
      <c r="L14" s="23">
        <f t="shared" si="2"/>
        <v>895.44</v>
      </c>
    </row>
    <row r="15" spans="1:12" ht="30" customHeight="1" x14ac:dyDescent="0.45">
      <c r="A15" s="79">
        <v>3</v>
      </c>
      <c r="B15" s="82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71">
        <v>339</v>
      </c>
      <c r="H15" s="45">
        <f>'REITORIA SCII'!I15+PROPPG!I15+CEART!I15+CEAD!I15+FAED!I15+CEFID!I15+CERES!I15+CCT!I15+CEPLAN!I15+CEAVI!I15+CEO!I15+CAV!I15+CESFI!I15</f>
        <v>69</v>
      </c>
      <c r="I15" s="46">
        <f>('REITORIA SCII'!I15-'REITORIA SCII'!J15)+(PROPPG!I15-PROPPG!J15)+(CEART!I15-CEART!J15)+(CEAD!I15-CEAD!J15)+(FAED!I15-FAED!J15)+(CEFID!I15-CEFID!J15)+(CERES!I15-CERES!J15)+(CCT!I15-CCT!J15)+(CEPLAN!I15-CEPLAN!J15)+(CEAVI!I15-CEAVI!J15)+(CEO!I15-CEO!J15)+(CAV!I15-CAV!J15)+(CESFI!I15-CESFI!J15)</f>
        <v>9</v>
      </c>
      <c r="J15" s="42">
        <f t="shared" si="0"/>
        <v>60</v>
      </c>
      <c r="K15" s="23">
        <f t="shared" si="1"/>
        <v>23391</v>
      </c>
      <c r="L15" s="23">
        <f t="shared" si="2"/>
        <v>3051</v>
      </c>
    </row>
    <row r="16" spans="1:12" ht="30" customHeight="1" x14ac:dyDescent="0.45">
      <c r="A16" s="80"/>
      <c r="B16" s="83"/>
      <c r="C16" s="51">
        <v>14</v>
      </c>
      <c r="D16" s="65" t="s">
        <v>66</v>
      </c>
      <c r="E16" s="66" t="s">
        <v>41</v>
      </c>
      <c r="F16" s="52" t="s">
        <v>50</v>
      </c>
      <c r="G16" s="71">
        <v>405</v>
      </c>
      <c r="H16" s="45">
        <f>'REITORIA SCII'!I16+PROPPG!I16+CEART!I16+CEAD!I16+FAED!I16+CEFID!I16+CERES!I16+CCT!I16+CEPLAN!I16+CEAVI!I16+CEO!I16+CAV!I16+CESFI!I16</f>
        <v>59</v>
      </c>
      <c r="I16" s="46">
        <f>('REITORIA SCII'!I16-'REITORIA SCII'!J16)+(PROPPG!I16-PROPPG!J16)+(CEART!I16-CEART!J16)+(CEAD!I16-CEAD!J16)+(FAED!I16-FAED!J16)+(CEFID!I16-CEFID!J16)+(CERES!I16-CERES!J16)+(CCT!I16-CCT!J16)+(CEPLAN!I16-CEPLAN!J16)+(CEAVI!I16-CEAVI!J16)+(CEO!I16-CEO!J16)+(CAV!I16-CAV!J16)+(CESFI!I16-CESFI!J16)</f>
        <v>2</v>
      </c>
      <c r="J16" s="42">
        <f t="shared" si="0"/>
        <v>57</v>
      </c>
      <c r="K16" s="23">
        <f t="shared" si="1"/>
        <v>23895</v>
      </c>
      <c r="L16" s="23">
        <f t="shared" si="2"/>
        <v>810</v>
      </c>
    </row>
    <row r="17" spans="1:12" ht="30" customHeight="1" x14ac:dyDescent="0.45">
      <c r="A17" s="81"/>
      <c r="B17" s="84"/>
      <c r="C17" s="51">
        <v>15</v>
      </c>
      <c r="D17" s="65" t="s">
        <v>67</v>
      </c>
      <c r="E17" s="66" t="s">
        <v>41</v>
      </c>
      <c r="F17" s="52" t="s">
        <v>50</v>
      </c>
      <c r="G17" s="71">
        <v>546.57000000000005</v>
      </c>
      <c r="H17" s="45">
        <f>'REITORIA SCII'!I17+PROPPG!I17+CEART!I17+CEAD!I17+FAED!I17+CEFID!I17+CERES!I17+CCT!I17+CEPLAN!I17+CEAVI!I17+CEO!I17+CAV!I17+CESFI!I17</f>
        <v>28</v>
      </c>
      <c r="I17" s="46">
        <f>('REITORIA SCII'!I17-'REITORIA SCII'!J17)+(PROPPG!I17-PROPPG!J17)+(CEART!I17-CEART!J17)+(CEAD!I17-CEAD!J17)+(FAED!I17-FAED!J17)+(CEFID!I17-CEFID!J17)+(CERES!I17-CERES!J17)+(CCT!I17-CCT!J17)+(CEPLAN!I17-CEPLAN!J17)+(CEAVI!I17-CEAVI!J17)+(CEO!I17-CEO!J17)+(CAV!I17-CAV!J17)+(CESFI!I17-CESFI!J17)</f>
        <v>0</v>
      </c>
      <c r="J17" s="42">
        <f t="shared" si="0"/>
        <v>28</v>
      </c>
      <c r="K17" s="23">
        <f t="shared" si="1"/>
        <v>15303.960000000001</v>
      </c>
      <c r="L17" s="23">
        <f t="shared" si="2"/>
        <v>0</v>
      </c>
    </row>
    <row r="18" spans="1:12" ht="30" customHeight="1" x14ac:dyDescent="0.4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70">
        <v>420</v>
      </c>
      <c r="H18" s="45">
        <f>'REITORIA SCII'!I18+PROPPG!I18+CEART!I18+CEAD!I18+FAED!I18+CEFID!I18+CERES!I18+CCT!I18+CEPLAN!I18+CEAVI!I18+CEO!I18+CAV!I18+CESFI!I18</f>
        <v>182</v>
      </c>
      <c r="I18" s="46">
        <f>('REITORIA SCII'!I18-'REITORIA SCII'!J18)+(PROPPG!I18-PROPPG!J18)+(CEART!I18-CEART!J18)+(CEAD!I18-CEAD!J18)+(FAED!I18-FAED!J18)+(CEFID!I18-CEFID!J18)+(CERES!I18-CERES!J18)+(CCT!I18-CCT!J18)+(CEPLAN!I18-CEPLAN!J18)+(CEAVI!I18-CEAVI!J18)+(CEO!I18-CEO!J18)+(CAV!I18-CAV!J18)+(CESFI!I18-CESFI!J18)</f>
        <v>0</v>
      </c>
      <c r="J18" s="42">
        <f t="shared" si="0"/>
        <v>182</v>
      </c>
      <c r="K18" s="23">
        <f t="shared" si="1"/>
        <v>76440</v>
      </c>
      <c r="L18" s="23">
        <f t="shared" si="2"/>
        <v>0</v>
      </c>
    </row>
    <row r="19" spans="1:12" ht="42" customHeight="1" x14ac:dyDescent="0.45">
      <c r="H19" s="15"/>
      <c r="I19" s="15"/>
      <c r="J19" s="15"/>
      <c r="K19" s="53">
        <f>SUM(K4:K18)</f>
        <v>302427.06</v>
      </c>
      <c r="L19" s="53">
        <f>SUM(L4:L18)</f>
        <v>46918.975000000006</v>
      </c>
    </row>
    <row r="20" spans="1:12" x14ac:dyDescent="0.45">
      <c r="H20" s="15"/>
      <c r="I20" s="15"/>
      <c r="J20" s="15"/>
    </row>
    <row r="21" spans="1:12" x14ac:dyDescent="0.45">
      <c r="H21" s="15"/>
      <c r="I21" s="15"/>
      <c r="J21" s="15"/>
    </row>
    <row r="22" spans="1:12" x14ac:dyDescent="0.45">
      <c r="H22" s="15"/>
      <c r="I22" s="15"/>
      <c r="J22" s="15"/>
    </row>
    <row r="23" spans="1:12" x14ac:dyDescent="0.45">
      <c r="D23" s="15"/>
      <c r="E23" s="15"/>
      <c r="F23" s="15"/>
      <c r="H23" s="15"/>
      <c r="I23" s="15"/>
      <c r="J23" s="15"/>
    </row>
    <row r="24" spans="1:12" x14ac:dyDescent="0.45">
      <c r="D24" s="15"/>
      <c r="E24" s="15"/>
      <c r="F24" s="15"/>
      <c r="H24" s="15"/>
      <c r="I24" s="15"/>
      <c r="J24" s="15"/>
    </row>
    <row r="25" spans="1:12" ht="15.75" x14ac:dyDescent="0.45">
      <c r="H25" s="96" t="str">
        <f>A1</f>
        <v xml:space="preserve">PROCESSO: 821/2019/UDESC </v>
      </c>
      <c r="I25" s="96"/>
      <c r="J25" s="96"/>
      <c r="K25" s="96"/>
      <c r="L25" s="96"/>
    </row>
    <row r="26" spans="1:12" ht="15.75" x14ac:dyDescent="0.45">
      <c r="B26" s="15"/>
      <c r="C26" s="15"/>
      <c r="D26" s="15"/>
      <c r="E26" s="15"/>
      <c r="F26" s="15"/>
      <c r="H26" s="96" t="str">
        <f>D1</f>
        <v>OBJETO: CONTRATAÇÃO DE EMPRESA PARA PRESTAÇÃO DE SERVIÇOS DE TRADUÇÃO, REVISÃO TEXTUAL E TRADUÇÃO SIMULTÂNEA PARA A UDESC</v>
      </c>
      <c r="I26" s="96"/>
      <c r="J26" s="96"/>
      <c r="K26" s="96"/>
      <c r="L26" s="96"/>
    </row>
    <row r="27" spans="1:12" ht="15.75" x14ac:dyDescent="0.45">
      <c r="H27" s="97" t="str">
        <f>H1</f>
        <v>VIGÊNCIA DA ATA: 06/08/2019 até 05/08/2020</v>
      </c>
      <c r="I27" s="98"/>
      <c r="J27" s="98"/>
      <c r="K27" s="98"/>
      <c r="L27" s="99"/>
    </row>
    <row r="28" spans="1:12" ht="15.75" x14ac:dyDescent="0.5">
      <c r="H28" s="36" t="s">
        <v>31</v>
      </c>
      <c r="I28" s="37"/>
      <c r="J28" s="37"/>
      <c r="K28" s="37"/>
      <c r="L28" s="33">
        <f>K19</f>
        <v>302427.06</v>
      </c>
    </row>
    <row r="29" spans="1:12" ht="15.75" x14ac:dyDescent="0.5">
      <c r="H29" s="38" t="s">
        <v>32</v>
      </c>
      <c r="I29" s="39"/>
      <c r="J29" s="39"/>
      <c r="K29" s="39"/>
      <c r="L29" s="34">
        <f>L19</f>
        <v>46918.975000000006</v>
      </c>
    </row>
    <row r="30" spans="1:12" ht="15.75" x14ac:dyDescent="0.5">
      <c r="H30" s="38" t="s">
        <v>33</v>
      </c>
      <c r="I30" s="39"/>
      <c r="J30" s="39"/>
      <c r="K30" s="39"/>
      <c r="L30" s="35"/>
    </row>
    <row r="31" spans="1:12" ht="15.75" x14ac:dyDescent="0.5">
      <c r="H31" s="40" t="s">
        <v>34</v>
      </c>
      <c r="I31" s="41"/>
      <c r="J31" s="41"/>
      <c r="K31" s="41"/>
      <c r="L31" s="47">
        <f>L29/L28</f>
        <v>0.15514145791054545</v>
      </c>
    </row>
    <row r="32" spans="1:12" ht="15.75" x14ac:dyDescent="0.5">
      <c r="H32" s="93" t="s">
        <v>69</v>
      </c>
      <c r="I32" s="94"/>
      <c r="J32" s="94"/>
      <c r="K32" s="94"/>
      <c r="L32" s="95"/>
    </row>
  </sheetData>
  <mergeCells count="12">
    <mergeCell ref="H1:L1"/>
    <mergeCell ref="A2:L2"/>
    <mergeCell ref="A1:C1"/>
    <mergeCell ref="D1:G1"/>
    <mergeCell ref="A4:A14"/>
    <mergeCell ref="B4:B14"/>
    <mergeCell ref="A15:A17"/>
    <mergeCell ref="B15:B17"/>
    <mergeCell ref="H32:L32"/>
    <mergeCell ref="H25:L25"/>
    <mergeCell ref="H26:L26"/>
    <mergeCell ref="H27:L2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6"/>
  <sheetViews>
    <sheetView zoomScaleNormal="100" workbookViewId="0">
      <selection activeCell="A19" sqref="A19:H19"/>
    </sheetView>
  </sheetViews>
  <sheetFormatPr defaultColWidth="9.1328125" defaultRowHeight="12.75" x14ac:dyDescent="0.35"/>
  <cols>
    <col min="1" max="1" width="4.59765625" style="2" customWidth="1"/>
    <col min="2" max="2" width="6.86328125" style="2" customWidth="1"/>
    <col min="3" max="3" width="31" style="2" customWidth="1"/>
    <col min="4" max="4" width="8.59765625" style="2" bestFit="1" customWidth="1"/>
    <col min="5" max="5" width="9.59765625" style="2" customWidth="1"/>
    <col min="6" max="6" width="14.73046875" style="2" customWidth="1"/>
    <col min="7" max="7" width="16" style="2" customWidth="1"/>
    <col min="8" max="8" width="11.1328125" style="2" customWidth="1"/>
    <col min="9" max="16384" width="9.1328125" style="2"/>
  </cols>
  <sheetData>
    <row r="1" spans="1:8" ht="20.25" customHeight="1" x14ac:dyDescent="0.35">
      <c r="A1" s="102" t="s">
        <v>8</v>
      </c>
      <c r="B1" s="102"/>
      <c r="C1" s="102"/>
      <c r="D1" s="102"/>
      <c r="E1" s="102"/>
      <c r="F1" s="102"/>
      <c r="G1" s="102"/>
      <c r="H1" s="102"/>
    </row>
    <row r="2" spans="1:8" ht="20.65" x14ac:dyDescent="0.35">
      <c r="B2" s="3"/>
    </row>
    <row r="3" spans="1:8" ht="47.25" customHeight="1" x14ac:dyDescent="0.35">
      <c r="A3" s="103" t="s">
        <v>9</v>
      </c>
      <c r="B3" s="103"/>
      <c r="C3" s="103"/>
      <c r="D3" s="103"/>
      <c r="E3" s="103"/>
      <c r="F3" s="103"/>
      <c r="G3" s="103"/>
      <c r="H3" s="103"/>
    </row>
    <row r="4" spans="1:8" ht="35.25" customHeight="1" x14ac:dyDescent="0.35">
      <c r="B4" s="4"/>
    </row>
    <row r="5" spans="1:8" ht="15" customHeight="1" x14ac:dyDescent="0.35">
      <c r="A5" s="104" t="s">
        <v>10</v>
      </c>
      <c r="B5" s="104"/>
      <c r="C5" s="104"/>
      <c r="D5" s="104"/>
      <c r="E5" s="104"/>
      <c r="F5" s="104"/>
      <c r="G5" s="104"/>
      <c r="H5" s="104"/>
    </row>
    <row r="6" spans="1:8" ht="15" customHeight="1" x14ac:dyDescent="0.35">
      <c r="A6" s="104" t="s">
        <v>11</v>
      </c>
      <c r="B6" s="104"/>
      <c r="C6" s="104"/>
      <c r="D6" s="104"/>
      <c r="E6" s="104"/>
      <c r="F6" s="104"/>
      <c r="G6" s="104"/>
      <c r="H6" s="104"/>
    </row>
    <row r="7" spans="1:8" ht="15" customHeight="1" x14ac:dyDescent="0.35">
      <c r="A7" s="104" t="s">
        <v>12</v>
      </c>
      <c r="B7" s="104"/>
      <c r="C7" s="104"/>
      <c r="D7" s="104"/>
      <c r="E7" s="104"/>
      <c r="F7" s="104"/>
      <c r="G7" s="104"/>
      <c r="H7" s="104"/>
    </row>
    <row r="8" spans="1:8" ht="15" customHeight="1" x14ac:dyDescent="0.35">
      <c r="A8" s="104" t="s">
        <v>13</v>
      </c>
      <c r="B8" s="104"/>
      <c r="C8" s="104"/>
      <c r="D8" s="104"/>
      <c r="E8" s="104"/>
      <c r="F8" s="104"/>
      <c r="G8" s="104"/>
      <c r="H8" s="104"/>
    </row>
    <row r="9" spans="1:8" ht="30" customHeight="1" x14ac:dyDescent="0.35">
      <c r="B9" s="5"/>
    </row>
    <row r="10" spans="1:8" ht="105" customHeight="1" x14ac:dyDescent="0.35">
      <c r="A10" s="105" t="s">
        <v>14</v>
      </c>
      <c r="B10" s="105"/>
      <c r="C10" s="105"/>
      <c r="D10" s="105"/>
      <c r="E10" s="105"/>
      <c r="F10" s="105"/>
      <c r="G10" s="105"/>
      <c r="H10" s="105"/>
    </row>
    <row r="11" spans="1:8" ht="15.75" thickBot="1" x14ac:dyDescent="0.4">
      <c r="B11" s="6"/>
    </row>
    <row r="12" spans="1:8" ht="46.9" thickBot="1" x14ac:dyDescent="0.4">
      <c r="A12" s="7" t="s">
        <v>7</v>
      </c>
      <c r="B12" s="7" t="s">
        <v>5</v>
      </c>
      <c r="C12" s="8" t="s">
        <v>15</v>
      </c>
      <c r="D12" s="8" t="s">
        <v>6</v>
      </c>
      <c r="E12" s="8" t="s">
        <v>16</v>
      </c>
      <c r="F12" s="8" t="s">
        <v>17</v>
      </c>
      <c r="G12" s="8" t="s">
        <v>18</v>
      </c>
      <c r="H12" s="8" t="s">
        <v>19</v>
      </c>
    </row>
    <row r="13" spans="1:8" ht="15.4" thickBot="1" x14ac:dyDescent="0.4">
      <c r="A13" s="9"/>
      <c r="B13" s="9"/>
      <c r="C13" s="10"/>
      <c r="D13" s="10"/>
      <c r="E13" s="10"/>
      <c r="F13" s="10"/>
      <c r="G13" s="10"/>
      <c r="H13" s="10"/>
    </row>
    <row r="14" spans="1:8" ht="15.4" thickBot="1" x14ac:dyDescent="0.4">
      <c r="A14" s="9"/>
      <c r="B14" s="9"/>
      <c r="C14" s="10"/>
      <c r="D14" s="10"/>
      <c r="E14" s="10"/>
      <c r="F14" s="10"/>
      <c r="G14" s="10"/>
      <c r="H14" s="10"/>
    </row>
    <row r="15" spans="1:8" ht="15.4" thickBot="1" x14ac:dyDescent="0.4">
      <c r="A15" s="9"/>
      <c r="B15" s="9"/>
      <c r="C15" s="10"/>
      <c r="D15" s="10"/>
      <c r="E15" s="10"/>
      <c r="F15" s="10"/>
      <c r="G15" s="10"/>
      <c r="H15" s="10"/>
    </row>
    <row r="16" spans="1:8" ht="15.4" thickBot="1" x14ac:dyDescent="0.4">
      <c r="A16" s="9"/>
      <c r="B16" s="9"/>
      <c r="C16" s="10"/>
      <c r="D16" s="10"/>
      <c r="E16" s="10"/>
      <c r="F16" s="10"/>
      <c r="G16" s="10"/>
      <c r="H16" s="10"/>
    </row>
    <row r="17" spans="1:8" ht="15.4" thickBot="1" x14ac:dyDescent="0.4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35">
      <c r="B18" s="13"/>
      <c r="C18" s="14"/>
      <c r="D18" s="14"/>
      <c r="E18" s="14"/>
      <c r="F18" s="14"/>
      <c r="G18" s="14"/>
      <c r="H18" s="14"/>
    </row>
    <row r="19" spans="1:8" ht="15" customHeight="1" x14ac:dyDescent="0.35">
      <c r="A19" s="106" t="s">
        <v>20</v>
      </c>
      <c r="B19" s="106"/>
      <c r="C19" s="106"/>
      <c r="D19" s="106"/>
      <c r="E19" s="106"/>
      <c r="F19" s="106"/>
      <c r="G19" s="106"/>
      <c r="H19" s="106"/>
    </row>
    <row r="20" spans="1:8" ht="13.9" x14ac:dyDescent="0.35">
      <c r="A20" s="107" t="s">
        <v>21</v>
      </c>
      <c r="B20" s="107"/>
      <c r="C20" s="107"/>
      <c r="D20" s="107"/>
      <c r="E20" s="107"/>
      <c r="F20" s="107"/>
      <c r="G20" s="107"/>
      <c r="H20" s="107"/>
    </row>
    <row r="21" spans="1:8" ht="15.4" x14ac:dyDescent="0.35">
      <c r="B21" s="6"/>
    </row>
    <row r="22" spans="1:8" ht="15.4" x14ac:dyDescent="0.35">
      <c r="B22" s="6"/>
    </row>
    <row r="23" spans="1:8" ht="15.4" x14ac:dyDescent="0.35">
      <c r="B23" s="6"/>
    </row>
    <row r="24" spans="1:8" ht="15" customHeight="1" x14ac:dyDescent="0.35">
      <c r="A24" s="108" t="s">
        <v>22</v>
      </c>
      <c r="B24" s="108"/>
      <c r="C24" s="108"/>
      <c r="D24" s="108"/>
      <c r="E24" s="108"/>
      <c r="F24" s="108"/>
      <c r="G24" s="108"/>
      <c r="H24" s="108"/>
    </row>
    <row r="25" spans="1:8" ht="15" customHeight="1" x14ac:dyDescent="0.35">
      <c r="A25" s="108" t="s">
        <v>23</v>
      </c>
      <c r="B25" s="108"/>
      <c r="C25" s="108"/>
      <c r="D25" s="108"/>
      <c r="E25" s="108"/>
      <c r="F25" s="108"/>
      <c r="G25" s="108"/>
      <c r="H25" s="108"/>
    </row>
    <row r="26" spans="1:8" ht="15" customHeight="1" x14ac:dyDescent="0.35">
      <c r="A26" s="101" t="s">
        <v>24</v>
      </c>
      <c r="B26" s="101"/>
      <c r="C26" s="101"/>
      <c r="D26" s="101"/>
      <c r="E26" s="101"/>
      <c r="F26" s="101"/>
      <c r="G26" s="101"/>
      <c r="H26" s="101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8"/>
  <sheetViews>
    <sheetView topLeftCell="A16" zoomScale="80" zoomScaleNormal="80" workbookViewId="0">
      <selection activeCell="I4" sqref="I4:I18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1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2" customWidth="1"/>
    <col min="11" max="11" width="12.59765625" style="17" customWidth="1"/>
    <col min="12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86" t="s">
        <v>43</v>
      </c>
      <c r="B1" s="86"/>
      <c r="C1" s="86"/>
      <c r="D1" s="86" t="s">
        <v>38</v>
      </c>
      <c r="E1" s="86"/>
      <c r="F1" s="86"/>
      <c r="G1" s="86"/>
      <c r="H1" s="86"/>
      <c r="I1" s="86" t="s">
        <v>44</v>
      </c>
      <c r="J1" s="86"/>
      <c r="K1" s="86"/>
      <c r="L1" s="85" t="s">
        <v>42</v>
      </c>
      <c r="M1" s="85" t="s">
        <v>42</v>
      </c>
      <c r="N1" s="85" t="s">
        <v>42</v>
      </c>
      <c r="O1" s="85" t="s">
        <v>42</v>
      </c>
      <c r="P1" s="85" t="s">
        <v>42</v>
      </c>
      <c r="Q1" s="85" t="s">
        <v>42</v>
      </c>
      <c r="R1" s="85" t="s">
        <v>42</v>
      </c>
      <c r="S1" s="85" t="s">
        <v>42</v>
      </c>
      <c r="T1" s="85" t="s">
        <v>42</v>
      </c>
      <c r="U1" s="85" t="s">
        <v>42</v>
      </c>
      <c r="V1" s="85" t="s">
        <v>42</v>
      </c>
      <c r="W1" s="85" t="s">
        <v>42</v>
      </c>
      <c r="X1" s="85" t="s">
        <v>42</v>
      </c>
      <c r="Y1" s="85" t="s">
        <v>42</v>
      </c>
      <c r="Z1" s="85" t="s">
        <v>42</v>
      </c>
      <c r="AA1" s="85" t="s">
        <v>42</v>
      </c>
      <c r="AB1" s="85" t="s">
        <v>42</v>
      </c>
    </row>
    <row r="2" spans="1:28" ht="21.75" customHeight="1" x14ac:dyDescent="0.45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s="16" customFormat="1" ht="31.5" x14ac:dyDescent="0.35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28" t="s">
        <v>2</v>
      </c>
      <c r="M3" s="28" t="s">
        <v>2</v>
      </c>
      <c r="N3" s="28" t="s">
        <v>2</v>
      </c>
      <c r="O3" s="28" t="s">
        <v>2</v>
      </c>
      <c r="P3" s="28" t="s">
        <v>2</v>
      </c>
      <c r="Q3" s="28" t="s">
        <v>2</v>
      </c>
      <c r="R3" s="28" t="s">
        <v>2</v>
      </c>
      <c r="S3" s="28" t="s">
        <v>2</v>
      </c>
      <c r="T3" s="28" t="s">
        <v>2</v>
      </c>
      <c r="U3" s="28" t="s">
        <v>2</v>
      </c>
      <c r="V3" s="28" t="s">
        <v>2</v>
      </c>
      <c r="W3" s="50" t="s">
        <v>2</v>
      </c>
      <c r="X3" s="50" t="s">
        <v>2</v>
      </c>
      <c r="Y3" s="50" t="s">
        <v>2</v>
      </c>
      <c r="Z3" s="50" t="s">
        <v>2</v>
      </c>
      <c r="AA3" s="50" t="s">
        <v>2</v>
      </c>
      <c r="AB3" s="50" t="s">
        <v>2</v>
      </c>
    </row>
    <row r="4" spans="1:28" ht="80.099999999999994" customHeight="1" x14ac:dyDescent="0.45">
      <c r="A4" s="87">
        <v>1</v>
      </c>
      <c r="B4" s="90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/>
      <c r="J4" s="29">
        <f>I4-(SUM(L4:AB4))</f>
        <v>0</v>
      </c>
      <c r="K4" s="30" t="str">
        <f>IF(J4&lt;0,"ATENÇÃO","OK")</f>
        <v>OK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48"/>
      <c r="Y4" s="48"/>
      <c r="Z4" s="48"/>
      <c r="AA4" s="48"/>
      <c r="AB4" s="48"/>
    </row>
    <row r="5" spans="1:28" s="21" customFormat="1" ht="80.099999999999994" customHeight="1" x14ac:dyDescent="0.45">
      <c r="A5" s="88"/>
      <c r="B5" s="91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/>
      <c r="J5" s="29">
        <f t="shared" ref="J5:J18" si="0">I5-(SUM(L5:AB5))</f>
        <v>0</v>
      </c>
      <c r="K5" s="30" t="str">
        <f t="shared" ref="K5:K18" si="1">IF(J5&lt;0,"ATENÇÃO","OK")</f>
        <v>OK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49"/>
      <c r="Y5" s="49"/>
      <c r="Z5" s="49"/>
      <c r="AA5" s="49"/>
      <c r="AB5" s="49"/>
    </row>
    <row r="6" spans="1:28" s="21" customFormat="1" ht="80.099999999999994" customHeight="1" x14ac:dyDescent="0.45">
      <c r="A6" s="88"/>
      <c r="B6" s="91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/>
      <c r="J6" s="29">
        <f t="shared" si="0"/>
        <v>0</v>
      </c>
      <c r="K6" s="30" t="str">
        <f t="shared" si="1"/>
        <v>OK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49"/>
      <c r="Y6" s="49"/>
      <c r="Z6" s="49"/>
      <c r="AA6" s="49"/>
      <c r="AB6" s="49"/>
    </row>
    <row r="7" spans="1:28" s="21" customFormat="1" ht="80.099999999999994" customHeight="1" x14ac:dyDescent="0.45">
      <c r="A7" s="88"/>
      <c r="B7" s="91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/>
      <c r="J7" s="29">
        <f t="shared" si="0"/>
        <v>0</v>
      </c>
      <c r="K7" s="30" t="str">
        <f t="shared" si="1"/>
        <v>OK</v>
      </c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49"/>
      <c r="Y7" s="49"/>
      <c r="Z7" s="49"/>
      <c r="AA7" s="49"/>
      <c r="AB7" s="49"/>
    </row>
    <row r="8" spans="1:28" s="21" customFormat="1" ht="80.099999999999994" customHeight="1" x14ac:dyDescent="0.45">
      <c r="A8" s="88"/>
      <c r="B8" s="91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v>150</v>
      </c>
      <c r="J8" s="29">
        <f t="shared" si="0"/>
        <v>150</v>
      </c>
      <c r="K8" s="30" t="str">
        <f t="shared" si="1"/>
        <v>OK</v>
      </c>
      <c r="L8" s="55"/>
      <c r="M8" s="55"/>
      <c r="N8" s="54"/>
      <c r="O8" s="54"/>
      <c r="P8" s="54"/>
      <c r="Q8" s="54"/>
      <c r="R8" s="54"/>
      <c r="S8" s="54"/>
      <c r="T8" s="54"/>
      <c r="U8" s="54"/>
      <c r="V8" s="54"/>
      <c r="W8" s="54"/>
      <c r="X8" s="49"/>
      <c r="Y8" s="49"/>
      <c r="Z8" s="49"/>
      <c r="AA8" s="49"/>
      <c r="AB8" s="49"/>
    </row>
    <row r="9" spans="1:28" s="21" customFormat="1" ht="80.099999999999994" customHeight="1" x14ac:dyDescent="0.45">
      <c r="A9" s="88"/>
      <c r="B9" s="91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/>
      <c r="J9" s="29">
        <f t="shared" si="0"/>
        <v>0</v>
      </c>
      <c r="K9" s="30" t="str">
        <f t="shared" si="1"/>
        <v>OK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49"/>
      <c r="Y9" s="49"/>
      <c r="Z9" s="49"/>
      <c r="AA9" s="49"/>
      <c r="AB9" s="49"/>
    </row>
    <row r="10" spans="1:28" s="21" customFormat="1" ht="80.099999999999994" customHeight="1" x14ac:dyDescent="0.45">
      <c r="A10" s="88"/>
      <c r="B10" s="91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/>
      <c r="J10" s="29">
        <f t="shared" si="0"/>
        <v>0</v>
      </c>
      <c r="K10" s="30" t="str">
        <f t="shared" si="1"/>
        <v>OK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49"/>
      <c r="Y10" s="49"/>
      <c r="Z10" s="49"/>
      <c r="AA10" s="49"/>
      <c r="AB10" s="49"/>
    </row>
    <row r="11" spans="1:28" s="21" customFormat="1" ht="80.099999999999994" customHeight="1" x14ac:dyDescent="0.45">
      <c r="A11" s="88"/>
      <c r="B11" s="91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/>
      <c r="J11" s="29">
        <f t="shared" si="0"/>
        <v>0</v>
      </c>
      <c r="K11" s="30" t="str">
        <f t="shared" si="1"/>
        <v>OK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49"/>
      <c r="Y11" s="49"/>
      <c r="Z11" s="49"/>
      <c r="AA11" s="49"/>
      <c r="AB11" s="49"/>
    </row>
    <row r="12" spans="1:28" ht="80.099999999999994" customHeight="1" x14ac:dyDescent="0.45">
      <c r="A12" s="88"/>
      <c r="B12" s="91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/>
      <c r="J12" s="29">
        <f t="shared" si="0"/>
        <v>0</v>
      </c>
      <c r="K12" s="30" t="str">
        <f t="shared" si="1"/>
        <v>OK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48"/>
      <c r="Y12" s="48"/>
      <c r="Z12" s="48"/>
      <c r="AA12" s="48"/>
      <c r="AB12" s="48"/>
    </row>
    <row r="13" spans="1:28" ht="80.099999999999994" customHeight="1" x14ac:dyDescent="0.45">
      <c r="A13" s="88"/>
      <c r="B13" s="91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/>
      <c r="J13" s="29">
        <f t="shared" si="0"/>
        <v>0</v>
      </c>
      <c r="K13" s="30" t="str">
        <f t="shared" si="1"/>
        <v>OK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48"/>
      <c r="Y13" s="48"/>
      <c r="Z13" s="48"/>
      <c r="AA13" s="48"/>
      <c r="AB13" s="48"/>
    </row>
    <row r="14" spans="1:28" ht="69" x14ac:dyDescent="0.45">
      <c r="A14" s="89"/>
      <c r="B14" s="92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/>
      <c r="J14" s="29">
        <f t="shared" si="0"/>
        <v>0</v>
      </c>
      <c r="K14" s="30" t="str">
        <f t="shared" si="1"/>
        <v>OK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48"/>
      <c r="Y14" s="48"/>
      <c r="Z14" s="48"/>
      <c r="AA14" s="48"/>
      <c r="AB14" s="48"/>
    </row>
    <row r="15" spans="1:28" ht="55.5" customHeight="1" x14ac:dyDescent="0.45">
      <c r="A15" s="79">
        <v>3</v>
      </c>
      <c r="B15" s="82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/>
      <c r="J15" s="29">
        <f t="shared" si="0"/>
        <v>0</v>
      </c>
      <c r="K15" s="30" t="str">
        <f t="shared" si="1"/>
        <v>OK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48"/>
      <c r="Y15" s="48"/>
      <c r="Z15" s="48"/>
      <c r="AA15" s="48"/>
      <c r="AB15" s="48"/>
    </row>
    <row r="16" spans="1:28" ht="41.65" x14ac:dyDescent="0.45">
      <c r="A16" s="80"/>
      <c r="B16" s="83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/>
      <c r="J16" s="29">
        <f t="shared" si="0"/>
        <v>0</v>
      </c>
      <c r="K16" s="30" t="str">
        <f t="shared" si="1"/>
        <v>OK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48"/>
      <c r="Y16" s="48"/>
      <c r="Z16" s="48"/>
      <c r="AA16" s="48"/>
      <c r="AB16" s="48"/>
    </row>
    <row r="17" spans="1:28" ht="41.65" x14ac:dyDescent="0.45">
      <c r="A17" s="81"/>
      <c r="B17" s="84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/>
      <c r="J17" s="29">
        <f t="shared" si="0"/>
        <v>0</v>
      </c>
      <c r="K17" s="30" t="str">
        <f t="shared" si="1"/>
        <v>OK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48"/>
      <c r="Y17" s="48"/>
      <c r="Z17" s="48"/>
      <c r="AA17" s="48"/>
      <c r="AB17" s="48"/>
    </row>
    <row r="18" spans="1:28" ht="102.75" customHeight="1" x14ac:dyDescent="0.4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/>
      <c r="J18" s="29">
        <f t="shared" si="0"/>
        <v>0</v>
      </c>
      <c r="K18" s="30" t="str">
        <f t="shared" si="1"/>
        <v>OK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48"/>
      <c r="Y18" s="48"/>
      <c r="Z18" s="48"/>
      <c r="AA18" s="48"/>
      <c r="AB18" s="48"/>
    </row>
  </sheetData>
  <mergeCells count="25">
    <mergeCell ref="Q1:Q2"/>
    <mergeCell ref="Z1:Z2"/>
    <mergeCell ref="AA1:AA2"/>
    <mergeCell ref="R1:R2"/>
    <mergeCell ref="S1:S2"/>
    <mergeCell ref="W1:W2"/>
    <mergeCell ref="T1:T2"/>
    <mergeCell ref="X1:X2"/>
    <mergeCell ref="Y1:Y2"/>
    <mergeCell ref="A15:A17"/>
    <mergeCell ref="B15:B17"/>
    <mergeCell ref="D1:H1"/>
    <mergeCell ref="I1:K1"/>
    <mergeCell ref="AB1:AB2"/>
    <mergeCell ref="A2:K2"/>
    <mergeCell ref="A4:A14"/>
    <mergeCell ref="B4:B14"/>
    <mergeCell ref="V1:V2"/>
    <mergeCell ref="O1:O2"/>
    <mergeCell ref="P1:P2"/>
    <mergeCell ref="A1:C1"/>
    <mergeCell ref="L1:L2"/>
    <mergeCell ref="M1:M2"/>
    <mergeCell ref="N1:N2"/>
    <mergeCell ref="U1:U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"/>
  <sheetViews>
    <sheetView zoomScale="80" zoomScaleNormal="80" workbookViewId="0">
      <selection activeCell="J8" sqref="J8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1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2" customWidth="1"/>
    <col min="11" max="11" width="12.59765625" style="17" customWidth="1"/>
    <col min="12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86" t="s">
        <v>43</v>
      </c>
      <c r="B1" s="86"/>
      <c r="C1" s="86"/>
      <c r="D1" s="86" t="s">
        <v>38</v>
      </c>
      <c r="E1" s="86"/>
      <c r="F1" s="86"/>
      <c r="G1" s="86"/>
      <c r="H1" s="86"/>
      <c r="I1" s="86" t="s">
        <v>44</v>
      </c>
      <c r="J1" s="86"/>
      <c r="K1" s="86"/>
      <c r="L1" s="85" t="s">
        <v>72</v>
      </c>
      <c r="M1" s="85" t="s">
        <v>73</v>
      </c>
      <c r="N1" s="85" t="s">
        <v>74</v>
      </c>
      <c r="O1" s="85" t="s">
        <v>75</v>
      </c>
      <c r="P1" s="85" t="s">
        <v>76</v>
      </c>
      <c r="Q1" s="85" t="s">
        <v>42</v>
      </c>
      <c r="R1" s="85" t="s">
        <v>42</v>
      </c>
      <c r="S1" s="85" t="s">
        <v>42</v>
      </c>
      <c r="T1" s="85" t="s">
        <v>42</v>
      </c>
      <c r="U1" s="85" t="s">
        <v>42</v>
      </c>
      <c r="V1" s="85" t="s">
        <v>42</v>
      </c>
      <c r="W1" s="85" t="s">
        <v>42</v>
      </c>
      <c r="X1" s="85" t="s">
        <v>42</v>
      </c>
      <c r="Y1" s="85" t="s">
        <v>42</v>
      </c>
      <c r="Z1" s="85" t="s">
        <v>42</v>
      </c>
      <c r="AA1" s="85" t="s">
        <v>42</v>
      </c>
      <c r="AB1" s="85" t="s">
        <v>42</v>
      </c>
    </row>
    <row r="2" spans="1:28" ht="21.75" customHeight="1" x14ac:dyDescent="0.45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s="16" customFormat="1" ht="31.5" x14ac:dyDescent="0.35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72">
        <v>43705</v>
      </c>
      <c r="M3" s="72">
        <v>43727</v>
      </c>
      <c r="N3" s="72">
        <v>43741</v>
      </c>
      <c r="O3" s="72">
        <v>43755</v>
      </c>
      <c r="P3" s="72">
        <v>43776</v>
      </c>
      <c r="Q3" s="28" t="s">
        <v>2</v>
      </c>
      <c r="R3" s="28" t="s">
        <v>2</v>
      </c>
      <c r="S3" s="28" t="s">
        <v>2</v>
      </c>
      <c r="T3" s="28" t="s">
        <v>2</v>
      </c>
      <c r="U3" s="28" t="s">
        <v>2</v>
      </c>
      <c r="V3" s="28" t="s">
        <v>2</v>
      </c>
      <c r="W3" s="50" t="s">
        <v>2</v>
      </c>
      <c r="X3" s="50" t="s">
        <v>2</v>
      </c>
      <c r="Y3" s="50" t="s">
        <v>2</v>
      </c>
      <c r="Z3" s="50" t="s">
        <v>2</v>
      </c>
      <c r="AA3" s="50" t="s">
        <v>2</v>
      </c>
      <c r="AB3" s="50" t="s">
        <v>2</v>
      </c>
    </row>
    <row r="4" spans="1:28" ht="80.099999999999994" customHeight="1" x14ac:dyDescent="0.45">
      <c r="A4" s="87">
        <v>1</v>
      </c>
      <c r="B4" s="90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>
        <v>80</v>
      </c>
      <c r="J4" s="29">
        <f>I4-(SUM(L4:AB4))</f>
        <v>28</v>
      </c>
      <c r="K4" s="30" t="str">
        <f>IF(J4&lt;0,"ATENÇÃO","OK")</f>
        <v>OK</v>
      </c>
      <c r="L4" s="54"/>
      <c r="M4" s="75">
        <v>52</v>
      </c>
      <c r="N4" s="54"/>
      <c r="O4" s="54"/>
      <c r="P4" s="54"/>
      <c r="Q4" s="54"/>
      <c r="R4" s="54"/>
      <c r="S4" s="54"/>
      <c r="T4" s="54"/>
      <c r="U4" s="54"/>
      <c r="V4" s="54"/>
      <c r="W4" s="54"/>
      <c r="X4" s="48"/>
      <c r="Y4" s="48"/>
      <c r="Z4" s="48"/>
      <c r="AA4" s="48"/>
      <c r="AB4" s="48"/>
    </row>
    <row r="5" spans="1:28" s="21" customFormat="1" ht="80.099999999999994" customHeight="1" x14ac:dyDescent="0.45">
      <c r="A5" s="88"/>
      <c r="B5" s="91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>
        <v>50</v>
      </c>
      <c r="J5" s="29">
        <f t="shared" ref="J5:J18" si="0">I5-(SUM(L5:AB5))</f>
        <v>50</v>
      </c>
      <c r="K5" s="30" t="str">
        <f t="shared" ref="K5:K18" si="1">IF(J5&lt;0,"ATENÇÃO","OK")</f>
        <v>OK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49"/>
      <c r="Y5" s="49"/>
      <c r="Z5" s="49"/>
      <c r="AA5" s="49"/>
      <c r="AB5" s="49"/>
    </row>
    <row r="6" spans="1:28" s="21" customFormat="1" ht="80.099999999999994" customHeight="1" x14ac:dyDescent="0.45">
      <c r="A6" s="88"/>
      <c r="B6" s="91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>
        <v>60</v>
      </c>
      <c r="J6" s="29">
        <f t="shared" si="0"/>
        <v>60</v>
      </c>
      <c r="K6" s="30" t="str">
        <f t="shared" si="1"/>
        <v>OK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49"/>
      <c r="Y6" s="49"/>
      <c r="Z6" s="49"/>
      <c r="AA6" s="49"/>
      <c r="AB6" s="49"/>
    </row>
    <row r="7" spans="1:28" s="21" customFormat="1" ht="80.099999999999994" customHeight="1" x14ac:dyDescent="0.45">
      <c r="A7" s="88"/>
      <c r="B7" s="91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>
        <v>50</v>
      </c>
      <c r="J7" s="29">
        <f t="shared" si="0"/>
        <v>50</v>
      </c>
      <c r="K7" s="30" t="str">
        <f t="shared" si="1"/>
        <v>OK</v>
      </c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49"/>
      <c r="Y7" s="49"/>
      <c r="Z7" s="49"/>
      <c r="AA7" s="49"/>
      <c r="AB7" s="49"/>
    </row>
    <row r="8" spans="1:28" s="21" customFormat="1" ht="80.099999999999994" customHeight="1" x14ac:dyDescent="0.45">
      <c r="A8" s="88"/>
      <c r="B8" s="91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v>180</v>
      </c>
      <c r="J8" s="29">
        <f t="shared" si="0"/>
        <v>68</v>
      </c>
      <c r="K8" s="30" t="str">
        <f t="shared" si="1"/>
        <v>OK</v>
      </c>
      <c r="L8" s="55">
        <v>40</v>
      </c>
      <c r="M8" s="55"/>
      <c r="N8" s="75">
        <v>3</v>
      </c>
      <c r="O8" s="75">
        <v>24</v>
      </c>
      <c r="P8" s="75">
        <v>45</v>
      </c>
      <c r="Q8" s="54"/>
      <c r="R8" s="54"/>
      <c r="S8" s="54"/>
      <c r="T8" s="54"/>
      <c r="U8" s="54"/>
      <c r="V8" s="54"/>
      <c r="W8" s="54"/>
      <c r="X8" s="49"/>
      <c r="Y8" s="49"/>
      <c r="Z8" s="49"/>
      <c r="AA8" s="49"/>
      <c r="AB8" s="49"/>
    </row>
    <row r="9" spans="1:28" s="21" customFormat="1" ht="80.099999999999994" customHeight="1" x14ac:dyDescent="0.45">
      <c r="A9" s="88"/>
      <c r="B9" s="91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>
        <v>50</v>
      </c>
      <c r="J9" s="29">
        <f t="shared" si="0"/>
        <v>50</v>
      </c>
      <c r="K9" s="30" t="str">
        <f t="shared" si="1"/>
        <v>OK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49"/>
      <c r="Y9" s="49"/>
      <c r="Z9" s="49"/>
      <c r="AA9" s="49"/>
      <c r="AB9" s="49"/>
    </row>
    <row r="10" spans="1:28" s="21" customFormat="1" ht="80.099999999999994" customHeight="1" x14ac:dyDescent="0.45">
      <c r="A10" s="88"/>
      <c r="B10" s="91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>
        <v>110</v>
      </c>
      <c r="J10" s="29">
        <f t="shared" si="0"/>
        <v>110</v>
      </c>
      <c r="K10" s="30" t="str">
        <f t="shared" si="1"/>
        <v>OK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49"/>
      <c r="Y10" s="49"/>
      <c r="Z10" s="49"/>
      <c r="AA10" s="49"/>
      <c r="AB10" s="49"/>
    </row>
    <row r="11" spans="1:28" s="21" customFormat="1" ht="80.099999999999994" customHeight="1" x14ac:dyDescent="0.45">
      <c r="A11" s="88"/>
      <c r="B11" s="91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>
        <v>50</v>
      </c>
      <c r="J11" s="29">
        <f t="shared" si="0"/>
        <v>50</v>
      </c>
      <c r="K11" s="30" t="str">
        <f t="shared" si="1"/>
        <v>OK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49"/>
      <c r="Y11" s="49"/>
      <c r="Z11" s="49"/>
      <c r="AA11" s="49"/>
      <c r="AB11" s="49"/>
    </row>
    <row r="12" spans="1:28" ht="80.099999999999994" customHeight="1" x14ac:dyDescent="0.45">
      <c r="A12" s="88"/>
      <c r="B12" s="91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>
        <v>90</v>
      </c>
      <c r="J12" s="29">
        <f t="shared" si="0"/>
        <v>90</v>
      </c>
      <c r="K12" s="30" t="str">
        <f t="shared" si="1"/>
        <v>OK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48"/>
      <c r="Y12" s="48"/>
      <c r="Z12" s="48"/>
      <c r="AA12" s="48"/>
      <c r="AB12" s="48"/>
    </row>
    <row r="13" spans="1:28" ht="80.099999999999994" customHeight="1" x14ac:dyDescent="0.45">
      <c r="A13" s="88"/>
      <c r="B13" s="91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>
        <v>50</v>
      </c>
      <c r="J13" s="29">
        <f t="shared" si="0"/>
        <v>50</v>
      </c>
      <c r="K13" s="30" t="str">
        <f t="shared" si="1"/>
        <v>OK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48"/>
      <c r="Y13" s="48"/>
      <c r="Z13" s="48"/>
      <c r="AA13" s="48"/>
      <c r="AB13" s="48"/>
    </row>
    <row r="14" spans="1:28" ht="69" x14ac:dyDescent="0.45">
      <c r="A14" s="89"/>
      <c r="B14" s="92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>
        <v>80</v>
      </c>
      <c r="J14" s="29">
        <f t="shared" si="0"/>
        <v>80</v>
      </c>
      <c r="K14" s="30" t="str">
        <f t="shared" si="1"/>
        <v>OK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48"/>
      <c r="Y14" s="48"/>
      <c r="Z14" s="48"/>
      <c r="AA14" s="48"/>
      <c r="AB14" s="48"/>
    </row>
    <row r="15" spans="1:28" ht="55.5" customHeight="1" x14ac:dyDescent="0.45">
      <c r="A15" s="79">
        <v>3</v>
      </c>
      <c r="B15" s="82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>
        <v>15</v>
      </c>
      <c r="J15" s="29">
        <f t="shared" si="0"/>
        <v>15</v>
      </c>
      <c r="K15" s="30" t="str">
        <f t="shared" si="1"/>
        <v>OK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48"/>
      <c r="Y15" s="48"/>
      <c r="Z15" s="48"/>
      <c r="AA15" s="48"/>
      <c r="AB15" s="48"/>
    </row>
    <row r="16" spans="1:28" ht="41.65" x14ac:dyDescent="0.45">
      <c r="A16" s="80"/>
      <c r="B16" s="83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>
        <v>9</v>
      </c>
      <c r="J16" s="29">
        <f t="shared" si="0"/>
        <v>9</v>
      </c>
      <c r="K16" s="30" t="str">
        <f t="shared" si="1"/>
        <v>OK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48"/>
      <c r="Y16" s="48"/>
      <c r="Z16" s="48"/>
      <c r="AA16" s="48"/>
      <c r="AB16" s="48"/>
    </row>
    <row r="17" spans="1:28" ht="41.65" x14ac:dyDescent="0.45">
      <c r="A17" s="81"/>
      <c r="B17" s="84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>
        <v>8</v>
      </c>
      <c r="J17" s="29">
        <f t="shared" si="0"/>
        <v>8</v>
      </c>
      <c r="K17" s="30" t="str">
        <f t="shared" si="1"/>
        <v>OK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48"/>
      <c r="Y17" s="48"/>
      <c r="Z17" s="48"/>
      <c r="AA17" s="48"/>
      <c r="AB17" s="48"/>
    </row>
    <row r="18" spans="1:28" ht="102.75" customHeight="1" x14ac:dyDescent="0.4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>
        <v>12</v>
      </c>
      <c r="J18" s="29">
        <f t="shared" si="0"/>
        <v>12</v>
      </c>
      <c r="K18" s="30" t="str">
        <f t="shared" si="1"/>
        <v>OK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48"/>
      <c r="Y18" s="48"/>
      <c r="Z18" s="48"/>
      <c r="AA18" s="48"/>
      <c r="AB18" s="48"/>
    </row>
  </sheetData>
  <mergeCells count="25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Y1:Y2"/>
    <mergeCell ref="AA1:AA2"/>
    <mergeCell ref="R1:R2"/>
    <mergeCell ref="A15:A17"/>
    <mergeCell ref="B15:B17"/>
    <mergeCell ref="D1:H1"/>
    <mergeCell ref="A1:C1"/>
    <mergeCell ref="Z1:Z2"/>
    <mergeCell ref="A4:A14"/>
    <mergeCell ref="B4:B14"/>
    <mergeCell ref="S1:S2"/>
    <mergeCell ref="T1:T2"/>
    <mergeCell ref="W1:W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8"/>
  <sheetViews>
    <sheetView topLeftCell="A13" zoomScale="80" zoomScaleNormal="80" workbookViewId="0">
      <selection activeCell="I4" sqref="I4:I18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1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2" customWidth="1"/>
    <col min="11" max="11" width="12.59765625" style="17" customWidth="1"/>
    <col min="12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86" t="s">
        <v>43</v>
      </c>
      <c r="B1" s="86"/>
      <c r="C1" s="86"/>
      <c r="D1" s="86" t="s">
        <v>38</v>
      </c>
      <c r="E1" s="86"/>
      <c r="F1" s="86"/>
      <c r="G1" s="86"/>
      <c r="H1" s="86"/>
      <c r="I1" s="86" t="s">
        <v>44</v>
      </c>
      <c r="J1" s="86"/>
      <c r="K1" s="86"/>
      <c r="L1" s="85" t="s">
        <v>42</v>
      </c>
      <c r="M1" s="85" t="s">
        <v>42</v>
      </c>
      <c r="N1" s="85" t="s">
        <v>42</v>
      </c>
      <c r="O1" s="85" t="s">
        <v>42</v>
      </c>
      <c r="P1" s="85" t="s">
        <v>42</v>
      </c>
      <c r="Q1" s="85" t="s">
        <v>42</v>
      </c>
      <c r="R1" s="85" t="s">
        <v>42</v>
      </c>
      <c r="S1" s="85" t="s">
        <v>42</v>
      </c>
      <c r="T1" s="85" t="s">
        <v>42</v>
      </c>
      <c r="U1" s="85" t="s">
        <v>42</v>
      </c>
      <c r="V1" s="85" t="s">
        <v>42</v>
      </c>
      <c r="W1" s="85" t="s">
        <v>42</v>
      </c>
      <c r="X1" s="85" t="s">
        <v>42</v>
      </c>
      <c r="Y1" s="85" t="s">
        <v>42</v>
      </c>
      <c r="Z1" s="85" t="s">
        <v>42</v>
      </c>
      <c r="AA1" s="85" t="s">
        <v>42</v>
      </c>
      <c r="AB1" s="85" t="s">
        <v>42</v>
      </c>
    </row>
    <row r="2" spans="1:28" ht="21.75" customHeight="1" x14ac:dyDescent="0.45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s="16" customFormat="1" ht="31.5" x14ac:dyDescent="0.35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28" t="s">
        <v>2</v>
      </c>
      <c r="M3" s="28" t="s">
        <v>2</v>
      </c>
      <c r="N3" s="28" t="s">
        <v>2</v>
      </c>
      <c r="O3" s="28" t="s">
        <v>2</v>
      </c>
      <c r="P3" s="28" t="s">
        <v>2</v>
      </c>
      <c r="Q3" s="28" t="s">
        <v>2</v>
      </c>
      <c r="R3" s="28" t="s">
        <v>2</v>
      </c>
      <c r="S3" s="28" t="s">
        <v>2</v>
      </c>
      <c r="T3" s="28" t="s">
        <v>2</v>
      </c>
      <c r="U3" s="28" t="s">
        <v>2</v>
      </c>
      <c r="V3" s="28" t="s">
        <v>2</v>
      </c>
      <c r="W3" s="50" t="s">
        <v>2</v>
      </c>
      <c r="X3" s="50" t="s">
        <v>2</v>
      </c>
      <c r="Y3" s="50" t="s">
        <v>2</v>
      </c>
      <c r="Z3" s="50" t="s">
        <v>2</v>
      </c>
      <c r="AA3" s="50" t="s">
        <v>2</v>
      </c>
      <c r="AB3" s="50" t="s">
        <v>2</v>
      </c>
    </row>
    <row r="4" spans="1:28" ht="80.099999999999994" customHeight="1" x14ac:dyDescent="0.45">
      <c r="A4" s="87">
        <v>1</v>
      </c>
      <c r="B4" s="90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/>
      <c r="J4" s="29">
        <f>I4-(SUM(L4:AB4))</f>
        <v>0</v>
      </c>
      <c r="K4" s="30" t="str">
        <f>IF(J4&lt;0,"ATENÇÃO","OK")</f>
        <v>OK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48"/>
      <c r="Y4" s="48"/>
      <c r="Z4" s="48"/>
      <c r="AA4" s="48"/>
      <c r="AB4" s="48"/>
    </row>
    <row r="5" spans="1:28" s="21" customFormat="1" ht="80.099999999999994" customHeight="1" x14ac:dyDescent="0.45">
      <c r="A5" s="88"/>
      <c r="B5" s="91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/>
      <c r="J5" s="29">
        <f t="shared" ref="J5:J18" si="0">I5-(SUM(L5:AB5))</f>
        <v>0</v>
      </c>
      <c r="K5" s="30" t="str">
        <f t="shared" ref="K5:K18" si="1">IF(J5&lt;0,"ATENÇÃO","OK")</f>
        <v>OK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49"/>
      <c r="Y5" s="49"/>
      <c r="Z5" s="49"/>
      <c r="AA5" s="49"/>
      <c r="AB5" s="49"/>
    </row>
    <row r="6" spans="1:28" s="21" customFormat="1" ht="80.099999999999994" customHeight="1" x14ac:dyDescent="0.45">
      <c r="A6" s="88"/>
      <c r="B6" s="91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/>
      <c r="J6" s="29">
        <f t="shared" si="0"/>
        <v>0</v>
      </c>
      <c r="K6" s="30" t="str">
        <f t="shared" si="1"/>
        <v>OK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49"/>
      <c r="Y6" s="49"/>
      <c r="Z6" s="49"/>
      <c r="AA6" s="49"/>
      <c r="AB6" s="49"/>
    </row>
    <row r="7" spans="1:28" s="21" customFormat="1" ht="80.099999999999994" customHeight="1" x14ac:dyDescent="0.45">
      <c r="A7" s="88"/>
      <c r="B7" s="91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/>
      <c r="J7" s="29">
        <f t="shared" si="0"/>
        <v>0</v>
      </c>
      <c r="K7" s="30" t="str">
        <f t="shared" si="1"/>
        <v>OK</v>
      </c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49"/>
      <c r="Y7" s="49"/>
      <c r="Z7" s="49"/>
      <c r="AA7" s="49"/>
      <c r="AB7" s="49"/>
    </row>
    <row r="8" spans="1:28" s="21" customFormat="1" ht="80.099999999999994" customHeight="1" x14ac:dyDescent="0.45">
      <c r="A8" s="88"/>
      <c r="B8" s="91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v>270</v>
      </c>
      <c r="J8" s="29">
        <f t="shared" si="0"/>
        <v>270</v>
      </c>
      <c r="K8" s="30" t="str">
        <f t="shared" si="1"/>
        <v>OK</v>
      </c>
      <c r="L8" s="55"/>
      <c r="M8" s="55"/>
      <c r="N8" s="54"/>
      <c r="O8" s="54"/>
      <c r="P8" s="54"/>
      <c r="Q8" s="54"/>
      <c r="R8" s="54"/>
      <c r="S8" s="54"/>
      <c r="T8" s="54"/>
      <c r="U8" s="54"/>
      <c r="V8" s="54"/>
      <c r="W8" s="54"/>
      <c r="X8" s="49"/>
      <c r="Y8" s="49"/>
      <c r="Z8" s="49"/>
      <c r="AA8" s="49"/>
      <c r="AB8" s="49"/>
    </row>
    <row r="9" spans="1:28" s="21" customFormat="1" ht="80.099999999999994" customHeight="1" x14ac:dyDescent="0.45">
      <c r="A9" s="88"/>
      <c r="B9" s="91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/>
      <c r="J9" s="29">
        <f t="shared" si="0"/>
        <v>0</v>
      </c>
      <c r="K9" s="30" t="str">
        <f t="shared" si="1"/>
        <v>OK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49"/>
      <c r="Y9" s="49"/>
      <c r="Z9" s="49"/>
      <c r="AA9" s="49"/>
      <c r="AB9" s="49"/>
    </row>
    <row r="10" spans="1:28" s="21" customFormat="1" ht="80.099999999999994" customHeight="1" x14ac:dyDescent="0.45">
      <c r="A10" s="88"/>
      <c r="B10" s="91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/>
      <c r="J10" s="29">
        <f t="shared" si="0"/>
        <v>0</v>
      </c>
      <c r="K10" s="30" t="str">
        <f t="shared" si="1"/>
        <v>OK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49"/>
      <c r="Y10" s="49"/>
      <c r="Z10" s="49"/>
      <c r="AA10" s="49"/>
      <c r="AB10" s="49"/>
    </row>
    <row r="11" spans="1:28" s="21" customFormat="1" ht="80.099999999999994" customHeight="1" x14ac:dyDescent="0.45">
      <c r="A11" s="88"/>
      <c r="B11" s="91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/>
      <c r="J11" s="29">
        <f t="shared" si="0"/>
        <v>0</v>
      </c>
      <c r="K11" s="30" t="str">
        <f t="shared" si="1"/>
        <v>OK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49"/>
      <c r="Y11" s="49"/>
      <c r="Z11" s="49"/>
      <c r="AA11" s="49"/>
      <c r="AB11" s="49"/>
    </row>
    <row r="12" spans="1:28" ht="80.099999999999994" customHeight="1" x14ac:dyDescent="0.45">
      <c r="A12" s="88"/>
      <c r="B12" s="91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>
        <v>180</v>
      </c>
      <c r="J12" s="29">
        <f t="shared" si="0"/>
        <v>180</v>
      </c>
      <c r="K12" s="30" t="str">
        <f t="shared" si="1"/>
        <v>OK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48"/>
      <c r="Y12" s="48"/>
      <c r="Z12" s="48"/>
      <c r="AA12" s="48"/>
      <c r="AB12" s="48"/>
    </row>
    <row r="13" spans="1:28" ht="80.099999999999994" customHeight="1" x14ac:dyDescent="0.45">
      <c r="A13" s="88"/>
      <c r="B13" s="91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/>
      <c r="J13" s="29">
        <f t="shared" si="0"/>
        <v>0</v>
      </c>
      <c r="K13" s="30" t="str">
        <f t="shared" si="1"/>
        <v>OK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48"/>
      <c r="Y13" s="48"/>
      <c r="Z13" s="48"/>
      <c r="AA13" s="48"/>
      <c r="AB13" s="48"/>
    </row>
    <row r="14" spans="1:28" ht="69" x14ac:dyDescent="0.45">
      <c r="A14" s="89"/>
      <c r="B14" s="92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/>
      <c r="J14" s="29">
        <f t="shared" si="0"/>
        <v>0</v>
      </c>
      <c r="K14" s="30" t="str">
        <f t="shared" si="1"/>
        <v>OK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48"/>
      <c r="Y14" s="48"/>
      <c r="Z14" s="48"/>
      <c r="AA14" s="48"/>
      <c r="AB14" s="48"/>
    </row>
    <row r="15" spans="1:28" ht="55.5" customHeight="1" x14ac:dyDescent="0.45">
      <c r="A15" s="79">
        <v>3</v>
      </c>
      <c r="B15" s="82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/>
      <c r="J15" s="29">
        <f t="shared" si="0"/>
        <v>0</v>
      </c>
      <c r="K15" s="30" t="str">
        <f t="shared" si="1"/>
        <v>OK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48"/>
      <c r="Y15" s="48"/>
      <c r="Z15" s="48"/>
      <c r="AA15" s="48"/>
      <c r="AB15" s="48"/>
    </row>
    <row r="16" spans="1:28" ht="41.65" x14ac:dyDescent="0.45">
      <c r="A16" s="80"/>
      <c r="B16" s="83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/>
      <c r="J16" s="29">
        <f t="shared" si="0"/>
        <v>0</v>
      </c>
      <c r="K16" s="30" t="str">
        <f t="shared" si="1"/>
        <v>OK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48"/>
      <c r="Y16" s="48"/>
      <c r="Z16" s="48"/>
      <c r="AA16" s="48"/>
      <c r="AB16" s="48"/>
    </row>
    <row r="17" spans="1:28" ht="41.65" x14ac:dyDescent="0.45">
      <c r="A17" s="81"/>
      <c r="B17" s="84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/>
      <c r="J17" s="29">
        <f t="shared" si="0"/>
        <v>0</v>
      </c>
      <c r="K17" s="30" t="str">
        <f t="shared" si="1"/>
        <v>OK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48"/>
      <c r="Y17" s="48"/>
      <c r="Z17" s="48"/>
      <c r="AA17" s="48"/>
      <c r="AB17" s="48"/>
    </row>
    <row r="18" spans="1:28" ht="102.75" customHeight="1" x14ac:dyDescent="0.4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/>
      <c r="J18" s="29">
        <f t="shared" si="0"/>
        <v>0</v>
      </c>
      <c r="K18" s="30" t="str">
        <f t="shared" si="1"/>
        <v>OK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48"/>
      <c r="Y18" s="48"/>
      <c r="Z18" s="48"/>
      <c r="AA18" s="48"/>
      <c r="AB18" s="48"/>
    </row>
  </sheetData>
  <mergeCells count="25">
    <mergeCell ref="AB1:AB2"/>
    <mergeCell ref="AA1:AA2"/>
    <mergeCell ref="W1:W2"/>
    <mergeCell ref="N1:N2"/>
    <mergeCell ref="O1:O2"/>
    <mergeCell ref="P1:P2"/>
    <mergeCell ref="X1:X2"/>
    <mergeCell ref="Y1:Y2"/>
    <mergeCell ref="Q1:Q2"/>
    <mergeCell ref="R1:R2"/>
    <mergeCell ref="S1:S2"/>
    <mergeCell ref="A4:A14"/>
    <mergeCell ref="B4:B14"/>
    <mergeCell ref="A15:A17"/>
    <mergeCell ref="B15:B17"/>
    <mergeCell ref="Z1:Z2"/>
    <mergeCell ref="T1:T2"/>
    <mergeCell ref="U1:U2"/>
    <mergeCell ref="V1:V2"/>
    <mergeCell ref="A1:C1"/>
    <mergeCell ref="L1:L2"/>
    <mergeCell ref="M1:M2"/>
    <mergeCell ref="D1:H1"/>
    <mergeCell ref="I1:K1"/>
    <mergeCell ref="A2:K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8"/>
  <sheetViews>
    <sheetView zoomScale="80" zoomScaleNormal="80" workbookViewId="0">
      <selection activeCell="L1" sqref="L1:L1048576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1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2" customWidth="1"/>
    <col min="11" max="11" width="12.59765625" style="17" customWidth="1"/>
    <col min="12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86" t="s">
        <v>43</v>
      </c>
      <c r="B1" s="86"/>
      <c r="C1" s="86"/>
      <c r="D1" s="86" t="s">
        <v>38</v>
      </c>
      <c r="E1" s="86"/>
      <c r="F1" s="86"/>
      <c r="G1" s="86"/>
      <c r="H1" s="86"/>
      <c r="I1" s="86" t="s">
        <v>44</v>
      </c>
      <c r="J1" s="86"/>
      <c r="K1" s="86"/>
      <c r="L1" s="85" t="s">
        <v>77</v>
      </c>
      <c r="M1" s="85" t="s">
        <v>42</v>
      </c>
      <c r="N1" s="85" t="s">
        <v>42</v>
      </c>
      <c r="O1" s="85" t="s">
        <v>42</v>
      </c>
      <c r="P1" s="85" t="s">
        <v>42</v>
      </c>
      <c r="Q1" s="85" t="s">
        <v>42</v>
      </c>
      <c r="R1" s="85" t="s">
        <v>42</v>
      </c>
      <c r="S1" s="85" t="s">
        <v>42</v>
      </c>
      <c r="T1" s="85" t="s">
        <v>42</v>
      </c>
      <c r="U1" s="85" t="s">
        <v>42</v>
      </c>
      <c r="V1" s="85" t="s">
        <v>42</v>
      </c>
      <c r="W1" s="85" t="s">
        <v>42</v>
      </c>
      <c r="X1" s="85" t="s">
        <v>42</v>
      </c>
      <c r="Y1" s="85" t="s">
        <v>42</v>
      </c>
      <c r="Z1" s="85" t="s">
        <v>42</v>
      </c>
      <c r="AA1" s="85" t="s">
        <v>42</v>
      </c>
      <c r="AB1" s="85" t="s">
        <v>42</v>
      </c>
    </row>
    <row r="2" spans="1:28" ht="21.75" customHeight="1" x14ac:dyDescent="0.45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s="16" customFormat="1" ht="31.5" x14ac:dyDescent="0.35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72">
        <v>43719</v>
      </c>
      <c r="M3" s="28" t="s">
        <v>2</v>
      </c>
      <c r="N3" s="28" t="s">
        <v>2</v>
      </c>
      <c r="O3" s="28" t="s">
        <v>2</v>
      </c>
      <c r="P3" s="28" t="s">
        <v>2</v>
      </c>
      <c r="Q3" s="28" t="s">
        <v>2</v>
      </c>
      <c r="R3" s="28" t="s">
        <v>2</v>
      </c>
      <c r="S3" s="28" t="s">
        <v>2</v>
      </c>
      <c r="T3" s="28" t="s">
        <v>2</v>
      </c>
      <c r="U3" s="28" t="s">
        <v>2</v>
      </c>
      <c r="V3" s="28" t="s">
        <v>2</v>
      </c>
      <c r="W3" s="50" t="s">
        <v>2</v>
      </c>
      <c r="X3" s="50" t="s">
        <v>2</v>
      </c>
      <c r="Y3" s="50" t="s">
        <v>2</v>
      </c>
      <c r="Z3" s="50" t="s">
        <v>2</v>
      </c>
      <c r="AA3" s="50" t="s">
        <v>2</v>
      </c>
      <c r="AB3" s="50" t="s">
        <v>2</v>
      </c>
    </row>
    <row r="4" spans="1:28" ht="80.099999999999994" customHeight="1" x14ac:dyDescent="0.45">
      <c r="A4" s="87">
        <v>1</v>
      </c>
      <c r="B4" s="90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/>
      <c r="J4" s="29">
        <f>I4-(SUM(L4:AB4))</f>
        <v>0</v>
      </c>
      <c r="K4" s="30" t="str">
        <f>IF(J4&lt;0,"ATENÇÃO","OK")</f>
        <v>OK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48"/>
      <c r="Y4" s="48"/>
      <c r="Z4" s="48"/>
      <c r="AA4" s="48"/>
      <c r="AB4" s="48"/>
    </row>
    <row r="5" spans="1:28" s="21" customFormat="1" ht="80.099999999999994" customHeight="1" x14ac:dyDescent="0.45">
      <c r="A5" s="88"/>
      <c r="B5" s="91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/>
      <c r="J5" s="29">
        <f t="shared" ref="J5:J18" si="0">I5-(SUM(L5:AB5))</f>
        <v>0</v>
      </c>
      <c r="K5" s="30" t="str">
        <f t="shared" ref="K5:K18" si="1">IF(J5&lt;0,"ATENÇÃO","OK")</f>
        <v>OK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49"/>
      <c r="Y5" s="49"/>
      <c r="Z5" s="49"/>
      <c r="AA5" s="49"/>
      <c r="AB5" s="49"/>
    </row>
    <row r="6" spans="1:28" s="21" customFormat="1" ht="80.099999999999994" customHeight="1" x14ac:dyDescent="0.45">
      <c r="A6" s="88"/>
      <c r="B6" s="91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/>
      <c r="J6" s="29">
        <f t="shared" si="0"/>
        <v>0</v>
      </c>
      <c r="K6" s="30" t="str">
        <f t="shared" si="1"/>
        <v>OK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49"/>
      <c r="Y6" s="49"/>
      <c r="Z6" s="49"/>
      <c r="AA6" s="49"/>
      <c r="AB6" s="49"/>
    </row>
    <row r="7" spans="1:28" s="21" customFormat="1" ht="80.099999999999994" customHeight="1" x14ac:dyDescent="0.45">
      <c r="A7" s="88"/>
      <c r="B7" s="91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/>
      <c r="J7" s="29">
        <f t="shared" si="0"/>
        <v>0</v>
      </c>
      <c r="K7" s="30" t="str">
        <f t="shared" si="1"/>
        <v>OK</v>
      </c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49"/>
      <c r="Y7" s="49"/>
      <c r="Z7" s="49"/>
      <c r="AA7" s="49"/>
      <c r="AB7" s="49"/>
    </row>
    <row r="8" spans="1:28" s="21" customFormat="1" ht="80.099999999999994" customHeight="1" x14ac:dyDescent="0.45">
      <c r="A8" s="88"/>
      <c r="B8" s="91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v>3</v>
      </c>
      <c r="J8" s="29">
        <f t="shared" si="0"/>
        <v>3</v>
      </c>
      <c r="K8" s="30" t="str">
        <f t="shared" si="1"/>
        <v>OK</v>
      </c>
      <c r="L8" s="55"/>
      <c r="M8" s="55"/>
      <c r="N8" s="54"/>
      <c r="O8" s="54"/>
      <c r="P8" s="54"/>
      <c r="Q8" s="54"/>
      <c r="R8" s="54"/>
      <c r="S8" s="54"/>
      <c r="T8" s="54"/>
      <c r="U8" s="54"/>
      <c r="V8" s="54"/>
      <c r="W8" s="54"/>
      <c r="X8" s="49"/>
      <c r="Y8" s="49"/>
      <c r="Z8" s="49"/>
      <c r="AA8" s="49"/>
      <c r="AB8" s="49"/>
    </row>
    <row r="9" spans="1:28" s="21" customFormat="1" ht="80.099999999999994" customHeight="1" x14ac:dyDescent="0.45">
      <c r="A9" s="88"/>
      <c r="B9" s="91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/>
      <c r="J9" s="29">
        <f t="shared" si="0"/>
        <v>0</v>
      </c>
      <c r="K9" s="30" t="str">
        <f t="shared" si="1"/>
        <v>OK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49"/>
      <c r="Y9" s="49"/>
      <c r="Z9" s="49"/>
      <c r="AA9" s="49"/>
      <c r="AB9" s="49"/>
    </row>
    <row r="10" spans="1:28" s="21" customFormat="1" ht="80.099999999999994" customHeight="1" x14ac:dyDescent="0.45">
      <c r="A10" s="88"/>
      <c r="B10" s="91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/>
      <c r="J10" s="29">
        <f t="shared" si="0"/>
        <v>0</v>
      </c>
      <c r="K10" s="30" t="str">
        <f t="shared" si="1"/>
        <v>OK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49"/>
      <c r="Y10" s="49"/>
      <c r="Z10" s="49"/>
      <c r="AA10" s="49"/>
      <c r="AB10" s="49"/>
    </row>
    <row r="11" spans="1:28" s="21" customFormat="1" ht="80.099999999999994" customHeight="1" x14ac:dyDescent="0.45">
      <c r="A11" s="88"/>
      <c r="B11" s="91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/>
      <c r="J11" s="29">
        <f t="shared" si="0"/>
        <v>0</v>
      </c>
      <c r="K11" s="30" t="str">
        <f t="shared" si="1"/>
        <v>OK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49"/>
      <c r="Y11" s="49"/>
      <c r="Z11" s="49"/>
      <c r="AA11" s="49"/>
      <c r="AB11" s="49"/>
    </row>
    <row r="12" spans="1:28" ht="80.099999999999994" customHeight="1" x14ac:dyDescent="0.45">
      <c r="A12" s="88"/>
      <c r="B12" s="91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/>
      <c r="J12" s="29">
        <f t="shared" si="0"/>
        <v>0</v>
      </c>
      <c r="K12" s="30" t="str">
        <f t="shared" si="1"/>
        <v>OK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48"/>
      <c r="Y12" s="48"/>
      <c r="Z12" s="48"/>
      <c r="AA12" s="48"/>
      <c r="AB12" s="48"/>
    </row>
    <row r="13" spans="1:28" ht="80.099999999999994" customHeight="1" x14ac:dyDescent="0.45">
      <c r="A13" s="88"/>
      <c r="B13" s="91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/>
      <c r="J13" s="29">
        <f t="shared" si="0"/>
        <v>0</v>
      </c>
      <c r="K13" s="30" t="str">
        <f t="shared" si="1"/>
        <v>OK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48"/>
      <c r="Y13" s="48"/>
      <c r="Z13" s="48"/>
      <c r="AA13" s="48"/>
      <c r="AB13" s="48"/>
    </row>
    <row r="14" spans="1:28" ht="69" x14ac:dyDescent="0.45">
      <c r="A14" s="89"/>
      <c r="B14" s="92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/>
      <c r="J14" s="29">
        <f t="shared" si="0"/>
        <v>0</v>
      </c>
      <c r="K14" s="30" t="str">
        <f t="shared" si="1"/>
        <v>OK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48"/>
      <c r="Y14" s="48"/>
      <c r="Z14" s="48"/>
      <c r="AA14" s="48"/>
      <c r="AB14" s="48"/>
    </row>
    <row r="15" spans="1:28" ht="55.5" customHeight="1" x14ac:dyDescent="0.45">
      <c r="A15" s="79">
        <v>3</v>
      </c>
      <c r="B15" s="82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/>
      <c r="J15" s="29">
        <f t="shared" si="0"/>
        <v>0</v>
      </c>
      <c r="K15" s="30" t="str">
        <f t="shared" si="1"/>
        <v>OK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48"/>
      <c r="Y15" s="48"/>
      <c r="Z15" s="48"/>
      <c r="AA15" s="48"/>
      <c r="AB15" s="48"/>
    </row>
    <row r="16" spans="1:28" ht="41.65" x14ac:dyDescent="0.45">
      <c r="A16" s="80"/>
      <c r="B16" s="83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>
        <f>2</f>
        <v>2</v>
      </c>
      <c r="J16" s="29">
        <f t="shared" si="0"/>
        <v>0</v>
      </c>
      <c r="K16" s="30" t="str">
        <f t="shared" si="1"/>
        <v>OK</v>
      </c>
      <c r="L16" s="76">
        <v>2</v>
      </c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48"/>
      <c r="Y16" s="48"/>
      <c r="Z16" s="48"/>
      <c r="AA16" s="48"/>
      <c r="AB16" s="48"/>
    </row>
    <row r="17" spans="1:28" ht="41.65" x14ac:dyDescent="0.45">
      <c r="A17" s="81"/>
      <c r="B17" s="84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/>
      <c r="J17" s="29">
        <f t="shared" si="0"/>
        <v>0</v>
      </c>
      <c r="K17" s="30" t="str">
        <f t="shared" si="1"/>
        <v>OK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48"/>
      <c r="Y17" s="48"/>
      <c r="Z17" s="48"/>
      <c r="AA17" s="48"/>
      <c r="AB17" s="48"/>
    </row>
    <row r="18" spans="1:28" ht="102.75" customHeight="1" x14ac:dyDescent="0.4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/>
      <c r="J18" s="29">
        <f t="shared" si="0"/>
        <v>0</v>
      </c>
      <c r="K18" s="30" t="str">
        <f t="shared" si="1"/>
        <v>OK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48"/>
      <c r="Y18" s="48"/>
      <c r="Z18" s="48"/>
      <c r="AA18" s="48"/>
      <c r="AB18" s="48"/>
    </row>
  </sheetData>
  <mergeCells count="25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Y1:Y2"/>
    <mergeCell ref="AA1:AA2"/>
    <mergeCell ref="R1:R2"/>
    <mergeCell ref="A15:A17"/>
    <mergeCell ref="B15:B17"/>
    <mergeCell ref="D1:H1"/>
    <mergeCell ref="A1:C1"/>
    <mergeCell ref="Z1:Z2"/>
    <mergeCell ref="A4:A14"/>
    <mergeCell ref="B4:B14"/>
    <mergeCell ref="S1:S2"/>
    <mergeCell ref="T1:T2"/>
    <mergeCell ref="W1:W2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8"/>
  <sheetViews>
    <sheetView zoomScale="80" zoomScaleNormal="80" workbookViewId="0">
      <selection activeCell="L1" sqref="L1:L2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1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2" customWidth="1"/>
    <col min="11" max="11" width="12.59765625" style="17" customWidth="1"/>
    <col min="12" max="16" width="12.6640625" style="18" customWidth="1"/>
    <col min="17" max="18" width="12.73046875" style="18" customWidth="1"/>
    <col min="19" max="23" width="12.73046875" style="15" customWidth="1"/>
    <col min="24" max="16384" width="9.73046875" style="15"/>
  </cols>
  <sheetData>
    <row r="1" spans="1:23" ht="65.25" customHeight="1" x14ac:dyDescent="0.45">
      <c r="A1" s="86" t="s">
        <v>43</v>
      </c>
      <c r="B1" s="86"/>
      <c r="C1" s="86"/>
      <c r="D1" s="86" t="s">
        <v>38</v>
      </c>
      <c r="E1" s="86"/>
      <c r="F1" s="86"/>
      <c r="G1" s="86"/>
      <c r="H1" s="86"/>
      <c r="I1" s="86" t="s">
        <v>44</v>
      </c>
      <c r="J1" s="86"/>
      <c r="K1" s="86"/>
      <c r="L1" s="85" t="s">
        <v>78</v>
      </c>
      <c r="M1" s="85" t="s">
        <v>79</v>
      </c>
      <c r="N1" s="85" t="s">
        <v>80</v>
      </c>
      <c r="O1" s="85" t="s">
        <v>81</v>
      </c>
      <c r="P1" s="85" t="s">
        <v>82</v>
      </c>
      <c r="Q1" s="85" t="s">
        <v>42</v>
      </c>
      <c r="R1" s="85" t="s">
        <v>42</v>
      </c>
      <c r="S1" s="85" t="s">
        <v>42</v>
      </c>
      <c r="T1" s="85" t="s">
        <v>42</v>
      </c>
      <c r="U1" s="85" t="s">
        <v>42</v>
      </c>
      <c r="V1" s="85" t="s">
        <v>42</v>
      </c>
      <c r="W1" s="85" t="s">
        <v>42</v>
      </c>
    </row>
    <row r="2" spans="1:23" ht="21.75" customHeight="1" x14ac:dyDescent="0.45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</row>
    <row r="3" spans="1:23" s="16" customFormat="1" ht="31.5" x14ac:dyDescent="0.35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72">
        <v>43718</v>
      </c>
      <c r="M3" s="72">
        <v>43780</v>
      </c>
      <c r="N3" s="72">
        <v>43780</v>
      </c>
      <c r="O3" s="72">
        <v>43780</v>
      </c>
      <c r="P3" s="72">
        <v>43881</v>
      </c>
      <c r="Q3" s="28" t="s">
        <v>2</v>
      </c>
      <c r="R3" s="50" t="s">
        <v>2</v>
      </c>
      <c r="S3" s="50" t="s">
        <v>2</v>
      </c>
      <c r="T3" s="50" t="s">
        <v>2</v>
      </c>
      <c r="U3" s="50" t="s">
        <v>2</v>
      </c>
      <c r="V3" s="50" t="s">
        <v>2</v>
      </c>
      <c r="W3" s="50" t="s">
        <v>2</v>
      </c>
    </row>
    <row r="4" spans="1:23" ht="80.099999999999994" customHeight="1" x14ac:dyDescent="0.45">
      <c r="A4" s="87">
        <v>1</v>
      </c>
      <c r="B4" s="90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>
        <v>200</v>
      </c>
      <c r="J4" s="29">
        <f t="shared" ref="J4:J18" si="0">I4-(SUM(L4:W4))</f>
        <v>200</v>
      </c>
      <c r="K4" s="30" t="str">
        <f>IF(J4&lt;0,"ATENÇÃO","OK")</f>
        <v>OK</v>
      </c>
      <c r="L4" s="54"/>
      <c r="M4" s="54"/>
      <c r="N4" s="54"/>
      <c r="O4" s="54"/>
      <c r="P4" s="54"/>
      <c r="Q4" s="54"/>
      <c r="R4" s="54"/>
      <c r="S4" s="48"/>
      <c r="T4" s="48"/>
      <c r="U4" s="48"/>
      <c r="V4" s="48"/>
      <c r="W4" s="48"/>
    </row>
    <row r="5" spans="1:23" s="21" customFormat="1" ht="80.099999999999994" customHeight="1" x14ac:dyDescent="0.45">
      <c r="A5" s="88"/>
      <c r="B5" s="91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>
        <v>100</v>
      </c>
      <c r="J5" s="29">
        <f t="shared" si="0"/>
        <v>11</v>
      </c>
      <c r="K5" s="30" t="str">
        <f t="shared" ref="K5:K18" si="1">IF(J5&lt;0,"ATENÇÃO","OK")</f>
        <v>OK</v>
      </c>
      <c r="L5" s="54"/>
      <c r="M5" s="54"/>
      <c r="N5" s="54"/>
      <c r="O5" s="54"/>
      <c r="P5" s="77">
        <v>89</v>
      </c>
      <c r="Q5" s="54"/>
      <c r="R5" s="54"/>
      <c r="S5" s="49"/>
      <c r="T5" s="49"/>
      <c r="U5" s="49"/>
      <c r="V5" s="49"/>
      <c r="W5" s="49"/>
    </row>
    <row r="6" spans="1:23" s="21" customFormat="1" ht="80.099999999999994" customHeight="1" x14ac:dyDescent="0.45">
      <c r="A6" s="88"/>
      <c r="B6" s="91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/>
      <c r="J6" s="29">
        <f t="shared" si="0"/>
        <v>0</v>
      </c>
      <c r="K6" s="30" t="str">
        <f t="shared" si="1"/>
        <v>OK</v>
      </c>
      <c r="L6" s="54"/>
      <c r="M6" s="54"/>
      <c r="N6" s="54"/>
      <c r="O6" s="54"/>
      <c r="P6" s="54"/>
      <c r="Q6" s="54"/>
      <c r="R6" s="54"/>
      <c r="S6" s="49"/>
      <c r="T6" s="49"/>
      <c r="U6" s="49"/>
      <c r="V6" s="49"/>
      <c r="W6" s="49"/>
    </row>
    <row r="7" spans="1:23" s="21" customFormat="1" ht="80.099999999999994" customHeight="1" x14ac:dyDescent="0.45">
      <c r="A7" s="88"/>
      <c r="B7" s="91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>
        <v>200</v>
      </c>
      <c r="J7" s="29">
        <f t="shared" si="0"/>
        <v>200</v>
      </c>
      <c r="K7" s="30" t="str">
        <f t="shared" si="1"/>
        <v>OK</v>
      </c>
      <c r="L7" s="54"/>
      <c r="M7" s="54"/>
      <c r="N7" s="54"/>
      <c r="O7" s="54"/>
      <c r="P7" s="54"/>
      <c r="Q7" s="54"/>
      <c r="R7" s="54"/>
      <c r="S7" s="49"/>
      <c r="T7" s="49"/>
      <c r="U7" s="49"/>
      <c r="V7" s="49"/>
      <c r="W7" s="49"/>
    </row>
    <row r="8" spans="1:23" s="21" customFormat="1" ht="80.099999999999994" customHeight="1" x14ac:dyDescent="0.45">
      <c r="A8" s="88"/>
      <c r="B8" s="91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f>100-50</f>
        <v>50</v>
      </c>
      <c r="J8" s="29">
        <f t="shared" si="0"/>
        <v>10</v>
      </c>
      <c r="K8" s="30" t="str">
        <f t="shared" si="1"/>
        <v>OK</v>
      </c>
      <c r="L8" s="54"/>
      <c r="M8" s="77">
        <v>27</v>
      </c>
      <c r="N8" s="77">
        <v>13</v>
      </c>
      <c r="O8" s="54"/>
      <c r="P8" s="54"/>
      <c r="Q8" s="54"/>
      <c r="R8" s="54"/>
      <c r="S8" s="49"/>
      <c r="T8" s="49"/>
      <c r="U8" s="49"/>
      <c r="V8" s="49"/>
      <c r="W8" s="49"/>
    </row>
    <row r="9" spans="1:23" s="21" customFormat="1" ht="80.099999999999994" customHeight="1" x14ac:dyDescent="0.45">
      <c r="A9" s="88"/>
      <c r="B9" s="91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>
        <v>70</v>
      </c>
      <c r="J9" s="29">
        <f t="shared" si="0"/>
        <v>70</v>
      </c>
      <c r="K9" s="30" t="str">
        <f t="shared" si="1"/>
        <v>OK</v>
      </c>
      <c r="L9" s="54"/>
      <c r="M9" s="54"/>
      <c r="N9" s="54"/>
      <c r="O9" s="54"/>
      <c r="P9" s="54"/>
      <c r="Q9" s="54"/>
      <c r="R9" s="54"/>
      <c r="S9" s="49"/>
      <c r="T9" s="49"/>
      <c r="U9" s="49"/>
      <c r="V9" s="49"/>
      <c r="W9" s="49"/>
    </row>
    <row r="10" spans="1:23" s="21" customFormat="1" ht="80.099999999999994" customHeight="1" x14ac:dyDescent="0.45">
      <c r="A10" s="88"/>
      <c r="B10" s="91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>
        <f>13</f>
        <v>13</v>
      </c>
      <c r="J10" s="29">
        <f t="shared" si="0"/>
        <v>0</v>
      </c>
      <c r="K10" s="30" t="str">
        <f t="shared" si="1"/>
        <v>OK</v>
      </c>
      <c r="L10" s="54"/>
      <c r="M10" s="54"/>
      <c r="N10" s="77">
        <v>13</v>
      </c>
      <c r="O10" s="54"/>
      <c r="P10" s="54"/>
      <c r="Q10" s="54"/>
      <c r="R10" s="54"/>
      <c r="S10" s="49"/>
      <c r="T10" s="49"/>
      <c r="U10" s="49"/>
      <c r="V10" s="49"/>
      <c r="W10" s="49"/>
    </row>
    <row r="11" spans="1:23" s="21" customFormat="1" ht="80.099999999999994" customHeight="1" x14ac:dyDescent="0.45">
      <c r="A11" s="88"/>
      <c r="B11" s="91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/>
      <c r="J11" s="29">
        <f t="shared" si="0"/>
        <v>0</v>
      </c>
      <c r="K11" s="30" t="str">
        <f t="shared" si="1"/>
        <v>OK</v>
      </c>
      <c r="L11" s="54"/>
      <c r="M11" s="54"/>
      <c r="N11" s="54"/>
      <c r="O11" s="54"/>
      <c r="P11" s="54"/>
      <c r="Q11" s="54"/>
      <c r="R11" s="54"/>
      <c r="S11" s="49"/>
      <c r="T11" s="49"/>
      <c r="U11" s="49"/>
      <c r="V11" s="49"/>
      <c r="W11" s="49"/>
    </row>
    <row r="12" spans="1:23" ht="80.099999999999994" customHeight="1" x14ac:dyDescent="0.45">
      <c r="A12" s="88"/>
      <c r="B12" s="91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>
        <v>200</v>
      </c>
      <c r="J12" s="29">
        <f t="shared" si="0"/>
        <v>200</v>
      </c>
      <c r="K12" s="30" t="str">
        <f t="shared" si="1"/>
        <v>OK</v>
      </c>
      <c r="L12" s="54"/>
      <c r="M12" s="54"/>
      <c r="N12" s="54"/>
      <c r="O12" s="54"/>
      <c r="P12" s="54"/>
      <c r="Q12" s="54"/>
      <c r="R12" s="54"/>
      <c r="S12" s="48"/>
      <c r="T12" s="48"/>
      <c r="U12" s="48"/>
      <c r="V12" s="48"/>
      <c r="W12" s="48"/>
    </row>
    <row r="13" spans="1:23" ht="80.099999999999994" customHeight="1" x14ac:dyDescent="0.45">
      <c r="A13" s="88"/>
      <c r="B13" s="91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>
        <v>100</v>
      </c>
      <c r="J13" s="29">
        <f t="shared" si="0"/>
        <v>88</v>
      </c>
      <c r="K13" s="30" t="str">
        <f t="shared" si="1"/>
        <v>OK</v>
      </c>
      <c r="L13" s="54"/>
      <c r="M13" s="54"/>
      <c r="N13" s="54"/>
      <c r="O13" s="77">
        <v>12</v>
      </c>
      <c r="P13" s="54"/>
      <c r="Q13" s="54"/>
      <c r="R13" s="54"/>
      <c r="S13" s="48"/>
      <c r="T13" s="48"/>
      <c r="U13" s="48"/>
      <c r="V13" s="48"/>
      <c r="W13" s="48"/>
    </row>
    <row r="14" spans="1:23" ht="69" x14ac:dyDescent="0.45">
      <c r="A14" s="89"/>
      <c r="B14" s="92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>
        <v>800</v>
      </c>
      <c r="J14" s="29">
        <f t="shared" si="0"/>
        <v>716</v>
      </c>
      <c r="K14" s="30" t="str">
        <f t="shared" si="1"/>
        <v>OK</v>
      </c>
      <c r="L14" s="78">
        <v>65</v>
      </c>
      <c r="M14" s="54"/>
      <c r="N14" s="54"/>
      <c r="O14" s="54"/>
      <c r="P14" s="77">
        <v>19</v>
      </c>
      <c r="Q14" s="54"/>
      <c r="R14" s="54"/>
      <c r="S14" s="48"/>
      <c r="T14" s="48"/>
      <c r="U14" s="48"/>
      <c r="V14" s="48"/>
      <c r="W14" s="48"/>
    </row>
    <row r="15" spans="1:23" ht="55.5" customHeight="1" x14ac:dyDescent="0.45">
      <c r="A15" s="79">
        <v>3</v>
      </c>
      <c r="B15" s="82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>
        <f>30-4-5</f>
        <v>21</v>
      </c>
      <c r="J15" s="29">
        <f t="shared" si="0"/>
        <v>21</v>
      </c>
      <c r="K15" s="30" t="str">
        <f t="shared" si="1"/>
        <v>OK</v>
      </c>
      <c r="L15" s="54"/>
      <c r="M15" s="54"/>
      <c r="N15" s="54"/>
      <c r="O15" s="54"/>
      <c r="P15" s="54"/>
      <c r="Q15" s="54"/>
      <c r="R15" s="54"/>
      <c r="S15" s="48"/>
      <c r="T15" s="48"/>
      <c r="U15" s="48"/>
      <c r="V15" s="48"/>
      <c r="W15" s="48"/>
    </row>
    <row r="16" spans="1:23" ht="41.65" x14ac:dyDescent="0.45">
      <c r="A16" s="80"/>
      <c r="B16" s="83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>
        <f>30-2</f>
        <v>28</v>
      </c>
      <c r="J16" s="29">
        <f t="shared" si="0"/>
        <v>28</v>
      </c>
      <c r="K16" s="30" t="str">
        <f t="shared" si="1"/>
        <v>OK</v>
      </c>
      <c r="L16" s="54"/>
      <c r="M16" s="54"/>
      <c r="N16" s="54"/>
      <c r="O16" s="54"/>
      <c r="P16" s="54"/>
      <c r="Q16" s="54"/>
      <c r="R16" s="54"/>
      <c r="S16" s="48"/>
      <c r="T16" s="48"/>
      <c r="U16" s="48"/>
      <c r="V16" s="48"/>
      <c r="W16" s="48"/>
    </row>
    <row r="17" spans="1:23" ht="41.65" x14ac:dyDescent="0.45">
      <c r="A17" s="81"/>
      <c r="B17" s="84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/>
      <c r="J17" s="29">
        <f t="shared" si="0"/>
        <v>0</v>
      </c>
      <c r="K17" s="30" t="str">
        <f t="shared" si="1"/>
        <v>OK</v>
      </c>
      <c r="L17" s="54"/>
      <c r="M17" s="54"/>
      <c r="N17" s="54"/>
      <c r="O17" s="54"/>
      <c r="P17" s="54"/>
      <c r="Q17" s="54"/>
      <c r="R17" s="54"/>
      <c r="S17" s="48"/>
      <c r="T17" s="48"/>
      <c r="U17" s="48"/>
      <c r="V17" s="48"/>
      <c r="W17" s="48"/>
    </row>
    <row r="18" spans="1:23" ht="102.75" customHeight="1" x14ac:dyDescent="0.4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>
        <v>150</v>
      </c>
      <c r="J18" s="29">
        <f t="shared" si="0"/>
        <v>150</v>
      </c>
      <c r="K18" s="30" t="str">
        <f t="shared" si="1"/>
        <v>OK</v>
      </c>
      <c r="L18" s="54"/>
      <c r="M18" s="54"/>
      <c r="N18" s="54"/>
      <c r="O18" s="54"/>
      <c r="P18" s="54"/>
      <c r="Q18" s="54"/>
      <c r="R18" s="54"/>
      <c r="S18" s="48"/>
      <c r="T18" s="48"/>
      <c r="U18" s="48"/>
      <c r="V18" s="48"/>
      <c r="W18" s="48"/>
    </row>
  </sheetData>
  <mergeCells count="20">
    <mergeCell ref="W1:W2"/>
    <mergeCell ref="A1:C1"/>
    <mergeCell ref="I1:K1"/>
    <mergeCell ref="D1:H1"/>
    <mergeCell ref="S1:S2"/>
    <mergeCell ref="T1:T2"/>
    <mergeCell ref="A2:K2"/>
    <mergeCell ref="A4:A14"/>
    <mergeCell ref="B4:B14"/>
    <mergeCell ref="A15:A17"/>
    <mergeCell ref="B15:B17"/>
    <mergeCell ref="V1:V2"/>
    <mergeCell ref="Q1:Q2"/>
    <mergeCell ref="R1:R2"/>
    <mergeCell ref="O1:O2"/>
    <mergeCell ref="P1:P2"/>
    <mergeCell ref="L1:L2"/>
    <mergeCell ref="U1:U2"/>
    <mergeCell ref="M1:M2"/>
    <mergeCell ref="N1:N2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8"/>
  <sheetViews>
    <sheetView topLeftCell="C1" zoomScale="80" zoomScaleNormal="80" workbookViewId="0">
      <selection activeCell="O1" sqref="O1:O1048576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1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2" customWidth="1"/>
    <col min="11" max="11" width="12.59765625" style="17" customWidth="1"/>
    <col min="12" max="22" width="12.73046875" style="18" customWidth="1"/>
    <col min="23" max="27" width="12.73046875" style="15" customWidth="1"/>
    <col min="28" max="16384" width="9.73046875" style="15"/>
  </cols>
  <sheetData>
    <row r="1" spans="1:27" ht="65.25" customHeight="1" x14ac:dyDescent="0.45">
      <c r="A1" s="86" t="s">
        <v>43</v>
      </c>
      <c r="B1" s="86"/>
      <c r="C1" s="86"/>
      <c r="D1" s="86" t="s">
        <v>38</v>
      </c>
      <c r="E1" s="86"/>
      <c r="F1" s="86"/>
      <c r="G1" s="86"/>
      <c r="H1" s="86"/>
      <c r="I1" s="86" t="s">
        <v>44</v>
      </c>
      <c r="J1" s="86"/>
      <c r="K1" s="86"/>
      <c r="L1" s="85" t="s">
        <v>83</v>
      </c>
      <c r="M1" s="85" t="s">
        <v>84</v>
      </c>
      <c r="N1" s="85" t="s">
        <v>85</v>
      </c>
      <c r="O1" s="85" t="s">
        <v>42</v>
      </c>
      <c r="P1" s="85" t="s">
        <v>42</v>
      </c>
      <c r="Q1" s="85" t="s">
        <v>42</v>
      </c>
      <c r="R1" s="85" t="s">
        <v>42</v>
      </c>
      <c r="S1" s="85" t="s">
        <v>42</v>
      </c>
      <c r="T1" s="85" t="s">
        <v>42</v>
      </c>
      <c r="U1" s="85" t="s">
        <v>42</v>
      </c>
      <c r="V1" s="85" t="s">
        <v>42</v>
      </c>
      <c r="W1" s="85" t="s">
        <v>42</v>
      </c>
      <c r="X1" s="85" t="s">
        <v>42</v>
      </c>
      <c r="Y1" s="85" t="s">
        <v>42</v>
      </c>
      <c r="Z1" s="85" t="s">
        <v>42</v>
      </c>
      <c r="AA1" s="85" t="s">
        <v>42</v>
      </c>
    </row>
    <row r="2" spans="1:27" ht="21.75" customHeight="1" x14ac:dyDescent="0.45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27" s="16" customFormat="1" ht="31.5" x14ac:dyDescent="0.35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72">
        <v>43767</v>
      </c>
      <c r="M3" s="72">
        <v>43775</v>
      </c>
      <c r="N3" s="72">
        <v>43777</v>
      </c>
      <c r="O3" s="28" t="s">
        <v>2</v>
      </c>
      <c r="P3" s="28" t="s">
        <v>2</v>
      </c>
      <c r="Q3" s="28" t="s">
        <v>2</v>
      </c>
      <c r="R3" s="28" t="s">
        <v>2</v>
      </c>
      <c r="S3" s="28" t="s">
        <v>2</v>
      </c>
      <c r="T3" s="28" t="s">
        <v>2</v>
      </c>
      <c r="U3" s="28" t="s">
        <v>2</v>
      </c>
      <c r="V3" s="50" t="s">
        <v>2</v>
      </c>
      <c r="W3" s="50" t="s">
        <v>2</v>
      </c>
      <c r="X3" s="50" t="s">
        <v>2</v>
      </c>
      <c r="Y3" s="50" t="s">
        <v>2</v>
      </c>
      <c r="Z3" s="50" t="s">
        <v>2</v>
      </c>
      <c r="AA3" s="50" t="s">
        <v>2</v>
      </c>
    </row>
    <row r="4" spans="1:27" ht="80.099999999999994" customHeight="1" x14ac:dyDescent="0.45">
      <c r="A4" s="87">
        <v>1</v>
      </c>
      <c r="B4" s="90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>
        <v>100</v>
      </c>
      <c r="J4" s="29">
        <f>I4-(SUM(L4:AA4))</f>
        <v>100</v>
      </c>
      <c r="K4" s="30" t="str">
        <f>IF(J4&lt;0,"ATENÇÃO","OK")</f>
        <v>OK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48"/>
      <c r="X4" s="48"/>
      <c r="Y4" s="48"/>
      <c r="Z4" s="48"/>
      <c r="AA4" s="48"/>
    </row>
    <row r="5" spans="1:27" s="21" customFormat="1" ht="80.099999999999994" customHeight="1" x14ac:dyDescent="0.45">
      <c r="A5" s="88"/>
      <c r="B5" s="91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>
        <v>30</v>
      </c>
      <c r="J5" s="29">
        <f>I5-(SUM(L5:AA5))</f>
        <v>30</v>
      </c>
      <c r="K5" s="30" t="str">
        <f t="shared" ref="K5:K18" si="0">IF(J5&lt;0,"ATENÇÃO","OK")</f>
        <v>OK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49"/>
      <c r="X5" s="49"/>
      <c r="Y5" s="49"/>
      <c r="Z5" s="49"/>
      <c r="AA5" s="49"/>
    </row>
    <row r="6" spans="1:27" s="21" customFormat="1" ht="80.099999999999994" customHeight="1" x14ac:dyDescent="0.45">
      <c r="A6" s="88"/>
      <c r="B6" s="91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>
        <v>60</v>
      </c>
      <c r="J6" s="29">
        <f>I6-(SUM(L6:AA6))</f>
        <v>60</v>
      </c>
      <c r="K6" s="30" t="str">
        <f t="shared" si="0"/>
        <v>OK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49"/>
      <c r="X6" s="49"/>
      <c r="Y6" s="49"/>
      <c r="Z6" s="49"/>
      <c r="AA6" s="49"/>
    </row>
    <row r="7" spans="1:27" s="21" customFormat="1" ht="80.099999999999994" customHeight="1" x14ac:dyDescent="0.45">
      <c r="A7" s="88"/>
      <c r="B7" s="91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>
        <v>30</v>
      </c>
      <c r="J7" s="29">
        <f>I7-(SUM(L7:AA7))</f>
        <v>30</v>
      </c>
      <c r="K7" s="30" t="str">
        <f t="shared" si="0"/>
        <v>OK</v>
      </c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49"/>
      <c r="X7" s="49"/>
      <c r="Y7" s="49"/>
      <c r="Z7" s="49"/>
      <c r="AA7" s="49"/>
    </row>
    <row r="8" spans="1:27" s="21" customFormat="1" ht="80.099999999999994" customHeight="1" x14ac:dyDescent="0.45">
      <c r="A8" s="88"/>
      <c r="B8" s="91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v>250</v>
      </c>
      <c r="J8" s="29">
        <f>I8-(SUM(L8:AA8))</f>
        <v>48.150000000000006</v>
      </c>
      <c r="K8" s="30" t="str">
        <f t="shared" si="0"/>
        <v>OK</v>
      </c>
      <c r="L8" s="76">
        <v>11</v>
      </c>
      <c r="M8" s="76">
        <v>1.85</v>
      </c>
      <c r="N8" s="77">
        <v>189</v>
      </c>
      <c r="O8" s="54"/>
      <c r="P8" s="54"/>
      <c r="Q8" s="54"/>
      <c r="R8" s="54"/>
      <c r="S8" s="54"/>
      <c r="T8" s="54"/>
      <c r="U8" s="54"/>
      <c r="V8" s="54"/>
      <c r="W8" s="49"/>
      <c r="X8" s="49"/>
      <c r="Y8" s="49"/>
      <c r="Z8" s="49"/>
      <c r="AA8" s="49"/>
    </row>
    <row r="9" spans="1:27" s="21" customFormat="1" ht="80.099999999999994" customHeight="1" x14ac:dyDescent="0.45">
      <c r="A9" s="88"/>
      <c r="B9" s="91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>
        <v>30</v>
      </c>
      <c r="J9" s="29">
        <f>I9-(SUM(L9:AA9))</f>
        <v>30</v>
      </c>
      <c r="K9" s="30" t="str">
        <f t="shared" si="0"/>
        <v>OK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49"/>
      <c r="X9" s="49"/>
      <c r="Y9" s="49"/>
      <c r="Z9" s="49"/>
      <c r="AA9" s="49"/>
    </row>
    <row r="10" spans="1:27" s="21" customFormat="1" ht="80.099999999999994" customHeight="1" x14ac:dyDescent="0.45">
      <c r="A10" s="88"/>
      <c r="B10" s="91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>
        <f>90-13</f>
        <v>77</v>
      </c>
      <c r="J10" s="29">
        <f>I10-(SUM(L10:AA10))</f>
        <v>77</v>
      </c>
      <c r="K10" s="30" t="str">
        <f t="shared" si="0"/>
        <v>OK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49"/>
      <c r="X10" s="49"/>
      <c r="Y10" s="49"/>
      <c r="Z10" s="49"/>
      <c r="AA10" s="49"/>
    </row>
    <row r="11" spans="1:27" s="21" customFormat="1" ht="80.099999999999994" customHeight="1" x14ac:dyDescent="0.45">
      <c r="A11" s="88"/>
      <c r="B11" s="91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>
        <v>30</v>
      </c>
      <c r="J11" s="29">
        <f>I11-(SUM(L11:AA11))</f>
        <v>30</v>
      </c>
      <c r="K11" s="30" t="str">
        <f t="shared" si="0"/>
        <v>OK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49"/>
      <c r="X11" s="49"/>
      <c r="Y11" s="49"/>
      <c r="Z11" s="49"/>
      <c r="AA11" s="49"/>
    </row>
    <row r="12" spans="1:27" ht="80.099999999999994" customHeight="1" x14ac:dyDescent="0.45">
      <c r="A12" s="88"/>
      <c r="B12" s="91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>
        <v>100</v>
      </c>
      <c r="J12" s="29">
        <f>I12-(SUM(L12:AA12))</f>
        <v>100</v>
      </c>
      <c r="K12" s="30" t="str">
        <f t="shared" si="0"/>
        <v>OK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48"/>
      <c r="X12" s="48"/>
      <c r="Y12" s="48"/>
      <c r="Z12" s="48"/>
      <c r="AA12" s="48"/>
    </row>
    <row r="13" spans="1:27" ht="80.099999999999994" customHeight="1" x14ac:dyDescent="0.45">
      <c r="A13" s="88"/>
      <c r="B13" s="91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>
        <v>30</v>
      </c>
      <c r="J13" s="29">
        <f>I13-(SUM(L13:AA13))</f>
        <v>30</v>
      </c>
      <c r="K13" s="30" t="str">
        <f t="shared" si="0"/>
        <v>OK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48"/>
      <c r="X13" s="48"/>
      <c r="Y13" s="48"/>
      <c r="Z13" s="48"/>
      <c r="AA13" s="48"/>
    </row>
    <row r="14" spans="1:27" ht="69" x14ac:dyDescent="0.45">
      <c r="A14" s="89"/>
      <c r="B14" s="92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>
        <v>30</v>
      </c>
      <c r="J14" s="29">
        <f>I14-(SUM(L14:AA14))</f>
        <v>30</v>
      </c>
      <c r="K14" s="30" t="str">
        <f t="shared" si="0"/>
        <v>OK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48"/>
      <c r="X14" s="48"/>
      <c r="Y14" s="48"/>
      <c r="Z14" s="48"/>
      <c r="AA14" s="48"/>
    </row>
    <row r="15" spans="1:27" ht="55.5" customHeight="1" x14ac:dyDescent="0.45">
      <c r="A15" s="79">
        <v>3</v>
      </c>
      <c r="B15" s="82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/>
      <c r="J15" s="29">
        <f>I15-(SUM(L15:AA15))</f>
        <v>0</v>
      </c>
      <c r="K15" s="30" t="str">
        <f t="shared" si="0"/>
        <v>OK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48"/>
      <c r="X15" s="48"/>
      <c r="Y15" s="48"/>
      <c r="Z15" s="48"/>
      <c r="AA15" s="48"/>
    </row>
    <row r="16" spans="1:27" ht="41.65" x14ac:dyDescent="0.45">
      <c r="A16" s="80"/>
      <c r="B16" s="83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/>
      <c r="J16" s="29">
        <f>I16-(SUM(L16:AA16))</f>
        <v>0</v>
      </c>
      <c r="K16" s="30" t="str">
        <f t="shared" si="0"/>
        <v>OK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48"/>
      <c r="X16" s="48"/>
      <c r="Y16" s="48"/>
      <c r="Z16" s="48"/>
      <c r="AA16" s="48"/>
    </row>
    <row r="17" spans="1:27" ht="41.65" x14ac:dyDescent="0.45">
      <c r="A17" s="81"/>
      <c r="B17" s="84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/>
      <c r="J17" s="29">
        <f>I17-(SUM(L17:AA17))</f>
        <v>0</v>
      </c>
      <c r="K17" s="30" t="str">
        <f t="shared" si="0"/>
        <v>OK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48"/>
      <c r="X17" s="48"/>
      <c r="Y17" s="48"/>
      <c r="Z17" s="48"/>
      <c r="AA17" s="48"/>
    </row>
    <row r="18" spans="1:27" ht="102.75" customHeight="1" x14ac:dyDescent="0.4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/>
      <c r="J18" s="29">
        <f>I18-(SUM(L18:AA18))</f>
        <v>0</v>
      </c>
      <c r="K18" s="30" t="str">
        <f t="shared" si="0"/>
        <v>OK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48"/>
      <c r="X18" s="48"/>
      <c r="Y18" s="48"/>
      <c r="Z18" s="48"/>
      <c r="AA18" s="48"/>
    </row>
  </sheetData>
  <mergeCells count="24">
    <mergeCell ref="AA1:AA2"/>
    <mergeCell ref="M1:M2"/>
    <mergeCell ref="N1:N2"/>
    <mergeCell ref="V1:V2"/>
    <mergeCell ref="W1:W2"/>
    <mergeCell ref="R1:R2"/>
    <mergeCell ref="O1:O2"/>
    <mergeCell ref="P1:P2"/>
    <mergeCell ref="Q1:Q2"/>
    <mergeCell ref="Z1:Z2"/>
    <mergeCell ref="Y1:Y2"/>
    <mergeCell ref="A4:A14"/>
    <mergeCell ref="B4:B14"/>
    <mergeCell ref="A15:A17"/>
    <mergeCell ref="B15:B17"/>
    <mergeCell ref="X1:X2"/>
    <mergeCell ref="S1:S2"/>
    <mergeCell ref="T1:T2"/>
    <mergeCell ref="A1:C1"/>
    <mergeCell ref="L1:L2"/>
    <mergeCell ref="D1:H1"/>
    <mergeCell ref="I1:K1"/>
    <mergeCell ref="U1:U2"/>
    <mergeCell ref="A2:K2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8"/>
  <sheetViews>
    <sheetView zoomScale="80" zoomScaleNormal="80" workbookViewId="0">
      <selection activeCell="M7" sqref="M7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1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2" customWidth="1"/>
    <col min="11" max="11" width="12.59765625" style="17" customWidth="1"/>
    <col min="12" max="23" width="12.73046875" style="18" customWidth="1"/>
    <col min="24" max="28" width="12.73046875" style="15" customWidth="1"/>
    <col min="29" max="16384" width="9.73046875" style="15"/>
  </cols>
  <sheetData>
    <row r="1" spans="1:28" ht="65.25" customHeight="1" x14ac:dyDescent="0.45">
      <c r="A1" s="86" t="s">
        <v>43</v>
      </c>
      <c r="B1" s="86"/>
      <c r="C1" s="86"/>
      <c r="D1" s="86" t="s">
        <v>38</v>
      </c>
      <c r="E1" s="86"/>
      <c r="F1" s="86"/>
      <c r="G1" s="86"/>
      <c r="H1" s="86"/>
      <c r="I1" s="86" t="s">
        <v>44</v>
      </c>
      <c r="J1" s="86"/>
      <c r="K1" s="86"/>
      <c r="L1" s="85" t="s">
        <v>86</v>
      </c>
      <c r="M1" s="85" t="s">
        <v>42</v>
      </c>
      <c r="N1" s="85" t="s">
        <v>42</v>
      </c>
      <c r="O1" s="85" t="s">
        <v>42</v>
      </c>
      <c r="P1" s="85" t="s">
        <v>42</v>
      </c>
      <c r="Q1" s="85" t="s">
        <v>42</v>
      </c>
      <c r="R1" s="85" t="s">
        <v>42</v>
      </c>
      <c r="S1" s="85" t="s">
        <v>42</v>
      </c>
      <c r="T1" s="85" t="s">
        <v>42</v>
      </c>
      <c r="U1" s="85" t="s">
        <v>42</v>
      </c>
      <c r="V1" s="85" t="s">
        <v>42</v>
      </c>
      <c r="W1" s="85" t="s">
        <v>42</v>
      </c>
      <c r="X1" s="85" t="s">
        <v>42</v>
      </c>
      <c r="Y1" s="85" t="s">
        <v>42</v>
      </c>
      <c r="Z1" s="85" t="s">
        <v>42</v>
      </c>
      <c r="AA1" s="85" t="s">
        <v>42</v>
      </c>
      <c r="AB1" s="85" t="s">
        <v>42</v>
      </c>
    </row>
    <row r="2" spans="1:28" ht="21.75" customHeight="1" x14ac:dyDescent="0.45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s="16" customFormat="1" ht="31.5" x14ac:dyDescent="0.35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72">
        <v>43878</v>
      </c>
      <c r="M3" s="28" t="s">
        <v>2</v>
      </c>
      <c r="N3" s="28" t="s">
        <v>2</v>
      </c>
      <c r="O3" s="28" t="s">
        <v>2</v>
      </c>
      <c r="P3" s="28" t="s">
        <v>2</v>
      </c>
      <c r="Q3" s="28" t="s">
        <v>2</v>
      </c>
      <c r="R3" s="28" t="s">
        <v>2</v>
      </c>
      <c r="S3" s="28" t="s">
        <v>2</v>
      </c>
      <c r="T3" s="28" t="s">
        <v>2</v>
      </c>
      <c r="U3" s="28" t="s">
        <v>2</v>
      </c>
      <c r="V3" s="28" t="s">
        <v>2</v>
      </c>
      <c r="W3" s="50" t="s">
        <v>2</v>
      </c>
      <c r="X3" s="50" t="s">
        <v>2</v>
      </c>
      <c r="Y3" s="50" t="s">
        <v>2</v>
      </c>
      <c r="Z3" s="50" t="s">
        <v>2</v>
      </c>
      <c r="AA3" s="50" t="s">
        <v>2</v>
      </c>
      <c r="AB3" s="50" t="s">
        <v>2</v>
      </c>
    </row>
    <row r="4" spans="1:28" ht="80.099999999999994" customHeight="1" x14ac:dyDescent="0.45">
      <c r="A4" s="87">
        <v>1</v>
      </c>
      <c r="B4" s="90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>
        <v>40</v>
      </c>
      <c r="J4" s="29">
        <f>I4-(SUM(L4:AB4))</f>
        <v>40</v>
      </c>
      <c r="K4" s="30" t="str">
        <f>IF(J4&lt;0,"ATENÇÃO","OK")</f>
        <v>OK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48"/>
      <c r="Y4" s="48"/>
      <c r="Z4" s="48"/>
      <c r="AA4" s="48"/>
      <c r="AB4" s="48"/>
    </row>
    <row r="5" spans="1:28" s="21" customFormat="1" ht="80.099999999999994" customHeight="1" x14ac:dyDescent="0.45">
      <c r="A5" s="88"/>
      <c r="B5" s="91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>
        <v>20</v>
      </c>
      <c r="J5" s="29">
        <f t="shared" ref="J5:J18" si="0">I5-(SUM(L5:AB5))</f>
        <v>20</v>
      </c>
      <c r="K5" s="30" t="str">
        <f t="shared" ref="K5:K18" si="1">IF(J5&lt;0,"ATENÇÃO","OK")</f>
        <v>OK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49"/>
      <c r="Y5" s="49"/>
      <c r="Z5" s="49"/>
      <c r="AA5" s="49"/>
      <c r="AB5" s="49"/>
    </row>
    <row r="6" spans="1:28" s="21" customFormat="1" ht="80.099999999999994" customHeight="1" x14ac:dyDescent="0.45">
      <c r="A6" s="88"/>
      <c r="B6" s="91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>
        <v>30</v>
      </c>
      <c r="J6" s="29">
        <f t="shared" si="0"/>
        <v>30</v>
      </c>
      <c r="K6" s="30" t="str">
        <f t="shared" si="1"/>
        <v>OK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49"/>
      <c r="Y6" s="49"/>
      <c r="Z6" s="49"/>
      <c r="AA6" s="49"/>
      <c r="AB6" s="49"/>
    </row>
    <row r="7" spans="1:28" s="21" customFormat="1" ht="80.099999999999994" customHeight="1" x14ac:dyDescent="0.45">
      <c r="A7" s="88"/>
      <c r="B7" s="91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>
        <v>20</v>
      </c>
      <c r="J7" s="29">
        <f t="shared" si="0"/>
        <v>20</v>
      </c>
      <c r="K7" s="30" t="str">
        <f t="shared" si="1"/>
        <v>OK</v>
      </c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49"/>
      <c r="Y7" s="49"/>
      <c r="Z7" s="49"/>
      <c r="AA7" s="49"/>
      <c r="AB7" s="49"/>
    </row>
    <row r="8" spans="1:28" s="21" customFormat="1" ht="80.099999999999994" customHeight="1" x14ac:dyDescent="0.45">
      <c r="A8" s="88"/>
      <c r="B8" s="91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v>80</v>
      </c>
      <c r="J8" s="29">
        <f t="shared" si="0"/>
        <v>65</v>
      </c>
      <c r="K8" s="30" t="str">
        <f t="shared" si="1"/>
        <v>OK</v>
      </c>
      <c r="L8" s="78">
        <v>15</v>
      </c>
      <c r="M8" s="55"/>
      <c r="N8" s="54"/>
      <c r="O8" s="54"/>
      <c r="P8" s="54"/>
      <c r="Q8" s="54"/>
      <c r="R8" s="54"/>
      <c r="S8" s="54"/>
      <c r="T8" s="54"/>
      <c r="U8" s="54"/>
      <c r="V8" s="54"/>
      <c r="W8" s="54"/>
      <c r="X8" s="49"/>
      <c r="Y8" s="49"/>
      <c r="Z8" s="49"/>
      <c r="AA8" s="49"/>
      <c r="AB8" s="49"/>
    </row>
    <row r="9" spans="1:28" s="21" customFormat="1" ht="80.099999999999994" customHeight="1" x14ac:dyDescent="0.45">
      <c r="A9" s="88"/>
      <c r="B9" s="91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>
        <v>70</v>
      </c>
      <c r="J9" s="29">
        <f t="shared" si="0"/>
        <v>70</v>
      </c>
      <c r="K9" s="30" t="str">
        <f t="shared" si="1"/>
        <v>OK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49"/>
      <c r="Y9" s="49"/>
      <c r="Z9" s="49"/>
      <c r="AA9" s="49"/>
      <c r="AB9" s="49"/>
    </row>
    <row r="10" spans="1:28" s="21" customFormat="1" ht="80.099999999999994" customHeight="1" x14ac:dyDescent="0.45">
      <c r="A10" s="88"/>
      <c r="B10" s="91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>
        <v>70</v>
      </c>
      <c r="J10" s="29">
        <f t="shared" si="0"/>
        <v>70</v>
      </c>
      <c r="K10" s="30" t="str">
        <f t="shared" si="1"/>
        <v>OK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49"/>
      <c r="Y10" s="49"/>
      <c r="Z10" s="49"/>
      <c r="AA10" s="49"/>
      <c r="AB10" s="49"/>
    </row>
    <row r="11" spans="1:28" s="21" customFormat="1" ht="80.099999999999994" customHeight="1" x14ac:dyDescent="0.45">
      <c r="A11" s="88"/>
      <c r="B11" s="91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>
        <v>70</v>
      </c>
      <c r="J11" s="29">
        <f t="shared" si="0"/>
        <v>70</v>
      </c>
      <c r="K11" s="30" t="str">
        <f t="shared" si="1"/>
        <v>OK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49"/>
      <c r="Y11" s="49"/>
      <c r="Z11" s="49"/>
      <c r="AA11" s="49"/>
      <c r="AB11" s="49"/>
    </row>
    <row r="12" spans="1:28" ht="80.099999999999994" customHeight="1" x14ac:dyDescent="0.45">
      <c r="A12" s="88"/>
      <c r="B12" s="91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>
        <v>100</v>
      </c>
      <c r="J12" s="29">
        <f t="shared" si="0"/>
        <v>100</v>
      </c>
      <c r="K12" s="30" t="str">
        <f t="shared" si="1"/>
        <v>OK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48"/>
      <c r="Y12" s="48"/>
      <c r="Z12" s="48"/>
      <c r="AA12" s="48"/>
      <c r="AB12" s="48"/>
    </row>
    <row r="13" spans="1:28" ht="80.099999999999994" customHeight="1" x14ac:dyDescent="0.45">
      <c r="A13" s="88"/>
      <c r="B13" s="91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>
        <v>70</v>
      </c>
      <c r="J13" s="29">
        <f t="shared" si="0"/>
        <v>70</v>
      </c>
      <c r="K13" s="30" t="str">
        <f t="shared" si="1"/>
        <v>OK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48"/>
      <c r="Y13" s="48"/>
      <c r="Z13" s="48"/>
      <c r="AA13" s="48"/>
      <c r="AB13" s="48"/>
    </row>
    <row r="14" spans="1:28" ht="69" x14ac:dyDescent="0.45">
      <c r="A14" s="89"/>
      <c r="B14" s="92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>
        <v>70</v>
      </c>
      <c r="J14" s="29">
        <f t="shared" si="0"/>
        <v>70</v>
      </c>
      <c r="K14" s="30" t="str">
        <f t="shared" si="1"/>
        <v>OK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48"/>
      <c r="Y14" s="48"/>
      <c r="Z14" s="48"/>
      <c r="AA14" s="48"/>
      <c r="AB14" s="48"/>
    </row>
    <row r="15" spans="1:28" ht="55.5" customHeight="1" x14ac:dyDescent="0.45">
      <c r="A15" s="79">
        <v>3</v>
      </c>
      <c r="B15" s="82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>
        <v>20</v>
      </c>
      <c r="J15" s="29">
        <f t="shared" si="0"/>
        <v>20</v>
      </c>
      <c r="K15" s="30" t="str">
        <f t="shared" si="1"/>
        <v>OK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48"/>
      <c r="Y15" s="48"/>
      <c r="Z15" s="48"/>
      <c r="AA15" s="48"/>
      <c r="AB15" s="48"/>
    </row>
    <row r="16" spans="1:28" ht="41.65" x14ac:dyDescent="0.45">
      <c r="A16" s="80"/>
      <c r="B16" s="83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>
        <v>20</v>
      </c>
      <c r="J16" s="29">
        <f t="shared" si="0"/>
        <v>20</v>
      </c>
      <c r="K16" s="30" t="str">
        <f t="shared" si="1"/>
        <v>OK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48"/>
      <c r="Y16" s="48"/>
      <c r="Z16" s="48"/>
      <c r="AA16" s="48"/>
      <c r="AB16" s="48"/>
    </row>
    <row r="17" spans="1:28" ht="41.65" x14ac:dyDescent="0.45">
      <c r="A17" s="81"/>
      <c r="B17" s="84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>
        <v>20</v>
      </c>
      <c r="J17" s="29">
        <f t="shared" si="0"/>
        <v>20</v>
      </c>
      <c r="K17" s="30" t="str">
        <f t="shared" si="1"/>
        <v>OK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48"/>
      <c r="Y17" s="48"/>
      <c r="Z17" s="48"/>
      <c r="AA17" s="48"/>
      <c r="AB17" s="48"/>
    </row>
    <row r="18" spans="1:28" ht="102.75" customHeight="1" x14ac:dyDescent="0.4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>
        <v>20</v>
      </c>
      <c r="J18" s="29">
        <f t="shared" si="0"/>
        <v>20</v>
      </c>
      <c r="K18" s="30" t="str">
        <f t="shared" si="1"/>
        <v>OK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48"/>
      <c r="Y18" s="48"/>
      <c r="Z18" s="48"/>
      <c r="AA18" s="48"/>
      <c r="AB18" s="48"/>
    </row>
  </sheetData>
  <mergeCells count="25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Y1:Y2"/>
    <mergeCell ref="AA1:AA2"/>
    <mergeCell ref="R1:R2"/>
    <mergeCell ref="A15:A17"/>
    <mergeCell ref="B15:B17"/>
    <mergeCell ref="D1:H1"/>
    <mergeCell ref="A1:C1"/>
    <mergeCell ref="Z1:Z2"/>
    <mergeCell ref="A4:A14"/>
    <mergeCell ref="B4:B14"/>
    <mergeCell ref="S1:S2"/>
    <mergeCell ref="T1:T2"/>
    <mergeCell ref="W1:W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Q18"/>
  <sheetViews>
    <sheetView tabSelected="1" topLeftCell="A13" zoomScale="80" zoomScaleNormal="80" workbookViewId="0">
      <selection activeCell="J4" sqref="J4:J18"/>
    </sheetView>
  </sheetViews>
  <sheetFormatPr defaultColWidth="9.73046875" defaultRowHeight="14.25" x14ac:dyDescent="0.45"/>
  <cols>
    <col min="1" max="1" width="12" style="1" customWidth="1"/>
    <col min="2" max="2" width="35.86328125" style="1" customWidth="1"/>
    <col min="3" max="3" width="10.265625" style="1" customWidth="1"/>
    <col min="4" max="4" width="67.1328125" style="31" customWidth="1"/>
    <col min="5" max="6" width="13.1328125" style="1" customWidth="1"/>
    <col min="7" max="7" width="18" style="1" customWidth="1"/>
    <col min="8" max="8" width="15.3984375" style="1" customWidth="1"/>
    <col min="9" max="9" width="13.73046875" style="19" customWidth="1"/>
    <col min="10" max="10" width="13.265625" style="32" customWidth="1"/>
    <col min="11" max="11" width="12.59765625" style="17" customWidth="1"/>
    <col min="12" max="22" width="12.73046875" style="18" customWidth="1"/>
    <col min="23" max="43" width="12.73046875" style="15" customWidth="1"/>
    <col min="44" max="16384" width="9.73046875" style="15"/>
  </cols>
  <sheetData>
    <row r="1" spans="1:43" ht="65.25" customHeight="1" x14ac:dyDescent="0.45">
      <c r="A1" s="86" t="s">
        <v>43</v>
      </c>
      <c r="B1" s="86"/>
      <c r="C1" s="86"/>
      <c r="D1" s="86" t="s">
        <v>38</v>
      </c>
      <c r="E1" s="86"/>
      <c r="F1" s="86"/>
      <c r="G1" s="86"/>
      <c r="H1" s="86"/>
      <c r="I1" s="86" t="s">
        <v>44</v>
      </c>
      <c r="J1" s="86"/>
      <c r="K1" s="86"/>
      <c r="L1" s="85" t="s">
        <v>92</v>
      </c>
      <c r="M1" s="85" t="s">
        <v>93</v>
      </c>
      <c r="N1" s="85" t="s">
        <v>94</v>
      </c>
      <c r="O1" s="85" t="s">
        <v>95</v>
      </c>
      <c r="P1" s="85" t="s">
        <v>96</v>
      </c>
      <c r="Q1" s="85" t="s">
        <v>97</v>
      </c>
      <c r="R1" s="85" t="s">
        <v>98</v>
      </c>
      <c r="S1" s="85" t="s">
        <v>99</v>
      </c>
      <c r="T1" s="85" t="s">
        <v>100</v>
      </c>
      <c r="U1" s="85" t="s">
        <v>101</v>
      </c>
      <c r="V1" s="85" t="s">
        <v>102</v>
      </c>
      <c r="W1" s="85" t="s">
        <v>103</v>
      </c>
      <c r="X1" s="85" t="s">
        <v>104</v>
      </c>
      <c r="Y1" s="85" t="s">
        <v>105</v>
      </c>
      <c r="Z1" s="85" t="s">
        <v>106</v>
      </c>
      <c r="AA1" s="85" t="s">
        <v>107</v>
      </c>
      <c r="AB1" s="85" t="s">
        <v>108</v>
      </c>
      <c r="AC1" s="85" t="s">
        <v>109</v>
      </c>
      <c r="AD1" s="85" t="s">
        <v>110</v>
      </c>
      <c r="AE1" s="85" t="s">
        <v>111</v>
      </c>
      <c r="AF1" s="85" t="s">
        <v>112</v>
      </c>
      <c r="AG1" s="85" t="s">
        <v>113</v>
      </c>
      <c r="AH1" s="85" t="s">
        <v>114</v>
      </c>
      <c r="AI1" s="85" t="s">
        <v>115</v>
      </c>
      <c r="AJ1" s="85" t="s">
        <v>116</v>
      </c>
      <c r="AK1" s="85" t="s">
        <v>117</v>
      </c>
      <c r="AL1" s="85" t="s">
        <v>118</v>
      </c>
      <c r="AM1" s="85" t="s">
        <v>119</v>
      </c>
      <c r="AN1" s="85" t="s">
        <v>120</v>
      </c>
      <c r="AO1" s="85" t="s">
        <v>121</v>
      </c>
      <c r="AP1" s="85" t="s">
        <v>122</v>
      </c>
      <c r="AQ1" s="85" t="s">
        <v>118</v>
      </c>
    </row>
    <row r="2" spans="1:43" ht="21.75" customHeight="1" x14ac:dyDescent="0.45">
      <c r="A2" s="86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</row>
    <row r="3" spans="1:43" s="16" customFormat="1" ht="31.5" x14ac:dyDescent="0.35">
      <c r="A3" s="56" t="s">
        <v>1</v>
      </c>
      <c r="B3" s="56" t="s">
        <v>45</v>
      </c>
      <c r="C3" s="57" t="s">
        <v>36</v>
      </c>
      <c r="D3" s="58" t="s">
        <v>35</v>
      </c>
      <c r="E3" s="57" t="s">
        <v>26</v>
      </c>
      <c r="F3" s="57" t="s">
        <v>46</v>
      </c>
      <c r="G3" s="57" t="s">
        <v>47</v>
      </c>
      <c r="H3" s="25" t="s">
        <v>3</v>
      </c>
      <c r="I3" s="26" t="s">
        <v>25</v>
      </c>
      <c r="J3" s="27" t="s">
        <v>0</v>
      </c>
      <c r="K3" s="24" t="s">
        <v>4</v>
      </c>
      <c r="L3" s="72">
        <v>43700</v>
      </c>
      <c r="M3" s="72">
        <v>43705</v>
      </c>
      <c r="N3" s="72">
        <v>43720</v>
      </c>
      <c r="O3" s="72">
        <v>43731</v>
      </c>
      <c r="P3" s="72">
        <v>43731</v>
      </c>
      <c r="Q3" s="72">
        <v>43720</v>
      </c>
      <c r="R3" s="72">
        <v>43732</v>
      </c>
      <c r="S3" s="72">
        <v>43738</v>
      </c>
      <c r="T3" s="72">
        <v>43741</v>
      </c>
      <c r="U3" s="72">
        <v>43746</v>
      </c>
      <c r="V3" s="72">
        <v>43753</v>
      </c>
      <c r="W3" s="112">
        <v>43762</v>
      </c>
      <c r="X3" s="112">
        <v>43768</v>
      </c>
      <c r="Y3" s="112">
        <v>43768</v>
      </c>
      <c r="Z3" s="112">
        <v>43768</v>
      </c>
      <c r="AA3" s="112">
        <v>43773</v>
      </c>
      <c r="AB3" s="112">
        <v>43773</v>
      </c>
      <c r="AC3" s="112">
        <v>43773</v>
      </c>
      <c r="AD3" s="112">
        <v>43888</v>
      </c>
      <c r="AE3" s="112">
        <v>43899</v>
      </c>
      <c r="AF3" s="112">
        <v>43914</v>
      </c>
      <c r="AG3" s="112">
        <v>43917</v>
      </c>
      <c r="AH3" s="112">
        <v>43917</v>
      </c>
      <c r="AI3" s="112">
        <v>43917</v>
      </c>
      <c r="AJ3" s="112">
        <v>43928</v>
      </c>
      <c r="AK3" s="112">
        <v>43922</v>
      </c>
      <c r="AL3" s="112"/>
      <c r="AM3" s="112">
        <v>43928</v>
      </c>
      <c r="AN3" s="112">
        <v>43928</v>
      </c>
      <c r="AO3" s="112"/>
      <c r="AP3" s="112">
        <v>43928</v>
      </c>
      <c r="AQ3" s="112"/>
    </row>
    <row r="4" spans="1:43" ht="80.099999999999994" customHeight="1" x14ac:dyDescent="0.45">
      <c r="A4" s="87">
        <v>1</v>
      </c>
      <c r="B4" s="90" t="s">
        <v>48</v>
      </c>
      <c r="C4" s="59">
        <v>1</v>
      </c>
      <c r="D4" s="60" t="s">
        <v>49</v>
      </c>
      <c r="E4" s="61" t="s">
        <v>37</v>
      </c>
      <c r="F4" s="62" t="s">
        <v>50</v>
      </c>
      <c r="G4" s="62" t="s">
        <v>51</v>
      </c>
      <c r="H4" s="70">
        <v>42.26</v>
      </c>
      <c r="I4" s="22"/>
      <c r="J4" s="29">
        <f>I4-(SUM(L4:AQ4))</f>
        <v>0</v>
      </c>
      <c r="K4" s="30" t="str">
        <f>IF(J4&lt;0,"ATENÇÃO","OK")</f>
        <v>OK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</row>
    <row r="5" spans="1:43" s="21" customFormat="1" ht="80.099999999999994" customHeight="1" x14ac:dyDescent="0.45">
      <c r="A5" s="88"/>
      <c r="B5" s="91"/>
      <c r="C5" s="59">
        <v>2</v>
      </c>
      <c r="D5" s="60" t="s">
        <v>52</v>
      </c>
      <c r="E5" s="61" t="s">
        <v>37</v>
      </c>
      <c r="F5" s="62" t="s">
        <v>50</v>
      </c>
      <c r="G5" s="62" t="s">
        <v>51</v>
      </c>
      <c r="H5" s="70">
        <v>37.18</v>
      </c>
      <c r="I5" s="22"/>
      <c r="J5" s="29">
        <f t="shared" ref="J5:J18" si="0">I5-(SUM(L5:AQ5))</f>
        <v>0</v>
      </c>
      <c r="K5" s="30" t="str">
        <f t="shared" ref="K5:K18" si="1">IF(J5&lt;0,"ATENÇÃO","OK")</f>
        <v>OK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</row>
    <row r="6" spans="1:43" s="21" customFormat="1" ht="80.099999999999994" customHeight="1" x14ac:dyDescent="0.45">
      <c r="A6" s="88"/>
      <c r="B6" s="91"/>
      <c r="C6" s="59">
        <v>3</v>
      </c>
      <c r="D6" s="60" t="s">
        <v>53</v>
      </c>
      <c r="E6" s="61" t="s">
        <v>37</v>
      </c>
      <c r="F6" s="62" t="s">
        <v>50</v>
      </c>
      <c r="G6" s="62" t="s">
        <v>51</v>
      </c>
      <c r="H6" s="70">
        <v>38.659999999999997</v>
      </c>
      <c r="I6" s="22"/>
      <c r="J6" s="29">
        <f t="shared" si="0"/>
        <v>0</v>
      </c>
      <c r="K6" s="30" t="str">
        <f t="shared" si="1"/>
        <v>OK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</row>
    <row r="7" spans="1:43" s="21" customFormat="1" ht="80.099999999999994" customHeight="1" x14ac:dyDescent="0.45">
      <c r="A7" s="88"/>
      <c r="B7" s="91"/>
      <c r="C7" s="59">
        <v>4</v>
      </c>
      <c r="D7" s="60" t="s">
        <v>54</v>
      </c>
      <c r="E7" s="61" t="s">
        <v>37</v>
      </c>
      <c r="F7" s="62" t="s">
        <v>50</v>
      </c>
      <c r="G7" s="62" t="s">
        <v>51</v>
      </c>
      <c r="H7" s="70">
        <v>33</v>
      </c>
      <c r="I7" s="22"/>
      <c r="J7" s="29">
        <f t="shared" si="0"/>
        <v>0</v>
      </c>
      <c r="K7" s="30" t="str">
        <f t="shared" si="1"/>
        <v>OK</v>
      </c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</row>
    <row r="8" spans="1:43" s="21" customFormat="1" ht="80.099999999999994" customHeight="1" x14ac:dyDescent="0.45">
      <c r="A8" s="88"/>
      <c r="B8" s="91"/>
      <c r="C8" s="59">
        <v>5</v>
      </c>
      <c r="D8" s="60" t="s">
        <v>55</v>
      </c>
      <c r="E8" s="61" t="s">
        <v>37</v>
      </c>
      <c r="F8" s="62" t="s">
        <v>50</v>
      </c>
      <c r="G8" s="62" t="s">
        <v>51</v>
      </c>
      <c r="H8" s="70">
        <v>26.5</v>
      </c>
      <c r="I8" s="22">
        <f>375+50+100+60</f>
        <v>585</v>
      </c>
      <c r="J8" s="29">
        <f t="shared" si="0"/>
        <v>66.299999999999955</v>
      </c>
      <c r="K8" s="30" t="str">
        <f t="shared" si="1"/>
        <v>OK</v>
      </c>
      <c r="L8" s="76">
        <v>17</v>
      </c>
      <c r="M8" s="76">
        <v>17</v>
      </c>
      <c r="N8" s="76">
        <v>14</v>
      </c>
      <c r="O8" s="76">
        <v>23</v>
      </c>
      <c r="P8" s="54"/>
      <c r="Q8" s="76">
        <v>16</v>
      </c>
      <c r="R8" s="76">
        <v>13</v>
      </c>
      <c r="S8" s="55"/>
      <c r="T8" s="76">
        <v>14</v>
      </c>
      <c r="U8" s="76">
        <v>23</v>
      </c>
      <c r="V8" s="76">
        <v>24</v>
      </c>
      <c r="W8" s="48"/>
      <c r="X8" s="113">
        <v>17</v>
      </c>
      <c r="Y8" s="113">
        <v>38</v>
      </c>
      <c r="Z8" s="48"/>
      <c r="AA8" s="113">
        <v>6.5</v>
      </c>
      <c r="AB8" s="114"/>
      <c r="AC8" s="113">
        <v>20</v>
      </c>
      <c r="AD8" s="113">
        <v>25</v>
      </c>
      <c r="AE8" s="113">
        <v>13.1</v>
      </c>
      <c r="AF8" s="113">
        <v>13</v>
      </c>
      <c r="AG8" s="113">
        <v>49.6</v>
      </c>
      <c r="AH8" s="113">
        <v>38</v>
      </c>
      <c r="AI8" s="113">
        <v>13.5</v>
      </c>
      <c r="AJ8" s="115"/>
      <c r="AK8" s="115"/>
      <c r="AL8" s="113">
        <v>21</v>
      </c>
      <c r="AM8" s="115"/>
      <c r="AN8" s="113">
        <v>51</v>
      </c>
      <c r="AO8" s="113">
        <v>20</v>
      </c>
      <c r="AP8" s="113">
        <v>32</v>
      </c>
      <c r="AQ8" s="115"/>
    </row>
    <row r="9" spans="1:43" s="21" customFormat="1" ht="80.099999999999994" customHeight="1" x14ac:dyDescent="0.45">
      <c r="A9" s="88"/>
      <c r="B9" s="91"/>
      <c r="C9" s="59">
        <v>6</v>
      </c>
      <c r="D9" s="60" t="s">
        <v>56</v>
      </c>
      <c r="E9" s="61" t="s">
        <v>37</v>
      </c>
      <c r="F9" s="62" t="s">
        <v>50</v>
      </c>
      <c r="G9" s="62" t="s">
        <v>51</v>
      </c>
      <c r="H9" s="70">
        <v>28</v>
      </c>
      <c r="I9" s="22"/>
      <c r="J9" s="29">
        <f t="shared" si="0"/>
        <v>0</v>
      </c>
      <c r="K9" s="30" t="str">
        <f t="shared" si="1"/>
        <v>OK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</row>
    <row r="10" spans="1:43" s="21" customFormat="1" ht="80.099999999999994" customHeight="1" x14ac:dyDescent="0.45">
      <c r="A10" s="88"/>
      <c r="B10" s="91"/>
      <c r="C10" s="59">
        <v>7</v>
      </c>
      <c r="D10" s="60" t="s">
        <v>57</v>
      </c>
      <c r="E10" s="61" t="s">
        <v>37</v>
      </c>
      <c r="F10" s="62" t="s">
        <v>50</v>
      </c>
      <c r="G10" s="62" t="s">
        <v>51</v>
      </c>
      <c r="H10" s="70">
        <v>27</v>
      </c>
      <c r="I10" s="22"/>
      <c r="J10" s="29">
        <f t="shared" si="0"/>
        <v>0</v>
      </c>
      <c r="K10" s="30" t="str">
        <f t="shared" si="1"/>
        <v>OK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</row>
    <row r="11" spans="1:43" s="21" customFormat="1" ht="80.099999999999994" customHeight="1" x14ac:dyDescent="0.45">
      <c r="A11" s="88"/>
      <c r="B11" s="91"/>
      <c r="C11" s="59">
        <v>8</v>
      </c>
      <c r="D11" s="60" t="s">
        <v>58</v>
      </c>
      <c r="E11" s="61" t="s">
        <v>37</v>
      </c>
      <c r="F11" s="62" t="s">
        <v>50</v>
      </c>
      <c r="G11" s="62" t="s">
        <v>51</v>
      </c>
      <c r="H11" s="70">
        <v>28</v>
      </c>
      <c r="I11" s="22"/>
      <c r="J11" s="29">
        <f t="shared" si="0"/>
        <v>0</v>
      </c>
      <c r="K11" s="30" t="str">
        <f t="shared" si="1"/>
        <v>OK</v>
      </c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</row>
    <row r="12" spans="1:43" ht="80.099999999999994" customHeight="1" x14ac:dyDescent="0.45">
      <c r="A12" s="88"/>
      <c r="B12" s="91"/>
      <c r="C12" s="59">
        <v>9</v>
      </c>
      <c r="D12" s="63" t="s">
        <v>59</v>
      </c>
      <c r="E12" s="64" t="s">
        <v>37</v>
      </c>
      <c r="F12" s="62" t="s">
        <v>50</v>
      </c>
      <c r="G12" s="62" t="s">
        <v>60</v>
      </c>
      <c r="H12" s="70">
        <v>10</v>
      </c>
      <c r="I12" s="22">
        <v>450</v>
      </c>
      <c r="J12" s="29">
        <f t="shared" si="0"/>
        <v>159.80000000000001</v>
      </c>
      <c r="K12" s="30" t="str">
        <f t="shared" si="1"/>
        <v>OK</v>
      </c>
      <c r="L12" s="54"/>
      <c r="M12" s="54"/>
      <c r="N12" s="54"/>
      <c r="O12" s="54"/>
      <c r="P12" s="76">
        <v>24</v>
      </c>
      <c r="Q12" s="54"/>
      <c r="R12" s="54"/>
      <c r="S12" s="76">
        <v>29</v>
      </c>
      <c r="T12" s="55"/>
      <c r="U12" s="54"/>
      <c r="V12" s="54"/>
      <c r="W12" s="113">
        <v>63</v>
      </c>
      <c r="X12" s="48"/>
      <c r="Y12" s="48"/>
      <c r="Z12" s="113">
        <v>18</v>
      </c>
      <c r="AA12" s="48"/>
      <c r="AB12" s="113">
        <v>14</v>
      </c>
      <c r="AC12" s="114"/>
      <c r="AD12" s="114"/>
      <c r="AE12" s="113">
        <v>80</v>
      </c>
      <c r="AF12" s="115"/>
      <c r="AG12" s="115"/>
      <c r="AH12" s="115"/>
      <c r="AI12" s="115"/>
      <c r="AJ12" s="113">
        <v>20.2</v>
      </c>
      <c r="AK12" s="113">
        <v>17</v>
      </c>
      <c r="AL12" s="115"/>
      <c r="AM12" s="113">
        <v>13</v>
      </c>
      <c r="AN12" s="113">
        <v>12</v>
      </c>
      <c r="AO12" s="115"/>
      <c r="AP12" s="115"/>
      <c r="AQ12" s="115"/>
    </row>
    <row r="13" spans="1:43" ht="80.099999999999994" customHeight="1" x14ac:dyDescent="0.45">
      <c r="A13" s="88"/>
      <c r="B13" s="91"/>
      <c r="C13" s="59">
        <v>10</v>
      </c>
      <c r="D13" s="63" t="s">
        <v>61</v>
      </c>
      <c r="E13" s="64" t="s">
        <v>37</v>
      </c>
      <c r="F13" s="62" t="s">
        <v>50</v>
      </c>
      <c r="G13" s="62" t="s">
        <v>60</v>
      </c>
      <c r="H13" s="70">
        <v>10.66</v>
      </c>
      <c r="I13" s="22"/>
      <c r="J13" s="29">
        <f t="shared" si="0"/>
        <v>0</v>
      </c>
      <c r="K13" s="30" t="str">
        <f t="shared" si="1"/>
        <v>OK</v>
      </c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</row>
    <row r="14" spans="1:43" ht="69" x14ac:dyDescent="0.45">
      <c r="A14" s="89"/>
      <c r="B14" s="92"/>
      <c r="C14" s="59">
        <v>11</v>
      </c>
      <c r="D14" s="63" t="s">
        <v>62</v>
      </c>
      <c r="E14" s="64" t="s">
        <v>37</v>
      </c>
      <c r="F14" s="62" t="s">
        <v>50</v>
      </c>
      <c r="G14" s="62" t="s">
        <v>60</v>
      </c>
      <c r="H14" s="70">
        <v>10.66</v>
      </c>
      <c r="I14" s="22"/>
      <c r="J14" s="29">
        <f t="shared" si="0"/>
        <v>0</v>
      </c>
      <c r="K14" s="30" t="str">
        <f t="shared" si="1"/>
        <v>OK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</row>
    <row r="15" spans="1:43" ht="55.5" customHeight="1" x14ac:dyDescent="0.45">
      <c r="A15" s="79">
        <v>3</v>
      </c>
      <c r="B15" s="82" t="s">
        <v>63</v>
      </c>
      <c r="C15" s="51">
        <v>13</v>
      </c>
      <c r="D15" s="65" t="s">
        <v>64</v>
      </c>
      <c r="E15" s="66" t="s">
        <v>41</v>
      </c>
      <c r="F15" s="52" t="s">
        <v>50</v>
      </c>
      <c r="G15" s="52" t="s">
        <v>65</v>
      </c>
      <c r="H15" s="71">
        <v>339</v>
      </c>
      <c r="I15" s="22"/>
      <c r="J15" s="29">
        <f t="shared" si="0"/>
        <v>0</v>
      </c>
      <c r="K15" s="30" t="str">
        <f t="shared" si="1"/>
        <v>OK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</row>
    <row r="16" spans="1:43" ht="41.65" x14ac:dyDescent="0.45">
      <c r="A16" s="80"/>
      <c r="B16" s="83"/>
      <c r="C16" s="51">
        <v>14</v>
      </c>
      <c r="D16" s="65" t="s">
        <v>66</v>
      </c>
      <c r="E16" s="66" t="s">
        <v>41</v>
      </c>
      <c r="F16" s="52" t="s">
        <v>50</v>
      </c>
      <c r="G16" s="52" t="s">
        <v>65</v>
      </c>
      <c r="H16" s="71">
        <v>405</v>
      </c>
      <c r="I16" s="22"/>
      <c r="J16" s="29">
        <f t="shared" si="0"/>
        <v>0</v>
      </c>
      <c r="K16" s="30" t="str">
        <f t="shared" si="1"/>
        <v>OK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</row>
    <row r="17" spans="1:43" ht="41.65" x14ac:dyDescent="0.45">
      <c r="A17" s="81"/>
      <c r="B17" s="84"/>
      <c r="C17" s="51">
        <v>15</v>
      </c>
      <c r="D17" s="65" t="s">
        <v>67</v>
      </c>
      <c r="E17" s="66" t="s">
        <v>41</v>
      </c>
      <c r="F17" s="52" t="s">
        <v>50</v>
      </c>
      <c r="G17" s="52" t="s">
        <v>65</v>
      </c>
      <c r="H17" s="71">
        <v>546.57000000000005</v>
      </c>
      <c r="I17" s="22"/>
      <c r="J17" s="29">
        <f t="shared" si="0"/>
        <v>0</v>
      </c>
      <c r="K17" s="30" t="str">
        <f t="shared" si="1"/>
        <v>OK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</row>
    <row r="18" spans="1:43" ht="102.75" customHeight="1" x14ac:dyDescent="0.45">
      <c r="A18" s="67">
        <v>4</v>
      </c>
      <c r="B18" s="68" t="s">
        <v>63</v>
      </c>
      <c r="C18" s="59">
        <v>16</v>
      </c>
      <c r="D18" s="69" t="s">
        <v>68</v>
      </c>
      <c r="E18" s="61" t="s">
        <v>41</v>
      </c>
      <c r="F18" s="62" t="s">
        <v>50</v>
      </c>
      <c r="G18" s="62" t="s">
        <v>65</v>
      </c>
      <c r="H18" s="70">
        <v>420</v>
      </c>
      <c r="I18" s="22"/>
      <c r="J18" s="29">
        <f t="shared" si="0"/>
        <v>0</v>
      </c>
      <c r="K18" s="30" t="str">
        <f t="shared" si="1"/>
        <v>OK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</row>
  </sheetData>
  <mergeCells count="40">
    <mergeCell ref="AM1:AM2"/>
    <mergeCell ref="AN1:AN2"/>
    <mergeCell ref="AO1:AO2"/>
    <mergeCell ref="AP1:AP2"/>
    <mergeCell ref="AQ1:AQ2"/>
    <mergeCell ref="AH1:AH2"/>
    <mergeCell ref="AI1:AI2"/>
    <mergeCell ref="AJ1:AJ2"/>
    <mergeCell ref="AK1:AK2"/>
    <mergeCell ref="AL1:AL2"/>
    <mergeCell ref="AC1:AC2"/>
    <mergeCell ref="AD1:AD2"/>
    <mergeCell ref="AE1:AE2"/>
    <mergeCell ref="AF1:AF2"/>
    <mergeCell ref="AG1:AG2"/>
    <mergeCell ref="W1:W2"/>
    <mergeCell ref="T1:T2"/>
    <mergeCell ref="U1:U2"/>
    <mergeCell ref="A15:A17"/>
    <mergeCell ref="B15:B17"/>
    <mergeCell ref="N1:N2"/>
    <mergeCell ref="O1:O2"/>
    <mergeCell ref="P1:P2"/>
    <mergeCell ref="Q1:Q2"/>
    <mergeCell ref="AA1:AA2"/>
    <mergeCell ref="AB1:AB2"/>
    <mergeCell ref="A2:K2"/>
    <mergeCell ref="A4:A14"/>
    <mergeCell ref="B4:B14"/>
    <mergeCell ref="R1:R2"/>
    <mergeCell ref="S1:S2"/>
    <mergeCell ref="A1:C1"/>
    <mergeCell ref="L1:L2"/>
    <mergeCell ref="M1:M2"/>
    <mergeCell ref="D1:H1"/>
    <mergeCell ref="I1:K1"/>
    <mergeCell ref="Z1:Z2"/>
    <mergeCell ref="V1:V2"/>
    <mergeCell ref="X1:X2"/>
    <mergeCell ref="Y1:Y2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REITORIA SCII</vt:lpstr>
      <vt:lpstr>PROPPG</vt:lpstr>
      <vt:lpstr>CEART</vt:lpstr>
      <vt:lpstr>CEPLAN</vt:lpstr>
      <vt:lpstr>CEAD</vt:lpstr>
      <vt:lpstr>FAED</vt:lpstr>
      <vt:lpstr>CEFID</vt:lpstr>
      <vt:lpstr>CESFI</vt:lpstr>
      <vt:lpstr>CAV</vt:lpstr>
      <vt:lpstr>CEAVI</vt:lpstr>
      <vt:lpstr>CCT</vt:lpstr>
      <vt:lpstr>CERES</vt:lpstr>
      <vt:lpstr>CEO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2020-04-21T21:55:40Z</dcterms:modified>
</cp:coreProperties>
</file>