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2018 PROCESSOS ENCERRADOS\PE 0867.2017 - UDESC - Gên Alim SRP - SGPe 1749.2017 REL PE 0320.2017 - Vig 06.08.18\"/>
    </mc:Choice>
  </mc:AlternateContent>
  <bookViews>
    <workbookView xWindow="0" yWindow="0" windowWidth="21600" windowHeight="9135" tabRatio="857" activeTab="9"/>
  </bookViews>
  <sheets>
    <sheet name="Reitoria" sheetId="75" r:id="rId1"/>
    <sheet name="ESAG" sheetId="105" r:id="rId2"/>
    <sheet name="CEAD" sheetId="108" r:id="rId3"/>
    <sheet name="CEART" sheetId="106" r:id="rId4"/>
    <sheet name="FAED" sheetId="107" r:id="rId5"/>
    <sheet name="CEFID" sheetId="109" r:id="rId6"/>
    <sheet name="CESFI" sheetId="111" r:id="rId7"/>
    <sheet name="CERES" sheetId="110" r:id="rId8"/>
    <sheet name="CEAVI" sheetId="115" r:id="rId9"/>
    <sheet name="GESTOR" sheetId="91" r:id="rId10"/>
    <sheet name="Modelo Anexo II IN 002_2014" sheetId="77" r:id="rId11"/>
  </sheets>
  <definedNames>
    <definedName name="diasuteis" localSheetId="9">#REF!</definedName>
    <definedName name="diasuteis" localSheetId="0">#REF!</definedName>
    <definedName name="diasuteis">#REF!</definedName>
    <definedName name="Ferias" localSheetId="9">#REF!</definedName>
    <definedName name="Ferias">#REF!</definedName>
    <definedName name="RD" localSheetId="9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P2" i="106" l="1"/>
  <c r="L13" i="115" l="1"/>
  <c r="M13" i="115" s="1"/>
  <c r="L12" i="115"/>
  <c r="M12" i="115" s="1"/>
  <c r="L11" i="115"/>
  <c r="M11" i="115" s="1"/>
  <c r="L10" i="115"/>
  <c r="M10" i="115" s="1"/>
  <c r="L9" i="115"/>
  <c r="M9" i="115" s="1"/>
  <c r="L8" i="115"/>
  <c r="M8" i="115" s="1"/>
  <c r="L7" i="115"/>
  <c r="M7" i="115" s="1"/>
  <c r="L6" i="115"/>
  <c r="M6" i="115" s="1"/>
  <c r="L5" i="115"/>
  <c r="M5" i="115" s="1"/>
  <c r="L4" i="115"/>
  <c r="M4" i="115" s="1"/>
  <c r="L13" i="110"/>
  <c r="M13" i="110" s="1"/>
  <c r="L12" i="110"/>
  <c r="M12" i="110" s="1"/>
  <c r="L11" i="110"/>
  <c r="M11" i="110" s="1"/>
  <c r="L10" i="110"/>
  <c r="M10" i="110" s="1"/>
  <c r="L9" i="110"/>
  <c r="M9" i="110" s="1"/>
  <c r="L8" i="110"/>
  <c r="M8" i="110" s="1"/>
  <c r="L7" i="110"/>
  <c r="M7" i="110" s="1"/>
  <c r="L6" i="110"/>
  <c r="M6" i="110" s="1"/>
  <c r="L5" i="110"/>
  <c r="M5" i="110" s="1"/>
  <c r="L4" i="110"/>
  <c r="M4" i="110" s="1"/>
  <c r="L13" i="111"/>
  <c r="M13" i="111" s="1"/>
  <c r="L12" i="111"/>
  <c r="M12" i="111" s="1"/>
  <c r="L11" i="111"/>
  <c r="M11" i="111" s="1"/>
  <c r="L10" i="111"/>
  <c r="M10" i="111" s="1"/>
  <c r="L9" i="111"/>
  <c r="M9" i="111" s="1"/>
  <c r="L8" i="111"/>
  <c r="M8" i="111" s="1"/>
  <c r="L7" i="111"/>
  <c r="M7" i="111" s="1"/>
  <c r="L6" i="111"/>
  <c r="M6" i="111" s="1"/>
  <c r="L5" i="111"/>
  <c r="M5" i="111" s="1"/>
  <c r="L4" i="111"/>
  <c r="M4" i="111" s="1"/>
  <c r="L13" i="109"/>
  <c r="M13" i="109" s="1"/>
  <c r="L12" i="109"/>
  <c r="M12" i="109" s="1"/>
  <c r="L11" i="109"/>
  <c r="M11" i="109" s="1"/>
  <c r="L10" i="109"/>
  <c r="M10" i="109" s="1"/>
  <c r="L9" i="109"/>
  <c r="M9" i="109" s="1"/>
  <c r="L8" i="109"/>
  <c r="M8" i="109" s="1"/>
  <c r="L7" i="109"/>
  <c r="M7" i="109" s="1"/>
  <c r="L6" i="109"/>
  <c r="M6" i="109" s="1"/>
  <c r="L5" i="109"/>
  <c r="M5" i="109" s="1"/>
  <c r="L4" i="109"/>
  <c r="M4" i="109" s="1"/>
  <c r="L13" i="107"/>
  <c r="M13" i="107" s="1"/>
  <c r="L12" i="107"/>
  <c r="M12" i="107" s="1"/>
  <c r="L11" i="107"/>
  <c r="M11" i="107" s="1"/>
  <c r="L10" i="107"/>
  <c r="M10" i="107" s="1"/>
  <c r="L9" i="107"/>
  <c r="M9" i="107" s="1"/>
  <c r="L8" i="107"/>
  <c r="M8" i="107" s="1"/>
  <c r="L7" i="107"/>
  <c r="M7" i="107" s="1"/>
  <c r="L6" i="107"/>
  <c r="M6" i="107" s="1"/>
  <c r="L5" i="107"/>
  <c r="M5" i="107" s="1"/>
  <c r="L4" i="107"/>
  <c r="M4" i="107" s="1"/>
  <c r="L13" i="106"/>
  <c r="M13" i="106" s="1"/>
  <c r="L12" i="106"/>
  <c r="M12" i="106" s="1"/>
  <c r="L11" i="106"/>
  <c r="M11" i="106" s="1"/>
  <c r="L10" i="106"/>
  <c r="M10" i="106" s="1"/>
  <c r="L9" i="106"/>
  <c r="M9" i="106" s="1"/>
  <c r="L8" i="106"/>
  <c r="M8" i="106" s="1"/>
  <c r="L7" i="106"/>
  <c r="M7" i="106" s="1"/>
  <c r="L6" i="106"/>
  <c r="M6" i="106" s="1"/>
  <c r="L5" i="106"/>
  <c r="M5" i="106" s="1"/>
  <c r="L4" i="106"/>
  <c r="M4" i="106" s="1"/>
  <c r="L13" i="108"/>
  <c r="M13" i="108" s="1"/>
  <c r="L12" i="108"/>
  <c r="M12" i="108" s="1"/>
  <c r="L11" i="108"/>
  <c r="M11" i="108" s="1"/>
  <c r="L10" i="108"/>
  <c r="M10" i="108" s="1"/>
  <c r="L9" i="108"/>
  <c r="M9" i="108" s="1"/>
  <c r="L8" i="108"/>
  <c r="M8" i="108" s="1"/>
  <c r="L7" i="108"/>
  <c r="M7" i="108" s="1"/>
  <c r="L6" i="108"/>
  <c r="M6" i="108" s="1"/>
  <c r="L5" i="108"/>
  <c r="M5" i="108" s="1"/>
  <c r="L4" i="108"/>
  <c r="M4" i="108" s="1"/>
  <c r="L13" i="105"/>
  <c r="M13" i="105" s="1"/>
  <c r="L12" i="105"/>
  <c r="M12" i="105" s="1"/>
  <c r="L11" i="105"/>
  <c r="M11" i="105" s="1"/>
  <c r="L10" i="105"/>
  <c r="M10" i="105" s="1"/>
  <c r="L9" i="105"/>
  <c r="M9" i="105" s="1"/>
  <c r="L8" i="105"/>
  <c r="M8" i="105" s="1"/>
  <c r="L7" i="105"/>
  <c r="M7" i="105" s="1"/>
  <c r="L6" i="105"/>
  <c r="M6" i="105" s="1"/>
  <c r="L5" i="105"/>
  <c r="M5" i="105" s="1"/>
  <c r="L4" i="105"/>
  <c r="M4" i="105" s="1"/>
  <c r="K5" i="91" l="1"/>
  <c r="K6" i="91"/>
  <c r="K7" i="91"/>
  <c r="K8" i="91"/>
  <c r="K9" i="91"/>
  <c r="K10" i="91"/>
  <c r="K11" i="91"/>
  <c r="K12" i="91"/>
  <c r="K13" i="91"/>
  <c r="K4" i="91"/>
  <c r="L5" i="75" l="1"/>
  <c r="L5" i="91" s="1"/>
  <c r="L6" i="75"/>
  <c r="L6" i="91" s="1"/>
  <c r="L8" i="75"/>
  <c r="L8" i="91" s="1"/>
  <c r="L9" i="75"/>
  <c r="L9" i="91" s="1"/>
  <c r="L10" i="75"/>
  <c r="L10" i="91" s="1"/>
  <c r="L11" i="75"/>
  <c r="L11" i="91" s="1"/>
  <c r="L12" i="75"/>
  <c r="L12" i="91" s="1"/>
  <c r="L13" i="75"/>
  <c r="L13" i="91" s="1"/>
  <c r="L4" i="75"/>
  <c r="L4" i="91" s="1"/>
  <c r="L7" i="75"/>
  <c r="L7" i="91" s="1"/>
  <c r="N5" i="91" l="1"/>
  <c r="N6" i="91"/>
  <c r="N7" i="91"/>
  <c r="N8" i="91"/>
  <c r="N9" i="91"/>
  <c r="N10" i="91"/>
  <c r="N11" i="91"/>
  <c r="N12" i="91"/>
  <c r="N13" i="91"/>
  <c r="N4" i="91"/>
  <c r="M10" i="75"/>
  <c r="M11" i="75"/>
  <c r="M12" i="75"/>
  <c r="M13" i="75"/>
  <c r="N14" i="91" l="1"/>
  <c r="O19" i="91" s="1"/>
  <c r="M13" i="91" l="1"/>
  <c r="O13" i="91"/>
  <c r="M12" i="91"/>
  <c r="O12" i="91"/>
  <c r="M10" i="91"/>
  <c r="O10" i="91"/>
  <c r="M11" i="91"/>
  <c r="O11" i="91"/>
  <c r="M7" i="91" l="1"/>
  <c r="O7" i="91"/>
  <c r="M6" i="91"/>
  <c r="O6" i="91"/>
  <c r="M9" i="91"/>
  <c r="O9" i="91"/>
  <c r="M8" i="91"/>
  <c r="O8" i="91"/>
  <c r="M6" i="75"/>
  <c r="M9" i="75"/>
  <c r="M8" i="75"/>
  <c r="M7" i="75"/>
  <c r="O4" i="91"/>
  <c r="M5" i="91" l="1"/>
  <c r="O5" i="91"/>
  <c r="O14" i="91" s="1"/>
  <c r="O20" i="91" s="1"/>
  <c r="O22" i="91" s="1"/>
  <c r="M4" i="91"/>
  <c r="M4" i="75"/>
  <c r="M5" i="75"/>
</calcChain>
</file>

<file path=xl/sharedStrings.xml><?xml version="1.0" encoding="utf-8"?>
<sst xmlns="http://schemas.openxmlformats.org/spreadsheetml/2006/main" count="1234" uniqueCount="107">
  <si>
    <t>Saldo / Automático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</si>
  <si>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</si>
  <si>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</si>
  <si>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</si>
  <si>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</si>
  <si>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</si>
  <si>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</si>
  <si>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</si>
  <si>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</si>
  <si>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</si>
  <si>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</si>
  <si>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</si>
  <si>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</si>
  <si>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</si>
  <si>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</si>
  <si>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</si>
  <si>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</si>
  <si>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</si>
  <si>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</si>
  <si>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</si>
  <si>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</si>
  <si>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</si>
  <si>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</si>
  <si>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</si>
  <si>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</si>
  <si>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</si>
  <si>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</si>
  <si>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</si>
  <si>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</si>
  <si>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</si>
  <si>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</si>
  <si>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OBJETO: AQUISIÇÃO DE GÊNEROS ALIMENTÍCIOS</t>
  </si>
  <si>
    <t>339030.07</t>
  </si>
  <si>
    <t>Qtde Utilizada</t>
  </si>
  <si>
    <t>AQUISIÇÃO DE GÊNEROS ALIMENTÍCIOS</t>
  </si>
  <si>
    <t>CENTRO PARTICIPANTE: GESTOR</t>
  </si>
  <si>
    <t>VIGÊNCIA DA ATA: 26/06/17 até 25/06/2018</t>
  </si>
  <si>
    <t xml:space="preserve">CENTRO PARTICIPANTE: </t>
  </si>
  <si>
    <t xml:space="preserve"> AF nº  xx/2017 Qtde. DT</t>
  </si>
  <si>
    <t>/   /</t>
  </si>
  <si>
    <t>Empresa</t>
  </si>
  <si>
    <t>Especificação</t>
  </si>
  <si>
    <t>Marca</t>
  </si>
  <si>
    <t>Grupo-Classe</t>
  </si>
  <si>
    <t>Código NUC</t>
  </si>
  <si>
    <t>19-03</t>
  </si>
  <si>
    <t xml:space="preserve">Detalhamento </t>
  </si>
  <si>
    <t>VIGÊNCIA DA ATA: 07/08/17 até 06/08/2018</t>
  </si>
  <si>
    <t xml:space="preserve"> ELO COMERCIO E SERVIÇOS LTDA ME  CNPJ 14.990.312/0001-02</t>
  </si>
  <si>
    <r>
      <rPr>
        <b/>
        <sz val="12"/>
        <color theme="1"/>
        <rFont val="Calibri"/>
        <family val="2"/>
        <scheme val="minor"/>
      </rPr>
      <t>Açúcar refinado</t>
    </r>
    <r>
      <rPr>
        <sz val="12"/>
        <color theme="1"/>
        <rFont val="Calibri"/>
        <family val="2"/>
        <scheme val="minor"/>
      </rPr>
      <t>, na cor Branco, embalagem plástica de</t>
    </r>
    <r>
      <rPr>
        <b/>
        <sz val="12"/>
        <color theme="1"/>
        <rFont val="Calibri"/>
        <family val="2"/>
        <scheme val="minor"/>
      </rPr>
      <t xml:space="preserve"> 1Kg. </t>
    </r>
    <r>
      <rPr>
        <sz val="12"/>
        <color theme="1"/>
        <rFont val="Calibri"/>
        <family val="2"/>
        <scheme val="minor"/>
      </rPr>
      <t>Validade mínima de 8 meses a contar da data do fornecimento</t>
    </r>
  </si>
  <si>
    <r>
      <rPr>
        <b/>
        <sz val="12"/>
        <color theme="1"/>
        <rFont val="Calibri"/>
        <family val="2"/>
        <scheme val="minor"/>
      </rPr>
      <t>Adoçante dietético</t>
    </r>
    <r>
      <rPr>
        <sz val="12"/>
        <color theme="1"/>
        <rFont val="Calibri"/>
        <family val="2"/>
        <scheme val="minor"/>
      </rPr>
      <t xml:space="preserve"> líquido 100 ml, com validade de no mínimo 24 meses a cada fornecimento.</t>
    </r>
  </si>
  <si>
    <t>Peça</t>
  </si>
  <si>
    <r>
      <rPr>
        <b/>
        <sz val="12"/>
        <color theme="1"/>
        <rFont val="Calibri"/>
        <family val="2"/>
        <scheme val="minor"/>
      </rPr>
      <t>Chá de camomila</t>
    </r>
    <r>
      <rPr>
        <sz val="12"/>
        <color theme="1"/>
        <rFont val="Calibri"/>
        <family val="2"/>
        <scheme val="minor"/>
      </rPr>
      <t>, caixa com 10 saquinhos, com peso mínimo de 10 gramas cada caixa. Acondicionamento em caixa devidamente identificada com a descrição resumida do material, tais como marca, procedência e validade. Validade de no mínimo 12 meses a partir do fornecimento.</t>
    </r>
  </si>
  <si>
    <t>Caixa</t>
  </si>
  <si>
    <r>
      <rPr>
        <b/>
        <sz val="12"/>
        <color theme="1"/>
        <rFont val="Calibri"/>
        <family val="2"/>
        <scheme val="minor"/>
      </rPr>
      <t xml:space="preserve">Chá de erva cidreira, </t>
    </r>
    <r>
      <rPr>
        <sz val="12"/>
        <color theme="1"/>
        <rFont val="Calibri"/>
        <family val="2"/>
        <scheme val="minor"/>
      </rPr>
      <t>caixa com 10 saquinhos com peso mínimo de 10 gramas cada caixa. Acondicionamento em caixa devidamente identificada com a descrição resumida do material, tais como marca, procedência e validade. Validade de no mínimo 12 meses a partir do fornecimento.</t>
    </r>
  </si>
  <si>
    <r>
      <rPr>
        <b/>
        <sz val="12"/>
        <color theme="1"/>
        <rFont val="Calibri"/>
        <family val="2"/>
        <scheme val="minor"/>
      </rPr>
      <t>Chá de maçã  com canela</t>
    </r>
    <r>
      <rPr>
        <sz val="12"/>
        <color theme="1"/>
        <rFont val="Calibri"/>
        <family val="2"/>
        <scheme val="minor"/>
      </rPr>
      <t>, caixa com 10 saquinhos com peso mínimo de 15 gramas cada caixa. Acondicionamento em caixa devidamente identificada com a descrição resumida do material, tais como marca, procedência e validade. Validade de no mínimo 12 meses a partir do fornecimento.</t>
    </r>
  </si>
  <si>
    <r>
      <rPr>
        <b/>
        <sz val="12"/>
        <color theme="1"/>
        <rFont val="Calibri"/>
        <family val="2"/>
        <scheme val="minor"/>
      </rPr>
      <t>Chá frutas vermelhas</t>
    </r>
    <r>
      <rPr>
        <sz val="12"/>
        <color theme="1"/>
        <rFont val="Calibri"/>
        <family val="2"/>
        <scheme val="minor"/>
      </rPr>
      <t>, com 10 saquinhos e peso mínimo de 15 gramas cada caixa. Acondicionamento em caixa devidamente identificada com a descrição resumida do material, tais como marca, procedência e validade. Validade de no mínimo 12 meses a partir do fornecimento.</t>
    </r>
  </si>
  <si>
    <r>
      <rPr>
        <b/>
        <sz val="12"/>
        <color theme="1"/>
        <rFont val="Calibri"/>
        <family val="2"/>
        <scheme val="minor"/>
      </rPr>
      <t>Chá de erva doce</t>
    </r>
    <r>
      <rPr>
        <sz val="12"/>
        <color theme="1"/>
        <rFont val="Calibri"/>
        <family val="2"/>
        <scheme val="minor"/>
      </rPr>
      <t>, caixa com 10 saquinhos com peso mínimo de 10 gramas cada caixa. Acondicionamento em caixa devidamente identificada com a descrição resumida do material, tais como marca, procedência e validade. Validade de no mínimo 12 meses a partir do fornecimento.</t>
    </r>
  </si>
  <si>
    <r>
      <rPr>
        <b/>
        <sz val="12"/>
        <color theme="1"/>
        <rFont val="Calibri"/>
        <family val="2"/>
        <scheme val="minor"/>
      </rPr>
      <t>Leite</t>
    </r>
    <r>
      <rPr>
        <sz val="12"/>
        <color theme="1"/>
        <rFont val="Calibri"/>
        <family val="2"/>
        <scheme val="minor"/>
      </rPr>
      <t xml:space="preserve"> de vaca,</t>
    </r>
    <r>
      <rPr>
        <b/>
        <sz val="12"/>
        <color theme="1"/>
        <rFont val="Calibri"/>
        <family val="2"/>
        <scheme val="minor"/>
      </rPr>
      <t xml:space="preserve"> integral</t>
    </r>
    <r>
      <rPr>
        <sz val="12"/>
        <color theme="1"/>
        <rFont val="Calibri"/>
        <family val="2"/>
        <scheme val="minor"/>
      </rPr>
      <t>, (UHT) pasteurizado em ultra/altas temperaturas, embalagem em caixa tipo longa vida, com 1000 mililitros, devidamente rotuladas conforme legislação vigente e passuir registro nos órgãos de Inspeção Sanitária; com validade mínima de 90 dias cada fornecimento.</t>
    </r>
  </si>
  <si>
    <t>Litro</t>
  </si>
  <si>
    <t xml:space="preserve">FLAME COMERCIO DE GAS LTDA
CNPJ 01.171.815/0001-04
</t>
  </si>
  <si>
    <r>
      <rPr>
        <b/>
        <sz val="12"/>
        <color theme="1"/>
        <rFont val="Calibri"/>
        <family val="2"/>
        <scheme val="minor"/>
      </rPr>
      <t>Carga para gás liquefeito de petróleo</t>
    </r>
    <r>
      <rPr>
        <sz val="12"/>
        <color theme="1"/>
        <rFont val="Calibri"/>
        <family val="2"/>
        <scheme val="minor"/>
      </rPr>
      <t>, GLP, vulgo gás de cozinha, composto de propano e butano. Aplicação para uso doméstico.</t>
    </r>
    <r>
      <rPr>
        <b/>
        <sz val="12"/>
        <color theme="1"/>
        <rFont val="Calibri"/>
        <family val="2"/>
        <scheme val="minor"/>
      </rPr>
      <t xml:space="preserve"> Botijão P 13.</t>
    </r>
  </si>
  <si>
    <r>
      <rPr>
        <b/>
        <sz val="12"/>
        <color theme="1"/>
        <rFont val="Calibri"/>
        <family val="2"/>
        <scheme val="minor"/>
      </rPr>
      <t>Carga para gás liquefeito de petróleo</t>
    </r>
    <r>
      <rPr>
        <sz val="12"/>
        <color theme="1"/>
        <rFont val="Calibri"/>
        <family val="2"/>
        <scheme val="minor"/>
      </rPr>
      <t xml:space="preserve">, GLP, vulgo gás de cozinha, composto de propano e butano. Aplicação para uso doméstico. </t>
    </r>
    <r>
      <rPr>
        <b/>
        <sz val="12"/>
        <color theme="1"/>
        <rFont val="Calibri"/>
        <family val="2"/>
        <scheme val="minor"/>
      </rPr>
      <t>Botijão P 45.</t>
    </r>
  </si>
  <si>
    <r>
      <t>Kg 
(</t>
    </r>
    <r>
      <rPr>
        <b/>
        <sz val="10"/>
        <color theme="1"/>
        <rFont val="Calibri"/>
        <family val="2"/>
        <scheme val="minor"/>
      </rPr>
      <t>Kg = 01 embalagem de 1 quilo</t>
    </r>
    <r>
      <rPr>
        <sz val="10"/>
        <color theme="1"/>
        <rFont val="Calibri"/>
        <family val="2"/>
        <scheme val="minor"/>
      </rPr>
      <t>)</t>
    </r>
  </si>
  <si>
    <t>00141-4-002</t>
  </si>
  <si>
    <t>19-04</t>
  </si>
  <si>
    <t>00158-9-003</t>
  </si>
  <si>
    <t>00146-5-031</t>
  </si>
  <si>
    <t>00146-5-032</t>
  </si>
  <si>
    <t>00146-5-037</t>
  </si>
  <si>
    <t>00146-5-038</t>
  </si>
  <si>
    <t>00146-5-033</t>
  </si>
  <si>
    <t>19-01</t>
  </si>
  <si>
    <t>00137-6-020</t>
  </si>
  <si>
    <t>36-01</t>
  </si>
  <si>
    <t>00233-0-003</t>
  </si>
  <si>
    <t>339030.04</t>
  </si>
  <si>
    <t>00233-0-001</t>
  </si>
  <si>
    <t>PROCESSO: PE 867/2017 - RELANÇAMENTO 0320/2017/UDESC</t>
  </si>
  <si>
    <t>CARAVELAS</t>
  </si>
  <si>
    <t>LOWÇUCAR</t>
  </si>
  <si>
    <t>REAL</t>
  </si>
  <si>
    <t>NACIONAL</t>
  </si>
  <si>
    <t>LANGUIRU</t>
  </si>
  <si>
    <t>Pregão 0867/2017 RELANÇAMENTO 320/2017/UDESC - SRP</t>
  </si>
  <si>
    <t xml:space="preserve"> AF nº  1030/2017 Qtde. DT</t>
  </si>
  <si>
    <t xml:space="preserve"> AF nº 1035/2017 Qtde. DT</t>
  </si>
  <si>
    <t xml:space="preserve"> AF nº  1424/2017 Qtde. DT</t>
  </si>
  <si>
    <t xml:space="preserve"> AF nº  25/2018 Qtde. DT</t>
  </si>
  <si>
    <t>AF 1022/2017</t>
  </si>
  <si>
    <t xml:space="preserve"> AF nº  1722/2017 Qtde. DT</t>
  </si>
  <si>
    <t xml:space="preserve"> AF nº  1015/2017 Qtde. DT</t>
  </si>
  <si>
    <t xml:space="preserve"> AF nº  1041/2017 Qtde. DT</t>
  </si>
  <si>
    <t xml:space="preserve"> AF nº  1040/2017 Qtde. DT</t>
  </si>
  <si>
    <t xml:space="preserve"> AF nº  1568/2017 Qtde. DT</t>
  </si>
  <si>
    <t xml:space="preserve"> AF nº  1645/2017 Qtde. DT</t>
  </si>
  <si>
    <t xml:space="preserve"> AF nº  1042/2017 Qtde. DT</t>
  </si>
  <si>
    <t xml:space="preserve"> AF nº 1337/2017 Qtde. DT</t>
  </si>
  <si>
    <t xml:space="preserve"> AF nº 216/2018 Qtde. DT</t>
  </si>
  <si>
    <t xml:space="preserve"> AF nº  15/2018 Qtde. DT</t>
  </si>
  <si>
    <t xml:space="preserve"> AF nº  474/2018 Qtde. DT</t>
  </si>
  <si>
    <t xml:space="preserve"> AF nº 407/2018</t>
  </si>
  <si>
    <t xml:space="preserve"> AF nº 767/2018 Qtde. DT</t>
  </si>
  <si>
    <t xml:space="preserve"> AF nº  425/2018 Qtde. DT</t>
  </si>
  <si>
    <t xml:space="preserve"> AF nº  726/2018 Qtde. DT</t>
  </si>
  <si>
    <t xml:space="preserve"> AF nº 1214/2018 Qtde. DT</t>
  </si>
  <si>
    <t>atualizado em 12/09/2018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</si>
</sst>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3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4" fontId="5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 applyProtection="1">
      <alignment wrapText="1"/>
      <protection locked="0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0" fontId="5" fillId="0" borderId="0" xfId="1" applyFont="1" applyFill="1" applyAlignment="1">
      <alignment horizontal="left" vertical="center" wrapText="1"/>
    </xf>
    <xf numFmtId="168" fontId="15" fillId="10" borderId="6" xfId="1" applyNumberFormat="1" applyFont="1" applyFill="1" applyBorder="1" applyAlignment="1" applyProtection="1">
      <alignment horizontal="right"/>
      <protection locked="0"/>
    </xf>
    <xf numFmtId="168" fontId="15" fillId="10" borderId="7" xfId="1" applyNumberFormat="1" applyFont="1" applyFill="1" applyBorder="1" applyAlignment="1" applyProtection="1">
      <alignment horizontal="right"/>
      <protection locked="0"/>
    </xf>
    <xf numFmtId="9" fontId="15" fillId="10" borderId="8" xfId="13" applyFont="1" applyFill="1" applyBorder="1" applyAlignment="1" applyProtection="1">
      <alignment horizontal="right"/>
      <protection locked="0"/>
    </xf>
    <xf numFmtId="2" fontId="15" fillId="10" borderId="7" xfId="1" applyNumberFormat="1" applyFont="1" applyFill="1" applyBorder="1" applyAlignment="1">
      <alignment horizontal="right"/>
    </xf>
    <xf numFmtId="0" fontId="15" fillId="10" borderId="12" xfId="1" applyFont="1" applyFill="1" applyBorder="1" applyAlignment="1" applyProtection="1">
      <alignment horizontal="left"/>
      <protection locked="0"/>
    </xf>
    <xf numFmtId="0" fontId="15" fillId="10" borderId="19" xfId="1" applyFont="1" applyFill="1" applyBorder="1" applyAlignment="1" applyProtection="1">
      <alignment horizontal="left"/>
      <protection locked="0"/>
    </xf>
    <xf numFmtId="0" fontId="15" fillId="10" borderId="14" xfId="1" applyFont="1" applyFill="1" applyBorder="1" applyAlignment="1" applyProtection="1">
      <alignment horizontal="left"/>
      <protection locked="0"/>
    </xf>
    <xf numFmtId="0" fontId="15" fillId="10" borderId="0" xfId="1" applyFont="1" applyFill="1" applyBorder="1" applyAlignment="1" applyProtection="1">
      <alignment horizontal="left"/>
      <protection locked="0"/>
    </xf>
    <xf numFmtId="0" fontId="15" fillId="10" borderId="16" xfId="1" applyFont="1" applyFill="1" applyBorder="1" applyAlignment="1" applyProtection="1">
      <alignment horizontal="left"/>
      <protection locked="0"/>
    </xf>
    <xf numFmtId="0" fontId="15" fillId="10" borderId="18" xfId="1" applyFont="1" applyFill="1" applyBorder="1" applyAlignment="1" applyProtection="1">
      <alignment horizontal="left"/>
      <protection locked="0"/>
    </xf>
    <xf numFmtId="44" fontId="4" fillId="9" borderId="1" xfId="9" applyFont="1" applyFill="1" applyBorder="1" applyAlignment="1">
      <alignment vertical="center" wrapText="1"/>
    </xf>
    <xf numFmtId="44" fontId="4" fillId="9" borderId="1" xfId="1" applyNumberFormat="1" applyFont="1" applyFill="1" applyBorder="1" applyAlignment="1">
      <alignment vertical="center" wrapText="1"/>
    </xf>
    <xf numFmtId="44" fontId="4" fillId="0" borderId="0" xfId="5" applyFont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1" applyFont="1" applyFill="1" applyBorder="1" applyAlignment="1" applyProtection="1">
      <alignment horizontal="center" vertical="center" wrapText="1"/>
      <protection locked="0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7" borderId="20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left" vertical="center" wrapText="1"/>
    </xf>
    <xf numFmtId="0" fontId="20" fillId="7" borderId="1" xfId="0" applyFont="1" applyFill="1" applyBorder="1" applyAlignment="1">
      <alignment horizontal="center" vertical="center" wrapText="1"/>
    </xf>
    <xf numFmtId="49" fontId="20" fillId="7" borderId="1" xfId="0" applyNumberFormat="1" applyFont="1" applyFill="1" applyBorder="1" applyAlignment="1">
      <alignment horizontal="center" vertical="center" wrapText="1"/>
    </xf>
    <xf numFmtId="0" fontId="15" fillId="7" borderId="1" xfId="0" applyNumberFormat="1" applyFont="1" applyFill="1" applyBorder="1" applyAlignment="1">
      <alignment horizontal="center" vertical="center" wrapText="1"/>
    </xf>
    <xf numFmtId="0" fontId="20" fillId="7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vertical="center" wrapText="1"/>
    </xf>
    <xf numFmtId="0" fontId="4" fillId="0" borderId="1" xfId="1" applyFont="1" applyBorder="1" applyAlignment="1">
      <alignment wrapText="1"/>
    </xf>
    <xf numFmtId="0" fontId="16" fillId="13" borderId="9" xfId="0" applyFont="1" applyFill="1" applyBorder="1" applyAlignment="1">
      <alignment horizontal="center" vertical="center" textRotation="90" wrapText="1"/>
    </xf>
    <xf numFmtId="0" fontId="16" fillId="13" borderId="1" xfId="0" applyFont="1" applyFill="1" applyBorder="1" applyAlignment="1">
      <alignment horizontal="center" vertical="center" textRotation="90" wrapText="1"/>
    </xf>
    <xf numFmtId="0" fontId="16" fillId="13" borderId="1" xfId="0" applyFont="1" applyFill="1" applyBorder="1" applyAlignment="1">
      <alignment horizontal="center" vertical="center" wrapText="1"/>
    </xf>
    <xf numFmtId="0" fontId="16" fillId="13" borderId="1" xfId="0" applyNumberFormat="1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165" fontId="4" fillId="13" borderId="1" xfId="3" applyFont="1" applyFill="1" applyBorder="1" applyAlignment="1" applyProtection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44" fontId="4" fillId="7" borderId="1" xfId="5" applyFont="1" applyFill="1" applyBorder="1" applyAlignment="1">
      <alignment horizontal="right" vertical="center" wrapText="1"/>
    </xf>
    <xf numFmtId="44" fontId="4" fillId="7" borderId="1" xfId="5" applyFont="1" applyFill="1" applyBorder="1" applyAlignment="1">
      <alignment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44" fontId="4" fillId="7" borderId="1" xfId="9" applyFont="1" applyFill="1" applyBorder="1" applyAlignment="1">
      <alignment horizontal="right" vertical="center" wrapText="1"/>
    </xf>
    <xf numFmtId="44" fontId="4" fillId="7" borderId="1" xfId="9" applyFont="1" applyFill="1" applyBorder="1" applyAlignment="1">
      <alignment vertical="center" wrapText="1"/>
    </xf>
    <xf numFmtId="3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4" fontId="4" fillId="5" borderId="8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1" xfId="1" applyNumberFormat="1" applyFont="1" applyFill="1" applyBorder="1" applyAlignment="1" applyProtection="1">
      <alignment horizontal="center" vertical="top" wrapText="1"/>
      <protection locked="0"/>
    </xf>
    <xf numFmtId="41" fontId="4" fillId="14" borderId="22" xfId="0" applyNumberFormat="1" applyFont="1" applyFill="1" applyBorder="1" applyAlignment="1" applyProtection="1">
      <alignment horizontal="center" vertical="center"/>
      <protection locked="0"/>
    </xf>
    <xf numFmtId="0" fontId="18" fillId="7" borderId="9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left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10" borderId="14" xfId="1" applyFont="1" applyFill="1" applyBorder="1" applyAlignment="1">
      <alignment vertical="center" wrapText="1"/>
    </xf>
    <xf numFmtId="0" fontId="15" fillId="10" borderId="0" xfId="1" applyFont="1" applyFill="1" applyBorder="1" applyAlignment="1">
      <alignment vertical="center" wrapText="1"/>
    </xf>
    <xf numFmtId="0" fontId="15" fillId="10" borderId="15" xfId="1" applyFont="1" applyFill="1" applyBorder="1" applyAlignment="1">
      <alignment vertical="center" wrapText="1"/>
    </xf>
    <xf numFmtId="0" fontId="15" fillId="10" borderId="16" xfId="1" applyFont="1" applyFill="1" applyBorder="1" applyAlignment="1">
      <alignment vertical="center" wrapText="1"/>
    </xf>
    <xf numFmtId="0" fontId="15" fillId="10" borderId="18" xfId="1" applyFont="1" applyFill="1" applyBorder="1" applyAlignment="1">
      <alignment vertical="center" wrapText="1"/>
    </xf>
    <xf numFmtId="0" fontId="15" fillId="10" borderId="17" xfId="1" applyFont="1" applyFill="1" applyBorder="1" applyAlignment="1">
      <alignment vertical="center" wrapText="1"/>
    </xf>
    <xf numFmtId="0" fontId="15" fillId="10" borderId="9" xfId="1" applyFont="1" applyFill="1" applyBorder="1" applyAlignment="1" applyProtection="1">
      <alignment horizontal="left"/>
      <protection locked="0"/>
    </xf>
    <xf numFmtId="0" fontId="15" fillId="10" borderId="10" xfId="1" applyFont="1" applyFill="1" applyBorder="1" applyAlignment="1" applyProtection="1">
      <alignment horizontal="left"/>
      <protection locked="0"/>
    </xf>
    <xf numFmtId="0" fontId="15" fillId="10" borderId="11" xfId="1" applyFont="1" applyFill="1" applyBorder="1" applyAlignment="1" applyProtection="1">
      <alignment horizontal="left"/>
      <protection locked="0"/>
    </xf>
    <xf numFmtId="0" fontId="15" fillId="10" borderId="12" xfId="1" applyFont="1" applyFill="1" applyBorder="1" applyAlignment="1">
      <alignment vertical="center" wrapText="1"/>
    </xf>
    <xf numFmtId="0" fontId="15" fillId="10" borderId="19" xfId="1" applyFont="1" applyFill="1" applyBorder="1" applyAlignment="1">
      <alignment vertical="center" wrapText="1"/>
    </xf>
    <xf numFmtId="0" fontId="15" fillId="10" borderId="13" xfId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4">
    <cellStyle name="Moeda" xfId="5" builtinId="4"/>
    <cellStyle name="Moeda 2" xfId="6"/>
    <cellStyle name="Moeda 2 2" xfId="10"/>
    <cellStyle name="Moeda 3" xfId="9"/>
    <cellStyle name="Normal" xfId="0" builtinId="0"/>
    <cellStyle name="Normal 2" xfId="1"/>
    <cellStyle name="Porcentagem 2" xfId="13"/>
    <cellStyle name="Separador de milhares 2" xfId="2"/>
    <cellStyle name="Separador de milhares 2 2" xfId="8"/>
    <cellStyle name="Separador de milhares 2 2 2" xfId="12"/>
    <cellStyle name="Separador de milhares 2 3" xfId="7"/>
    <cellStyle name="Separador de milhares 2 3 2" xfId="11"/>
    <cellStyle name="Separador de milhares 3" xfId="3"/>
    <cellStyle name="Título 5" xfId="4"/>
  </cellStyles>
  <dxfs count="183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335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AJ18"/>
  <sheetViews>
    <sheetView topLeftCell="J11" zoomScale="98" zoomScaleNormal="98" workbookViewId="0">
      <selection activeCell="L4" sqref="L4:L13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1.28515625" style="2" customWidth="1"/>
    <col min="10" max="10" width="12.7109375" style="18" bestFit="1" customWidth="1"/>
    <col min="11" max="11" width="11.2851562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76" t="s">
        <v>78</v>
      </c>
      <c r="B1" s="76"/>
      <c r="C1" s="76"/>
      <c r="D1" s="76" t="s">
        <v>31</v>
      </c>
      <c r="E1" s="76"/>
      <c r="F1" s="76"/>
      <c r="G1" s="76"/>
      <c r="H1" s="76"/>
      <c r="I1" s="76"/>
      <c r="J1" s="76"/>
      <c r="K1" s="76" t="s">
        <v>47</v>
      </c>
      <c r="L1" s="76"/>
      <c r="M1" s="76"/>
      <c r="N1" s="77" t="s">
        <v>85</v>
      </c>
      <c r="O1" s="77" t="s">
        <v>86</v>
      </c>
      <c r="P1" s="77" t="s">
        <v>87</v>
      </c>
      <c r="Q1" s="77" t="s">
        <v>88</v>
      </c>
      <c r="R1" s="77" t="s">
        <v>102</v>
      </c>
      <c r="S1" s="77" t="s">
        <v>38</v>
      </c>
      <c r="T1" s="77" t="s">
        <v>38</v>
      </c>
      <c r="U1" s="77" t="s">
        <v>38</v>
      </c>
      <c r="V1" s="77" t="s">
        <v>38</v>
      </c>
      <c r="W1" s="77" t="s">
        <v>38</v>
      </c>
      <c r="X1" s="77" t="s">
        <v>38</v>
      </c>
      <c r="Y1" s="77" t="s">
        <v>38</v>
      </c>
      <c r="Z1" s="77" t="s">
        <v>38</v>
      </c>
      <c r="AA1" s="77" t="s">
        <v>38</v>
      </c>
      <c r="AB1" s="77" t="s">
        <v>38</v>
      </c>
      <c r="AC1" s="77" t="s">
        <v>38</v>
      </c>
      <c r="AD1" s="77" t="s">
        <v>38</v>
      </c>
      <c r="AE1" s="77" t="s">
        <v>38</v>
      </c>
      <c r="AF1" s="77" t="s">
        <v>38</v>
      </c>
      <c r="AG1" s="77" t="s">
        <v>38</v>
      </c>
      <c r="AH1" s="77" t="s">
        <v>38</v>
      </c>
      <c r="AI1" s="77" t="s">
        <v>38</v>
      </c>
      <c r="AJ1" s="77" t="s">
        <v>38</v>
      </c>
    </row>
    <row r="2" spans="1:36" ht="21.75" customHeight="1" x14ac:dyDescent="0.25">
      <c r="A2" s="76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6" s="18" customFormat="1" ht="57.75" x14ac:dyDescent="0.2">
      <c r="A3" s="57" t="s">
        <v>5</v>
      </c>
      <c r="B3" s="57" t="s">
        <v>40</v>
      </c>
      <c r="C3" s="58" t="s">
        <v>3</v>
      </c>
      <c r="D3" s="59" t="s">
        <v>41</v>
      </c>
      <c r="E3" s="59" t="s">
        <v>4</v>
      </c>
      <c r="F3" s="59" t="s">
        <v>42</v>
      </c>
      <c r="G3" s="60" t="s">
        <v>43</v>
      </c>
      <c r="H3" s="61" t="s">
        <v>44</v>
      </c>
      <c r="I3" s="61" t="s">
        <v>46</v>
      </c>
      <c r="J3" s="62" t="s">
        <v>1</v>
      </c>
      <c r="K3" s="38" t="s">
        <v>24</v>
      </c>
      <c r="L3" s="39" t="s">
        <v>0</v>
      </c>
      <c r="M3" s="37" t="s">
        <v>2</v>
      </c>
      <c r="N3" s="40">
        <v>42962</v>
      </c>
      <c r="O3" s="40">
        <v>42962</v>
      </c>
      <c r="P3" s="40">
        <v>43025</v>
      </c>
      <c r="Q3" s="40">
        <v>43122</v>
      </c>
      <c r="R3" s="40">
        <v>43231</v>
      </c>
      <c r="S3" s="40" t="s">
        <v>39</v>
      </c>
      <c r="T3" s="40" t="s">
        <v>39</v>
      </c>
      <c r="U3" s="40" t="s">
        <v>39</v>
      </c>
      <c r="V3" s="40" t="s">
        <v>39</v>
      </c>
      <c r="W3" s="40" t="s">
        <v>39</v>
      </c>
      <c r="X3" s="40" t="s">
        <v>39</v>
      </c>
      <c r="Y3" s="40" t="s">
        <v>39</v>
      </c>
      <c r="Z3" s="40" t="s">
        <v>39</v>
      </c>
      <c r="AA3" s="40" t="s">
        <v>39</v>
      </c>
      <c r="AB3" s="40" t="s">
        <v>39</v>
      </c>
      <c r="AC3" s="40" t="s">
        <v>39</v>
      </c>
      <c r="AD3" s="40" t="s">
        <v>39</v>
      </c>
      <c r="AE3" s="40" t="s">
        <v>39</v>
      </c>
      <c r="AF3" s="40" t="s">
        <v>39</v>
      </c>
      <c r="AG3" s="40" t="s">
        <v>39</v>
      </c>
      <c r="AH3" s="40" t="s">
        <v>39</v>
      </c>
      <c r="AI3" s="40" t="s">
        <v>39</v>
      </c>
      <c r="AJ3" s="40" t="s">
        <v>39</v>
      </c>
    </row>
    <row r="4" spans="1:36" ht="59.25" customHeight="1" x14ac:dyDescent="0.25">
      <c r="A4" s="48">
        <v>2</v>
      </c>
      <c r="B4" s="63" t="s">
        <v>48</v>
      </c>
      <c r="C4" s="49">
        <v>3</v>
      </c>
      <c r="D4" s="50" t="s">
        <v>49</v>
      </c>
      <c r="E4" s="67" t="s">
        <v>63</v>
      </c>
      <c r="F4" s="67" t="s">
        <v>79</v>
      </c>
      <c r="G4" s="52" t="s">
        <v>45</v>
      </c>
      <c r="H4" s="53" t="s">
        <v>64</v>
      </c>
      <c r="I4" s="54" t="s">
        <v>32</v>
      </c>
      <c r="J4" s="64">
        <v>2.87</v>
      </c>
      <c r="K4" s="43">
        <v>1600</v>
      </c>
      <c r="L4" s="41">
        <f>K4-(SUM(N4:AA4))</f>
        <v>550</v>
      </c>
      <c r="M4" s="42" t="str">
        <f>IF(L4&lt;0,"ATENÇÃO","OK")</f>
        <v>OK</v>
      </c>
      <c r="N4" s="47">
        <v>200</v>
      </c>
      <c r="O4" s="47"/>
      <c r="P4" s="47">
        <v>300</v>
      </c>
      <c r="Q4" s="47">
        <v>250</v>
      </c>
      <c r="R4" s="47">
        <v>300</v>
      </c>
      <c r="S4" s="47"/>
      <c r="T4" s="47"/>
      <c r="U4" s="47"/>
      <c r="V4" s="47"/>
      <c r="W4" s="47"/>
      <c r="X4" s="47"/>
      <c r="Y4" s="47"/>
      <c r="Z4" s="47"/>
      <c r="AA4" s="47"/>
      <c r="AB4" s="56"/>
      <c r="AC4" s="56"/>
      <c r="AD4" s="56"/>
      <c r="AE4" s="56"/>
      <c r="AF4" s="56"/>
      <c r="AG4" s="56"/>
      <c r="AH4" s="56"/>
      <c r="AI4" s="56"/>
      <c r="AJ4" s="56"/>
    </row>
    <row r="5" spans="1:36" ht="48.75" customHeight="1" x14ac:dyDescent="0.25">
      <c r="A5" s="74">
        <v>3</v>
      </c>
      <c r="B5" s="75" t="s">
        <v>48</v>
      </c>
      <c r="C5" s="49">
        <v>4</v>
      </c>
      <c r="D5" s="50" t="s">
        <v>50</v>
      </c>
      <c r="E5" s="63" t="s">
        <v>51</v>
      </c>
      <c r="F5" s="67" t="s">
        <v>80</v>
      </c>
      <c r="G5" s="52" t="s">
        <v>65</v>
      </c>
      <c r="H5" s="53" t="s">
        <v>66</v>
      </c>
      <c r="I5" s="54" t="s">
        <v>32</v>
      </c>
      <c r="J5" s="64">
        <v>2.87</v>
      </c>
      <c r="K5" s="43">
        <v>60</v>
      </c>
      <c r="L5" s="41">
        <f t="shared" ref="L5:L13" si="0">K5-(SUM(N5:AA5))</f>
        <v>36</v>
      </c>
      <c r="M5" s="42" t="str">
        <f>IF(L5&lt;0,"ATENÇÃO","OK")</f>
        <v>OK</v>
      </c>
      <c r="N5" s="47">
        <v>12</v>
      </c>
      <c r="O5" s="47"/>
      <c r="P5" s="47"/>
      <c r="Q5" s="47">
        <v>12</v>
      </c>
      <c r="R5" s="47"/>
      <c r="S5" s="47"/>
      <c r="T5" s="47"/>
      <c r="U5" s="47"/>
      <c r="V5" s="47"/>
      <c r="W5" s="47"/>
      <c r="X5" s="47"/>
      <c r="Y5" s="47"/>
      <c r="Z5" s="47"/>
      <c r="AA5" s="47"/>
      <c r="AB5" s="56"/>
      <c r="AC5" s="56"/>
      <c r="AD5" s="56"/>
      <c r="AE5" s="56"/>
      <c r="AF5" s="56"/>
      <c r="AG5" s="56"/>
      <c r="AH5" s="56"/>
      <c r="AI5" s="56"/>
      <c r="AJ5" s="56"/>
    </row>
    <row r="6" spans="1:36" ht="107.25" customHeight="1" x14ac:dyDescent="0.25">
      <c r="A6" s="74"/>
      <c r="B6" s="75"/>
      <c r="C6" s="49">
        <v>5</v>
      </c>
      <c r="D6" s="50" t="s">
        <v>52</v>
      </c>
      <c r="E6" s="63" t="s">
        <v>53</v>
      </c>
      <c r="F6" s="51" t="s">
        <v>81</v>
      </c>
      <c r="G6" s="52" t="s">
        <v>45</v>
      </c>
      <c r="H6" s="53" t="s">
        <v>67</v>
      </c>
      <c r="I6" s="54" t="s">
        <v>32</v>
      </c>
      <c r="J6" s="65">
        <v>2.61</v>
      </c>
      <c r="K6" s="44">
        <v>150</v>
      </c>
      <c r="L6" s="41">
        <f t="shared" si="0"/>
        <v>60</v>
      </c>
      <c r="M6" s="42" t="str">
        <f t="shared" ref="M6:M9" si="1">IF(L6&lt;0,"ATENÇÃO","OK")</f>
        <v>OK</v>
      </c>
      <c r="N6" s="47">
        <v>60</v>
      </c>
      <c r="O6" s="47"/>
      <c r="P6" s="47"/>
      <c r="Q6" s="47"/>
      <c r="R6" s="47">
        <v>30</v>
      </c>
      <c r="S6" s="47"/>
      <c r="T6" s="47"/>
      <c r="U6" s="47"/>
      <c r="V6" s="47"/>
      <c r="W6" s="47"/>
      <c r="X6" s="47"/>
      <c r="Y6" s="47"/>
      <c r="Z6" s="47"/>
      <c r="AA6" s="47"/>
      <c r="AB6" s="56"/>
      <c r="AC6" s="56"/>
      <c r="AD6" s="56"/>
      <c r="AE6" s="56"/>
      <c r="AF6" s="56"/>
      <c r="AG6" s="56"/>
      <c r="AH6" s="56"/>
      <c r="AI6" s="56"/>
      <c r="AJ6" s="56"/>
    </row>
    <row r="7" spans="1:36" ht="94.5" x14ac:dyDescent="0.25">
      <c r="A7" s="74"/>
      <c r="B7" s="75"/>
      <c r="C7" s="49">
        <v>6</v>
      </c>
      <c r="D7" s="50" t="s">
        <v>54</v>
      </c>
      <c r="E7" s="63" t="s">
        <v>53</v>
      </c>
      <c r="F7" s="51" t="s">
        <v>81</v>
      </c>
      <c r="G7" s="52" t="s">
        <v>45</v>
      </c>
      <c r="H7" s="53" t="s">
        <v>68</v>
      </c>
      <c r="I7" s="54" t="s">
        <v>32</v>
      </c>
      <c r="J7" s="65">
        <v>2.29</v>
      </c>
      <c r="K7" s="44">
        <v>150</v>
      </c>
      <c r="L7" s="41">
        <f t="shared" si="0"/>
        <v>30</v>
      </c>
      <c r="M7" s="42" t="str">
        <f t="shared" si="1"/>
        <v>OK</v>
      </c>
      <c r="N7" s="47">
        <v>60</v>
      </c>
      <c r="O7" s="47"/>
      <c r="P7" s="47"/>
      <c r="Q7" s="47">
        <v>30</v>
      </c>
      <c r="R7" s="47">
        <v>30</v>
      </c>
      <c r="S7" s="47"/>
      <c r="T7" s="47"/>
      <c r="U7" s="47"/>
      <c r="V7" s="47"/>
      <c r="W7" s="47"/>
      <c r="X7" s="47"/>
      <c r="Y7" s="47"/>
      <c r="Z7" s="47"/>
      <c r="AA7" s="47"/>
      <c r="AB7" s="56"/>
      <c r="AC7" s="56"/>
      <c r="AD7" s="56"/>
      <c r="AE7" s="56"/>
      <c r="AF7" s="56"/>
      <c r="AG7" s="56"/>
      <c r="AH7" s="56"/>
      <c r="AI7" s="56"/>
      <c r="AJ7" s="56"/>
    </row>
    <row r="8" spans="1:36" ht="105.75" customHeight="1" x14ac:dyDescent="0.25">
      <c r="A8" s="74"/>
      <c r="B8" s="75"/>
      <c r="C8" s="49">
        <v>7</v>
      </c>
      <c r="D8" s="50" t="s">
        <v>55</v>
      </c>
      <c r="E8" s="63" t="s">
        <v>53</v>
      </c>
      <c r="F8" s="51" t="s">
        <v>81</v>
      </c>
      <c r="G8" s="52" t="s">
        <v>45</v>
      </c>
      <c r="H8" s="53" t="s">
        <v>69</v>
      </c>
      <c r="I8" s="54" t="s">
        <v>32</v>
      </c>
      <c r="J8" s="65">
        <v>3.83</v>
      </c>
      <c r="K8" s="44">
        <v>200</v>
      </c>
      <c r="L8" s="41">
        <f t="shared" si="0"/>
        <v>140</v>
      </c>
      <c r="M8" s="42" t="str">
        <f t="shared" si="1"/>
        <v>OK</v>
      </c>
      <c r="N8" s="47"/>
      <c r="O8" s="47"/>
      <c r="P8" s="47">
        <v>30</v>
      </c>
      <c r="Q8" s="47"/>
      <c r="R8" s="47">
        <v>30</v>
      </c>
      <c r="S8" s="47"/>
      <c r="T8" s="47"/>
      <c r="U8" s="47"/>
      <c r="V8" s="47"/>
      <c r="W8" s="47"/>
      <c r="X8" s="47"/>
      <c r="Y8" s="47"/>
      <c r="Z8" s="47"/>
      <c r="AA8" s="47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63" customHeight="1" x14ac:dyDescent="0.25">
      <c r="A9" s="74"/>
      <c r="B9" s="75"/>
      <c r="C9" s="49">
        <v>8</v>
      </c>
      <c r="D9" s="50" t="s">
        <v>56</v>
      </c>
      <c r="E9" s="63" t="s">
        <v>53</v>
      </c>
      <c r="F9" s="51" t="s">
        <v>81</v>
      </c>
      <c r="G9" s="52" t="s">
        <v>45</v>
      </c>
      <c r="H9" s="53" t="s">
        <v>70</v>
      </c>
      <c r="I9" s="54" t="s">
        <v>32</v>
      </c>
      <c r="J9" s="65">
        <v>3.88</v>
      </c>
      <c r="K9" s="44">
        <v>200</v>
      </c>
      <c r="L9" s="41">
        <f t="shared" si="0"/>
        <v>110</v>
      </c>
      <c r="M9" s="42" t="str">
        <f t="shared" si="1"/>
        <v>OK</v>
      </c>
      <c r="N9" s="47"/>
      <c r="O9" s="47"/>
      <c r="P9" s="47">
        <v>30</v>
      </c>
      <c r="Q9" s="47">
        <v>30</v>
      </c>
      <c r="R9" s="47">
        <v>30</v>
      </c>
      <c r="S9" s="47"/>
      <c r="T9" s="47"/>
      <c r="U9" s="47"/>
      <c r="V9" s="47"/>
      <c r="W9" s="47"/>
      <c r="X9" s="47"/>
      <c r="Y9" s="47"/>
      <c r="Z9" s="47"/>
      <c r="AA9" s="47"/>
      <c r="AB9" s="56"/>
      <c r="AC9" s="56"/>
      <c r="AD9" s="56"/>
      <c r="AE9" s="56"/>
      <c r="AF9" s="56"/>
      <c r="AG9" s="56"/>
      <c r="AH9" s="56"/>
      <c r="AI9" s="56"/>
      <c r="AJ9" s="56"/>
    </row>
    <row r="10" spans="1:36" ht="94.5" x14ac:dyDescent="0.25">
      <c r="A10" s="74"/>
      <c r="B10" s="75"/>
      <c r="C10" s="49">
        <v>9</v>
      </c>
      <c r="D10" s="55" t="s">
        <v>57</v>
      </c>
      <c r="E10" s="63" t="s">
        <v>53</v>
      </c>
      <c r="F10" s="51" t="s">
        <v>81</v>
      </c>
      <c r="G10" s="52" t="s">
        <v>45</v>
      </c>
      <c r="H10" s="53" t="s">
        <v>71</v>
      </c>
      <c r="I10" s="54" t="s">
        <v>32</v>
      </c>
      <c r="J10" s="65">
        <v>3.04</v>
      </c>
      <c r="K10" s="44">
        <v>150</v>
      </c>
      <c r="L10" s="41">
        <f t="shared" si="0"/>
        <v>60</v>
      </c>
      <c r="M10" s="42" t="str">
        <f t="shared" ref="M10:M13" si="2">IF(L10&lt;0,"ATENÇÃO","OK")</f>
        <v>OK</v>
      </c>
      <c r="N10" s="47">
        <v>60</v>
      </c>
      <c r="O10" s="47"/>
      <c r="P10" s="47"/>
      <c r="Q10" s="47"/>
      <c r="R10" s="47">
        <v>30</v>
      </c>
      <c r="S10" s="47"/>
      <c r="T10" s="47"/>
      <c r="U10" s="47"/>
      <c r="V10" s="47"/>
      <c r="W10" s="47"/>
      <c r="X10" s="47"/>
      <c r="Y10" s="47"/>
      <c r="Z10" s="47"/>
      <c r="AA10" s="47"/>
      <c r="AB10" s="56"/>
      <c r="AC10" s="56"/>
      <c r="AD10" s="56"/>
      <c r="AE10" s="56"/>
      <c r="AF10" s="56"/>
      <c r="AG10" s="56"/>
      <c r="AH10" s="56"/>
      <c r="AI10" s="56"/>
      <c r="AJ10" s="56"/>
    </row>
    <row r="11" spans="1:36" ht="94.5" x14ac:dyDescent="0.25">
      <c r="A11" s="66">
        <v>4</v>
      </c>
      <c r="B11" s="63" t="s">
        <v>48</v>
      </c>
      <c r="C11" s="49">
        <v>10</v>
      </c>
      <c r="D11" s="55" t="s">
        <v>58</v>
      </c>
      <c r="E11" s="63" t="s">
        <v>59</v>
      </c>
      <c r="F11" s="51" t="s">
        <v>83</v>
      </c>
      <c r="G11" s="52" t="s">
        <v>72</v>
      </c>
      <c r="H11" s="53" t="s">
        <v>73</v>
      </c>
      <c r="I11" s="54" t="s">
        <v>32</v>
      </c>
      <c r="J11" s="65">
        <v>2.7</v>
      </c>
      <c r="K11" s="44">
        <v>1440</v>
      </c>
      <c r="L11" s="41">
        <f t="shared" si="0"/>
        <v>840</v>
      </c>
      <c r="M11" s="42" t="str">
        <f t="shared" si="2"/>
        <v>OK</v>
      </c>
      <c r="N11" s="47">
        <v>240</v>
      </c>
      <c r="O11" s="47"/>
      <c r="P11" s="47">
        <v>120</v>
      </c>
      <c r="Q11" s="47">
        <v>240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56"/>
      <c r="AC11" s="56"/>
      <c r="AD11" s="56"/>
      <c r="AE11" s="56"/>
      <c r="AF11" s="56"/>
      <c r="AG11" s="56"/>
      <c r="AH11" s="56"/>
      <c r="AI11" s="56"/>
      <c r="AJ11" s="56"/>
    </row>
    <row r="12" spans="1:36" ht="47.25" x14ac:dyDescent="0.25">
      <c r="A12" s="74">
        <v>5</v>
      </c>
      <c r="B12" s="75" t="s">
        <v>60</v>
      </c>
      <c r="C12" s="49">
        <v>11</v>
      </c>
      <c r="D12" s="55" t="s">
        <v>61</v>
      </c>
      <c r="E12" s="63" t="s">
        <v>51</v>
      </c>
      <c r="F12" s="51" t="s">
        <v>82</v>
      </c>
      <c r="G12" s="52" t="s">
        <v>74</v>
      </c>
      <c r="H12" s="53" t="s">
        <v>75</v>
      </c>
      <c r="I12" s="54" t="s">
        <v>76</v>
      </c>
      <c r="J12" s="65">
        <v>63.57</v>
      </c>
      <c r="K12" s="44">
        <v>12</v>
      </c>
      <c r="L12" s="41">
        <f t="shared" si="0"/>
        <v>9</v>
      </c>
      <c r="M12" s="42" t="str">
        <f t="shared" si="2"/>
        <v>OK</v>
      </c>
      <c r="N12" s="47"/>
      <c r="O12" s="47">
        <v>3</v>
      </c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56"/>
      <c r="AC12" s="56"/>
      <c r="AD12" s="56"/>
      <c r="AE12" s="56"/>
      <c r="AF12" s="56"/>
      <c r="AG12" s="56"/>
      <c r="AH12" s="56"/>
      <c r="AI12" s="56"/>
      <c r="AJ12" s="56"/>
    </row>
    <row r="13" spans="1:36" ht="47.25" x14ac:dyDescent="0.25">
      <c r="A13" s="74"/>
      <c r="B13" s="75"/>
      <c r="C13" s="49">
        <v>12</v>
      </c>
      <c r="D13" s="55" t="s">
        <v>62</v>
      </c>
      <c r="E13" s="63" t="s">
        <v>51</v>
      </c>
      <c r="F13" s="51" t="s">
        <v>82</v>
      </c>
      <c r="G13" s="52" t="s">
        <v>74</v>
      </c>
      <c r="H13" s="53" t="s">
        <v>77</v>
      </c>
      <c r="I13" s="54" t="s">
        <v>76</v>
      </c>
      <c r="J13" s="65">
        <v>289</v>
      </c>
      <c r="K13" s="44"/>
      <c r="L13" s="41">
        <f t="shared" si="0"/>
        <v>0</v>
      </c>
      <c r="M13" s="42" t="str">
        <f t="shared" si="2"/>
        <v>OK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56"/>
      <c r="AC13" s="56"/>
      <c r="AD13" s="56"/>
      <c r="AE13" s="56"/>
      <c r="AF13" s="56"/>
      <c r="AG13" s="56"/>
      <c r="AH13" s="56"/>
      <c r="AI13" s="56"/>
      <c r="AJ13" s="56"/>
    </row>
    <row r="16" spans="1:36" x14ac:dyDescent="0.25">
      <c r="D16" s="23"/>
    </row>
    <row r="17" spans="4:4" x14ac:dyDescent="0.25">
      <c r="D17" s="23"/>
    </row>
    <row r="18" spans="4:4" x14ac:dyDescent="0.25">
      <c r="D18" s="23"/>
    </row>
  </sheetData>
  <mergeCells count="31">
    <mergeCell ref="AH1:AH2"/>
    <mergeCell ref="AI1:AI2"/>
    <mergeCell ref="AJ1:AJ2"/>
    <mergeCell ref="AC1:AC2"/>
    <mergeCell ref="AD1:AD2"/>
    <mergeCell ref="AE1:AE2"/>
    <mergeCell ref="AF1:AF2"/>
    <mergeCell ref="AG1:AG2"/>
    <mergeCell ref="AB1:AB2"/>
    <mergeCell ref="Z1:Z2"/>
    <mergeCell ref="AA1:AA2"/>
    <mergeCell ref="N1:N2"/>
    <mergeCell ref="A1:C1"/>
    <mergeCell ref="Y1:Y2"/>
    <mergeCell ref="S1:S2"/>
    <mergeCell ref="T1:T2"/>
    <mergeCell ref="U1:U2"/>
    <mergeCell ref="V1:V2"/>
    <mergeCell ref="W1:W2"/>
    <mergeCell ref="O1:O2"/>
    <mergeCell ref="P1:P2"/>
    <mergeCell ref="Q1:Q2"/>
    <mergeCell ref="R1:R2"/>
    <mergeCell ref="X1:X2"/>
    <mergeCell ref="A12:A13"/>
    <mergeCell ref="B12:B13"/>
    <mergeCell ref="K1:M1"/>
    <mergeCell ref="D1:J1"/>
    <mergeCell ref="A2:M2"/>
    <mergeCell ref="A5:A10"/>
    <mergeCell ref="B5:B10"/>
  </mergeCells>
  <phoneticPr fontId="0" type="noConversion"/>
  <conditionalFormatting sqref="S4:Y4">
    <cfRule type="cellIs" dxfId="182" priority="34" stopIfTrue="1" operator="greaterThan">
      <formula>0</formula>
    </cfRule>
    <cfRule type="cellIs" dxfId="181" priority="35" stopIfTrue="1" operator="greaterThan">
      <formula>0</formula>
    </cfRule>
    <cfRule type="cellIs" dxfId="180" priority="36" stopIfTrue="1" operator="greaterThan">
      <formula>0</formula>
    </cfRule>
  </conditionalFormatting>
  <conditionalFormatting sqref="S5:Y13">
    <cfRule type="cellIs" dxfId="179" priority="31" stopIfTrue="1" operator="greaterThan">
      <formula>0</formula>
    </cfRule>
    <cfRule type="cellIs" dxfId="178" priority="32" stopIfTrue="1" operator="greaterThan">
      <formula>0</formula>
    </cfRule>
    <cfRule type="cellIs" dxfId="177" priority="33" stopIfTrue="1" operator="greaterThan">
      <formula>0</formula>
    </cfRule>
  </conditionalFormatting>
  <conditionalFormatting sqref="Z4:AA4">
    <cfRule type="cellIs" dxfId="176" priority="28" stopIfTrue="1" operator="greaterThan">
      <formula>0</formula>
    </cfRule>
    <cfRule type="cellIs" dxfId="175" priority="29" stopIfTrue="1" operator="greaterThan">
      <formula>0</formula>
    </cfRule>
    <cfRule type="cellIs" dxfId="174" priority="30" stopIfTrue="1" operator="greaterThan">
      <formula>0</formula>
    </cfRule>
  </conditionalFormatting>
  <conditionalFormatting sqref="Z5:AA13">
    <cfRule type="cellIs" dxfId="173" priority="25" stopIfTrue="1" operator="greaterThan">
      <formula>0</formula>
    </cfRule>
    <cfRule type="cellIs" dxfId="172" priority="26" stopIfTrue="1" operator="greaterThan">
      <formula>0</formula>
    </cfRule>
    <cfRule type="cellIs" dxfId="171" priority="27" stopIfTrue="1" operator="greaterThan">
      <formula>0</formula>
    </cfRule>
  </conditionalFormatting>
  <conditionalFormatting sqref="N4">
    <cfRule type="cellIs" dxfId="170" priority="10" stopIfTrue="1" operator="greaterThan">
      <formula>0</formula>
    </cfRule>
    <cfRule type="cellIs" dxfId="169" priority="11" stopIfTrue="1" operator="greaterThan">
      <formula>0</formula>
    </cfRule>
    <cfRule type="cellIs" dxfId="168" priority="12" stopIfTrue="1" operator="greaterThan">
      <formula>0</formula>
    </cfRule>
  </conditionalFormatting>
  <conditionalFormatting sqref="N5:N13">
    <cfRule type="cellIs" dxfId="167" priority="7" stopIfTrue="1" operator="greaterThan">
      <formula>0</formula>
    </cfRule>
    <cfRule type="cellIs" dxfId="166" priority="8" stopIfTrue="1" operator="greaterThan">
      <formula>0</formula>
    </cfRule>
    <cfRule type="cellIs" dxfId="165" priority="9" stopIfTrue="1" operator="greaterThan">
      <formula>0</formula>
    </cfRule>
  </conditionalFormatting>
  <conditionalFormatting sqref="O4:R4">
    <cfRule type="cellIs" dxfId="164" priority="4" stopIfTrue="1" operator="greaterThan">
      <formula>0</formula>
    </cfRule>
    <cfRule type="cellIs" dxfId="163" priority="5" stopIfTrue="1" operator="greaterThan">
      <formula>0</formula>
    </cfRule>
    <cfRule type="cellIs" dxfId="162" priority="6" stopIfTrue="1" operator="greaterThan">
      <formula>0</formula>
    </cfRule>
  </conditionalFormatting>
  <conditionalFormatting sqref="O5:R13">
    <cfRule type="cellIs" dxfId="161" priority="1" stopIfTrue="1" operator="greaterThan">
      <formula>0</formula>
    </cfRule>
    <cfRule type="cellIs" dxfId="160" priority="2" stopIfTrue="1" operator="greaterThan">
      <formula>0</formula>
    </cfRule>
    <cfRule type="cellIs" dxfId="159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C10" zoomScale="80" zoomScaleNormal="80" workbookViewId="0">
      <selection activeCell="K24" sqref="K24"/>
    </sheetView>
  </sheetViews>
  <sheetFormatPr defaultColWidth="9.7109375" defaultRowHeight="15" x14ac:dyDescent="0.25"/>
  <cols>
    <col min="1" max="1" width="14.5703125" style="1" customWidth="1"/>
    <col min="2" max="2" width="13.42578125" style="2" customWidth="1"/>
    <col min="3" max="3" width="6" style="19" bestFit="1" customWidth="1"/>
    <col min="4" max="4" width="53.85546875" style="2" bestFit="1" customWidth="1"/>
    <col min="5" max="5" width="15.7109375" style="2" customWidth="1"/>
    <col min="6" max="6" width="16.5703125" style="2" customWidth="1"/>
    <col min="7" max="7" width="11.85546875" style="2" customWidth="1"/>
    <col min="8" max="8" width="12" style="2" customWidth="1"/>
    <col min="9" max="9" width="13.28515625" style="2" customWidth="1"/>
    <col min="10" max="10" width="12.7109375" style="18" bestFit="1" customWidth="1"/>
    <col min="11" max="11" width="13.5703125" style="20" customWidth="1"/>
    <col min="12" max="12" width="13.28515625" style="3" customWidth="1"/>
    <col min="13" max="13" width="15" style="21" bestFit="1" customWidth="1"/>
    <col min="14" max="14" width="15" style="17" bestFit="1" customWidth="1"/>
    <col min="15" max="15" width="17" style="17" bestFit="1" customWidth="1"/>
    <col min="16" max="16384" width="9.7109375" style="17"/>
  </cols>
  <sheetData>
    <row r="1" spans="1:15" ht="32.25" customHeight="1" x14ac:dyDescent="0.25">
      <c r="A1" s="76" t="s">
        <v>78</v>
      </c>
      <c r="B1" s="76"/>
      <c r="C1" s="76"/>
      <c r="D1" s="76" t="s">
        <v>31</v>
      </c>
      <c r="E1" s="76"/>
      <c r="F1" s="76"/>
      <c r="G1" s="76"/>
      <c r="H1" s="76"/>
      <c r="I1" s="76"/>
      <c r="J1" s="76"/>
      <c r="K1" s="76" t="s">
        <v>36</v>
      </c>
      <c r="L1" s="76"/>
      <c r="M1" s="76"/>
      <c r="N1" s="76"/>
      <c r="O1" s="76"/>
    </row>
    <row r="2" spans="1:15" ht="29.25" customHeight="1" x14ac:dyDescent="0.25">
      <c r="A2" s="76" t="s">
        <v>35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18" customFormat="1" ht="60" customHeight="1" x14ac:dyDescent="0.2">
      <c r="A3" s="57" t="s">
        <v>5</v>
      </c>
      <c r="B3" s="57" t="s">
        <v>40</v>
      </c>
      <c r="C3" s="58" t="s">
        <v>3</v>
      </c>
      <c r="D3" s="59" t="s">
        <v>41</v>
      </c>
      <c r="E3" s="59" t="s">
        <v>4</v>
      </c>
      <c r="F3" s="59" t="s">
        <v>42</v>
      </c>
      <c r="G3" s="60" t="s">
        <v>43</v>
      </c>
      <c r="H3" s="61" t="s">
        <v>44</v>
      </c>
      <c r="I3" s="61" t="s">
        <v>46</v>
      </c>
      <c r="J3" s="62" t="s">
        <v>1</v>
      </c>
      <c r="K3" s="38" t="s">
        <v>24</v>
      </c>
      <c r="L3" s="39" t="s">
        <v>33</v>
      </c>
      <c r="M3" s="37" t="s">
        <v>23</v>
      </c>
      <c r="N3" s="45" t="s">
        <v>25</v>
      </c>
      <c r="O3" s="45" t="s">
        <v>26</v>
      </c>
    </row>
    <row r="4" spans="1:15" ht="30" customHeight="1" x14ac:dyDescent="0.25">
      <c r="A4" s="48">
        <v>2</v>
      </c>
      <c r="B4" s="63" t="s">
        <v>48</v>
      </c>
      <c r="C4" s="49">
        <v>3</v>
      </c>
      <c r="D4" s="50" t="s">
        <v>49</v>
      </c>
      <c r="E4" s="67" t="s">
        <v>63</v>
      </c>
      <c r="F4" s="67" t="s">
        <v>79</v>
      </c>
      <c r="G4" s="52" t="s">
        <v>45</v>
      </c>
      <c r="H4" s="53" t="s">
        <v>64</v>
      </c>
      <c r="I4" s="54" t="s">
        <v>32</v>
      </c>
      <c r="J4" s="68">
        <v>2.87</v>
      </c>
      <c r="K4" s="43">
        <f>Reitoria!K4+ESAG!K4+CEAD!K4+CEART!K4+FAED!K4+CEFID!K4+CESFI!K4+CERES!K4+CEAVI!K4</f>
        <v>5462</v>
      </c>
      <c r="L4" s="41">
        <f>(Reitoria!K4-Reitoria!L4)+(ESAG!K4-ESAG!L4)+(CEAD!K4-CEAD!L4)+(CEART!K4-CEART!L4)+(FAED!K4-FAED!L4)+(CEFID!K4-CEFID!L4)+(CESFI!K4-CESFI!L4)+(CERES!K4-CERES!L4)+(CEAVI!K4-CEAVI!L4)</f>
        <v>2872</v>
      </c>
      <c r="M4" s="46">
        <f>K4-L4</f>
        <v>2590</v>
      </c>
      <c r="N4" s="34">
        <f>J4*K4</f>
        <v>15675.94</v>
      </c>
      <c r="O4" s="35">
        <f>J4*L4</f>
        <v>8242.64</v>
      </c>
    </row>
    <row r="5" spans="1:15" ht="30" customHeight="1" x14ac:dyDescent="0.25">
      <c r="A5" s="74">
        <v>3</v>
      </c>
      <c r="B5" s="75" t="s">
        <v>48</v>
      </c>
      <c r="C5" s="49">
        <v>4</v>
      </c>
      <c r="D5" s="50" t="s">
        <v>50</v>
      </c>
      <c r="E5" s="63" t="s">
        <v>51</v>
      </c>
      <c r="F5" s="67" t="s">
        <v>80</v>
      </c>
      <c r="G5" s="52" t="s">
        <v>65</v>
      </c>
      <c r="H5" s="53" t="s">
        <v>66</v>
      </c>
      <c r="I5" s="54" t="s">
        <v>32</v>
      </c>
      <c r="J5" s="68">
        <v>2.87</v>
      </c>
      <c r="K5" s="43">
        <f>Reitoria!K5+ESAG!K5+CEAD!K5+CEART!K5+FAED!K5+CEFID!K5+CESFI!K5+CERES!K5+CEAVI!K5</f>
        <v>334</v>
      </c>
      <c r="L5" s="41">
        <f>(Reitoria!K5-Reitoria!L5)+(ESAG!K5-ESAG!L5)+(CEAD!K5-CEAD!L5)+(CEART!K5-CEART!L5)+(FAED!K5-FAED!L5)+(CEFID!K5-CEFID!L5)+(CESFI!K5-CESFI!L5)+(CERES!K5-CERES!L5)+(CEAVI!K5-CEAVI!L5)</f>
        <v>155</v>
      </c>
      <c r="M5" s="46">
        <f t="shared" ref="M5:M13" si="0">K5-L5</f>
        <v>179</v>
      </c>
      <c r="N5" s="34">
        <f t="shared" ref="N5:N13" si="1">J5*K5</f>
        <v>958.58</v>
      </c>
      <c r="O5" s="35">
        <f t="shared" ref="O5:O13" si="2">J5*L5</f>
        <v>444.85</v>
      </c>
    </row>
    <row r="6" spans="1:15" ht="30" customHeight="1" x14ac:dyDescent="0.25">
      <c r="A6" s="74"/>
      <c r="B6" s="75"/>
      <c r="C6" s="49">
        <v>5</v>
      </c>
      <c r="D6" s="50" t="s">
        <v>52</v>
      </c>
      <c r="E6" s="63" t="s">
        <v>53</v>
      </c>
      <c r="F6" s="51" t="s">
        <v>81</v>
      </c>
      <c r="G6" s="52" t="s">
        <v>45</v>
      </c>
      <c r="H6" s="53" t="s">
        <v>67</v>
      </c>
      <c r="I6" s="54" t="s">
        <v>32</v>
      </c>
      <c r="J6" s="69">
        <v>2.61</v>
      </c>
      <c r="K6" s="43">
        <f>Reitoria!K6+ESAG!K6+CEAD!K6+CEART!K6+FAED!K6+CEFID!K6+CESFI!K6+CERES!K6+CEAVI!K6</f>
        <v>452</v>
      </c>
      <c r="L6" s="41">
        <f>(Reitoria!K6-Reitoria!L6)+(ESAG!K6-ESAG!L6)+(CEAD!K6-CEAD!L6)+(CEART!K6-CEART!L6)+(FAED!K6-FAED!L6)+(CEFID!K6-CEFID!L6)+(CESFI!K6-CESFI!L6)+(CERES!K6-CERES!L6)+(CEAVI!K6-CEAVI!L6)</f>
        <v>317</v>
      </c>
      <c r="M6" s="46">
        <f t="shared" si="0"/>
        <v>135</v>
      </c>
      <c r="N6" s="34">
        <f t="shared" si="1"/>
        <v>1179.72</v>
      </c>
      <c r="O6" s="35">
        <f t="shared" si="2"/>
        <v>827.37</v>
      </c>
    </row>
    <row r="7" spans="1:15" ht="30" customHeight="1" x14ac:dyDescent="0.25">
      <c r="A7" s="74"/>
      <c r="B7" s="75"/>
      <c r="C7" s="49">
        <v>6</v>
      </c>
      <c r="D7" s="50" t="s">
        <v>54</v>
      </c>
      <c r="E7" s="63" t="s">
        <v>53</v>
      </c>
      <c r="F7" s="51" t="s">
        <v>81</v>
      </c>
      <c r="G7" s="52" t="s">
        <v>45</v>
      </c>
      <c r="H7" s="53" t="s">
        <v>68</v>
      </c>
      <c r="I7" s="54" t="s">
        <v>32</v>
      </c>
      <c r="J7" s="69">
        <v>2.29</v>
      </c>
      <c r="K7" s="43">
        <f>Reitoria!K7+ESAG!K7+CEAD!K7+CEART!K7+FAED!K7+CEFID!K7+CESFI!K7+CERES!K7+CEAVI!K7</f>
        <v>494</v>
      </c>
      <c r="L7" s="41">
        <f>(Reitoria!K7-Reitoria!L7)+(ESAG!K7-ESAG!L7)+(CEAD!K7-CEAD!L7)+(CEART!K7-CEART!L7)+(FAED!K7-FAED!L7)+(CEFID!K7-CEFID!L7)+(CESFI!K7-CESFI!L7)+(CERES!K7-CERES!L7)+(CEAVI!K7-CEAVI!L7)</f>
        <v>389</v>
      </c>
      <c r="M7" s="46">
        <f t="shared" si="0"/>
        <v>105</v>
      </c>
      <c r="N7" s="34">
        <f t="shared" si="1"/>
        <v>1131.26</v>
      </c>
      <c r="O7" s="35">
        <f t="shared" si="2"/>
        <v>890.81000000000006</v>
      </c>
    </row>
    <row r="8" spans="1:15" ht="30" customHeight="1" x14ac:dyDescent="0.25">
      <c r="A8" s="74"/>
      <c r="B8" s="75"/>
      <c r="C8" s="49">
        <v>7</v>
      </c>
      <c r="D8" s="50" t="s">
        <v>55</v>
      </c>
      <c r="E8" s="63" t="s">
        <v>53</v>
      </c>
      <c r="F8" s="51" t="s">
        <v>81</v>
      </c>
      <c r="G8" s="52" t="s">
        <v>45</v>
      </c>
      <c r="H8" s="53" t="s">
        <v>69</v>
      </c>
      <c r="I8" s="54" t="s">
        <v>32</v>
      </c>
      <c r="J8" s="69">
        <v>3.83</v>
      </c>
      <c r="K8" s="43">
        <f>Reitoria!K8+ESAG!K8+CEAD!K8+CEART!K8+FAED!K8+CEFID!K8+CESFI!K8+CERES!K8+CEAVI!K8</f>
        <v>617</v>
      </c>
      <c r="L8" s="41">
        <f>(Reitoria!K8-Reitoria!L8)+(ESAG!K8-ESAG!L8)+(CEAD!K8-CEAD!L8)+(CEART!K8-CEART!L8)+(FAED!K8-FAED!L8)+(CEFID!K8-CEFID!L8)+(CESFI!K8-CESFI!L8)+(CERES!K8-CERES!L8)+(CEAVI!K8-CEAVI!L8)</f>
        <v>262</v>
      </c>
      <c r="M8" s="46">
        <f t="shared" si="0"/>
        <v>355</v>
      </c>
      <c r="N8" s="34">
        <f t="shared" si="1"/>
        <v>2363.11</v>
      </c>
      <c r="O8" s="35">
        <f t="shared" si="2"/>
        <v>1003.46</v>
      </c>
    </row>
    <row r="9" spans="1:15" ht="30" customHeight="1" x14ac:dyDescent="0.25">
      <c r="A9" s="74"/>
      <c r="B9" s="75"/>
      <c r="C9" s="49">
        <v>8</v>
      </c>
      <c r="D9" s="50" t="s">
        <v>56</v>
      </c>
      <c r="E9" s="63" t="s">
        <v>53</v>
      </c>
      <c r="F9" s="51" t="s">
        <v>81</v>
      </c>
      <c r="G9" s="52" t="s">
        <v>45</v>
      </c>
      <c r="H9" s="53" t="s">
        <v>70</v>
      </c>
      <c r="I9" s="54" t="s">
        <v>32</v>
      </c>
      <c r="J9" s="69">
        <v>3.88</v>
      </c>
      <c r="K9" s="43">
        <f>Reitoria!K9+ESAG!K9+CEAD!K9+CEART!K9+FAED!K9+CEFID!K9+CESFI!K9+CERES!K9+CEAVI!K9</f>
        <v>617</v>
      </c>
      <c r="L9" s="41">
        <f>(Reitoria!K9-Reitoria!L9)+(ESAG!K9-ESAG!L9)+(CEAD!K9-CEAD!L9)+(CEART!K9-CEART!L9)+(FAED!K9-FAED!L9)+(CEFID!K9-CEFID!L9)+(CESFI!K9-CESFI!L9)+(CERES!K9-CERES!L9)+(CEAVI!K9-CEAVI!L9)</f>
        <v>292</v>
      </c>
      <c r="M9" s="46">
        <f t="shared" si="0"/>
        <v>325</v>
      </c>
      <c r="N9" s="34">
        <f t="shared" si="1"/>
        <v>2393.96</v>
      </c>
      <c r="O9" s="35">
        <f t="shared" si="2"/>
        <v>1132.96</v>
      </c>
    </row>
    <row r="10" spans="1:15" ht="30" customHeight="1" x14ac:dyDescent="0.25">
      <c r="A10" s="74"/>
      <c r="B10" s="75"/>
      <c r="C10" s="49">
        <v>9</v>
      </c>
      <c r="D10" s="55" t="s">
        <v>57</v>
      </c>
      <c r="E10" s="63" t="s">
        <v>53</v>
      </c>
      <c r="F10" s="51" t="s">
        <v>81</v>
      </c>
      <c r="G10" s="52" t="s">
        <v>45</v>
      </c>
      <c r="H10" s="53" t="s">
        <v>71</v>
      </c>
      <c r="I10" s="54" t="s">
        <v>32</v>
      </c>
      <c r="J10" s="69">
        <v>3.04</v>
      </c>
      <c r="K10" s="43">
        <f>Reitoria!K10+ESAG!K10+CEAD!K10+CEART!K10+FAED!K10+CEFID!K10+CESFI!K10+CERES!K10+CEAVI!K10</f>
        <v>150</v>
      </c>
      <c r="L10" s="41">
        <f>(Reitoria!K10-Reitoria!L10)+(ESAG!K10-ESAG!L10)+(CEAD!K10-CEAD!L10)+(CEART!K10-CEART!L10)+(FAED!K10-FAED!L10)+(CEFID!K10-CEFID!L10)+(CESFI!K10-CESFI!L10)+(CERES!K10-CERES!L10)+(CEAVI!K10-CEAVI!L10)</f>
        <v>90</v>
      </c>
      <c r="M10" s="46">
        <f t="shared" si="0"/>
        <v>60</v>
      </c>
      <c r="N10" s="34">
        <f t="shared" si="1"/>
        <v>456</v>
      </c>
      <c r="O10" s="35">
        <f t="shared" si="2"/>
        <v>273.60000000000002</v>
      </c>
    </row>
    <row r="11" spans="1:15" ht="30" customHeight="1" x14ac:dyDescent="0.25">
      <c r="A11" s="66">
        <v>4</v>
      </c>
      <c r="B11" s="63" t="s">
        <v>48</v>
      </c>
      <c r="C11" s="49">
        <v>10</v>
      </c>
      <c r="D11" s="55" t="s">
        <v>58</v>
      </c>
      <c r="E11" s="63" t="s">
        <v>59</v>
      </c>
      <c r="F11" s="51" t="s">
        <v>83</v>
      </c>
      <c r="G11" s="52" t="s">
        <v>72</v>
      </c>
      <c r="H11" s="53" t="s">
        <v>73</v>
      </c>
      <c r="I11" s="54" t="s">
        <v>32</v>
      </c>
      <c r="J11" s="69">
        <v>2.7</v>
      </c>
      <c r="K11" s="43">
        <f>Reitoria!K11+ESAG!K11+CEAD!K11+CEART!K11+FAED!K11+CEFID!K11+CESFI!K11+CERES!K11+CEAVI!K11</f>
        <v>1440</v>
      </c>
      <c r="L11" s="41">
        <f>(Reitoria!K11-Reitoria!L11)+(ESAG!K11-ESAG!L11)+(CEAD!K11-CEAD!L11)+(CEART!K11-CEART!L11)+(FAED!K11-FAED!L11)+(CEFID!K11-CEFID!L11)+(CESFI!K11-CESFI!L11)+(CERES!K11-CERES!L11)+(CEAVI!K11-CEAVI!L11)</f>
        <v>600</v>
      </c>
      <c r="M11" s="46">
        <f t="shared" si="0"/>
        <v>840</v>
      </c>
      <c r="N11" s="34">
        <f t="shared" si="1"/>
        <v>3888.0000000000005</v>
      </c>
      <c r="O11" s="35">
        <f t="shared" si="2"/>
        <v>1620</v>
      </c>
    </row>
    <row r="12" spans="1:15" ht="30" customHeight="1" x14ac:dyDescent="0.25">
      <c r="A12" s="74">
        <v>5</v>
      </c>
      <c r="B12" s="75" t="s">
        <v>60</v>
      </c>
      <c r="C12" s="49">
        <v>11</v>
      </c>
      <c r="D12" s="55" t="s">
        <v>61</v>
      </c>
      <c r="E12" s="63" t="s">
        <v>51</v>
      </c>
      <c r="F12" s="51" t="s">
        <v>82</v>
      </c>
      <c r="G12" s="52" t="s">
        <v>74</v>
      </c>
      <c r="H12" s="53" t="s">
        <v>75</v>
      </c>
      <c r="I12" s="54" t="s">
        <v>76</v>
      </c>
      <c r="J12" s="69">
        <v>63.57</v>
      </c>
      <c r="K12" s="43">
        <f>Reitoria!K12+ESAG!K12+CEAD!K12+CEART!K12+FAED!K12+CEFID!K12+CESFI!K12+CERES!K12+CEAVI!K12</f>
        <v>57</v>
      </c>
      <c r="L12" s="41">
        <f>(Reitoria!K12-Reitoria!L12)+(ESAG!K12-ESAG!L12)+(CEAD!K12-CEAD!L12)+(CEART!K12-CEART!L12)+(FAED!K12-FAED!L12)+(CEFID!K12-CEFID!L12)+(CESFI!K12-CESFI!L12)+(CERES!K12-CERES!L12)+(CEAVI!K12-CEAVI!L12)</f>
        <v>18</v>
      </c>
      <c r="M12" s="46">
        <f t="shared" si="0"/>
        <v>39</v>
      </c>
      <c r="N12" s="34">
        <f t="shared" si="1"/>
        <v>3623.4900000000002</v>
      </c>
      <c r="O12" s="35">
        <f t="shared" si="2"/>
        <v>1144.26</v>
      </c>
    </row>
    <row r="13" spans="1:15" ht="30" customHeight="1" x14ac:dyDescent="0.25">
      <c r="A13" s="74"/>
      <c r="B13" s="75"/>
      <c r="C13" s="49">
        <v>12</v>
      </c>
      <c r="D13" s="55" t="s">
        <v>62</v>
      </c>
      <c r="E13" s="63" t="s">
        <v>51</v>
      </c>
      <c r="F13" s="51" t="s">
        <v>82</v>
      </c>
      <c r="G13" s="52" t="s">
        <v>74</v>
      </c>
      <c r="H13" s="53" t="s">
        <v>77</v>
      </c>
      <c r="I13" s="54" t="s">
        <v>76</v>
      </c>
      <c r="J13" s="69">
        <v>289</v>
      </c>
      <c r="K13" s="43">
        <f>Reitoria!K13+ESAG!K13+CEAD!K13+CEART!K13+FAED!K13+CEFID!K13+CESFI!K13+CERES!K13+CEAVI!K13</f>
        <v>3</v>
      </c>
      <c r="L13" s="41">
        <f>(Reitoria!K13-Reitoria!L13)+(ESAG!K13-ESAG!L13)+(CEAD!K13-CEAD!L13)+(CEART!K13-CEART!L13)+(FAED!K13-FAED!L13)+(CEFID!K13-CEFID!L13)+(CESFI!K13-CESFI!L13)+(CERES!K13-CERES!L13)+(CEAVI!K13-CEAVI!L13)</f>
        <v>0</v>
      </c>
      <c r="M13" s="46">
        <f t="shared" si="0"/>
        <v>3</v>
      </c>
      <c r="N13" s="34">
        <f t="shared" si="1"/>
        <v>867</v>
      </c>
      <c r="O13" s="35">
        <f t="shared" si="2"/>
        <v>0</v>
      </c>
    </row>
    <row r="14" spans="1:15" ht="30" customHeight="1" x14ac:dyDescent="0.25">
      <c r="M14" s="36"/>
      <c r="N14" s="34">
        <f>SUM(N4:N13)</f>
        <v>32537.06</v>
      </c>
      <c r="O14" s="35">
        <f>SUM(O4:O13)</f>
        <v>15579.95</v>
      </c>
    </row>
    <row r="16" spans="1:15" ht="15.75" x14ac:dyDescent="0.25">
      <c r="D16" s="23"/>
      <c r="K16" s="88" t="s">
        <v>84</v>
      </c>
      <c r="L16" s="89"/>
      <c r="M16" s="89"/>
      <c r="N16" s="89"/>
      <c r="O16" s="90"/>
    </row>
    <row r="17" spans="4:15" ht="15.75" x14ac:dyDescent="0.25">
      <c r="D17" s="23"/>
      <c r="K17" s="79" t="s">
        <v>34</v>
      </c>
      <c r="L17" s="80"/>
      <c r="M17" s="80"/>
      <c r="N17" s="80"/>
      <c r="O17" s="81"/>
    </row>
    <row r="18" spans="4:15" ht="15.75" x14ac:dyDescent="0.25">
      <c r="D18" s="23"/>
      <c r="K18" s="82" t="s">
        <v>47</v>
      </c>
      <c r="L18" s="83"/>
      <c r="M18" s="83"/>
      <c r="N18" s="83"/>
      <c r="O18" s="84"/>
    </row>
    <row r="19" spans="4:15" ht="15.75" x14ac:dyDescent="0.25">
      <c r="K19" s="28" t="s">
        <v>27</v>
      </c>
      <c r="L19" s="29"/>
      <c r="M19" s="29"/>
      <c r="N19" s="29"/>
      <c r="O19" s="24">
        <f>N14</f>
        <v>32537.06</v>
      </c>
    </row>
    <row r="20" spans="4:15" ht="15.75" x14ac:dyDescent="0.25">
      <c r="K20" s="30" t="s">
        <v>28</v>
      </c>
      <c r="L20" s="31"/>
      <c r="M20" s="31"/>
      <c r="N20" s="31"/>
      <c r="O20" s="25">
        <f>O14</f>
        <v>15579.95</v>
      </c>
    </row>
    <row r="21" spans="4:15" ht="15.75" x14ac:dyDescent="0.25">
      <c r="K21" s="30" t="s">
        <v>29</v>
      </c>
      <c r="L21" s="31"/>
      <c r="M21" s="31"/>
      <c r="N21" s="31"/>
      <c r="O21" s="27"/>
    </row>
    <row r="22" spans="4:15" ht="15.75" x14ac:dyDescent="0.25">
      <c r="K22" s="32" t="s">
        <v>30</v>
      </c>
      <c r="L22" s="33"/>
      <c r="M22" s="33"/>
      <c r="N22" s="33"/>
      <c r="O22" s="26">
        <f>O20/O19</f>
        <v>0.47883705534550447</v>
      </c>
    </row>
    <row r="23" spans="4:15" ht="15.75" x14ac:dyDescent="0.25">
      <c r="K23" s="85" t="s">
        <v>106</v>
      </c>
      <c r="L23" s="86"/>
      <c r="M23" s="86"/>
      <c r="N23" s="86"/>
      <c r="O23" s="87"/>
    </row>
  </sheetData>
  <mergeCells count="12">
    <mergeCell ref="K17:O17"/>
    <mergeCell ref="K18:O18"/>
    <mergeCell ref="K23:O23"/>
    <mergeCell ref="K1:O1"/>
    <mergeCell ref="A2:O2"/>
    <mergeCell ref="K16:O16"/>
    <mergeCell ref="A5:A10"/>
    <mergeCell ref="B5:B10"/>
    <mergeCell ref="A12:A13"/>
    <mergeCell ref="B12:B13"/>
    <mergeCell ref="A1:C1"/>
    <mergeCell ref="D1:J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4" customWidth="1"/>
    <col min="2" max="2" width="6.85546875" style="4" customWidth="1"/>
    <col min="3" max="3" width="31" style="4" customWidth="1"/>
    <col min="4" max="4" width="8.5703125" style="4" bestFit="1" customWidth="1"/>
    <col min="5" max="5" width="9.5703125" style="4" customWidth="1"/>
    <col min="6" max="6" width="14.7109375" style="4" customWidth="1"/>
    <col min="7" max="7" width="16" style="4" customWidth="1"/>
    <col min="8" max="8" width="11.140625" style="4" customWidth="1"/>
    <col min="9" max="16384" width="9.140625" style="4"/>
  </cols>
  <sheetData>
    <row r="1" spans="1:8" ht="20.25" customHeight="1" x14ac:dyDescent="0.2">
      <c r="A1" s="92" t="s">
        <v>6</v>
      </c>
      <c r="B1" s="92"/>
      <c r="C1" s="92"/>
      <c r="D1" s="92"/>
      <c r="E1" s="92"/>
      <c r="F1" s="92"/>
      <c r="G1" s="92"/>
      <c r="H1" s="92"/>
    </row>
    <row r="2" spans="1:8" ht="20.25" x14ac:dyDescent="0.2">
      <c r="B2" s="5"/>
    </row>
    <row r="3" spans="1:8" ht="47.25" customHeight="1" x14ac:dyDescent="0.2">
      <c r="A3" s="93" t="s">
        <v>7</v>
      </c>
      <c r="B3" s="93"/>
      <c r="C3" s="93"/>
      <c r="D3" s="93"/>
      <c r="E3" s="93"/>
      <c r="F3" s="93"/>
      <c r="G3" s="93"/>
      <c r="H3" s="93"/>
    </row>
    <row r="4" spans="1:8" ht="35.25" customHeight="1" x14ac:dyDescent="0.2">
      <c r="B4" s="6"/>
    </row>
    <row r="5" spans="1:8" ht="15" customHeight="1" x14ac:dyDescent="0.2">
      <c r="A5" s="94" t="s">
        <v>8</v>
      </c>
      <c r="B5" s="94"/>
      <c r="C5" s="94"/>
      <c r="D5" s="94"/>
      <c r="E5" s="94"/>
      <c r="F5" s="94"/>
      <c r="G5" s="94"/>
      <c r="H5" s="94"/>
    </row>
    <row r="6" spans="1:8" ht="15" customHeight="1" x14ac:dyDescent="0.2">
      <c r="A6" s="94" t="s">
        <v>9</v>
      </c>
      <c r="B6" s="94"/>
      <c r="C6" s="94"/>
      <c r="D6" s="94"/>
      <c r="E6" s="94"/>
      <c r="F6" s="94"/>
      <c r="G6" s="94"/>
      <c r="H6" s="94"/>
    </row>
    <row r="7" spans="1:8" ht="15" customHeight="1" x14ac:dyDescent="0.2">
      <c r="A7" s="94" t="s">
        <v>10</v>
      </c>
      <c r="B7" s="94"/>
      <c r="C7" s="94"/>
      <c r="D7" s="94"/>
      <c r="E7" s="94"/>
      <c r="F7" s="94"/>
      <c r="G7" s="94"/>
      <c r="H7" s="94"/>
    </row>
    <row r="8" spans="1:8" ht="15" customHeight="1" x14ac:dyDescent="0.2">
      <c r="A8" s="94" t="s">
        <v>11</v>
      </c>
      <c r="B8" s="94"/>
      <c r="C8" s="94"/>
      <c r="D8" s="94"/>
      <c r="E8" s="94"/>
      <c r="F8" s="94"/>
      <c r="G8" s="94"/>
      <c r="H8" s="94"/>
    </row>
    <row r="9" spans="1:8" ht="30" customHeight="1" x14ac:dyDescent="0.2">
      <c r="B9" s="7"/>
    </row>
    <row r="10" spans="1:8" ht="105" customHeight="1" x14ac:dyDescent="0.2">
      <c r="A10" s="95" t="s">
        <v>12</v>
      </c>
      <c r="B10" s="95"/>
      <c r="C10" s="95"/>
      <c r="D10" s="95"/>
      <c r="E10" s="95"/>
      <c r="F10" s="95"/>
      <c r="G10" s="95"/>
      <c r="H10" s="95"/>
    </row>
    <row r="11" spans="1:8" ht="15.75" thickBot="1" x14ac:dyDescent="0.25">
      <c r="B11" s="8"/>
    </row>
    <row r="12" spans="1:8" ht="48.75" thickBot="1" x14ac:dyDescent="0.25">
      <c r="A12" s="9" t="s">
        <v>5</v>
      </c>
      <c r="B12" s="9" t="s">
        <v>3</v>
      </c>
      <c r="C12" s="10" t="s">
        <v>13</v>
      </c>
      <c r="D12" s="10" t="s">
        <v>4</v>
      </c>
      <c r="E12" s="10" t="s">
        <v>14</v>
      </c>
      <c r="F12" s="10" t="s">
        <v>15</v>
      </c>
      <c r="G12" s="10" t="s">
        <v>16</v>
      </c>
      <c r="H12" s="10" t="s">
        <v>17</v>
      </c>
    </row>
    <row r="13" spans="1:8" ht="15.75" thickBot="1" x14ac:dyDescent="0.25">
      <c r="A13" s="11"/>
      <c r="B13" s="11"/>
      <c r="C13" s="12"/>
      <c r="D13" s="12"/>
      <c r="E13" s="12"/>
      <c r="F13" s="12"/>
      <c r="G13" s="12"/>
      <c r="H13" s="12"/>
    </row>
    <row r="14" spans="1:8" ht="15.75" thickBot="1" x14ac:dyDescent="0.25">
      <c r="A14" s="11"/>
      <c r="B14" s="11"/>
      <c r="C14" s="12"/>
      <c r="D14" s="12"/>
      <c r="E14" s="12"/>
      <c r="F14" s="12"/>
      <c r="G14" s="12"/>
      <c r="H14" s="12"/>
    </row>
    <row r="15" spans="1:8" ht="15.75" thickBot="1" x14ac:dyDescent="0.25">
      <c r="A15" s="11"/>
      <c r="B15" s="11"/>
      <c r="C15" s="12"/>
      <c r="D15" s="12"/>
      <c r="E15" s="12"/>
      <c r="F15" s="12"/>
      <c r="G15" s="12"/>
      <c r="H15" s="12"/>
    </row>
    <row r="16" spans="1:8" ht="15.75" thickBot="1" x14ac:dyDescent="0.25">
      <c r="A16" s="11"/>
      <c r="B16" s="11"/>
      <c r="C16" s="12"/>
      <c r="D16" s="12"/>
      <c r="E16" s="12"/>
      <c r="F16" s="12"/>
      <c r="G16" s="12"/>
      <c r="H16" s="12"/>
    </row>
    <row r="17" spans="1:8" ht="15.75" thickBot="1" x14ac:dyDescent="0.25">
      <c r="A17" s="13"/>
      <c r="B17" s="13"/>
      <c r="C17" s="14"/>
      <c r="D17" s="14"/>
      <c r="E17" s="14"/>
      <c r="F17" s="14"/>
      <c r="G17" s="14"/>
      <c r="H17" s="14"/>
    </row>
    <row r="18" spans="1:8" ht="42" customHeight="1" x14ac:dyDescent="0.2">
      <c r="B18" s="15"/>
      <c r="C18" s="16"/>
      <c r="D18" s="16"/>
      <c r="E18" s="16"/>
      <c r="F18" s="16"/>
      <c r="G18" s="16"/>
      <c r="H18" s="16"/>
    </row>
    <row r="19" spans="1:8" ht="15" customHeight="1" x14ac:dyDescent="0.2">
      <c r="A19" s="96" t="s">
        <v>18</v>
      </c>
      <c r="B19" s="96"/>
      <c r="C19" s="96"/>
      <c r="D19" s="96"/>
      <c r="E19" s="96"/>
      <c r="F19" s="96"/>
      <c r="G19" s="96"/>
      <c r="H19" s="96"/>
    </row>
    <row r="20" spans="1:8" ht="14.25" x14ac:dyDescent="0.2">
      <c r="A20" s="97" t="s">
        <v>19</v>
      </c>
      <c r="B20" s="97"/>
      <c r="C20" s="97"/>
      <c r="D20" s="97"/>
      <c r="E20" s="97"/>
      <c r="F20" s="97"/>
      <c r="G20" s="97"/>
      <c r="H20" s="97"/>
    </row>
    <row r="21" spans="1:8" ht="15" x14ac:dyDescent="0.2">
      <c r="B21" s="8"/>
    </row>
    <row r="22" spans="1:8" ht="15" x14ac:dyDescent="0.2">
      <c r="B22" s="8"/>
    </row>
    <row r="23" spans="1:8" ht="15" x14ac:dyDescent="0.2">
      <c r="B23" s="8"/>
    </row>
    <row r="24" spans="1:8" ht="15" customHeight="1" x14ac:dyDescent="0.2">
      <c r="A24" s="98" t="s">
        <v>20</v>
      </c>
      <c r="B24" s="98"/>
      <c r="C24" s="98"/>
      <c r="D24" s="98"/>
      <c r="E24" s="98"/>
      <c r="F24" s="98"/>
      <c r="G24" s="98"/>
      <c r="H24" s="98"/>
    </row>
    <row r="25" spans="1:8" ht="15" customHeight="1" x14ac:dyDescent="0.2">
      <c r="A25" s="98" t="s">
        <v>21</v>
      </c>
      <c r="B25" s="98"/>
      <c r="C25" s="98"/>
      <c r="D25" s="98"/>
      <c r="E25" s="98"/>
      <c r="F25" s="98"/>
      <c r="G25" s="98"/>
      <c r="H25" s="98"/>
    </row>
    <row r="26" spans="1:8" ht="15" customHeight="1" x14ac:dyDescent="0.2">
      <c r="A26" s="91" t="s">
        <v>22</v>
      </c>
      <c r="B26" s="91"/>
      <c r="C26" s="91"/>
      <c r="D26" s="91"/>
      <c r="E26" s="91"/>
      <c r="F26" s="91"/>
      <c r="G26" s="91"/>
      <c r="H26" s="91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opLeftCell="F7" zoomScale="80" zoomScaleNormal="80" workbookViewId="0">
      <selection activeCell="N1" sqref="N1:N13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1.2851562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76" t="s">
        <v>78</v>
      </c>
      <c r="B1" s="76"/>
      <c r="C1" s="76"/>
      <c r="D1" s="76" t="s">
        <v>31</v>
      </c>
      <c r="E1" s="76"/>
      <c r="F1" s="76"/>
      <c r="G1" s="76"/>
      <c r="H1" s="76"/>
      <c r="I1" s="76"/>
      <c r="J1" s="76"/>
      <c r="K1" s="76" t="s">
        <v>47</v>
      </c>
      <c r="L1" s="76"/>
      <c r="M1" s="76"/>
      <c r="N1" s="77" t="s">
        <v>95</v>
      </c>
      <c r="O1" s="77" t="s">
        <v>38</v>
      </c>
      <c r="P1" s="77" t="s">
        <v>38</v>
      </c>
      <c r="Q1" s="77" t="s">
        <v>38</v>
      </c>
      <c r="R1" s="77" t="s">
        <v>38</v>
      </c>
      <c r="S1" s="77" t="s">
        <v>38</v>
      </c>
      <c r="T1" s="77" t="s">
        <v>38</v>
      </c>
      <c r="U1" s="77" t="s">
        <v>38</v>
      </c>
      <c r="V1" s="77" t="s">
        <v>38</v>
      </c>
      <c r="W1" s="77" t="s">
        <v>38</v>
      </c>
      <c r="X1" s="77" t="s">
        <v>38</v>
      </c>
      <c r="Y1" s="77" t="s">
        <v>38</v>
      </c>
      <c r="Z1" s="77" t="s">
        <v>38</v>
      </c>
      <c r="AA1" s="77" t="s">
        <v>38</v>
      </c>
      <c r="AB1" s="77" t="s">
        <v>38</v>
      </c>
      <c r="AC1" s="77" t="s">
        <v>38</v>
      </c>
      <c r="AD1" s="77" t="s">
        <v>38</v>
      </c>
      <c r="AE1" s="77" t="s">
        <v>38</v>
      </c>
      <c r="AF1" s="77" t="s">
        <v>38</v>
      </c>
      <c r="AG1" s="77" t="s">
        <v>38</v>
      </c>
      <c r="AH1" s="77" t="s">
        <v>38</v>
      </c>
      <c r="AI1" s="77" t="s">
        <v>38</v>
      </c>
      <c r="AJ1" s="77" t="s">
        <v>38</v>
      </c>
    </row>
    <row r="2" spans="1:36" ht="21.75" customHeight="1" x14ac:dyDescent="0.25">
      <c r="A2" s="76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6" s="18" customFormat="1" ht="57.75" x14ac:dyDescent="0.2">
      <c r="A3" s="57" t="s">
        <v>5</v>
      </c>
      <c r="B3" s="57" t="s">
        <v>40</v>
      </c>
      <c r="C3" s="58" t="s">
        <v>3</v>
      </c>
      <c r="D3" s="59" t="s">
        <v>41</v>
      </c>
      <c r="E3" s="59" t="s">
        <v>4</v>
      </c>
      <c r="F3" s="59" t="s">
        <v>42</v>
      </c>
      <c r="G3" s="60" t="s">
        <v>43</v>
      </c>
      <c r="H3" s="61" t="s">
        <v>44</v>
      </c>
      <c r="I3" s="61" t="s">
        <v>46</v>
      </c>
      <c r="J3" s="62" t="s">
        <v>1</v>
      </c>
      <c r="K3" s="38" t="s">
        <v>24</v>
      </c>
      <c r="L3" s="39" t="s">
        <v>0</v>
      </c>
      <c r="M3" s="37" t="s">
        <v>2</v>
      </c>
      <c r="N3" s="40">
        <v>43100</v>
      </c>
      <c r="O3" s="40" t="s">
        <v>39</v>
      </c>
      <c r="P3" s="40" t="s">
        <v>39</v>
      </c>
      <c r="Q3" s="40" t="s">
        <v>39</v>
      </c>
      <c r="R3" s="40" t="s">
        <v>39</v>
      </c>
      <c r="S3" s="40" t="s">
        <v>39</v>
      </c>
      <c r="T3" s="40" t="s">
        <v>39</v>
      </c>
      <c r="U3" s="40" t="s">
        <v>39</v>
      </c>
      <c r="V3" s="40" t="s">
        <v>39</v>
      </c>
      <c r="W3" s="40" t="s">
        <v>39</v>
      </c>
      <c r="X3" s="40" t="s">
        <v>39</v>
      </c>
      <c r="Y3" s="40" t="s">
        <v>39</v>
      </c>
      <c r="Z3" s="40" t="s">
        <v>39</v>
      </c>
      <c r="AA3" s="40" t="s">
        <v>39</v>
      </c>
      <c r="AB3" s="40" t="s">
        <v>39</v>
      </c>
      <c r="AC3" s="40" t="s">
        <v>39</v>
      </c>
      <c r="AD3" s="40" t="s">
        <v>39</v>
      </c>
      <c r="AE3" s="40" t="s">
        <v>39</v>
      </c>
      <c r="AF3" s="40" t="s">
        <v>39</v>
      </c>
      <c r="AG3" s="40" t="s">
        <v>39</v>
      </c>
      <c r="AH3" s="40" t="s">
        <v>39</v>
      </c>
      <c r="AI3" s="40" t="s">
        <v>39</v>
      </c>
      <c r="AJ3" s="40" t="s">
        <v>39</v>
      </c>
    </row>
    <row r="4" spans="1:36" ht="59.25" customHeight="1" x14ac:dyDescent="0.25">
      <c r="A4" s="48">
        <v>2</v>
      </c>
      <c r="B4" s="63" t="s">
        <v>48</v>
      </c>
      <c r="C4" s="49">
        <v>3</v>
      </c>
      <c r="D4" s="50" t="s">
        <v>49</v>
      </c>
      <c r="E4" s="67" t="s">
        <v>63</v>
      </c>
      <c r="F4" s="67" t="s">
        <v>79</v>
      </c>
      <c r="G4" s="52" t="s">
        <v>45</v>
      </c>
      <c r="H4" s="53" t="s">
        <v>64</v>
      </c>
      <c r="I4" s="54" t="s">
        <v>32</v>
      </c>
      <c r="J4" s="64">
        <v>2.87</v>
      </c>
      <c r="K4" s="43">
        <v>520</v>
      </c>
      <c r="L4" s="41">
        <f>K4-(SUM(N4:AA4))</f>
        <v>420</v>
      </c>
      <c r="M4" s="42" t="str">
        <f>IF(L4&lt;0,"ATENÇÃO","OK")</f>
        <v>OK</v>
      </c>
      <c r="N4" s="73">
        <v>100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56"/>
      <c r="AC4" s="56"/>
      <c r="AD4" s="56"/>
      <c r="AE4" s="56"/>
      <c r="AF4" s="56"/>
      <c r="AG4" s="56"/>
      <c r="AH4" s="56"/>
      <c r="AI4" s="56"/>
      <c r="AJ4" s="56"/>
    </row>
    <row r="5" spans="1:36" ht="48.75" customHeight="1" x14ac:dyDescent="0.25">
      <c r="A5" s="74">
        <v>3</v>
      </c>
      <c r="B5" s="75" t="s">
        <v>48</v>
      </c>
      <c r="C5" s="49">
        <v>4</v>
      </c>
      <c r="D5" s="50" t="s">
        <v>50</v>
      </c>
      <c r="E5" s="63" t="s">
        <v>51</v>
      </c>
      <c r="F5" s="67" t="s">
        <v>80</v>
      </c>
      <c r="G5" s="52" t="s">
        <v>65</v>
      </c>
      <c r="H5" s="53" t="s">
        <v>66</v>
      </c>
      <c r="I5" s="54" t="s">
        <v>32</v>
      </c>
      <c r="J5" s="64">
        <v>2.87</v>
      </c>
      <c r="K5" s="43">
        <v>30</v>
      </c>
      <c r="L5" s="41">
        <f t="shared" ref="L5:L13" si="0">K5-(SUM(N5:AA5))</f>
        <v>20</v>
      </c>
      <c r="M5" s="42" t="str">
        <f>IF(L5&lt;0,"ATENÇÃO","OK")</f>
        <v>OK</v>
      </c>
      <c r="N5" s="73">
        <v>10</v>
      </c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56"/>
      <c r="AC5" s="56"/>
      <c r="AD5" s="56"/>
      <c r="AE5" s="56"/>
      <c r="AF5" s="56"/>
      <c r="AG5" s="56"/>
      <c r="AH5" s="56"/>
      <c r="AI5" s="56"/>
      <c r="AJ5" s="56"/>
    </row>
    <row r="6" spans="1:36" ht="107.25" customHeight="1" x14ac:dyDescent="0.25">
      <c r="A6" s="74"/>
      <c r="B6" s="75"/>
      <c r="C6" s="49">
        <v>5</v>
      </c>
      <c r="D6" s="50" t="s">
        <v>52</v>
      </c>
      <c r="E6" s="63" t="s">
        <v>53</v>
      </c>
      <c r="F6" s="51" t="s">
        <v>81</v>
      </c>
      <c r="G6" s="52" t="s">
        <v>45</v>
      </c>
      <c r="H6" s="53" t="s">
        <v>67</v>
      </c>
      <c r="I6" s="54" t="s">
        <v>32</v>
      </c>
      <c r="J6" s="65">
        <v>2.61</v>
      </c>
      <c r="K6" s="44">
        <v>10</v>
      </c>
      <c r="L6" s="41">
        <f t="shared" si="0"/>
        <v>10</v>
      </c>
      <c r="M6" s="42" t="str">
        <f t="shared" ref="M6:M13" si="1">IF(L6&lt;0,"ATENÇÃO","OK")</f>
        <v>OK</v>
      </c>
      <c r="N6" s="73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56"/>
      <c r="AC6" s="56"/>
      <c r="AD6" s="56"/>
      <c r="AE6" s="56"/>
      <c r="AF6" s="56"/>
      <c r="AG6" s="56"/>
      <c r="AH6" s="56"/>
      <c r="AI6" s="56"/>
      <c r="AJ6" s="56"/>
    </row>
    <row r="7" spans="1:36" ht="94.5" x14ac:dyDescent="0.25">
      <c r="A7" s="74"/>
      <c r="B7" s="75"/>
      <c r="C7" s="49">
        <v>6</v>
      </c>
      <c r="D7" s="50" t="s">
        <v>54</v>
      </c>
      <c r="E7" s="63" t="s">
        <v>53</v>
      </c>
      <c r="F7" s="51" t="s">
        <v>81</v>
      </c>
      <c r="G7" s="52" t="s">
        <v>45</v>
      </c>
      <c r="H7" s="53" t="s">
        <v>68</v>
      </c>
      <c r="I7" s="54" t="s">
        <v>32</v>
      </c>
      <c r="J7" s="65">
        <v>2.29</v>
      </c>
      <c r="K7" s="44">
        <v>10</v>
      </c>
      <c r="L7" s="41">
        <f t="shared" si="0"/>
        <v>10</v>
      </c>
      <c r="M7" s="42" t="str">
        <f t="shared" si="1"/>
        <v>OK</v>
      </c>
      <c r="N7" s="73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56"/>
      <c r="AC7" s="56"/>
      <c r="AD7" s="56"/>
      <c r="AE7" s="56"/>
      <c r="AF7" s="56"/>
      <c r="AG7" s="56"/>
      <c r="AH7" s="56"/>
      <c r="AI7" s="56"/>
      <c r="AJ7" s="56"/>
    </row>
    <row r="8" spans="1:36" ht="105.75" customHeight="1" x14ac:dyDescent="0.25">
      <c r="A8" s="74"/>
      <c r="B8" s="75"/>
      <c r="C8" s="49">
        <v>7</v>
      </c>
      <c r="D8" s="50" t="s">
        <v>55</v>
      </c>
      <c r="E8" s="63" t="s">
        <v>53</v>
      </c>
      <c r="F8" s="51" t="s">
        <v>81</v>
      </c>
      <c r="G8" s="52" t="s">
        <v>45</v>
      </c>
      <c r="H8" s="53" t="s">
        <v>69</v>
      </c>
      <c r="I8" s="54" t="s">
        <v>32</v>
      </c>
      <c r="J8" s="65">
        <v>3.83</v>
      </c>
      <c r="K8" s="44">
        <v>30</v>
      </c>
      <c r="L8" s="41">
        <f t="shared" si="0"/>
        <v>30</v>
      </c>
      <c r="M8" s="42" t="str">
        <f t="shared" si="1"/>
        <v>OK</v>
      </c>
      <c r="N8" s="73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63" customHeight="1" x14ac:dyDescent="0.25">
      <c r="A9" s="74"/>
      <c r="B9" s="75"/>
      <c r="C9" s="49">
        <v>8</v>
      </c>
      <c r="D9" s="50" t="s">
        <v>56</v>
      </c>
      <c r="E9" s="63" t="s">
        <v>53</v>
      </c>
      <c r="F9" s="51" t="s">
        <v>81</v>
      </c>
      <c r="G9" s="52" t="s">
        <v>45</v>
      </c>
      <c r="H9" s="53" t="s">
        <v>70</v>
      </c>
      <c r="I9" s="54" t="s">
        <v>32</v>
      </c>
      <c r="J9" s="65">
        <v>3.88</v>
      </c>
      <c r="K9" s="44">
        <v>30</v>
      </c>
      <c r="L9" s="41">
        <f t="shared" si="0"/>
        <v>30</v>
      </c>
      <c r="M9" s="42" t="str">
        <f t="shared" si="1"/>
        <v>OK</v>
      </c>
      <c r="N9" s="73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56"/>
      <c r="AC9" s="56"/>
      <c r="AD9" s="56"/>
      <c r="AE9" s="56"/>
      <c r="AF9" s="56"/>
      <c r="AG9" s="56"/>
      <c r="AH9" s="56"/>
      <c r="AI9" s="56"/>
      <c r="AJ9" s="56"/>
    </row>
    <row r="10" spans="1:36" ht="94.5" x14ac:dyDescent="0.25">
      <c r="A10" s="74"/>
      <c r="B10" s="75"/>
      <c r="C10" s="49">
        <v>9</v>
      </c>
      <c r="D10" s="55" t="s">
        <v>57</v>
      </c>
      <c r="E10" s="63" t="s">
        <v>53</v>
      </c>
      <c r="F10" s="51" t="s">
        <v>81</v>
      </c>
      <c r="G10" s="52" t="s">
        <v>45</v>
      </c>
      <c r="H10" s="53" t="s">
        <v>71</v>
      </c>
      <c r="I10" s="54" t="s">
        <v>32</v>
      </c>
      <c r="J10" s="65">
        <v>3.04</v>
      </c>
      <c r="K10" s="44"/>
      <c r="L10" s="41">
        <f t="shared" si="0"/>
        <v>0</v>
      </c>
      <c r="M10" s="42" t="str">
        <f t="shared" si="1"/>
        <v>OK</v>
      </c>
      <c r="N10" s="73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56"/>
      <c r="AC10" s="56"/>
      <c r="AD10" s="56"/>
      <c r="AE10" s="56"/>
      <c r="AF10" s="56"/>
      <c r="AG10" s="56"/>
      <c r="AH10" s="56"/>
      <c r="AI10" s="56"/>
      <c r="AJ10" s="56"/>
    </row>
    <row r="11" spans="1:36" ht="94.5" x14ac:dyDescent="0.25">
      <c r="A11" s="66">
        <v>4</v>
      </c>
      <c r="B11" s="63" t="s">
        <v>48</v>
      </c>
      <c r="C11" s="49">
        <v>10</v>
      </c>
      <c r="D11" s="55" t="s">
        <v>58</v>
      </c>
      <c r="E11" s="63" t="s">
        <v>59</v>
      </c>
      <c r="F11" s="51" t="s">
        <v>83</v>
      </c>
      <c r="G11" s="52" t="s">
        <v>72</v>
      </c>
      <c r="H11" s="53" t="s">
        <v>73</v>
      </c>
      <c r="I11" s="54" t="s">
        <v>32</v>
      </c>
      <c r="J11" s="65">
        <v>2.7</v>
      </c>
      <c r="K11" s="44"/>
      <c r="L11" s="41">
        <f t="shared" si="0"/>
        <v>0</v>
      </c>
      <c r="M11" s="42" t="str">
        <f t="shared" si="1"/>
        <v>OK</v>
      </c>
      <c r="N11" s="73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56"/>
      <c r="AC11" s="56"/>
      <c r="AD11" s="56"/>
      <c r="AE11" s="56"/>
      <c r="AF11" s="56"/>
      <c r="AG11" s="56"/>
      <c r="AH11" s="56"/>
      <c r="AI11" s="56"/>
      <c r="AJ11" s="56"/>
    </row>
    <row r="12" spans="1:36" ht="47.25" x14ac:dyDescent="0.25">
      <c r="A12" s="74">
        <v>5</v>
      </c>
      <c r="B12" s="75" t="s">
        <v>60</v>
      </c>
      <c r="C12" s="49">
        <v>11</v>
      </c>
      <c r="D12" s="55" t="s">
        <v>61</v>
      </c>
      <c r="E12" s="63" t="s">
        <v>51</v>
      </c>
      <c r="F12" s="51" t="s">
        <v>82</v>
      </c>
      <c r="G12" s="52" t="s">
        <v>74</v>
      </c>
      <c r="H12" s="53" t="s">
        <v>75</v>
      </c>
      <c r="I12" s="54" t="s">
        <v>76</v>
      </c>
      <c r="J12" s="65">
        <v>63.57</v>
      </c>
      <c r="K12" s="44">
        <v>12</v>
      </c>
      <c r="L12" s="41">
        <f t="shared" si="0"/>
        <v>12</v>
      </c>
      <c r="M12" s="42" t="str">
        <f t="shared" si="1"/>
        <v>OK</v>
      </c>
      <c r="N12" s="73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56"/>
      <c r="AC12" s="56"/>
      <c r="AD12" s="56"/>
      <c r="AE12" s="56"/>
      <c r="AF12" s="56"/>
      <c r="AG12" s="56"/>
      <c r="AH12" s="56"/>
      <c r="AI12" s="56"/>
      <c r="AJ12" s="56"/>
    </row>
    <row r="13" spans="1:36" ht="47.25" x14ac:dyDescent="0.25">
      <c r="A13" s="74"/>
      <c r="B13" s="75"/>
      <c r="C13" s="49">
        <v>12</v>
      </c>
      <c r="D13" s="55" t="s">
        <v>62</v>
      </c>
      <c r="E13" s="63" t="s">
        <v>51</v>
      </c>
      <c r="F13" s="51" t="s">
        <v>82</v>
      </c>
      <c r="G13" s="52" t="s">
        <v>74</v>
      </c>
      <c r="H13" s="53" t="s">
        <v>77</v>
      </c>
      <c r="I13" s="54" t="s">
        <v>76</v>
      </c>
      <c r="J13" s="65">
        <v>289</v>
      </c>
      <c r="K13" s="44"/>
      <c r="L13" s="41">
        <f t="shared" si="0"/>
        <v>0</v>
      </c>
      <c r="M13" s="42" t="str">
        <f t="shared" si="1"/>
        <v>OK</v>
      </c>
      <c r="N13" s="73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56"/>
      <c r="AC13" s="56"/>
      <c r="AD13" s="56"/>
      <c r="AE13" s="56"/>
      <c r="AF13" s="56"/>
      <c r="AG13" s="56"/>
      <c r="AH13" s="56"/>
      <c r="AI13" s="56"/>
      <c r="AJ13" s="56"/>
    </row>
    <row r="16" spans="1:36" x14ac:dyDescent="0.25">
      <c r="D16" s="23"/>
    </row>
    <row r="17" spans="4:4" x14ac:dyDescent="0.25">
      <c r="D17" s="23"/>
    </row>
    <row r="18" spans="4:4" x14ac:dyDescent="0.25">
      <c r="D18" s="23"/>
    </row>
  </sheetData>
  <mergeCells count="31">
    <mergeCell ref="AH1:AH2"/>
    <mergeCell ref="AI1:AI2"/>
    <mergeCell ref="AJ1:AJ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D1:J1"/>
    <mergeCell ref="K1:M1"/>
    <mergeCell ref="S1:S2"/>
    <mergeCell ref="N1:N2"/>
    <mergeCell ref="O1:O2"/>
    <mergeCell ref="P1:P2"/>
    <mergeCell ref="Q1:Q2"/>
    <mergeCell ref="R1:R2"/>
    <mergeCell ref="A1:C1"/>
    <mergeCell ref="A5:A10"/>
    <mergeCell ref="B5:B10"/>
    <mergeCell ref="A12:A13"/>
    <mergeCell ref="B12:B13"/>
  </mergeCells>
  <conditionalFormatting sqref="O4:Y4">
    <cfRule type="cellIs" dxfId="158" priority="10" stopIfTrue="1" operator="greaterThan">
      <formula>0</formula>
    </cfRule>
    <cfRule type="cellIs" dxfId="157" priority="11" stopIfTrue="1" operator="greaterThan">
      <formula>0</formula>
    </cfRule>
    <cfRule type="cellIs" dxfId="156" priority="12" stopIfTrue="1" operator="greaterThan">
      <formula>0</formula>
    </cfRule>
  </conditionalFormatting>
  <conditionalFormatting sqref="O5:Y13">
    <cfRule type="cellIs" dxfId="155" priority="7" stopIfTrue="1" operator="greaterThan">
      <formula>0</formula>
    </cfRule>
    <cfRule type="cellIs" dxfId="154" priority="8" stopIfTrue="1" operator="greaterThan">
      <formula>0</formula>
    </cfRule>
    <cfRule type="cellIs" dxfId="153" priority="9" stopIfTrue="1" operator="greaterThan">
      <formula>0</formula>
    </cfRule>
  </conditionalFormatting>
  <conditionalFormatting sqref="Z4:AA4">
    <cfRule type="cellIs" dxfId="152" priority="4" stopIfTrue="1" operator="greaterThan">
      <formula>0</formula>
    </cfRule>
    <cfRule type="cellIs" dxfId="151" priority="5" stopIfTrue="1" operator="greaterThan">
      <formula>0</formula>
    </cfRule>
    <cfRule type="cellIs" dxfId="150" priority="6" stopIfTrue="1" operator="greaterThan">
      <formula>0</formula>
    </cfRule>
  </conditionalFormatting>
  <conditionalFormatting sqref="Z5:AA13">
    <cfRule type="cellIs" dxfId="149" priority="1" stopIfTrue="1" operator="greaterThan">
      <formula>0</formula>
    </cfRule>
    <cfRule type="cellIs" dxfId="148" priority="2" stopIfTrue="1" operator="greaterThan">
      <formula>0</formula>
    </cfRule>
    <cfRule type="cellIs" dxfId="147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opLeftCell="A7" zoomScale="80" zoomScaleNormal="80" workbookViewId="0">
      <selection activeCell="O6" sqref="O6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1.28515625" style="2" customWidth="1"/>
    <col min="10" max="10" width="12.7109375" style="18" bestFit="1" customWidth="1"/>
    <col min="11" max="11" width="12.4257812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76" t="s">
        <v>78</v>
      </c>
      <c r="B1" s="76"/>
      <c r="C1" s="76"/>
      <c r="D1" s="76" t="s">
        <v>31</v>
      </c>
      <c r="E1" s="76"/>
      <c r="F1" s="76"/>
      <c r="G1" s="76"/>
      <c r="H1" s="76"/>
      <c r="I1" s="76"/>
      <c r="J1" s="76"/>
      <c r="K1" s="76" t="s">
        <v>47</v>
      </c>
      <c r="L1" s="76"/>
      <c r="M1" s="76"/>
      <c r="N1" s="77" t="s">
        <v>91</v>
      </c>
      <c r="O1" s="77" t="s">
        <v>92</v>
      </c>
      <c r="P1" s="77" t="s">
        <v>38</v>
      </c>
      <c r="Q1" s="77" t="s">
        <v>38</v>
      </c>
      <c r="R1" s="77" t="s">
        <v>38</v>
      </c>
      <c r="S1" s="77" t="s">
        <v>38</v>
      </c>
      <c r="T1" s="77" t="s">
        <v>38</v>
      </c>
      <c r="U1" s="77" t="s">
        <v>38</v>
      </c>
      <c r="V1" s="77" t="s">
        <v>38</v>
      </c>
      <c r="W1" s="77" t="s">
        <v>38</v>
      </c>
      <c r="X1" s="77" t="s">
        <v>38</v>
      </c>
      <c r="Y1" s="77" t="s">
        <v>38</v>
      </c>
      <c r="Z1" s="77" t="s">
        <v>38</v>
      </c>
      <c r="AA1" s="77" t="s">
        <v>38</v>
      </c>
      <c r="AB1" s="77" t="s">
        <v>38</v>
      </c>
      <c r="AC1" s="77" t="s">
        <v>38</v>
      </c>
      <c r="AD1" s="77" t="s">
        <v>38</v>
      </c>
      <c r="AE1" s="77" t="s">
        <v>38</v>
      </c>
      <c r="AF1" s="77" t="s">
        <v>38</v>
      </c>
      <c r="AG1" s="77" t="s">
        <v>38</v>
      </c>
      <c r="AH1" s="77" t="s">
        <v>38</v>
      </c>
      <c r="AI1" s="77" t="s">
        <v>38</v>
      </c>
      <c r="AJ1" s="77" t="s">
        <v>38</v>
      </c>
    </row>
    <row r="2" spans="1:36" ht="21.75" customHeight="1" x14ac:dyDescent="0.25">
      <c r="A2" s="76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6" s="18" customFormat="1" ht="57.75" x14ac:dyDescent="0.2">
      <c r="A3" s="57" t="s">
        <v>5</v>
      </c>
      <c r="B3" s="57" t="s">
        <v>40</v>
      </c>
      <c r="C3" s="58" t="s">
        <v>3</v>
      </c>
      <c r="D3" s="59" t="s">
        <v>41</v>
      </c>
      <c r="E3" s="59" t="s">
        <v>4</v>
      </c>
      <c r="F3" s="59" t="s">
        <v>42</v>
      </c>
      <c r="G3" s="60" t="s">
        <v>43</v>
      </c>
      <c r="H3" s="61" t="s">
        <v>44</v>
      </c>
      <c r="I3" s="61" t="s">
        <v>46</v>
      </c>
      <c r="J3" s="62" t="s">
        <v>1</v>
      </c>
      <c r="K3" s="38" t="s">
        <v>24</v>
      </c>
      <c r="L3" s="39" t="s">
        <v>0</v>
      </c>
      <c r="M3" s="37" t="s">
        <v>2</v>
      </c>
      <c r="N3" s="40">
        <v>42958</v>
      </c>
      <c r="O3" s="40">
        <v>42962</v>
      </c>
      <c r="P3" s="40" t="s">
        <v>39</v>
      </c>
      <c r="Q3" s="40" t="s">
        <v>39</v>
      </c>
      <c r="R3" s="40" t="s">
        <v>39</v>
      </c>
      <c r="S3" s="40" t="s">
        <v>39</v>
      </c>
      <c r="T3" s="40" t="s">
        <v>39</v>
      </c>
      <c r="U3" s="40" t="s">
        <v>39</v>
      </c>
      <c r="V3" s="40" t="s">
        <v>39</v>
      </c>
      <c r="W3" s="40" t="s">
        <v>39</v>
      </c>
      <c r="X3" s="40" t="s">
        <v>39</v>
      </c>
      <c r="Y3" s="40" t="s">
        <v>39</v>
      </c>
      <c r="Z3" s="40" t="s">
        <v>39</v>
      </c>
      <c r="AA3" s="40" t="s">
        <v>39</v>
      </c>
      <c r="AB3" s="40" t="s">
        <v>39</v>
      </c>
      <c r="AC3" s="40" t="s">
        <v>39</v>
      </c>
      <c r="AD3" s="40" t="s">
        <v>39</v>
      </c>
      <c r="AE3" s="40" t="s">
        <v>39</v>
      </c>
      <c r="AF3" s="40" t="s">
        <v>39</v>
      </c>
      <c r="AG3" s="40" t="s">
        <v>39</v>
      </c>
      <c r="AH3" s="40" t="s">
        <v>39</v>
      </c>
      <c r="AI3" s="40" t="s">
        <v>39</v>
      </c>
      <c r="AJ3" s="40" t="s">
        <v>39</v>
      </c>
    </row>
    <row r="4" spans="1:36" ht="59.25" customHeight="1" x14ac:dyDescent="0.25">
      <c r="A4" s="48">
        <v>2</v>
      </c>
      <c r="B4" s="63" t="s">
        <v>48</v>
      </c>
      <c r="C4" s="49">
        <v>3</v>
      </c>
      <c r="D4" s="50" t="s">
        <v>49</v>
      </c>
      <c r="E4" s="67" t="s">
        <v>63</v>
      </c>
      <c r="F4" s="67" t="s">
        <v>79</v>
      </c>
      <c r="G4" s="52" t="s">
        <v>45</v>
      </c>
      <c r="H4" s="53" t="s">
        <v>64</v>
      </c>
      <c r="I4" s="54" t="s">
        <v>32</v>
      </c>
      <c r="J4" s="64">
        <v>2.87</v>
      </c>
      <c r="K4" s="43">
        <v>250</v>
      </c>
      <c r="L4" s="41">
        <f>K4-(SUM(N4:AA4))</f>
        <v>100</v>
      </c>
      <c r="M4" s="42" t="str">
        <f>IF(L4&lt;0,"ATENÇÃO","OK")</f>
        <v>OK</v>
      </c>
      <c r="N4" s="47">
        <v>150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56"/>
      <c r="AC4" s="56"/>
      <c r="AD4" s="56"/>
      <c r="AE4" s="56"/>
      <c r="AF4" s="56"/>
      <c r="AG4" s="56"/>
      <c r="AH4" s="56"/>
      <c r="AI4" s="56"/>
      <c r="AJ4" s="56"/>
    </row>
    <row r="5" spans="1:36" ht="48.75" customHeight="1" x14ac:dyDescent="0.25">
      <c r="A5" s="74">
        <v>3</v>
      </c>
      <c r="B5" s="75" t="s">
        <v>48</v>
      </c>
      <c r="C5" s="49">
        <v>4</v>
      </c>
      <c r="D5" s="50" t="s">
        <v>50</v>
      </c>
      <c r="E5" s="63" t="s">
        <v>51</v>
      </c>
      <c r="F5" s="67" t="s">
        <v>80</v>
      </c>
      <c r="G5" s="52" t="s">
        <v>65</v>
      </c>
      <c r="H5" s="53" t="s">
        <v>66</v>
      </c>
      <c r="I5" s="54" t="s">
        <v>32</v>
      </c>
      <c r="J5" s="64">
        <v>2.87</v>
      </c>
      <c r="K5" s="43">
        <v>50</v>
      </c>
      <c r="L5" s="41">
        <f t="shared" ref="L5:L13" si="0">K5-(SUM(N5:AA5))</f>
        <v>14</v>
      </c>
      <c r="M5" s="42" t="str">
        <f>IF(L5&lt;0,"ATENÇÃO","OK")</f>
        <v>OK</v>
      </c>
      <c r="N5" s="47">
        <v>36</v>
      </c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56"/>
      <c r="AC5" s="56"/>
      <c r="AD5" s="56"/>
      <c r="AE5" s="56"/>
      <c r="AF5" s="56"/>
      <c r="AG5" s="56"/>
      <c r="AH5" s="56"/>
      <c r="AI5" s="56"/>
      <c r="AJ5" s="56"/>
    </row>
    <row r="6" spans="1:36" ht="107.25" customHeight="1" x14ac:dyDescent="0.25">
      <c r="A6" s="74"/>
      <c r="B6" s="75"/>
      <c r="C6" s="49">
        <v>5</v>
      </c>
      <c r="D6" s="50" t="s">
        <v>52</v>
      </c>
      <c r="E6" s="63" t="s">
        <v>53</v>
      </c>
      <c r="F6" s="51" t="s">
        <v>81</v>
      </c>
      <c r="G6" s="52" t="s">
        <v>45</v>
      </c>
      <c r="H6" s="53" t="s">
        <v>67</v>
      </c>
      <c r="I6" s="54" t="s">
        <v>32</v>
      </c>
      <c r="J6" s="65">
        <v>2.61</v>
      </c>
      <c r="K6" s="44">
        <v>60</v>
      </c>
      <c r="L6" s="41">
        <f t="shared" si="0"/>
        <v>0</v>
      </c>
      <c r="M6" s="42" t="str">
        <f t="shared" ref="M6:M13" si="1">IF(L6&lt;0,"ATENÇÃO","OK")</f>
        <v>OK</v>
      </c>
      <c r="N6" s="47">
        <v>60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56"/>
      <c r="AC6" s="56"/>
      <c r="AD6" s="56"/>
      <c r="AE6" s="56"/>
      <c r="AF6" s="56"/>
      <c r="AG6" s="56"/>
      <c r="AH6" s="56"/>
      <c r="AI6" s="56"/>
      <c r="AJ6" s="56"/>
    </row>
    <row r="7" spans="1:36" ht="94.5" x14ac:dyDescent="0.25">
      <c r="A7" s="74"/>
      <c r="B7" s="75"/>
      <c r="C7" s="49">
        <v>6</v>
      </c>
      <c r="D7" s="50" t="s">
        <v>54</v>
      </c>
      <c r="E7" s="63" t="s">
        <v>53</v>
      </c>
      <c r="F7" s="51" t="s">
        <v>81</v>
      </c>
      <c r="G7" s="52" t="s">
        <v>45</v>
      </c>
      <c r="H7" s="53" t="s">
        <v>68</v>
      </c>
      <c r="I7" s="54" t="s">
        <v>32</v>
      </c>
      <c r="J7" s="65">
        <v>2.29</v>
      </c>
      <c r="K7" s="44">
        <v>60</v>
      </c>
      <c r="L7" s="41">
        <f t="shared" si="0"/>
        <v>0</v>
      </c>
      <c r="M7" s="42" t="str">
        <f t="shared" si="1"/>
        <v>OK</v>
      </c>
      <c r="N7" s="47">
        <v>60</v>
      </c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56"/>
      <c r="AC7" s="56"/>
      <c r="AD7" s="56"/>
      <c r="AE7" s="56"/>
      <c r="AF7" s="56"/>
      <c r="AG7" s="56"/>
      <c r="AH7" s="56"/>
      <c r="AI7" s="56"/>
      <c r="AJ7" s="56"/>
    </row>
    <row r="8" spans="1:36" ht="105.75" customHeight="1" x14ac:dyDescent="0.25">
      <c r="A8" s="74"/>
      <c r="B8" s="75"/>
      <c r="C8" s="49">
        <v>7</v>
      </c>
      <c r="D8" s="50" t="s">
        <v>55</v>
      </c>
      <c r="E8" s="63" t="s">
        <v>53</v>
      </c>
      <c r="F8" s="51" t="s">
        <v>81</v>
      </c>
      <c r="G8" s="52" t="s">
        <v>45</v>
      </c>
      <c r="H8" s="53" t="s">
        <v>69</v>
      </c>
      <c r="I8" s="54" t="s">
        <v>32</v>
      </c>
      <c r="J8" s="65">
        <v>3.83</v>
      </c>
      <c r="K8" s="44">
        <v>60</v>
      </c>
      <c r="L8" s="41">
        <f t="shared" si="0"/>
        <v>0</v>
      </c>
      <c r="M8" s="42" t="str">
        <f t="shared" si="1"/>
        <v>OK</v>
      </c>
      <c r="N8" s="47">
        <v>60</v>
      </c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63" customHeight="1" x14ac:dyDescent="0.25">
      <c r="A9" s="74"/>
      <c r="B9" s="75"/>
      <c r="C9" s="49">
        <v>8</v>
      </c>
      <c r="D9" s="50" t="s">
        <v>56</v>
      </c>
      <c r="E9" s="63" t="s">
        <v>53</v>
      </c>
      <c r="F9" s="51" t="s">
        <v>81</v>
      </c>
      <c r="G9" s="52" t="s">
        <v>45</v>
      </c>
      <c r="H9" s="53" t="s">
        <v>70</v>
      </c>
      <c r="I9" s="54" t="s">
        <v>32</v>
      </c>
      <c r="J9" s="65">
        <v>3.88</v>
      </c>
      <c r="K9" s="44">
        <v>60</v>
      </c>
      <c r="L9" s="41">
        <f t="shared" si="0"/>
        <v>0</v>
      </c>
      <c r="M9" s="42" t="str">
        <f t="shared" si="1"/>
        <v>OK</v>
      </c>
      <c r="N9" s="47">
        <v>60</v>
      </c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56"/>
      <c r="AC9" s="56"/>
      <c r="AD9" s="56"/>
      <c r="AE9" s="56"/>
      <c r="AF9" s="56"/>
      <c r="AG9" s="56"/>
      <c r="AH9" s="56"/>
      <c r="AI9" s="56"/>
      <c r="AJ9" s="56"/>
    </row>
    <row r="10" spans="1:36" ht="94.5" x14ac:dyDescent="0.25">
      <c r="A10" s="74"/>
      <c r="B10" s="75"/>
      <c r="C10" s="49">
        <v>9</v>
      </c>
      <c r="D10" s="55" t="s">
        <v>57</v>
      </c>
      <c r="E10" s="63" t="s">
        <v>53</v>
      </c>
      <c r="F10" s="51" t="s">
        <v>81</v>
      </c>
      <c r="G10" s="52" t="s">
        <v>45</v>
      </c>
      <c r="H10" s="53" t="s">
        <v>71</v>
      </c>
      <c r="I10" s="54" t="s">
        <v>32</v>
      </c>
      <c r="J10" s="65">
        <v>3.04</v>
      </c>
      <c r="K10" s="44"/>
      <c r="L10" s="41">
        <f t="shared" si="0"/>
        <v>0</v>
      </c>
      <c r="M10" s="42" t="str">
        <f t="shared" si="1"/>
        <v>OK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56"/>
      <c r="AC10" s="56"/>
      <c r="AD10" s="56"/>
      <c r="AE10" s="56"/>
      <c r="AF10" s="56"/>
      <c r="AG10" s="56"/>
      <c r="AH10" s="56"/>
      <c r="AI10" s="56"/>
      <c r="AJ10" s="56"/>
    </row>
    <row r="11" spans="1:36" ht="94.5" x14ac:dyDescent="0.25">
      <c r="A11" s="66">
        <v>4</v>
      </c>
      <c r="B11" s="63" t="s">
        <v>48</v>
      </c>
      <c r="C11" s="49">
        <v>10</v>
      </c>
      <c r="D11" s="55" t="s">
        <v>58</v>
      </c>
      <c r="E11" s="63" t="s">
        <v>59</v>
      </c>
      <c r="F11" s="51" t="s">
        <v>83</v>
      </c>
      <c r="G11" s="52" t="s">
        <v>72</v>
      </c>
      <c r="H11" s="53" t="s">
        <v>73</v>
      </c>
      <c r="I11" s="54" t="s">
        <v>32</v>
      </c>
      <c r="J11" s="65">
        <v>2.7</v>
      </c>
      <c r="K11" s="44"/>
      <c r="L11" s="41">
        <f t="shared" si="0"/>
        <v>0</v>
      </c>
      <c r="M11" s="42" t="str">
        <f t="shared" si="1"/>
        <v>OK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56"/>
      <c r="AC11" s="56"/>
      <c r="AD11" s="56"/>
      <c r="AE11" s="56"/>
      <c r="AF11" s="56"/>
      <c r="AG11" s="56"/>
      <c r="AH11" s="56"/>
      <c r="AI11" s="56"/>
      <c r="AJ11" s="56"/>
    </row>
    <row r="12" spans="1:36" ht="47.25" x14ac:dyDescent="0.25">
      <c r="A12" s="74">
        <v>5</v>
      </c>
      <c r="B12" s="75" t="s">
        <v>60</v>
      </c>
      <c r="C12" s="49">
        <v>11</v>
      </c>
      <c r="D12" s="55" t="s">
        <v>61</v>
      </c>
      <c r="E12" s="63" t="s">
        <v>51</v>
      </c>
      <c r="F12" s="51" t="s">
        <v>82</v>
      </c>
      <c r="G12" s="52" t="s">
        <v>74</v>
      </c>
      <c r="H12" s="53" t="s">
        <v>75</v>
      </c>
      <c r="I12" s="54" t="s">
        <v>76</v>
      </c>
      <c r="J12" s="65">
        <v>63.57</v>
      </c>
      <c r="K12" s="44">
        <v>10</v>
      </c>
      <c r="L12" s="41">
        <f t="shared" si="0"/>
        <v>0</v>
      </c>
      <c r="M12" s="42" t="str">
        <f t="shared" si="1"/>
        <v>OK</v>
      </c>
      <c r="N12" s="47"/>
      <c r="O12" s="47">
        <v>10</v>
      </c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56"/>
      <c r="AC12" s="56"/>
      <c r="AD12" s="56"/>
      <c r="AE12" s="56"/>
      <c r="AF12" s="56"/>
      <c r="AG12" s="56"/>
      <c r="AH12" s="56"/>
      <c r="AI12" s="56"/>
      <c r="AJ12" s="56"/>
    </row>
    <row r="13" spans="1:36" ht="47.25" x14ac:dyDescent="0.25">
      <c r="A13" s="74"/>
      <c r="B13" s="75"/>
      <c r="C13" s="49">
        <v>12</v>
      </c>
      <c r="D13" s="55" t="s">
        <v>62</v>
      </c>
      <c r="E13" s="63" t="s">
        <v>51</v>
      </c>
      <c r="F13" s="51" t="s">
        <v>82</v>
      </c>
      <c r="G13" s="52" t="s">
        <v>74</v>
      </c>
      <c r="H13" s="53" t="s">
        <v>77</v>
      </c>
      <c r="I13" s="54" t="s">
        <v>76</v>
      </c>
      <c r="J13" s="65">
        <v>289</v>
      </c>
      <c r="K13" s="44"/>
      <c r="L13" s="41">
        <f t="shared" si="0"/>
        <v>0</v>
      </c>
      <c r="M13" s="42" t="str">
        <f t="shared" si="1"/>
        <v>OK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56"/>
      <c r="AC13" s="56"/>
      <c r="AD13" s="56"/>
      <c r="AE13" s="56"/>
      <c r="AF13" s="56"/>
      <c r="AG13" s="56"/>
      <c r="AH13" s="56"/>
      <c r="AI13" s="56"/>
      <c r="AJ13" s="56"/>
    </row>
    <row r="16" spans="1:36" x14ac:dyDescent="0.25">
      <c r="D16" s="23"/>
    </row>
    <row r="17" spans="4:4" x14ac:dyDescent="0.25">
      <c r="D17" s="23"/>
    </row>
    <row r="18" spans="4:4" x14ac:dyDescent="0.25">
      <c r="D18" s="23"/>
    </row>
  </sheetData>
  <mergeCells count="31">
    <mergeCell ref="AH1:AH2"/>
    <mergeCell ref="AI1:AI2"/>
    <mergeCell ref="AJ1:AJ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D1:J1"/>
    <mergeCell ref="K1:M1"/>
    <mergeCell ref="S1:S2"/>
    <mergeCell ref="N1:N2"/>
    <mergeCell ref="O1:O2"/>
    <mergeCell ref="P1:P2"/>
    <mergeCell ref="Q1:Q2"/>
    <mergeCell ref="R1:R2"/>
    <mergeCell ref="A1:C1"/>
    <mergeCell ref="A5:A10"/>
    <mergeCell ref="B5:B10"/>
    <mergeCell ref="A12:A13"/>
    <mergeCell ref="B12:B13"/>
  </mergeCells>
  <conditionalFormatting sqref="P4:Y4">
    <cfRule type="cellIs" dxfId="146" priority="22" stopIfTrue="1" operator="greaterThan">
      <formula>0</formula>
    </cfRule>
    <cfRule type="cellIs" dxfId="145" priority="23" stopIfTrue="1" operator="greaterThan">
      <formula>0</formula>
    </cfRule>
    <cfRule type="cellIs" dxfId="144" priority="24" stopIfTrue="1" operator="greaterThan">
      <formula>0</formula>
    </cfRule>
  </conditionalFormatting>
  <conditionalFormatting sqref="P5:Y13">
    <cfRule type="cellIs" dxfId="143" priority="19" stopIfTrue="1" operator="greaterThan">
      <formula>0</formula>
    </cfRule>
    <cfRule type="cellIs" dxfId="142" priority="20" stopIfTrue="1" operator="greaterThan">
      <formula>0</formula>
    </cfRule>
    <cfRule type="cellIs" dxfId="141" priority="21" stopIfTrue="1" operator="greaterThan">
      <formula>0</formula>
    </cfRule>
  </conditionalFormatting>
  <conditionalFormatting sqref="Z4:AA4">
    <cfRule type="cellIs" dxfId="140" priority="16" stopIfTrue="1" operator="greaterThan">
      <formula>0</formula>
    </cfRule>
    <cfRule type="cellIs" dxfId="139" priority="17" stopIfTrue="1" operator="greaterThan">
      <formula>0</formula>
    </cfRule>
    <cfRule type="cellIs" dxfId="138" priority="18" stopIfTrue="1" operator="greaterThan">
      <formula>0</formula>
    </cfRule>
  </conditionalFormatting>
  <conditionalFormatting sqref="Z5:AA13">
    <cfRule type="cellIs" dxfId="137" priority="13" stopIfTrue="1" operator="greaterThan">
      <formula>0</formula>
    </cfRule>
    <cfRule type="cellIs" dxfId="136" priority="14" stopIfTrue="1" operator="greaterThan">
      <formula>0</formula>
    </cfRule>
    <cfRule type="cellIs" dxfId="135" priority="15" stopIfTrue="1" operator="greaterThan">
      <formula>0</formula>
    </cfRule>
  </conditionalFormatting>
  <conditionalFormatting sqref="N4">
    <cfRule type="cellIs" dxfId="134" priority="10" stopIfTrue="1" operator="greaterThan">
      <formula>0</formula>
    </cfRule>
    <cfRule type="cellIs" dxfId="133" priority="11" stopIfTrue="1" operator="greaterThan">
      <formula>0</formula>
    </cfRule>
    <cfRule type="cellIs" dxfId="132" priority="12" stopIfTrue="1" operator="greaterThan">
      <formula>0</formula>
    </cfRule>
  </conditionalFormatting>
  <conditionalFormatting sqref="N5:N13">
    <cfRule type="cellIs" dxfId="131" priority="7" stopIfTrue="1" operator="greaterThan">
      <formula>0</formula>
    </cfRule>
    <cfRule type="cellIs" dxfId="130" priority="8" stopIfTrue="1" operator="greaterThan">
      <formula>0</formula>
    </cfRule>
    <cfRule type="cellIs" dxfId="129" priority="9" stopIfTrue="1" operator="greaterThan">
      <formula>0</formula>
    </cfRule>
  </conditionalFormatting>
  <conditionalFormatting sqref="O4">
    <cfRule type="cellIs" dxfId="128" priority="4" stopIfTrue="1" operator="greaterThan">
      <formula>0</formula>
    </cfRule>
    <cfRule type="cellIs" dxfId="127" priority="5" stopIfTrue="1" operator="greaterThan">
      <formula>0</formula>
    </cfRule>
    <cfRule type="cellIs" dxfId="126" priority="6" stopIfTrue="1" operator="greaterThan">
      <formula>0</formula>
    </cfRule>
  </conditionalFormatting>
  <conditionalFormatting sqref="O5:O13">
    <cfRule type="cellIs" dxfId="125" priority="1" stopIfTrue="1" operator="greaterThan">
      <formula>0</formula>
    </cfRule>
    <cfRule type="cellIs" dxfId="124" priority="2" stopIfTrue="1" operator="greaterThan">
      <formula>0</formula>
    </cfRule>
    <cfRule type="cellIs" dxfId="123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opLeftCell="F10" zoomScale="80" zoomScaleNormal="80" workbookViewId="0">
      <selection activeCell="L4" sqref="L4:L13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1.28515625" style="2" customWidth="1"/>
    <col min="10" max="10" width="12.7109375" style="18" bestFit="1" customWidth="1"/>
    <col min="11" max="11" width="11.2851562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76" t="s">
        <v>78</v>
      </c>
      <c r="B1" s="76"/>
      <c r="C1" s="76"/>
      <c r="D1" s="76" t="s">
        <v>31</v>
      </c>
      <c r="E1" s="76"/>
      <c r="F1" s="76"/>
      <c r="G1" s="76"/>
      <c r="H1" s="76"/>
      <c r="I1" s="76"/>
      <c r="J1" s="76"/>
      <c r="K1" s="76" t="s">
        <v>47</v>
      </c>
      <c r="L1" s="76"/>
      <c r="M1" s="76"/>
      <c r="N1" s="77" t="s">
        <v>89</v>
      </c>
      <c r="O1" s="77" t="s">
        <v>90</v>
      </c>
      <c r="P1" s="70" t="s">
        <v>100</v>
      </c>
      <c r="Q1" s="77" t="s">
        <v>101</v>
      </c>
      <c r="R1" s="77" t="s">
        <v>38</v>
      </c>
      <c r="S1" s="77" t="s">
        <v>38</v>
      </c>
      <c r="T1" s="77" t="s">
        <v>38</v>
      </c>
      <c r="U1" s="77" t="s">
        <v>38</v>
      </c>
      <c r="V1" s="77" t="s">
        <v>38</v>
      </c>
      <c r="W1" s="77" t="s">
        <v>38</v>
      </c>
      <c r="X1" s="77" t="s">
        <v>38</v>
      </c>
      <c r="Y1" s="77" t="s">
        <v>38</v>
      </c>
      <c r="Z1" s="77" t="s">
        <v>38</v>
      </c>
      <c r="AA1" s="77" t="s">
        <v>38</v>
      </c>
      <c r="AB1" s="77" t="s">
        <v>38</v>
      </c>
      <c r="AC1" s="77" t="s">
        <v>38</v>
      </c>
      <c r="AD1" s="77" t="s">
        <v>38</v>
      </c>
      <c r="AE1" s="77" t="s">
        <v>38</v>
      </c>
      <c r="AF1" s="77" t="s">
        <v>38</v>
      </c>
      <c r="AG1" s="77" t="s">
        <v>38</v>
      </c>
      <c r="AH1" s="77" t="s">
        <v>38</v>
      </c>
      <c r="AI1" s="77" t="s">
        <v>38</v>
      </c>
      <c r="AJ1" s="77" t="s">
        <v>38</v>
      </c>
    </row>
    <row r="2" spans="1:36" ht="21.75" customHeight="1" x14ac:dyDescent="0.25">
      <c r="A2" s="76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7"/>
      <c r="P2" s="71">
        <f>SUMPRODUCT(P4,J4)</f>
        <v>436.24</v>
      </c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6" s="18" customFormat="1" ht="57.75" x14ac:dyDescent="0.2">
      <c r="A3" s="57" t="s">
        <v>5</v>
      </c>
      <c r="B3" s="57" t="s">
        <v>40</v>
      </c>
      <c r="C3" s="58" t="s">
        <v>3</v>
      </c>
      <c r="D3" s="59" t="s">
        <v>41</v>
      </c>
      <c r="E3" s="59" t="s">
        <v>4</v>
      </c>
      <c r="F3" s="59" t="s">
        <v>42</v>
      </c>
      <c r="G3" s="60" t="s">
        <v>43</v>
      </c>
      <c r="H3" s="61" t="s">
        <v>44</v>
      </c>
      <c r="I3" s="61" t="s">
        <v>46</v>
      </c>
      <c r="J3" s="62" t="s">
        <v>1</v>
      </c>
      <c r="K3" s="38" t="s">
        <v>24</v>
      </c>
      <c r="L3" s="39" t="s">
        <v>0</v>
      </c>
      <c r="M3" s="37" t="s">
        <v>2</v>
      </c>
      <c r="N3" s="40">
        <v>42958</v>
      </c>
      <c r="O3" s="40">
        <v>43062</v>
      </c>
      <c r="P3" s="40">
        <v>43181</v>
      </c>
      <c r="Q3" s="40">
        <v>43173</v>
      </c>
      <c r="R3" s="40" t="s">
        <v>39</v>
      </c>
      <c r="S3" s="40" t="s">
        <v>39</v>
      </c>
      <c r="T3" s="40" t="s">
        <v>39</v>
      </c>
      <c r="U3" s="40" t="s">
        <v>39</v>
      </c>
      <c r="V3" s="40" t="s">
        <v>39</v>
      </c>
      <c r="W3" s="40" t="s">
        <v>39</v>
      </c>
      <c r="X3" s="40" t="s">
        <v>39</v>
      </c>
      <c r="Y3" s="40" t="s">
        <v>39</v>
      </c>
      <c r="Z3" s="40" t="s">
        <v>39</v>
      </c>
      <c r="AA3" s="40" t="s">
        <v>39</v>
      </c>
      <c r="AB3" s="40" t="s">
        <v>39</v>
      </c>
      <c r="AC3" s="40" t="s">
        <v>39</v>
      </c>
      <c r="AD3" s="40" t="s">
        <v>39</v>
      </c>
      <c r="AE3" s="40" t="s">
        <v>39</v>
      </c>
      <c r="AF3" s="40" t="s">
        <v>39</v>
      </c>
      <c r="AG3" s="40" t="s">
        <v>39</v>
      </c>
      <c r="AH3" s="40" t="s">
        <v>39</v>
      </c>
      <c r="AI3" s="40" t="s">
        <v>39</v>
      </c>
      <c r="AJ3" s="40" t="s">
        <v>39</v>
      </c>
    </row>
    <row r="4" spans="1:36" ht="59.25" customHeight="1" x14ac:dyDescent="0.25">
      <c r="A4" s="48">
        <v>2</v>
      </c>
      <c r="B4" s="63" t="s">
        <v>48</v>
      </c>
      <c r="C4" s="49">
        <v>3</v>
      </c>
      <c r="D4" s="50" t="s">
        <v>49</v>
      </c>
      <c r="E4" s="67" t="s">
        <v>63</v>
      </c>
      <c r="F4" s="67" t="s">
        <v>79</v>
      </c>
      <c r="G4" s="52" t="s">
        <v>45</v>
      </c>
      <c r="H4" s="53" t="s">
        <v>64</v>
      </c>
      <c r="I4" s="54" t="s">
        <v>32</v>
      </c>
      <c r="J4" s="64">
        <v>2.87</v>
      </c>
      <c r="K4" s="43">
        <v>292</v>
      </c>
      <c r="L4" s="41">
        <f>K4-(SUM(N4:AA4))</f>
        <v>0</v>
      </c>
      <c r="M4" s="42" t="str">
        <f>IF(L4&lt;0,"ATENÇÃO","OK")</f>
        <v>OK</v>
      </c>
      <c r="N4" s="72">
        <v>140</v>
      </c>
      <c r="O4" s="72"/>
      <c r="P4" s="72">
        <v>152</v>
      </c>
      <c r="Q4" s="72"/>
      <c r="R4" s="47"/>
      <c r="S4" s="47"/>
      <c r="T4" s="47"/>
      <c r="U4" s="47"/>
      <c r="V4" s="47"/>
      <c r="W4" s="47"/>
      <c r="X4" s="47"/>
      <c r="Y4" s="47"/>
      <c r="Z4" s="47"/>
      <c r="AA4" s="47"/>
      <c r="AB4" s="56"/>
      <c r="AC4" s="56"/>
      <c r="AD4" s="56"/>
      <c r="AE4" s="56"/>
      <c r="AF4" s="56"/>
      <c r="AG4" s="56"/>
      <c r="AH4" s="56"/>
      <c r="AI4" s="56"/>
      <c r="AJ4" s="56"/>
    </row>
    <row r="5" spans="1:36" ht="48.75" customHeight="1" x14ac:dyDescent="0.25">
      <c r="A5" s="74">
        <v>3</v>
      </c>
      <c r="B5" s="75" t="s">
        <v>48</v>
      </c>
      <c r="C5" s="49">
        <v>4</v>
      </c>
      <c r="D5" s="50" t="s">
        <v>50</v>
      </c>
      <c r="E5" s="63" t="s">
        <v>51</v>
      </c>
      <c r="F5" s="67" t="s">
        <v>80</v>
      </c>
      <c r="G5" s="52" t="s">
        <v>65</v>
      </c>
      <c r="H5" s="53" t="s">
        <v>66</v>
      </c>
      <c r="I5" s="54" t="s">
        <v>32</v>
      </c>
      <c r="J5" s="64">
        <v>2.87</v>
      </c>
      <c r="K5" s="43">
        <v>15</v>
      </c>
      <c r="L5" s="41">
        <f t="shared" ref="L5:L13" si="0">K5-(SUM(N5:AA5))</f>
        <v>0</v>
      </c>
      <c r="M5" s="42" t="str">
        <f>IF(L5&lt;0,"ATENÇÃO","OK")</f>
        <v>OK</v>
      </c>
      <c r="N5" s="72">
        <v>15</v>
      </c>
      <c r="O5" s="72"/>
      <c r="P5" s="72"/>
      <c r="Q5" s="72"/>
      <c r="R5" s="47"/>
      <c r="S5" s="47"/>
      <c r="T5" s="47"/>
      <c r="U5" s="47"/>
      <c r="V5" s="47"/>
      <c r="W5" s="47"/>
      <c r="X5" s="47"/>
      <c r="Y5" s="47"/>
      <c r="Z5" s="47"/>
      <c r="AA5" s="47"/>
      <c r="AB5" s="56"/>
      <c r="AC5" s="56"/>
      <c r="AD5" s="56"/>
      <c r="AE5" s="56"/>
      <c r="AF5" s="56"/>
      <c r="AG5" s="56"/>
      <c r="AH5" s="56"/>
      <c r="AI5" s="56"/>
      <c r="AJ5" s="56"/>
    </row>
    <row r="6" spans="1:36" ht="107.25" customHeight="1" x14ac:dyDescent="0.25">
      <c r="A6" s="74"/>
      <c r="B6" s="75"/>
      <c r="C6" s="49">
        <v>5</v>
      </c>
      <c r="D6" s="50" t="s">
        <v>52</v>
      </c>
      <c r="E6" s="63" t="s">
        <v>53</v>
      </c>
      <c r="F6" s="51" t="s">
        <v>81</v>
      </c>
      <c r="G6" s="52" t="s">
        <v>45</v>
      </c>
      <c r="H6" s="53" t="s">
        <v>67</v>
      </c>
      <c r="I6" s="54" t="s">
        <v>32</v>
      </c>
      <c r="J6" s="65">
        <v>2.61</v>
      </c>
      <c r="K6" s="44">
        <v>17</v>
      </c>
      <c r="L6" s="41">
        <f t="shared" si="0"/>
        <v>0</v>
      </c>
      <c r="M6" s="42" t="str">
        <f t="shared" ref="M6:M13" si="1">IF(L6&lt;0,"ATENÇÃO","OK")</f>
        <v>OK</v>
      </c>
      <c r="N6" s="72">
        <v>17</v>
      </c>
      <c r="O6" s="72"/>
      <c r="P6" s="72"/>
      <c r="Q6" s="72"/>
      <c r="R6" s="47"/>
      <c r="S6" s="47"/>
      <c r="T6" s="47"/>
      <c r="U6" s="47"/>
      <c r="V6" s="47"/>
      <c r="W6" s="47"/>
      <c r="X6" s="47"/>
      <c r="Y6" s="47"/>
      <c r="Z6" s="47"/>
      <c r="AA6" s="47"/>
      <c r="AB6" s="56"/>
      <c r="AC6" s="56"/>
      <c r="AD6" s="56"/>
      <c r="AE6" s="56"/>
      <c r="AF6" s="56"/>
      <c r="AG6" s="56"/>
      <c r="AH6" s="56"/>
      <c r="AI6" s="56"/>
      <c r="AJ6" s="56"/>
    </row>
    <row r="7" spans="1:36" ht="94.5" x14ac:dyDescent="0.25">
      <c r="A7" s="74"/>
      <c r="B7" s="75"/>
      <c r="C7" s="49">
        <v>6</v>
      </c>
      <c r="D7" s="50" t="s">
        <v>54</v>
      </c>
      <c r="E7" s="63" t="s">
        <v>53</v>
      </c>
      <c r="F7" s="51" t="s">
        <v>81</v>
      </c>
      <c r="G7" s="52" t="s">
        <v>45</v>
      </c>
      <c r="H7" s="53" t="s">
        <v>68</v>
      </c>
      <c r="I7" s="54" t="s">
        <v>32</v>
      </c>
      <c r="J7" s="65">
        <v>2.29</v>
      </c>
      <c r="K7" s="44">
        <v>29</v>
      </c>
      <c r="L7" s="41">
        <f t="shared" si="0"/>
        <v>0</v>
      </c>
      <c r="M7" s="42" t="str">
        <f t="shared" si="1"/>
        <v>OK</v>
      </c>
      <c r="N7" s="72">
        <v>29</v>
      </c>
      <c r="O7" s="72"/>
      <c r="P7" s="72"/>
      <c r="Q7" s="72"/>
      <c r="R7" s="47"/>
      <c r="S7" s="47"/>
      <c r="T7" s="47"/>
      <c r="U7" s="47"/>
      <c r="V7" s="47"/>
      <c r="W7" s="47"/>
      <c r="X7" s="47"/>
      <c r="Y7" s="47"/>
      <c r="Z7" s="47"/>
      <c r="AA7" s="47"/>
      <c r="AB7" s="56"/>
      <c r="AC7" s="56"/>
      <c r="AD7" s="56"/>
      <c r="AE7" s="56"/>
      <c r="AF7" s="56"/>
      <c r="AG7" s="56"/>
      <c r="AH7" s="56"/>
      <c r="AI7" s="56"/>
      <c r="AJ7" s="56"/>
    </row>
    <row r="8" spans="1:36" ht="105.75" customHeight="1" x14ac:dyDescent="0.25">
      <c r="A8" s="74"/>
      <c r="B8" s="75"/>
      <c r="C8" s="49">
        <v>7</v>
      </c>
      <c r="D8" s="50" t="s">
        <v>55</v>
      </c>
      <c r="E8" s="63" t="s">
        <v>53</v>
      </c>
      <c r="F8" s="51" t="s">
        <v>81</v>
      </c>
      <c r="G8" s="52" t="s">
        <v>45</v>
      </c>
      <c r="H8" s="53" t="s">
        <v>69</v>
      </c>
      <c r="I8" s="54" t="s">
        <v>32</v>
      </c>
      <c r="J8" s="65">
        <v>3.83</v>
      </c>
      <c r="K8" s="44">
        <v>22</v>
      </c>
      <c r="L8" s="41">
        <f t="shared" si="0"/>
        <v>0</v>
      </c>
      <c r="M8" s="42" t="str">
        <f t="shared" si="1"/>
        <v>OK</v>
      </c>
      <c r="N8" s="72">
        <v>22</v>
      </c>
      <c r="O8" s="72"/>
      <c r="P8" s="72"/>
      <c r="Q8" s="72"/>
      <c r="R8" s="47"/>
      <c r="S8" s="47"/>
      <c r="T8" s="47"/>
      <c r="U8" s="47"/>
      <c r="V8" s="47"/>
      <c r="W8" s="47"/>
      <c r="X8" s="47"/>
      <c r="Y8" s="47"/>
      <c r="Z8" s="47"/>
      <c r="AA8" s="47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63" customHeight="1" x14ac:dyDescent="0.25">
      <c r="A9" s="74"/>
      <c r="B9" s="75"/>
      <c r="C9" s="49">
        <v>8</v>
      </c>
      <c r="D9" s="50" t="s">
        <v>56</v>
      </c>
      <c r="E9" s="63" t="s">
        <v>53</v>
      </c>
      <c r="F9" s="51" t="s">
        <v>81</v>
      </c>
      <c r="G9" s="52" t="s">
        <v>45</v>
      </c>
      <c r="H9" s="53" t="s">
        <v>70</v>
      </c>
      <c r="I9" s="54" t="s">
        <v>32</v>
      </c>
      <c r="J9" s="65">
        <v>3.88</v>
      </c>
      <c r="K9" s="44">
        <v>22</v>
      </c>
      <c r="L9" s="41">
        <f t="shared" si="0"/>
        <v>0</v>
      </c>
      <c r="M9" s="42" t="str">
        <f t="shared" si="1"/>
        <v>OK</v>
      </c>
      <c r="N9" s="72">
        <v>22</v>
      </c>
      <c r="O9" s="72"/>
      <c r="P9" s="72"/>
      <c r="Q9" s="72"/>
      <c r="R9" s="47"/>
      <c r="S9" s="47"/>
      <c r="T9" s="47"/>
      <c r="U9" s="47"/>
      <c r="V9" s="47"/>
      <c r="W9" s="47"/>
      <c r="X9" s="47"/>
      <c r="Y9" s="47"/>
      <c r="Z9" s="47"/>
      <c r="AA9" s="47"/>
      <c r="AB9" s="56"/>
      <c r="AC9" s="56"/>
      <c r="AD9" s="56"/>
      <c r="AE9" s="56"/>
      <c r="AF9" s="56"/>
      <c r="AG9" s="56"/>
      <c r="AH9" s="56"/>
      <c r="AI9" s="56"/>
      <c r="AJ9" s="56"/>
    </row>
    <row r="10" spans="1:36" ht="94.5" x14ac:dyDescent="0.25">
      <c r="A10" s="74"/>
      <c r="B10" s="75"/>
      <c r="C10" s="49">
        <v>9</v>
      </c>
      <c r="D10" s="55" t="s">
        <v>57</v>
      </c>
      <c r="E10" s="63" t="s">
        <v>53</v>
      </c>
      <c r="F10" s="51" t="s">
        <v>81</v>
      </c>
      <c r="G10" s="52" t="s">
        <v>45</v>
      </c>
      <c r="H10" s="53" t="s">
        <v>71</v>
      </c>
      <c r="I10" s="54" t="s">
        <v>32</v>
      </c>
      <c r="J10" s="65">
        <v>3.04</v>
      </c>
      <c r="K10" s="44"/>
      <c r="L10" s="41">
        <f t="shared" si="0"/>
        <v>0</v>
      </c>
      <c r="M10" s="42" t="str">
        <f t="shared" si="1"/>
        <v>OK</v>
      </c>
      <c r="N10" s="72"/>
      <c r="O10" s="72"/>
      <c r="P10" s="72"/>
      <c r="Q10" s="72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56"/>
      <c r="AC10" s="56"/>
      <c r="AD10" s="56"/>
      <c r="AE10" s="56"/>
      <c r="AF10" s="56"/>
      <c r="AG10" s="56"/>
      <c r="AH10" s="56"/>
      <c r="AI10" s="56"/>
      <c r="AJ10" s="56"/>
    </row>
    <row r="11" spans="1:36" ht="94.5" x14ac:dyDescent="0.25">
      <c r="A11" s="66">
        <v>4</v>
      </c>
      <c r="B11" s="63" t="s">
        <v>48</v>
      </c>
      <c r="C11" s="49">
        <v>10</v>
      </c>
      <c r="D11" s="55" t="s">
        <v>58</v>
      </c>
      <c r="E11" s="63" t="s">
        <v>59</v>
      </c>
      <c r="F11" s="51" t="s">
        <v>83</v>
      </c>
      <c r="G11" s="52" t="s">
        <v>72</v>
      </c>
      <c r="H11" s="53" t="s">
        <v>73</v>
      </c>
      <c r="I11" s="54" t="s">
        <v>32</v>
      </c>
      <c r="J11" s="65">
        <v>2.7</v>
      </c>
      <c r="K11" s="44"/>
      <c r="L11" s="41">
        <f t="shared" si="0"/>
        <v>0</v>
      </c>
      <c r="M11" s="42" t="str">
        <f t="shared" si="1"/>
        <v>OK</v>
      </c>
      <c r="N11" s="72"/>
      <c r="O11" s="72"/>
      <c r="P11" s="72"/>
      <c r="Q11" s="72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56"/>
      <c r="AC11" s="56"/>
      <c r="AD11" s="56"/>
      <c r="AE11" s="56"/>
      <c r="AF11" s="56"/>
      <c r="AG11" s="56"/>
      <c r="AH11" s="56"/>
      <c r="AI11" s="56"/>
      <c r="AJ11" s="56"/>
    </row>
    <row r="12" spans="1:36" ht="47.25" x14ac:dyDescent="0.25">
      <c r="A12" s="74">
        <v>5</v>
      </c>
      <c r="B12" s="75" t="s">
        <v>60</v>
      </c>
      <c r="C12" s="49">
        <v>11</v>
      </c>
      <c r="D12" s="55" t="s">
        <v>61</v>
      </c>
      <c r="E12" s="63" t="s">
        <v>51</v>
      </c>
      <c r="F12" s="51" t="s">
        <v>82</v>
      </c>
      <c r="G12" s="52" t="s">
        <v>74</v>
      </c>
      <c r="H12" s="53" t="s">
        <v>75</v>
      </c>
      <c r="I12" s="54" t="s">
        <v>76</v>
      </c>
      <c r="J12" s="65">
        <v>63.57</v>
      </c>
      <c r="K12" s="44">
        <v>7</v>
      </c>
      <c r="L12" s="41">
        <f t="shared" si="0"/>
        <v>2</v>
      </c>
      <c r="M12" s="42" t="str">
        <f t="shared" si="1"/>
        <v>OK</v>
      </c>
      <c r="N12" s="72"/>
      <c r="O12" s="72">
        <v>2</v>
      </c>
      <c r="P12" s="72"/>
      <c r="Q12" s="72">
        <v>3</v>
      </c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56"/>
      <c r="AC12" s="56"/>
      <c r="AD12" s="56"/>
      <c r="AE12" s="56"/>
      <c r="AF12" s="56"/>
      <c r="AG12" s="56"/>
      <c r="AH12" s="56"/>
      <c r="AI12" s="56"/>
      <c r="AJ12" s="56"/>
    </row>
    <row r="13" spans="1:36" ht="47.25" x14ac:dyDescent="0.25">
      <c r="A13" s="74"/>
      <c r="B13" s="75"/>
      <c r="C13" s="49">
        <v>12</v>
      </c>
      <c r="D13" s="55" t="s">
        <v>62</v>
      </c>
      <c r="E13" s="63" t="s">
        <v>51</v>
      </c>
      <c r="F13" s="51" t="s">
        <v>82</v>
      </c>
      <c r="G13" s="52" t="s">
        <v>74</v>
      </c>
      <c r="H13" s="53" t="s">
        <v>77</v>
      </c>
      <c r="I13" s="54" t="s">
        <v>76</v>
      </c>
      <c r="J13" s="65">
        <v>289</v>
      </c>
      <c r="K13" s="44">
        <v>3</v>
      </c>
      <c r="L13" s="41">
        <f t="shared" si="0"/>
        <v>3</v>
      </c>
      <c r="M13" s="42" t="str">
        <f t="shared" si="1"/>
        <v>OK</v>
      </c>
      <c r="N13" s="72"/>
      <c r="O13" s="72"/>
      <c r="P13" s="72"/>
      <c r="Q13" s="72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56"/>
      <c r="AC13" s="56"/>
      <c r="AD13" s="56"/>
      <c r="AE13" s="56"/>
      <c r="AF13" s="56"/>
      <c r="AG13" s="56"/>
      <c r="AH13" s="56"/>
      <c r="AI13" s="56"/>
      <c r="AJ13" s="56"/>
    </row>
    <row r="16" spans="1:36" x14ac:dyDescent="0.25">
      <c r="D16" s="23"/>
    </row>
    <row r="17" spans="4:4" x14ac:dyDescent="0.25">
      <c r="D17" s="23"/>
    </row>
    <row r="18" spans="4:4" x14ac:dyDescent="0.25">
      <c r="D18" s="23"/>
    </row>
  </sheetData>
  <mergeCells count="30">
    <mergeCell ref="AH1:AH2"/>
    <mergeCell ref="AI1:AI2"/>
    <mergeCell ref="AJ1:AJ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D1:J1"/>
    <mergeCell ref="K1:M1"/>
    <mergeCell ref="S1:S2"/>
    <mergeCell ref="N1:N2"/>
    <mergeCell ref="O1:O2"/>
    <mergeCell ref="Q1:Q2"/>
    <mergeCell ref="R1:R2"/>
    <mergeCell ref="A1:C1"/>
    <mergeCell ref="A5:A10"/>
    <mergeCell ref="B5:B10"/>
    <mergeCell ref="A12:A13"/>
    <mergeCell ref="B12:B13"/>
  </mergeCells>
  <conditionalFormatting sqref="R4:Y4">
    <cfRule type="cellIs" dxfId="122" priority="34" stopIfTrue="1" operator="greaterThan">
      <formula>0</formula>
    </cfRule>
    <cfRule type="cellIs" dxfId="121" priority="35" stopIfTrue="1" operator="greaterThan">
      <formula>0</formula>
    </cfRule>
    <cfRule type="cellIs" dxfId="120" priority="36" stopIfTrue="1" operator="greaterThan">
      <formula>0</formula>
    </cfRule>
  </conditionalFormatting>
  <conditionalFormatting sqref="R5:Y13">
    <cfRule type="cellIs" dxfId="119" priority="31" stopIfTrue="1" operator="greaterThan">
      <formula>0</formula>
    </cfRule>
    <cfRule type="cellIs" dxfId="118" priority="32" stopIfTrue="1" operator="greaterThan">
      <formula>0</formula>
    </cfRule>
    <cfRule type="cellIs" dxfId="117" priority="33" stopIfTrue="1" operator="greaterThan">
      <formula>0</formula>
    </cfRule>
  </conditionalFormatting>
  <conditionalFormatting sqref="Z4:AA4">
    <cfRule type="cellIs" dxfId="116" priority="28" stopIfTrue="1" operator="greaterThan">
      <formula>0</formula>
    </cfRule>
    <cfRule type="cellIs" dxfId="115" priority="29" stopIfTrue="1" operator="greaterThan">
      <formula>0</formula>
    </cfRule>
    <cfRule type="cellIs" dxfId="114" priority="30" stopIfTrue="1" operator="greaterThan">
      <formula>0</formula>
    </cfRule>
  </conditionalFormatting>
  <conditionalFormatting sqref="Z5:AA13">
    <cfRule type="cellIs" dxfId="113" priority="25" stopIfTrue="1" operator="greaterThan">
      <formula>0</formula>
    </cfRule>
    <cfRule type="cellIs" dxfId="112" priority="26" stopIfTrue="1" operator="greaterThan">
      <formula>0</formula>
    </cfRule>
    <cfRule type="cellIs" dxfId="111" priority="27" stopIfTrue="1" operator="greaterThan">
      <formula>0</formula>
    </cfRule>
  </conditionalFormatting>
  <conditionalFormatting sqref="N4">
    <cfRule type="cellIs" dxfId="110" priority="10" stopIfTrue="1" operator="greaterThan">
      <formula>0</formula>
    </cfRule>
    <cfRule type="cellIs" dxfId="109" priority="11" stopIfTrue="1" operator="greaterThan">
      <formula>0</formula>
    </cfRule>
    <cfRule type="cellIs" dxfId="108" priority="12" stopIfTrue="1" operator="greaterThan">
      <formula>0</formula>
    </cfRule>
  </conditionalFormatting>
  <conditionalFormatting sqref="N5:N13">
    <cfRule type="cellIs" dxfId="107" priority="7" stopIfTrue="1" operator="greaterThan">
      <formula>0</formula>
    </cfRule>
    <cfRule type="cellIs" dxfId="106" priority="8" stopIfTrue="1" operator="greaterThan">
      <formula>0</formula>
    </cfRule>
    <cfRule type="cellIs" dxfId="105" priority="9" stopIfTrue="1" operator="greaterThan">
      <formula>0</formula>
    </cfRule>
  </conditionalFormatting>
  <conditionalFormatting sqref="O4:Q4">
    <cfRule type="cellIs" dxfId="104" priority="4" stopIfTrue="1" operator="greaterThan">
      <formula>0</formula>
    </cfRule>
    <cfRule type="cellIs" dxfId="103" priority="5" stopIfTrue="1" operator="greaterThan">
      <formula>0</formula>
    </cfRule>
    <cfRule type="cellIs" dxfId="102" priority="6" stopIfTrue="1" operator="greaterThan">
      <formula>0</formula>
    </cfRule>
  </conditionalFormatting>
  <conditionalFormatting sqref="O5:Q13">
    <cfRule type="cellIs" dxfId="101" priority="1" stopIfTrue="1" operator="greaterThan">
      <formula>0</formula>
    </cfRule>
    <cfRule type="cellIs" dxfId="100" priority="2" stopIfTrue="1" operator="greaterThan">
      <formula>0</formula>
    </cfRule>
    <cfRule type="cellIs" dxfId="99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opLeftCell="F10" zoomScale="80" zoomScaleNormal="80" workbookViewId="0">
      <selection activeCell="L4" sqref="L4:L13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1.28515625" style="2" customWidth="1"/>
    <col min="10" max="10" width="12.7109375" style="18" bestFit="1" customWidth="1"/>
    <col min="11" max="11" width="11.2851562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76" t="s">
        <v>78</v>
      </c>
      <c r="B1" s="76"/>
      <c r="C1" s="76"/>
      <c r="D1" s="76" t="s">
        <v>31</v>
      </c>
      <c r="E1" s="76"/>
      <c r="F1" s="76"/>
      <c r="G1" s="76"/>
      <c r="H1" s="76"/>
      <c r="I1" s="76"/>
      <c r="J1" s="76"/>
      <c r="K1" s="76" t="s">
        <v>47</v>
      </c>
      <c r="L1" s="76"/>
      <c r="M1" s="76"/>
      <c r="N1" s="77" t="s">
        <v>93</v>
      </c>
      <c r="O1" s="77" t="s">
        <v>94</v>
      </c>
      <c r="P1" s="77" t="s">
        <v>103</v>
      </c>
      <c r="Q1" s="77" t="s">
        <v>104</v>
      </c>
      <c r="R1" s="77" t="s">
        <v>38</v>
      </c>
      <c r="S1" s="77" t="s">
        <v>38</v>
      </c>
      <c r="T1" s="77" t="s">
        <v>38</v>
      </c>
      <c r="U1" s="77" t="s">
        <v>38</v>
      </c>
      <c r="V1" s="77" t="s">
        <v>38</v>
      </c>
      <c r="W1" s="77" t="s">
        <v>38</v>
      </c>
      <c r="X1" s="77" t="s">
        <v>38</v>
      </c>
      <c r="Y1" s="77" t="s">
        <v>38</v>
      </c>
      <c r="Z1" s="77" t="s">
        <v>38</v>
      </c>
      <c r="AA1" s="77" t="s">
        <v>38</v>
      </c>
      <c r="AB1" s="77" t="s">
        <v>38</v>
      </c>
      <c r="AC1" s="77" t="s">
        <v>38</v>
      </c>
      <c r="AD1" s="77" t="s">
        <v>38</v>
      </c>
      <c r="AE1" s="77" t="s">
        <v>38</v>
      </c>
      <c r="AF1" s="77" t="s">
        <v>38</v>
      </c>
      <c r="AG1" s="77" t="s">
        <v>38</v>
      </c>
      <c r="AH1" s="77" t="s">
        <v>38</v>
      </c>
      <c r="AI1" s="77" t="s">
        <v>38</v>
      </c>
      <c r="AJ1" s="77" t="s">
        <v>38</v>
      </c>
    </row>
    <row r="2" spans="1:36" ht="21.75" customHeight="1" x14ac:dyDescent="0.25">
      <c r="A2" s="76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6" s="18" customFormat="1" ht="57.75" x14ac:dyDescent="0.2">
      <c r="A3" s="57" t="s">
        <v>5</v>
      </c>
      <c r="B3" s="57" t="s">
        <v>40</v>
      </c>
      <c r="C3" s="58" t="s">
        <v>3</v>
      </c>
      <c r="D3" s="59" t="s">
        <v>41</v>
      </c>
      <c r="E3" s="59" t="s">
        <v>4</v>
      </c>
      <c r="F3" s="59" t="s">
        <v>42</v>
      </c>
      <c r="G3" s="60" t="s">
        <v>43</v>
      </c>
      <c r="H3" s="61" t="s">
        <v>44</v>
      </c>
      <c r="I3" s="61" t="s">
        <v>46</v>
      </c>
      <c r="J3" s="62" t="s">
        <v>1</v>
      </c>
      <c r="K3" s="38" t="s">
        <v>24</v>
      </c>
      <c r="L3" s="39" t="s">
        <v>0</v>
      </c>
      <c r="M3" s="37" t="s">
        <v>2</v>
      </c>
      <c r="N3" s="40">
        <v>42962</v>
      </c>
      <c r="O3" s="40">
        <v>43045</v>
      </c>
      <c r="P3" s="40">
        <v>43179</v>
      </c>
      <c r="Q3" s="40">
        <v>43227</v>
      </c>
      <c r="R3" s="40" t="s">
        <v>39</v>
      </c>
      <c r="S3" s="40" t="s">
        <v>39</v>
      </c>
      <c r="T3" s="40" t="s">
        <v>39</v>
      </c>
      <c r="U3" s="40" t="s">
        <v>39</v>
      </c>
      <c r="V3" s="40" t="s">
        <v>39</v>
      </c>
      <c r="W3" s="40" t="s">
        <v>39</v>
      </c>
      <c r="X3" s="40" t="s">
        <v>39</v>
      </c>
      <c r="Y3" s="40" t="s">
        <v>39</v>
      </c>
      <c r="Z3" s="40" t="s">
        <v>39</v>
      </c>
      <c r="AA3" s="40" t="s">
        <v>39</v>
      </c>
      <c r="AB3" s="40" t="s">
        <v>39</v>
      </c>
      <c r="AC3" s="40" t="s">
        <v>39</v>
      </c>
      <c r="AD3" s="40" t="s">
        <v>39</v>
      </c>
      <c r="AE3" s="40" t="s">
        <v>39</v>
      </c>
      <c r="AF3" s="40" t="s">
        <v>39</v>
      </c>
      <c r="AG3" s="40" t="s">
        <v>39</v>
      </c>
      <c r="AH3" s="40" t="s">
        <v>39</v>
      </c>
      <c r="AI3" s="40" t="s">
        <v>39</v>
      </c>
      <c r="AJ3" s="40" t="s">
        <v>39</v>
      </c>
    </row>
    <row r="4" spans="1:36" ht="59.25" customHeight="1" x14ac:dyDescent="0.25">
      <c r="A4" s="48">
        <v>2</v>
      </c>
      <c r="B4" s="63" t="s">
        <v>48</v>
      </c>
      <c r="C4" s="49">
        <v>3</v>
      </c>
      <c r="D4" s="50" t="s">
        <v>49</v>
      </c>
      <c r="E4" s="67" t="s">
        <v>63</v>
      </c>
      <c r="F4" s="67" t="s">
        <v>79</v>
      </c>
      <c r="G4" s="52" t="s">
        <v>45</v>
      </c>
      <c r="H4" s="53" t="s">
        <v>64</v>
      </c>
      <c r="I4" s="54" t="s">
        <v>32</v>
      </c>
      <c r="J4" s="64">
        <v>2.87</v>
      </c>
      <c r="K4" s="43">
        <v>700</v>
      </c>
      <c r="L4" s="41">
        <f>K4-(SUM(N4:AA4))</f>
        <v>300</v>
      </c>
      <c r="M4" s="42" t="str">
        <f>IF(L4&lt;0,"ATENÇÃO","OK")</f>
        <v>OK</v>
      </c>
      <c r="N4" s="47">
        <v>150</v>
      </c>
      <c r="O4" s="47">
        <v>100</v>
      </c>
      <c r="P4" s="47"/>
      <c r="Q4" s="47">
        <v>150</v>
      </c>
      <c r="R4" s="47"/>
      <c r="S4" s="47"/>
      <c r="T4" s="47"/>
      <c r="U4" s="47"/>
      <c r="V4" s="47"/>
      <c r="W4" s="47"/>
      <c r="X4" s="47"/>
      <c r="Y4" s="47"/>
      <c r="Z4" s="47"/>
      <c r="AA4" s="47"/>
      <c r="AB4" s="56"/>
      <c r="AC4" s="56"/>
      <c r="AD4" s="56"/>
      <c r="AE4" s="56"/>
      <c r="AF4" s="56"/>
      <c r="AG4" s="56"/>
      <c r="AH4" s="56"/>
      <c r="AI4" s="56"/>
      <c r="AJ4" s="56"/>
    </row>
    <row r="5" spans="1:36" ht="48.75" customHeight="1" x14ac:dyDescent="0.25">
      <c r="A5" s="74">
        <v>3</v>
      </c>
      <c r="B5" s="75" t="s">
        <v>48</v>
      </c>
      <c r="C5" s="49">
        <v>4</v>
      </c>
      <c r="D5" s="50" t="s">
        <v>50</v>
      </c>
      <c r="E5" s="63" t="s">
        <v>51</v>
      </c>
      <c r="F5" s="67" t="s">
        <v>80</v>
      </c>
      <c r="G5" s="52" t="s">
        <v>65</v>
      </c>
      <c r="H5" s="53" t="s">
        <v>66</v>
      </c>
      <c r="I5" s="54" t="s">
        <v>32</v>
      </c>
      <c r="J5" s="64">
        <v>2.87</v>
      </c>
      <c r="K5" s="43">
        <v>60</v>
      </c>
      <c r="L5" s="41">
        <f t="shared" ref="L5:L13" si="0">K5-(SUM(N5:AA5))</f>
        <v>30</v>
      </c>
      <c r="M5" s="42" t="str">
        <f>IF(L5&lt;0,"ATENÇÃO","OK")</f>
        <v>OK</v>
      </c>
      <c r="N5" s="47"/>
      <c r="O5" s="47"/>
      <c r="P5" s="47"/>
      <c r="Q5" s="47">
        <v>30</v>
      </c>
      <c r="R5" s="47"/>
      <c r="S5" s="47"/>
      <c r="T5" s="47"/>
      <c r="U5" s="47"/>
      <c r="V5" s="47"/>
      <c r="W5" s="47"/>
      <c r="X5" s="47"/>
      <c r="Y5" s="47"/>
      <c r="Z5" s="47"/>
      <c r="AA5" s="47"/>
      <c r="AB5" s="56"/>
      <c r="AC5" s="56"/>
      <c r="AD5" s="56"/>
      <c r="AE5" s="56"/>
      <c r="AF5" s="56"/>
      <c r="AG5" s="56"/>
      <c r="AH5" s="56"/>
      <c r="AI5" s="56"/>
      <c r="AJ5" s="56"/>
    </row>
    <row r="6" spans="1:36" ht="107.25" customHeight="1" x14ac:dyDescent="0.25">
      <c r="A6" s="74"/>
      <c r="B6" s="75"/>
      <c r="C6" s="49">
        <v>5</v>
      </c>
      <c r="D6" s="50" t="s">
        <v>52</v>
      </c>
      <c r="E6" s="63" t="s">
        <v>53</v>
      </c>
      <c r="F6" s="51" t="s">
        <v>81</v>
      </c>
      <c r="G6" s="52" t="s">
        <v>45</v>
      </c>
      <c r="H6" s="53" t="s">
        <v>67</v>
      </c>
      <c r="I6" s="54" t="s">
        <v>32</v>
      </c>
      <c r="J6" s="65">
        <v>2.61</v>
      </c>
      <c r="K6" s="44">
        <v>120</v>
      </c>
      <c r="L6" s="41">
        <f t="shared" si="0"/>
        <v>0</v>
      </c>
      <c r="M6" s="42" t="str">
        <f t="shared" ref="M6:M13" si="1">IF(L6&lt;0,"ATENÇÃO","OK")</f>
        <v>OK</v>
      </c>
      <c r="N6" s="47">
        <v>60</v>
      </c>
      <c r="O6" s="47"/>
      <c r="P6" s="47">
        <v>60</v>
      </c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56"/>
      <c r="AC6" s="56"/>
      <c r="AD6" s="56"/>
      <c r="AE6" s="56"/>
      <c r="AF6" s="56"/>
      <c r="AG6" s="56"/>
      <c r="AH6" s="56"/>
      <c r="AI6" s="56"/>
      <c r="AJ6" s="56"/>
    </row>
    <row r="7" spans="1:36" ht="94.5" x14ac:dyDescent="0.25">
      <c r="A7" s="74"/>
      <c r="B7" s="75"/>
      <c r="C7" s="49">
        <v>6</v>
      </c>
      <c r="D7" s="50" t="s">
        <v>54</v>
      </c>
      <c r="E7" s="63" t="s">
        <v>53</v>
      </c>
      <c r="F7" s="51" t="s">
        <v>81</v>
      </c>
      <c r="G7" s="52" t="s">
        <v>45</v>
      </c>
      <c r="H7" s="53" t="s">
        <v>68</v>
      </c>
      <c r="I7" s="54" t="s">
        <v>32</v>
      </c>
      <c r="J7" s="65">
        <v>2.29</v>
      </c>
      <c r="K7" s="44">
        <v>120</v>
      </c>
      <c r="L7" s="41">
        <f t="shared" si="0"/>
        <v>0</v>
      </c>
      <c r="M7" s="42" t="str">
        <f t="shared" si="1"/>
        <v>OK</v>
      </c>
      <c r="N7" s="47">
        <v>60</v>
      </c>
      <c r="O7" s="47"/>
      <c r="P7" s="47">
        <v>60</v>
      </c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56"/>
      <c r="AC7" s="56"/>
      <c r="AD7" s="56"/>
      <c r="AE7" s="56"/>
      <c r="AF7" s="56"/>
      <c r="AG7" s="56"/>
      <c r="AH7" s="56"/>
      <c r="AI7" s="56"/>
      <c r="AJ7" s="56"/>
    </row>
    <row r="8" spans="1:36" ht="105.75" customHeight="1" x14ac:dyDescent="0.25">
      <c r="A8" s="74"/>
      <c r="B8" s="75"/>
      <c r="C8" s="49">
        <v>7</v>
      </c>
      <c r="D8" s="50" t="s">
        <v>55</v>
      </c>
      <c r="E8" s="63" t="s">
        <v>53</v>
      </c>
      <c r="F8" s="51" t="s">
        <v>81</v>
      </c>
      <c r="G8" s="52" t="s">
        <v>45</v>
      </c>
      <c r="H8" s="53" t="s">
        <v>69</v>
      </c>
      <c r="I8" s="54" t="s">
        <v>32</v>
      </c>
      <c r="J8" s="65">
        <v>3.83</v>
      </c>
      <c r="K8" s="44">
        <v>120</v>
      </c>
      <c r="L8" s="41">
        <f t="shared" si="0"/>
        <v>0</v>
      </c>
      <c r="M8" s="42" t="str">
        <f t="shared" si="1"/>
        <v>OK</v>
      </c>
      <c r="N8" s="47">
        <v>60</v>
      </c>
      <c r="O8" s="47"/>
      <c r="P8" s="47">
        <v>60</v>
      </c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63" customHeight="1" x14ac:dyDescent="0.25">
      <c r="A9" s="74"/>
      <c r="B9" s="75"/>
      <c r="C9" s="49">
        <v>8</v>
      </c>
      <c r="D9" s="50" t="s">
        <v>56</v>
      </c>
      <c r="E9" s="63" t="s">
        <v>53</v>
      </c>
      <c r="F9" s="51" t="s">
        <v>81</v>
      </c>
      <c r="G9" s="52" t="s">
        <v>45</v>
      </c>
      <c r="H9" s="53" t="s">
        <v>70</v>
      </c>
      <c r="I9" s="54" t="s">
        <v>32</v>
      </c>
      <c r="J9" s="65">
        <v>3.88</v>
      </c>
      <c r="K9" s="44">
        <v>120</v>
      </c>
      <c r="L9" s="41">
        <f t="shared" si="0"/>
        <v>0</v>
      </c>
      <c r="M9" s="42" t="str">
        <f t="shared" si="1"/>
        <v>OK</v>
      </c>
      <c r="N9" s="47">
        <v>60</v>
      </c>
      <c r="O9" s="47"/>
      <c r="P9" s="47">
        <v>60</v>
      </c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56"/>
      <c r="AC9" s="56"/>
      <c r="AD9" s="56"/>
      <c r="AE9" s="56"/>
      <c r="AF9" s="56"/>
      <c r="AG9" s="56"/>
      <c r="AH9" s="56"/>
      <c r="AI9" s="56"/>
      <c r="AJ9" s="56"/>
    </row>
    <row r="10" spans="1:36" ht="94.5" x14ac:dyDescent="0.25">
      <c r="A10" s="74"/>
      <c r="B10" s="75"/>
      <c r="C10" s="49">
        <v>9</v>
      </c>
      <c r="D10" s="55" t="s">
        <v>57</v>
      </c>
      <c r="E10" s="63" t="s">
        <v>53</v>
      </c>
      <c r="F10" s="51" t="s">
        <v>81</v>
      </c>
      <c r="G10" s="52" t="s">
        <v>45</v>
      </c>
      <c r="H10" s="53" t="s">
        <v>71</v>
      </c>
      <c r="I10" s="54" t="s">
        <v>32</v>
      </c>
      <c r="J10" s="65">
        <v>3.04</v>
      </c>
      <c r="K10" s="44"/>
      <c r="L10" s="41">
        <f t="shared" si="0"/>
        <v>0</v>
      </c>
      <c r="M10" s="42" t="str">
        <f t="shared" si="1"/>
        <v>OK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56"/>
      <c r="AC10" s="56"/>
      <c r="AD10" s="56"/>
      <c r="AE10" s="56"/>
      <c r="AF10" s="56"/>
      <c r="AG10" s="56"/>
      <c r="AH10" s="56"/>
      <c r="AI10" s="56"/>
      <c r="AJ10" s="56"/>
    </row>
    <row r="11" spans="1:36" ht="94.5" x14ac:dyDescent="0.25">
      <c r="A11" s="66">
        <v>4</v>
      </c>
      <c r="B11" s="63" t="s">
        <v>48</v>
      </c>
      <c r="C11" s="49">
        <v>10</v>
      </c>
      <c r="D11" s="55" t="s">
        <v>58</v>
      </c>
      <c r="E11" s="63" t="s">
        <v>59</v>
      </c>
      <c r="F11" s="51" t="s">
        <v>83</v>
      </c>
      <c r="G11" s="52" t="s">
        <v>72</v>
      </c>
      <c r="H11" s="53" t="s">
        <v>73</v>
      </c>
      <c r="I11" s="54" t="s">
        <v>32</v>
      </c>
      <c r="J11" s="65">
        <v>2.7</v>
      </c>
      <c r="K11" s="44"/>
      <c r="L11" s="41">
        <f t="shared" si="0"/>
        <v>0</v>
      </c>
      <c r="M11" s="42" t="str">
        <f t="shared" si="1"/>
        <v>OK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56"/>
      <c r="AC11" s="56"/>
      <c r="AD11" s="56"/>
      <c r="AE11" s="56"/>
      <c r="AF11" s="56"/>
      <c r="AG11" s="56"/>
      <c r="AH11" s="56"/>
      <c r="AI11" s="56"/>
      <c r="AJ11" s="56"/>
    </row>
    <row r="12" spans="1:36" ht="47.25" x14ac:dyDescent="0.25">
      <c r="A12" s="74">
        <v>5</v>
      </c>
      <c r="B12" s="75" t="s">
        <v>60</v>
      </c>
      <c r="C12" s="49">
        <v>11</v>
      </c>
      <c r="D12" s="55" t="s">
        <v>61</v>
      </c>
      <c r="E12" s="63" t="s">
        <v>51</v>
      </c>
      <c r="F12" s="51" t="s">
        <v>82</v>
      </c>
      <c r="G12" s="52" t="s">
        <v>74</v>
      </c>
      <c r="H12" s="53" t="s">
        <v>75</v>
      </c>
      <c r="I12" s="54" t="s">
        <v>76</v>
      </c>
      <c r="J12" s="65">
        <v>63.57</v>
      </c>
      <c r="K12" s="44">
        <v>6</v>
      </c>
      <c r="L12" s="41">
        <f t="shared" si="0"/>
        <v>6</v>
      </c>
      <c r="M12" s="42" t="str">
        <f t="shared" si="1"/>
        <v>OK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56"/>
      <c r="AC12" s="56"/>
      <c r="AD12" s="56"/>
      <c r="AE12" s="56"/>
      <c r="AF12" s="56"/>
      <c r="AG12" s="56"/>
      <c r="AH12" s="56"/>
      <c r="AI12" s="56"/>
      <c r="AJ12" s="56"/>
    </row>
    <row r="13" spans="1:36" ht="47.25" x14ac:dyDescent="0.25">
      <c r="A13" s="74"/>
      <c r="B13" s="75"/>
      <c r="C13" s="49">
        <v>12</v>
      </c>
      <c r="D13" s="55" t="s">
        <v>62</v>
      </c>
      <c r="E13" s="63" t="s">
        <v>51</v>
      </c>
      <c r="F13" s="51" t="s">
        <v>82</v>
      </c>
      <c r="G13" s="52" t="s">
        <v>74</v>
      </c>
      <c r="H13" s="53" t="s">
        <v>77</v>
      </c>
      <c r="I13" s="54" t="s">
        <v>76</v>
      </c>
      <c r="J13" s="65">
        <v>289</v>
      </c>
      <c r="K13" s="44"/>
      <c r="L13" s="41">
        <f t="shared" si="0"/>
        <v>0</v>
      </c>
      <c r="M13" s="42" t="str">
        <f t="shared" si="1"/>
        <v>OK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56"/>
      <c r="AC13" s="56"/>
      <c r="AD13" s="56"/>
      <c r="AE13" s="56"/>
      <c r="AF13" s="56"/>
      <c r="AG13" s="56"/>
      <c r="AH13" s="56"/>
      <c r="AI13" s="56"/>
      <c r="AJ13" s="56"/>
    </row>
    <row r="16" spans="1:36" x14ac:dyDescent="0.25">
      <c r="D16" s="23"/>
    </row>
    <row r="17" spans="4:4" x14ac:dyDescent="0.25">
      <c r="D17" s="23"/>
    </row>
    <row r="18" spans="4:4" x14ac:dyDescent="0.25">
      <c r="D18" s="23"/>
    </row>
  </sheetData>
  <mergeCells count="31">
    <mergeCell ref="AH1:AH2"/>
    <mergeCell ref="AI1:AI2"/>
    <mergeCell ref="AJ1:AJ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D1:J1"/>
    <mergeCell ref="K1:M1"/>
    <mergeCell ref="S1:S2"/>
    <mergeCell ref="N1:N2"/>
    <mergeCell ref="O1:O2"/>
    <mergeCell ref="P1:P2"/>
    <mergeCell ref="Q1:Q2"/>
    <mergeCell ref="R1:R2"/>
    <mergeCell ref="A1:C1"/>
    <mergeCell ref="A5:A10"/>
    <mergeCell ref="B5:B10"/>
    <mergeCell ref="A12:A13"/>
    <mergeCell ref="B12:B13"/>
  </mergeCells>
  <conditionalFormatting sqref="R4:Y4">
    <cfRule type="cellIs" dxfId="98" priority="34" stopIfTrue="1" operator="greaterThan">
      <formula>0</formula>
    </cfRule>
    <cfRule type="cellIs" dxfId="97" priority="35" stopIfTrue="1" operator="greaterThan">
      <formula>0</formula>
    </cfRule>
    <cfRule type="cellIs" dxfId="96" priority="36" stopIfTrue="1" operator="greaterThan">
      <formula>0</formula>
    </cfRule>
  </conditionalFormatting>
  <conditionalFormatting sqref="R5:Y13">
    <cfRule type="cellIs" dxfId="95" priority="31" stopIfTrue="1" operator="greaterThan">
      <formula>0</formula>
    </cfRule>
    <cfRule type="cellIs" dxfId="94" priority="32" stopIfTrue="1" operator="greaterThan">
      <formula>0</formula>
    </cfRule>
    <cfRule type="cellIs" dxfId="93" priority="33" stopIfTrue="1" operator="greaterThan">
      <formula>0</formula>
    </cfRule>
  </conditionalFormatting>
  <conditionalFormatting sqref="Z4:AA4">
    <cfRule type="cellIs" dxfId="92" priority="28" stopIfTrue="1" operator="greaterThan">
      <formula>0</formula>
    </cfRule>
    <cfRule type="cellIs" dxfId="91" priority="29" stopIfTrue="1" operator="greaterThan">
      <formula>0</formula>
    </cfRule>
    <cfRule type="cellIs" dxfId="90" priority="30" stopIfTrue="1" operator="greaterThan">
      <formula>0</formula>
    </cfRule>
  </conditionalFormatting>
  <conditionalFormatting sqref="Z5:AA13">
    <cfRule type="cellIs" dxfId="89" priority="25" stopIfTrue="1" operator="greaterThan">
      <formula>0</formula>
    </cfRule>
    <cfRule type="cellIs" dxfId="88" priority="26" stopIfTrue="1" operator="greaterThan">
      <formula>0</formula>
    </cfRule>
    <cfRule type="cellIs" dxfId="87" priority="27" stopIfTrue="1" operator="greaterThan">
      <formula>0</formula>
    </cfRule>
  </conditionalFormatting>
  <conditionalFormatting sqref="N4">
    <cfRule type="cellIs" dxfId="86" priority="10" stopIfTrue="1" operator="greaterThan">
      <formula>0</formula>
    </cfRule>
    <cfRule type="cellIs" dxfId="85" priority="11" stopIfTrue="1" operator="greaterThan">
      <formula>0</formula>
    </cfRule>
    <cfRule type="cellIs" dxfId="84" priority="12" stopIfTrue="1" operator="greaterThan">
      <formula>0</formula>
    </cfRule>
  </conditionalFormatting>
  <conditionalFormatting sqref="N5:N13">
    <cfRule type="cellIs" dxfId="83" priority="7" stopIfTrue="1" operator="greaterThan">
      <formula>0</formula>
    </cfRule>
    <cfRule type="cellIs" dxfId="82" priority="8" stopIfTrue="1" operator="greaterThan">
      <formula>0</formula>
    </cfRule>
    <cfRule type="cellIs" dxfId="81" priority="9" stopIfTrue="1" operator="greaterThan">
      <formula>0</formula>
    </cfRule>
  </conditionalFormatting>
  <conditionalFormatting sqref="O4:Q4">
    <cfRule type="cellIs" dxfId="80" priority="4" stopIfTrue="1" operator="greaterThan">
      <formula>0</formula>
    </cfRule>
    <cfRule type="cellIs" dxfId="79" priority="5" stopIfTrue="1" operator="greaterThan">
      <formula>0</formula>
    </cfRule>
    <cfRule type="cellIs" dxfId="78" priority="6" stopIfTrue="1" operator="greaterThan">
      <formula>0</formula>
    </cfRule>
  </conditionalFormatting>
  <conditionalFormatting sqref="O5:Q13">
    <cfRule type="cellIs" dxfId="77" priority="1" stopIfTrue="1" operator="greaterThan">
      <formula>0</formula>
    </cfRule>
    <cfRule type="cellIs" dxfId="76" priority="2" stopIfTrue="1" operator="greaterThan">
      <formula>0</formula>
    </cfRule>
    <cfRule type="cellIs" dxfId="75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opLeftCell="F10" zoomScale="80" zoomScaleNormal="80" workbookViewId="0">
      <selection activeCell="L4" sqref="L4:L13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1.28515625" style="2" customWidth="1"/>
    <col min="10" max="10" width="12.7109375" style="18" bestFit="1" customWidth="1"/>
    <col min="11" max="11" width="11.2851562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76" t="s">
        <v>78</v>
      </c>
      <c r="B1" s="76"/>
      <c r="C1" s="76"/>
      <c r="D1" s="76" t="s">
        <v>31</v>
      </c>
      <c r="E1" s="76"/>
      <c r="F1" s="76"/>
      <c r="G1" s="76"/>
      <c r="H1" s="76"/>
      <c r="I1" s="76"/>
      <c r="J1" s="76"/>
      <c r="K1" s="76" t="s">
        <v>47</v>
      </c>
      <c r="L1" s="76"/>
      <c r="M1" s="76"/>
      <c r="N1" s="77" t="s">
        <v>96</v>
      </c>
      <c r="O1" s="77" t="s">
        <v>97</v>
      </c>
      <c r="P1" s="77" t="s">
        <v>105</v>
      </c>
      <c r="Q1" s="77" t="s">
        <v>38</v>
      </c>
      <c r="R1" s="77" t="s">
        <v>38</v>
      </c>
      <c r="S1" s="77" t="s">
        <v>38</v>
      </c>
      <c r="T1" s="77" t="s">
        <v>38</v>
      </c>
      <c r="U1" s="77" t="s">
        <v>38</v>
      </c>
      <c r="V1" s="77" t="s">
        <v>38</v>
      </c>
      <c r="W1" s="77" t="s">
        <v>38</v>
      </c>
      <c r="X1" s="77" t="s">
        <v>38</v>
      </c>
      <c r="Y1" s="77" t="s">
        <v>38</v>
      </c>
      <c r="Z1" s="77" t="s">
        <v>38</v>
      </c>
      <c r="AA1" s="77" t="s">
        <v>38</v>
      </c>
      <c r="AB1" s="77" t="s">
        <v>38</v>
      </c>
      <c r="AC1" s="77" t="s">
        <v>38</v>
      </c>
      <c r="AD1" s="77" t="s">
        <v>38</v>
      </c>
      <c r="AE1" s="77" t="s">
        <v>38</v>
      </c>
      <c r="AF1" s="77" t="s">
        <v>38</v>
      </c>
      <c r="AG1" s="77" t="s">
        <v>38</v>
      </c>
      <c r="AH1" s="77" t="s">
        <v>38</v>
      </c>
      <c r="AI1" s="77" t="s">
        <v>38</v>
      </c>
      <c r="AJ1" s="77" t="s">
        <v>38</v>
      </c>
    </row>
    <row r="2" spans="1:36" ht="21.75" customHeight="1" x14ac:dyDescent="0.25">
      <c r="A2" s="76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6" s="18" customFormat="1" ht="57.75" x14ac:dyDescent="0.2">
      <c r="A3" s="57" t="s">
        <v>5</v>
      </c>
      <c r="B3" s="57" t="s">
        <v>40</v>
      </c>
      <c r="C3" s="58" t="s">
        <v>3</v>
      </c>
      <c r="D3" s="59" t="s">
        <v>41</v>
      </c>
      <c r="E3" s="59" t="s">
        <v>4</v>
      </c>
      <c r="F3" s="59" t="s">
        <v>42</v>
      </c>
      <c r="G3" s="60" t="s">
        <v>43</v>
      </c>
      <c r="H3" s="61" t="s">
        <v>44</v>
      </c>
      <c r="I3" s="61" t="s">
        <v>46</v>
      </c>
      <c r="J3" s="62" t="s">
        <v>1</v>
      </c>
      <c r="K3" s="38" t="s">
        <v>24</v>
      </c>
      <c r="L3" s="39" t="s">
        <v>0</v>
      </c>
      <c r="M3" s="37" t="s">
        <v>2</v>
      </c>
      <c r="N3" s="40">
        <v>42963</v>
      </c>
      <c r="O3" s="40">
        <v>43011</v>
      </c>
      <c r="P3" s="40">
        <v>43297</v>
      </c>
      <c r="Q3" s="40" t="s">
        <v>39</v>
      </c>
      <c r="R3" s="40" t="s">
        <v>39</v>
      </c>
      <c r="S3" s="40" t="s">
        <v>39</v>
      </c>
      <c r="T3" s="40" t="s">
        <v>39</v>
      </c>
      <c r="U3" s="40" t="s">
        <v>39</v>
      </c>
      <c r="V3" s="40" t="s">
        <v>39</v>
      </c>
      <c r="W3" s="40" t="s">
        <v>39</v>
      </c>
      <c r="X3" s="40" t="s">
        <v>39</v>
      </c>
      <c r="Y3" s="40" t="s">
        <v>39</v>
      </c>
      <c r="Z3" s="40" t="s">
        <v>39</v>
      </c>
      <c r="AA3" s="40" t="s">
        <v>39</v>
      </c>
      <c r="AB3" s="40" t="s">
        <v>39</v>
      </c>
      <c r="AC3" s="40" t="s">
        <v>39</v>
      </c>
      <c r="AD3" s="40" t="s">
        <v>39</v>
      </c>
      <c r="AE3" s="40" t="s">
        <v>39</v>
      </c>
      <c r="AF3" s="40" t="s">
        <v>39</v>
      </c>
      <c r="AG3" s="40" t="s">
        <v>39</v>
      </c>
      <c r="AH3" s="40" t="s">
        <v>39</v>
      </c>
      <c r="AI3" s="40" t="s">
        <v>39</v>
      </c>
      <c r="AJ3" s="40" t="s">
        <v>39</v>
      </c>
    </row>
    <row r="4" spans="1:36" ht="59.25" customHeight="1" x14ac:dyDescent="0.25">
      <c r="A4" s="48">
        <v>2</v>
      </c>
      <c r="B4" s="63" t="s">
        <v>48</v>
      </c>
      <c r="C4" s="49">
        <v>3</v>
      </c>
      <c r="D4" s="50" t="s">
        <v>49</v>
      </c>
      <c r="E4" s="67" t="s">
        <v>63</v>
      </c>
      <c r="F4" s="67" t="s">
        <v>79</v>
      </c>
      <c r="G4" s="52" t="s">
        <v>45</v>
      </c>
      <c r="H4" s="53" t="s">
        <v>64</v>
      </c>
      <c r="I4" s="54" t="s">
        <v>32</v>
      </c>
      <c r="J4" s="64">
        <v>2.87</v>
      </c>
      <c r="K4" s="43">
        <v>1000</v>
      </c>
      <c r="L4" s="41">
        <f>K4-(SUM(N4:AA4))</f>
        <v>400</v>
      </c>
      <c r="M4" s="42" t="str">
        <f>IF(L4&lt;0,"ATENÇÃO","OK")</f>
        <v>OK</v>
      </c>
      <c r="N4" s="47">
        <v>300</v>
      </c>
      <c r="O4" s="47">
        <v>100</v>
      </c>
      <c r="P4" s="47">
        <v>200</v>
      </c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56"/>
      <c r="AC4" s="56"/>
      <c r="AD4" s="56"/>
      <c r="AE4" s="56"/>
      <c r="AF4" s="56"/>
      <c r="AG4" s="56"/>
      <c r="AH4" s="56"/>
      <c r="AI4" s="56"/>
      <c r="AJ4" s="56"/>
    </row>
    <row r="5" spans="1:36" ht="48.75" customHeight="1" x14ac:dyDescent="0.25">
      <c r="A5" s="74">
        <v>3</v>
      </c>
      <c r="B5" s="75" t="s">
        <v>48</v>
      </c>
      <c r="C5" s="49">
        <v>4</v>
      </c>
      <c r="D5" s="50" t="s">
        <v>50</v>
      </c>
      <c r="E5" s="63" t="s">
        <v>51</v>
      </c>
      <c r="F5" s="67" t="s">
        <v>80</v>
      </c>
      <c r="G5" s="52" t="s">
        <v>65</v>
      </c>
      <c r="H5" s="53" t="s">
        <v>66</v>
      </c>
      <c r="I5" s="54" t="s">
        <v>32</v>
      </c>
      <c r="J5" s="64">
        <v>2.87</v>
      </c>
      <c r="K5" s="43">
        <v>60</v>
      </c>
      <c r="L5" s="41">
        <f t="shared" ref="L5:L13" si="0">K5-(SUM(N5:AA5))</f>
        <v>24</v>
      </c>
      <c r="M5" s="42" t="str">
        <f>IF(L5&lt;0,"ATENÇÃO","OK")</f>
        <v>OK</v>
      </c>
      <c r="N5" s="47">
        <v>36</v>
      </c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56"/>
      <c r="AC5" s="56"/>
      <c r="AD5" s="56"/>
      <c r="AE5" s="56"/>
      <c r="AF5" s="56"/>
      <c r="AG5" s="56"/>
      <c r="AH5" s="56"/>
      <c r="AI5" s="56"/>
      <c r="AJ5" s="56"/>
    </row>
    <row r="6" spans="1:36" ht="107.25" customHeight="1" x14ac:dyDescent="0.25">
      <c r="A6" s="74"/>
      <c r="B6" s="75"/>
      <c r="C6" s="49">
        <v>5</v>
      </c>
      <c r="D6" s="50" t="s">
        <v>52</v>
      </c>
      <c r="E6" s="63" t="s">
        <v>53</v>
      </c>
      <c r="F6" s="51" t="s">
        <v>81</v>
      </c>
      <c r="G6" s="52" t="s">
        <v>45</v>
      </c>
      <c r="H6" s="53" t="s">
        <v>67</v>
      </c>
      <c r="I6" s="54" t="s">
        <v>32</v>
      </c>
      <c r="J6" s="65">
        <v>2.61</v>
      </c>
      <c r="K6" s="44">
        <v>60</v>
      </c>
      <c r="L6" s="41">
        <f t="shared" si="0"/>
        <v>30</v>
      </c>
      <c r="M6" s="42" t="str">
        <f t="shared" ref="M6:M13" si="1">IF(L6&lt;0,"ATENÇÃO","OK")</f>
        <v>OK</v>
      </c>
      <c r="N6" s="47"/>
      <c r="O6" s="47">
        <v>30</v>
      </c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56"/>
      <c r="AC6" s="56"/>
      <c r="AD6" s="56"/>
      <c r="AE6" s="56"/>
      <c r="AF6" s="56"/>
      <c r="AG6" s="56"/>
      <c r="AH6" s="56"/>
      <c r="AI6" s="56"/>
      <c r="AJ6" s="56"/>
    </row>
    <row r="7" spans="1:36" ht="94.5" x14ac:dyDescent="0.25">
      <c r="A7" s="74"/>
      <c r="B7" s="75"/>
      <c r="C7" s="49">
        <v>6</v>
      </c>
      <c r="D7" s="50" t="s">
        <v>54</v>
      </c>
      <c r="E7" s="63" t="s">
        <v>53</v>
      </c>
      <c r="F7" s="51" t="s">
        <v>81</v>
      </c>
      <c r="G7" s="52" t="s">
        <v>45</v>
      </c>
      <c r="H7" s="53" t="s">
        <v>68</v>
      </c>
      <c r="I7" s="54" t="s">
        <v>32</v>
      </c>
      <c r="J7" s="65">
        <v>2.29</v>
      </c>
      <c r="K7" s="44">
        <v>90</v>
      </c>
      <c r="L7" s="41">
        <f t="shared" si="0"/>
        <v>30</v>
      </c>
      <c r="M7" s="42" t="str">
        <f t="shared" si="1"/>
        <v>OK</v>
      </c>
      <c r="N7" s="47"/>
      <c r="O7" s="47">
        <v>60</v>
      </c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56"/>
      <c r="AC7" s="56"/>
      <c r="AD7" s="56"/>
      <c r="AE7" s="56"/>
      <c r="AF7" s="56"/>
      <c r="AG7" s="56"/>
      <c r="AH7" s="56"/>
      <c r="AI7" s="56"/>
      <c r="AJ7" s="56"/>
    </row>
    <row r="8" spans="1:36" ht="105.75" customHeight="1" x14ac:dyDescent="0.25">
      <c r="A8" s="74"/>
      <c r="B8" s="75"/>
      <c r="C8" s="49">
        <v>7</v>
      </c>
      <c r="D8" s="50" t="s">
        <v>55</v>
      </c>
      <c r="E8" s="63" t="s">
        <v>53</v>
      </c>
      <c r="F8" s="51" t="s">
        <v>81</v>
      </c>
      <c r="G8" s="52" t="s">
        <v>45</v>
      </c>
      <c r="H8" s="53" t="s">
        <v>69</v>
      </c>
      <c r="I8" s="54" t="s">
        <v>32</v>
      </c>
      <c r="J8" s="65">
        <v>3.83</v>
      </c>
      <c r="K8" s="44">
        <v>150</v>
      </c>
      <c r="L8" s="41">
        <f t="shared" si="0"/>
        <v>150</v>
      </c>
      <c r="M8" s="42" t="str">
        <f t="shared" si="1"/>
        <v>OK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63" customHeight="1" x14ac:dyDescent="0.25">
      <c r="A9" s="74"/>
      <c r="B9" s="75"/>
      <c r="C9" s="49">
        <v>8</v>
      </c>
      <c r="D9" s="50" t="s">
        <v>56</v>
      </c>
      <c r="E9" s="63" t="s">
        <v>53</v>
      </c>
      <c r="F9" s="51" t="s">
        <v>81</v>
      </c>
      <c r="G9" s="52" t="s">
        <v>45</v>
      </c>
      <c r="H9" s="53" t="s">
        <v>70</v>
      </c>
      <c r="I9" s="54" t="s">
        <v>32</v>
      </c>
      <c r="J9" s="65">
        <v>3.88</v>
      </c>
      <c r="K9" s="44">
        <v>150</v>
      </c>
      <c r="L9" s="41">
        <f t="shared" si="0"/>
        <v>150</v>
      </c>
      <c r="M9" s="42" t="str">
        <f t="shared" si="1"/>
        <v>OK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56"/>
      <c r="AC9" s="56"/>
      <c r="AD9" s="56"/>
      <c r="AE9" s="56"/>
      <c r="AF9" s="56"/>
      <c r="AG9" s="56"/>
      <c r="AH9" s="56"/>
      <c r="AI9" s="56"/>
      <c r="AJ9" s="56"/>
    </row>
    <row r="10" spans="1:36" ht="94.5" x14ac:dyDescent="0.25">
      <c r="A10" s="74"/>
      <c r="B10" s="75"/>
      <c r="C10" s="49">
        <v>9</v>
      </c>
      <c r="D10" s="55" t="s">
        <v>57</v>
      </c>
      <c r="E10" s="63" t="s">
        <v>53</v>
      </c>
      <c r="F10" s="51" t="s">
        <v>81</v>
      </c>
      <c r="G10" s="52" t="s">
        <v>45</v>
      </c>
      <c r="H10" s="53" t="s">
        <v>71</v>
      </c>
      <c r="I10" s="54" t="s">
        <v>32</v>
      </c>
      <c r="J10" s="65">
        <v>3.04</v>
      </c>
      <c r="K10" s="44"/>
      <c r="L10" s="41">
        <f t="shared" si="0"/>
        <v>0</v>
      </c>
      <c r="M10" s="42" t="str">
        <f t="shared" si="1"/>
        <v>OK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56"/>
      <c r="AC10" s="56"/>
      <c r="AD10" s="56"/>
      <c r="AE10" s="56"/>
      <c r="AF10" s="56"/>
      <c r="AG10" s="56"/>
      <c r="AH10" s="56"/>
      <c r="AI10" s="56"/>
      <c r="AJ10" s="56"/>
    </row>
    <row r="11" spans="1:36" ht="94.5" x14ac:dyDescent="0.25">
      <c r="A11" s="66">
        <v>4</v>
      </c>
      <c r="B11" s="63" t="s">
        <v>48</v>
      </c>
      <c r="C11" s="49">
        <v>10</v>
      </c>
      <c r="D11" s="55" t="s">
        <v>58</v>
      </c>
      <c r="E11" s="63" t="s">
        <v>59</v>
      </c>
      <c r="F11" s="51" t="s">
        <v>83</v>
      </c>
      <c r="G11" s="52" t="s">
        <v>72</v>
      </c>
      <c r="H11" s="53" t="s">
        <v>73</v>
      </c>
      <c r="I11" s="54" t="s">
        <v>32</v>
      </c>
      <c r="J11" s="65">
        <v>2.7</v>
      </c>
      <c r="K11" s="44"/>
      <c r="L11" s="41">
        <f t="shared" si="0"/>
        <v>0</v>
      </c>
      <c r="M11" s="42" t="str">
        <f t="shared" si="1"/>
        <v>OK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56"/>
      <c r="AC11" s="56"/>
      <c r="AD11" s="56"/>
      <c r="AE11" s="56"/>
      <c r="AF11" s="56"/>
      <c r="AG11" s="56"/>
      <c r="AH11" s="56"/>
      <c r="AI11" s="56"/>
      <c r="AJ11" s="56"/>
    </row>
    <row r="12" spans="1:36" ht="47.25" x14ac:dyDescent="0.25">
      <c r="A12" s="74">
        <v>5</v>
      </c>
      <c r="B12" s="75" t="s">
        <v>60</v>
      </c>
      <c r="C12" s="49">
        <v>11</v>
      </c>
      <c r="D12" s="55" t="s">
        <v>61</v>
      </c>
      <c r="E12" s="63" t="s">
        <v>51</v>
      </c>
      <c r="F12" s="51" t="s">
        <v>82</v>
      </c>
      <c r="G12" s="52" t="s">
        <v>74</v>
      </c>
      <c r="H12" s="53" t="s">
        <v>75</v>
      </c>
      <c r="I12" s="54" t="s">
        <v>76</v>
      </c>
      <c r="J12" s="65">
        <v>63.57</v>
      </c>
      <c r="K12" s="44">
        <v>10</v>
      </c>
      <c r="L12" s="41">
        <f t="shared" si="0"/>
        <v>10</v>
      </c>
      <c r="M12" s="42" t="str">
        <f t="shared" si="1"/>
        <v>OK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56"/>
      <c r="AC12" s="56"/>
      <c r="AD12" s="56"/>
      <c r="AE12" s="56"/>
      <c r="AF12" s="56"/>
      <c r="AG12" s="56"/>
      <c r="AH12" s="56"/>
      <c r="AI12" s="56"/>
      <c r="AJ12" s="56"/>
    </row>
    <row r="13" spans="1:36" ht="47.25" x14ac:dyDescent="0.25">
      <c r="A13" s="74"/>
      <c r="B13" s="75"/>
      <c r="C13" s="49">
        <v>12</v>
      </c>
      <c r="D13" s="55" t="s">
        <v>62</v>
      </c>
      <c r="E13" s="63" t="s">
        <v>51</v>
      </c>
      <c r="F13" s="51" t="s">
        <v>82</v>
      </c>
      <c r="G13" s="52" t="s">
        <v>74</v>
      </c>
      <c r="H13" s="53" t="s">
        <v>77</v>
      </c>
      <c r="I13" s="54" t="s">
        <v>76</v>
      </c>
      <c r="J13" s="65">
        <v>289</v>
      </c>
      <c r="K13" s="44"/>
      <c r="L13" s="41">
        <f t="shared" si="0"/>
        <v>0</v>
      </c>
      <c r="M13" s="42" t="str">
        <f t="shared" si="1"/>
        <v>OK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56"/>
      <c r="AC13" s="56"/>
      <c r="AD13" s="56"/>
      <c r="AE13" s="56"/>
      <c r="AF13" s="56"/>
      <c r="AG13" s="56"/>
      <c r="AH13" s="56"/>
      <c r="AI13" s="56"/>
      <c r="AJ13" s="56"/>
    </row>
    <row r="16" spans="1:36" x14ac:dyDescent="0.25">
      <c r="D16" s="23"/>
    </row>
    <row r="17" spans="4:4" x14ac:dyDescent="0.25">
      <c r="D17" s="23"/>
    </row>
    <row r="18" spans="4:4" x14ac:dyDescent="0.25">
      <c r="D18" s="23"/>
    </row>
  </sheetData>
  <mergeCells count="31">
    <mergeCell ref="A5:A10"/>
    <mergeCell ref="AI1:AI2"/>
    <mergeCell ref="D1:J1"/>
    <mergeCell ref="K1:M1"/>
    <mergeCell ref="R1:R2"/>
    <mergeCell ref="N1:N2"/>
    <mergeCell ref="O1:O2"/>
    <mergeCell ref="P1:P2"/>
    <mergeCell ref="Q1:Q2"/>
    <mergeCell ref="V1:V2"/>
    <mergeCell ref="S1:S2"/>
    <mergeCell ref="T1:T2"/>
    <mergeCell ref="AG1:AG2"/>
    <mergeCell ref="AH1:AH2"/>
    <mergeCell ref="B5:B10"/>
    <mergeCell ref="A12:A13"/>
    <mergeCell ref="B12:B13"/>
    <mergeCell ref="AJ1:AJ2"/>
    <mergeCell ref="A2:M2"/>
    <mergeCell ref="AB1:AB2"/>
    <mergeCell ref="AC1:AC2"/>
    <mergeCell ref="AD1:AD2"/>
    <mergeCell ref="AE1:AE2"/>
    <mergeCell ref="AF1:AF2"/>
    <mergeCell ref="W1:W2"/>
    <mergeCell ref="X1:X2"/>
    <mergeCell ref="Y1:Y2"/>
    <mergeCell ref="Z1:Z2"/>
    <mergeCell ref="AA1:AA2"/>
    <mergeCell ref="U1:U2"/>
    <mergeCell ref="A1:C1"/>
  </mergeCells>
  <conditionalFormatting sqref="Q4:Y4">
    <cfRule type="cellIs" dxfId="74" priority="28" stopIfTrue="1" operator="greaterThan">
      <formula>0</formula>
    </cfRule>
    <cfRule type="cellIs" dxfId="73" priority="29" stopIfTrue="1" operator="greaterThan">
      <formula>0</formula>
    </cfRule>
    <cfRule type="cellIs" dxfId="72" priority="30" stopIfTrue="1" operator="greaterThan">
      <formula>0</formula>
    </cfRule>
  </conditionalFormatting>
  <conditionalFormatting sqref="Q5:Y13">
    <cfRule type="cellIs" dxfId="71" priority="25" stopIfTrue="1" operator="greaterThan">
      <formula>0</formula>
    </cfRule>
    <cfRule type="cellIs" dxfId="70" priority="26" stopIfTrue="1" operator="greaterThan">
      <formula>0</formula>
    </cfRule>
    <cfRule type="cellIs" dxfId="69" priority="27" stopIfTrue="1" operator="greaterThan">
      <formula>0</formula>
    </cfRule>
  </conditionalFormatting>
  <conditionalFormatting sqref="Z4:AA4">
    <cfRule type="cellIs" dxfId="68" priority="22" stopIfTrue="1" operator="greaterThan">
      <formula>0</formula>
    </cfRule>
    <cfRule type="cellIs" dxfId="67" priority="23" stopIfTrue="1" operator="greaterThan">
      <formula>0</formula>
    </cfRule>
    <cfRule type="cellIs" dxfId="66" priority="24" stopIfTrue="1" operator="greaterThan">
      <formula>0</formula>
    </cfRule>
  </conditionalFormatting>
  <conditionalFormatting sqref="Z5:AA13">
    <cfRule type="cellIs" dxfId="65" priority="19" stopIfTrue="1" operator="greaterThan">
      <formula>0</formula>
    </cfRule>
    <cfRule type="cellIs" dxfId="64" priority="20" stopIfTrue="1" operator="greaterThan">
      <formula>0</formula>
    </cfRule>
    <cfRule type="cellIs" dxfId="63" priority="21" stopIfTrue="1" operator="greaterThan">
      <formula>0</formula>
    </cfRule>
  </conditionalFormatting>
  <conditionalFormatting sqref="N4 O4:P13">
    <cfRule type="cellIs" dxfId="62" priority="4" stopIfTrue="1" operator="greaterThan">
      <formula>0</formula>
    </cfRule>
    <cfRule type="cellIs" dxfId="61" priority="5" stopIfTrue="1" operator="greaterThan">
      <formula>0</formula>
    </cfRule>
    <cfRule type="cellIs" dxfId="60" priority="6" stopIfTrue="1" operator="greaterThan">
      <formula>0</formula>
    </cfRule>
  </conditionalFormatting>
  <conditionalFormatting sqref="N5:N13">
    <cfRule type="cellIs" dxfId="59" priority="1" stopIfTrue="1" operator="greaterThan">
      <formula>0</formula>
    </cfRule>
    <cfRule type="cellIs" dxfId="58" priority="2" stopIfTrue="1" operator="greaterThan">
      <formula>0</formula>
    </cfRule>
    <cfRule type="cellIs" dxfId="57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zoomScale="80" zoomScaleNormal="80" workbookViewId="0">
      <selection activeCell="N6" sqref="N6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3.140625" style="2" customWidth="1"/>
    <col min="10" max="10" width="12.7109375" style="18" bestFit="1" customWidth="1"/>
    <col min="11" max="11" width="11.2851562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76" t="s">
        <v>78</v>
      </c>
      <c r="B1" s="76"/>
      <c r="C1" s="76"/>
      <c r="D1" s="76" t="s">
        <v>31</v>
      </c>
      <c r="E1" s="76"/>
      <c r="F1" s="76"/>
      <c r="G1" s="76"/>
      <c r="H1" s="76"/>
      <c r="I1" s="76"/>
      <c r="J1" s="76"/>
      <c r="K1" s="76" t="s">
        <v>47</v>
      </c>
      <c r="L1" s="76"/>
      <c r="M1" s="76"/>
      <c r="N1" s="77" t="s">
        <v>99</v>
      </c>
      <c r="O1" s="77" t="s">
        <v>38</v>
      </c>
      <c r="P1" s="77" t="s">
        <v>38</v>
      </c>
      <c r="Q1" s="77" t="s">
        <v>38</v>
      </c>
      <c r="R1" s="77" t="s">
        <v>38</v>
      </c>
      <c r="S1" s="77" t="s">
        <v>38</v>
      </c>
      <c r="T1" s="77" t="s">
        <v>38</v>
      </c>
      <c r="U1" s="77" t="s">
        <v>38</v>
      </c>
      <c r="V1" s="77" t="s">
        <v>38</v>
      </c>
      <c r="W1" s="77" t="s">
        <v>38</v>
      </c>
      <c r="X1" s="77" t="s">
        <v>38</v>
      </c>
      <c r="Y1" s="77" t="s">
        <v>38</v>
      </c>
      <c r="Z1" s="77" t="s">
        <v>38</v>
      </c>
      <c r="AA1" s="77" t="s">
        <v>38</v>
      </c>
      <c r="AB1" s="77" t="s">
        <v>38</v>
      </c>
      <c r="AC1" s="77" t="s">
        <v>38</v>
      </c>
      <c r="AD1" s="77" t="s">
        <v>38</v>
      </c>
      <c r="AE1" s="77" t="s">
        <v>38</v>
      </c>
      <c r="AF1" s="77" t="s">
        <v>38</v>
      </c>
      <c r="AG1" s="77" t="s">
        <v>38</v>
      </c>
      <c r="AH1" s="77" t="s">
        <v>38</v>
      </c>
      <c r="AI1" s="77" t="s">
        <v>38</v>
      </c>
      <c r="AJ1" s="77" t="s">
        <v>38</v>
      </c>
    </row>
    <row r="2" spans="1:36" ht="21.75" customHeight="1" x14ac:dyDescent="0.25">
      <c r="A2" s="76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6" s="18" customFormat="1" ht="57.75" x14ac:dyDescent="0.2">
      <c r="A3" s="57" t="s">
        <v>5</v>
      </c>
      <c r="B3" s="57" t="s">
        <v>40</v>
      </c>
      <c r="C3" s="58" t="s">
        <v>3</v>
      </c>
      <c r="D3" s="59" t="s">
        <v>41</v>
      </c>
      <c r="E3" s="59" t="s">
        <v>4</v>
      </c>
      <c r="F3" s="59" t="s">
        <v>42</v>
      </c>
      <c r="G3" s="60" t="s">
        <v>43</v>
      </c>
      <c r="H3" s="61" t="s">
        <v>44</v>
      </c>
      <c r="I3" s="61" t="s">
        <v>46</v>
      </c>
      <c r="J3" s="62" t="s">
        <v>1</v>
      </c>
      <c r="K3" s="38" t="s">
        <v>24</v>
      </c>
      <c r="L3" s="39" t="s">
        <v>0</v>
      </c>
      <c r="M3" s="37" t="s">
        <v>2</v>
      </c>
      <c r="N3" s="40">
        <v>43152</v>
      </c>
      <c r="O3" s="40" t="s">
        <v>39</v>
      </c>
      <c r="P3" s="40" t="s">
        <v>39</v>
      </c>
      <c r="Q3" s="40" t="s">
        <v>39</v>
      </c>
      <c r="R3" s="40" t="s">
        <v>39</v>
      </c>
      <c r="S3" s="40" t="s">
        <v>39</v>
      </c>
      <c r="T3" s="40" t="s">
        <v>39</v>
      </c>
      <c r="U3" s="40" t="s">
        <v>39</v>
      </c>
      <c r="V3" s="40" t="s">
        <v>39</v>
      </c>
      <c r="W3" s="40" t="s">
        <v>39</v>
      </c>
      <c r="X3" s="40" t="s">
        <v>39</v>
      </c>
      <c r="Y3" s="40" t="s">
        <v>39</v>
      </c>
      <c r="Z3" s="40" t="s">
        <v>39</v>
      </c>
      <c r="AA3" s="40" t="s">
        <v>39</v>
      </c>
      <c r="AB3" s="40" t="s">
        <v>39</v>
      </c>
      <c r="AC3" s="40" t="s">
        <v>39</v>
      </c>
      <c r="AD3" s="40" t="s">
        <v>39</v>
      </c>
      <c r="AE3" s="40" t="s">
        <v>39</v>
      </c>
      <c r="AF3" s="40" t="s">
        <v>39</v>
      </c>
      <c r="AG3" s="40" t="s">
        <v>39</v>
      </c>
      <c r="AH3" s="40" t="s">
        <v>39</v>
      </c>
      <c r="AI3" s="40" t="s">
        <v>39</v>
      </c>
      <c r="AJ3" s="40" t="s">
        <v>39</v>
      </c>
    </row>
    <row r="4" spans="1:36" ht="59.25" customHeight="1" x14ac:dyDescent="0.25">
      <c r="A4" s="48">
        <v>2</v>
      </c>
      <c r="B4" s="63" t="s">
        <v>48</v>
      </c>
      <c r="C4" s="49">
        <v>3</v>
      </c>
      <c r="D4" s="50" t="s">
        <v>49</v>
      </c>
      <c r="E4" s="67" t="s">
        <v>63</v>
      </c>
      <c r="F4" s="67" t="s">
        <v>79</v>
      </c>
      <c r="G4" s="52" t="s">
        <v>45</v>
      </c>
      <c r="H4" s="53" t="s">
        <v>64</v>
      </c>
      <c r="I4" s="54" t="s">
        <v>32</v>
      </c>
      <c r="J4" s="64">
        <v>2.87</v>
      </c>
      <c r="K4" s="43">
        <v>600</v>
      </c>
      <c r="L4" s="41">
        <f>K4-(SUM(N4:AA4))</f>
        <v>400</v>
      </c>
      <c r="M4" s="42" t="str">
        <f>IF(L4&lt;0,"ATENÇÃO","OK")</f>
        <v>OK</v>
      </c>
      <c r="N4" s="47">
        <v>200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56"/>
      <c r="AC4" s="56"/>
      <c r="AD4" s="56"/>
      <c r="AE4" s="56"/>
      <c r="AF4" s="56"/>
      <c r="AG4" s="56"/>
      <c r="AH4" s="56"/>
      <c r="AI4" s="56"/>
      <c r="AJ4" s="56"/>
    </row>
    <row r="5" spans="1:36" ht="48.75" customHeight="1" x14ac:dyDescent="0.25">
      <c r="A5" s="74">
        <v>3</v>
      </c>
      <c r="B5" s="75" t="s">
        <v>48</v>
      </c>
      <c r="C5" s="49">
        <v>4</v>
      </c>
      <c r="D5" s="50" t="s">
        <v>50</v>
      </c>
      <c r="E5" s="63" t="s">
        <v>51</v>
      </c>
      <c r="F5" s="67" t="s">
        <v>80</v>
      </c>
      <c r="G5" s="52" t="s">
        <v>65</v>
      </c>
      <c r="H5" s="53" t="s">
        <v>66</v>
      </c>
      <c r="I5" s="54" t="s">
        <v>32</v>
      </c>
      <c r="J5" s="64">
        <v>2.87</v>
      </c>
      <c r="K5" s="43">
        <v>24</v>
      </c>
      <c r="L5" s="41">
        <f t="shared" ref="L5:L13" si="0">K5-(SUM(N5:AA5))</f>
        <v>20</v>
      </c>
      <c r="M5" s="42" t="str">
        <f>IF(L5&lt;0,"ATENÇÃO","OK")</f>
        <v>OK</v>
      </c>
      <c r="N5" s="47">
        <v>4</v>
      </c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56"/>
      <c r="AC5" s="56"/>
      <c r="AD5" s="56"/>
      <c r="AE5" s="56"/>
      <c r="AF5" s="56"/>
      <c r="AG5" s="56"/>
      <c r="AH5" s="56"/>
      <c r="AI5" s="56"/>
      <c r="AJ5" s="56"/>
    </row>
    <row r="6" spans="1:36" ht="107.25" customHeight="1" x14ac:dyDescent="0.25">
      <c r="A6" s="74"/>
      <c r="B6" s="75"/>
      <c r="C6" s="49">
        <v>5</v>
      </c>
      <c r="D6" s="50" t="s">
        <v>52</v>
      </c>
      <c r="E6" s="63" t="s">
        <v>53</v>
      </c>
      <c r="F6" s="51" t="s">
        <v>81</v>
      </c>
      <c r="G6" s="52" t="s">
        <v>45</v>
      </c>
      <c r="H6" s="53" t="s">
        <v>67</v>
      </c>
      <c r="I6" s="54" t="s">
        <v>32</v>
      </c>
      <c r="J6" s="65">
        <v>2.61</v>
      </c>
      <c r="K6" s="44"/>
      <c r="L6" s="41">
        <f t="shared" si="0"/>
        <v>0</v>
      </c>
      <c r="M6" s="42" t="str">
        <f t="shared" ref="M6:M13" si="1">IF(L6&lt;0,"ATENÇÃO","OK")</f>
        <v>OK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56"/>
      <c r="AC6" s="56"/>
      <c r="AD6" s="56"/>
      <c r="AE6" s="56"/>
      <c r="AF6" s="56"/>
      <c r="AG6" s="56"/>
      <c r="AH6" s="56"/>
      <c r="AI6" s="56"/>
      <c r="AJ6" s="56"/>
    </row>
    <row r="7" spans="1:36" ht="94.5" x14ac:dyDescent="0.25">
      <c r="A7" s="74"/>
      <c r="B7" s="75"/>
      <c r="C7" s="49">
        <v>6</v>
      </c>
      <c r="D7" s="50" t="s">
        <v>54</v>
      </c>
      <c r="E7" s="63" t="s">
        <v>53</v>
      </c>
      <c r="F7" s="51" t="s">
        <v>81</v>
      </c>
      <c r="G7" s="52" t="s">
        <v>45</v>
      </c>
      <c r="H7" s="53" t="s">
        <v>68</v>
      </c>
      <c r="I7" s="54" t="s">
        <v>32</v>
      </c>
      <c r="J7" s="65">
        <v>2.29</v>
      </c>
      <c r="K7" s="44"/>
      <c r="L7" s="41">
        <f t="shared" si="0"/>
        <v>0</v>
      </c>
      <c r="M7" s="42" t="str">
        <f t="shared" si="1"/>
        <v>OK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56"/>
      <c r="AC7" s="56"/>
      <c r="AD7" s="56"/>
      <c r="AE7" s="56"/>
      <c r="AF7" s="56"/>
      <c r="AG7" s="56"/>
      <c r="AH7" s="56"/>
      <c r="AI7" s="56"/>
      <c r="AJ7" s="56"/>
    </row>
    <row r="8" spans="1:36" ht="105.75" customHeight="1" x14ac:dyDescent="0.25">
      <c r="A8" s="74"/>
      <c r="B8" s="75"/>
      <c r="C8" s="49">
        <v>7</v>
      </c>
      <c r="D8" s="50" t="s">
        <v>55</v>
      </c>
      <c r="E8" s="63" t="s">
        <v>53</v>
      </c>
      <c r="F8" s="51" t="s">
        <v>81</v>
      </c>
      <c r="G8" s="52" t="s">
        <v>45</v>
      </c>
      <c r="H8" s="53" t="s">
        <v>69</v>
      </c>
      <c r="I8" s="54" t="s">
        <v>32</v>
      </c>
      <c r="J8" s="65">
        <v>3.83</v>
      </c>
      <c r="K8" s="44"/>
      <c r="L8" s="41">
        <f t="shared" si="0"/>
        <v>0</v>
      </c>
      <c r="M8" s="42" t="str">
        <f t="shared" si="1"/>
        <v>OK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63" customHeight="1" x14ac:dyDescent="0.25">
      <c r="A9" s="74"/>
      <c r="B9" s="75"/>
      <c r="C9" s="49">
        <v>8</v>
      </c>
      <c r="D9" s="50" t="s">
        <v>56</v>
      </c>
      <c r="E9" s="63" t="s">
        <v>53</v>
      </c>
      <c r="F9" s="51" t="s">
        <v>81</v>
      </c>
      <c r="G9" s="52" t="s">
        <v>45</v>
      </c>
      <c r="H9" s="53" t="s">
        <v>70</v>
      </c>
      <c r="I9" s="54" t="s">
        <v>32</v>
      </c>
      <c r="J9" s="65">
        <v>3.88</v>
      </c>
      <c r="K9" s="44"/>
      <c r="L9" s="41">
        <f t="shared" si="0"/>
        <v>0</v>
      </c>
      <c r="M9" s="42" t="str">
        <f t="shared" si="1"/>
        <v>OK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56"/>
      <c r="AC9" s="56"/>
      <c r="AD9" s="56"/>
      <c r="AE9" s="56"/>
      <c r="AF9" s="56"/>
      <c r="AG9" s="56"/>
      <c r="AH9" s="56"/>
      <c r="AI9" s="56"/>
      <c r="AJ9" s="56"/>
    </row>
    <row r="10" spans="1:36" ht="94.5" x14ac:dyDescent="0.25">
      <c r="A10" s="74"/>
      <c r="B10" s="75"/>
      <c r="C10" s="49">
        <v>9</v>
      </c>
      <c r="D10" s="55" t="s">
        <v>57</v>
      </c>
      <c r="E10" s="63" t="s">
        <v>53</v>
      </c>
      <c r="F10" s="51" t="s">
        <v>81</v>
      </c>
      <c r="G10" s="52" t="s">
        <v>45</v>
      </c>
      <c r="H10" s="53" t="s">
        <v>71</v>
      </c>
      <c r="I10" s="54" t="s">
        <v>32</v>
      </c>
      <c r="J10" s="65">
        <v>3.04</v>
      </c>
      <c r="K10" s="44"/>
      <c r="L10" s="41">
        <f t="shared" si="0"/>
        <v>0</v>
      </c>
      <c r="M10" s="42" t="str">
        <f t="shared" si="1"/>
        <v>OK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56"/>
      <c r="AC10" s="56"/>
      <c r="AD10" s="56"/>
      <c r="AE10" s="56"/>
      <c r="AF10" s="56"/>
      <c r="AG10" s="56"/>
      <c r="AH10" s="56"/>
      <c r="AI10" s="56"/>
      <c r="AJ10" s="56"/>
    </row>
    <row r="11" spans="1:36" ht="94.5" x14ac:dyDescent="0.25">
      <c r="A11" s="66">
        <v>4</v>
      </c>
      <c r="B11" s="63" t="s">
        <v>48</v>
      </c>
      <c r="C11" s="49">
        <v>10</v>
      </c>
      <c r="D11" s="55" t="s">
        <v>58</v>
      </c>
      <c r="E11" s="63" t="s">
        <v>59</v>
      </c>
      <c r="F11" s="51" t="s">
        <v>83</v>
      </c>
      <c r="G11" s="52" t="s">
        <v>72</v>
      </c>
      <c r="H11" s="53" t="s">
        <v>73</v>
      </c>
      <c r="I11" s="54" t="s">
        <v>32</v>
      </c>
      <c r="J11" s="65">
        <v>2.7</v>
      </c>
      <c r="K11" s="44"/>
      <c r="L11" s="41">
        <f t="shared" si="0"/>
        <v>0</v>
      </c>
      <c r="M11" s="42" t="str">
        <f t="shared" si="1"/>
        <v>OK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56"/>
      <c r="AC11" s="56"/>
      <c r="AD11" s="56"/>
      <c r="AE11" s="56"/>
      <c r="AF11" s="56"/>
      <c r="AG11" s="56"/>
      <c r="AH11" s="56"/>
      <c r="AI11" s="56"/>
      <c r="AJ11" s="56"/>
    </row>
    <row r="12" spans="1:36" ht="47.25" x14ac:dyDescent="0.25">
      <c r="A12" s="74">
        <v>5</v>
      </c>
      <c r="B12" s="75" t="s">
        <v>60</v>
      </c>
      <c r="C12" s="49">
        <v>11</v>
      </c>
      <c r="D12" s="55" t="s">
        <v>61</v>
      </c>
      <c r="E12" s="63" t="s">
        <v>51</v>
      </c>
      <c r="F12" s="51" t="s">
        <v>82</v>
      </c>
      <c r="G12" s="52" t="s">
        <v>74</v>
      </c>
      <c r="H12" s="53" t="s">
        <v>75</v>
      </c>
      <c r="I12" s="54" t="s">
        <v>76</v>
      </c>
      <c r="J12" s="65">
        <v>63.57</v>
      </c>
      <c r="K12" s="44"/>
      <c r="L12" s="41">
        <f t="shared" si="0"/>
        <v>0</v>
      </c>
      <c r="M12" s="42" t="str">
        <f t="shared" si="1"/>
        <v>OK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56"/>
      <c r="AC12" s="56"/>
      <c r="AD12" s="56"/>
      <c r="AE12" s="56"/>
      <c r="AF12" s="56"/>
      <c r="AG12" s="56"/>
      <c r="AH12" s="56"/>
      <c r="AI12" s="56"/>
      <c r="AJ12" s="56"/>
    </row>
    <row r="13" spans="1:36" ht="47.25" x14ac:dyDescent="0.25">
      <c r="A13" s="74"/>
      <c r="B13" s="75"/>
      <c r="C13" s="49">
        <v>12</v>
      </c>
      <c r="D13" s="55" t="s">
        <v>62</v>
      </c>
      <c r="E13" s="63" t="s">
        <v>51</v>
      </c>
      <c r="F13" s="51" t="s">
        <v>82</v>
      </c>
      <c r="G13" s="52" t="s">
        <v>74</v>
      </c>
      <c r="H13" s="53" t="s">
        <v>77</v>
      </c>
      <c r="I13" s="54" t="s">
        <v>76</v>
      </c>
      <c r="J13" s="65">
        <v>289</v>
      </c>
      <c r="K13" s="44"/>
      <c r="L13" s="41">
        <f t="shared" si="0"/>
        <v>0</v>
      </c>
      <c r="M13" s="42" t="str">
        <f t="shared" si="1"/>
        <v>OK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56"/>
      <c r="AC13" s="56"/>
      <c r="AD13" s="56"/>
      <c r="AE13" s="56"/>
      <c r="AF13" s="56"/>
      <c r="AG13" s="56"/>
      <c r="AH13" s="56"/>
      <c r="AI13" s="56"/>
      <c r="AJ13" s="56"/>
    </row>
    <row r="16" spans="1:36" x14ac:dyDescent="0.25">
      <c r="D16" s="23"/>
    </row>
    <row r="17" spans="4:4" x14ac:dyDescent="0.25">
      <c r="D17" s="23"/>
    </row>
    <row r="18" spans="4:4" x14ac:dyDescent="0.25">
      <c r="D18" s="23"/>
    </row>
  </sheetData>
  <mergeCells count="31">
    <mergeCell ref="AH1:AH2"/>
    <mergeCell ref="AI1:AI2"/>
    <mergeCell ref="AJ1:AJ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D1:J1"/>
    <mergeCell ref="K1:M1"/>
    <mergeCell ref="S1:S2"/>
    <mergeCell ref="N1:N2"/>
    <mergeCell ref="O1:O2"/>
    <mergeCell ref="P1:P2"/>
    <mergeCell ref="Q1:Q2"/>
    <mergeCell ref="R1:R2"/>
    <mergeCell ref="A1:C1"/>
    <mergeCell ref="A5:A10"/>
    <mergeCell ref="B5:B10"/>
    <mergeCell ref="A12:A13"/>
    <mergeCell ref="B12:B13"/>
  </mergeCells>
  <conditionalFormatting sqref="O4:Y4">
    <cfRule type="cellIs" dxfId="56" priority="16" stopIfTrue="1" operator="greaterThan">
      <formula>0</formula>
    </cfRule>
    <cfRule type="cellIs" dxfId="55" priority="17" stopIfTrue="1" operator="greaterThan">
      <formula>0</formula>
    </cfRule>
    <cfRule type="cellIs" dxfId="54" priority="18" stopIfTrue="1" operator="greaterThan">
      <formula>0</formula>
    </cfRule>
  </conditionalFormatting>
  <conditionalFormatting sqref="O5:Y13">
    <cfRule type="cellIs" dxfId="53" priority="13" stopIfTrue="1" operator="greaterThan">
      <formula>0</formula>
    </cfRule>
    <cfRule type="cellIs" dxfId="52" priority="14" stopIfTrue="1" operator="greaterThan">
      <formula>0</formula>
    </cfRule>
    <cfRule type="cellIs" dxfId="51" priority="15" stopIfTrue="1" operator="greaterThan">
      <formula>0</formula>
    </cfRule>
  </conditionalFormatting>
  <conditionalFormatting sqref="Z4:AA4">
    <cfRule type="cellIs" dxfId="50" priority="10" stopIfTrue="1" operator="greaterThan">
      <formula>0</formula>
    </cfRule>
    <cfRule type="cellIs" dxfId="49" priority="11" stopIfTrue="1" operator="greaterThan">
      <formula>0</formula>
    </cfRule>
    <cfRule type="cellIs" dxfId="48" priority="12" stopIfTrue="1" operator="greaterThan">
      <formula>0</formula>
    </cfRule>
  </conditionalFormatting>
  <conditionalFormatting sqref="Z5:AA13">
    <cfRule type="cellIs" dxfId="47" priority="7" stopIfTrue="1" operator="greaterThan">
      <formula>0</formula>
    </cfRule>
    <cfRule type="cellIs" dxfId="46" priority="8" stopIfTrue="1" operator="greaterThan">
      <formula>0</formula>
    </cfRule>
    <cfRule type="cellIs" dxfId="45" priority="9" stopIfTrue="1" operator="greaterThan">
      <formula>0</formula>
    </cfRule>
  </conditionalFormatting>
  <conditionalFormatting sqref="N4">
    <cfRule type="cellIs" dxfId="44" priority="4" stopIfTrue="1" operator="greaterThan">
      <formula>0</formula>
    </cfRule>
    <cfRule type="cellIs" dxfId="43" priority="5" stopIfTrue="1" operator="greaterThan">
      <formula>0</formula>
    </cfRule>
    <cfRule type="cellIs" dxfId="42" priority="6" stopIfTrue="1" operator="greaterThan">
      <formula>0</formula>
    </cfRule>
  </conditionalFormatting>
  <conditionalFormatting sqref="N5:N13">
    <cfRule type="cellIs" dxfId="41" priority="1" stopIfTrue="1" operator="greaterThan">
      <formula>0</formula>
    </cfRule>
    <cfRule type="cellIs" dxfId="40" priority="2" stopIfTrue="1" operator="greaterThan">
      <formula>0</formula>
    </cfRule>
    <cfRule type="cellIs" dxfId="39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zoomScale="80" zoomScaleNormal="80" workbookViewId="0">
      <selection activeCell="K8" sqref="K8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3.42578125" style="2" bestFit="1" customWidth="1"/>
    <col min="10" max="10" width="12.7109375" style="18" bestFit="1" customWidth="1"/>
    <col min="11" max="11" width="12.570312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76" t="s">
        <v>78</v>
      </c>
      <c r="B1" s="76"/>
      <c r="C1" s="76"/>
      <c r="D1" s="76" t="s">
        <v>31</v>
      </c>
      <c r="E1" s="76"/>
      <c r="F1" s="76"/>
      <c r="G1" s="76"/>
      <c r="H1" s="76"/>
      <c r="I1" s="76"/>
      <c r="J1" s="76"/>
      <c r="K1" s="76" t="s">
        <v>47</v>
      </c>
      <c r="L1" s="76"/>
      <c r="M1" s="76"/>
      <c r="N1" s="77" t="s">
        <v>38</v>
      </c>
      <c r="O1" s="77" t="s">
        <v>38</v>
      </c>
      <c r="P1" s="77" t="s">
        <v>38</v>
      </c>
      <c r="Q1" s="77" t="s">
        <v>38</v>
      </c>
      <c r="R1" s="77" t="s">
        <v>38</v>
      </c>
      <c r="S1" s="77" t="s">
        <v>38</v>
      </c>
      <c r="T1" s="77" t="s">
        <v>38</v>
      </c>
      <c r="U1" s="77" t="s">
        <v>38</v>
      </c>
      <c r="V1" s="77" t="s">
        <v>38</v>
      </c>
      <c r="W1" s="77" t="s">
        <v>38</v>
      </c>
      <c r="X1" s="77" t="s">
        <v>38</v>
      </c>
      <c r="Y1" s="77" t="s">
        <v>38</v>
      </c>
      <c r="Z1" s="77" t="s">
        <v>38</v>
      </c>
      <c r="AA1" s="77" t="s">
        <v>38</v>
      </c>
      <c r="AB1" s="77" t="s">
        <v>38</v>
      </c>
      <c r="AC1" s="77" t="s">
        <v>38</v>
      </c>
      <c r="AD1" s="77" t="s">
        <v>38</v>
      </c>
      <c r="AE1" s="77" t="s">
        <v>38</v>
      </c>
      <c r="AF1" s="77" t="s">
        <v>38</v>
      </c>
      <c r="AG1" s="77" t="s">
        <v>38</v>
      </c>
      <c r="AH1" s="77" t="s">
        <v>38</v>
      </c>
      <c r="AI1" s="77" t="s">
        <v>38</v>
      </c>
      <c r="AJ1" s="77" t="s">
        <v>38</v>
      </c>
    </row>
    <row r="2" spans="1:36" ht="21.75" customHeight="1" x14ac:dyDescent="0.25">
      <c r="A2" s="76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6" s="18" customFormat="1" ht="57.75" x14ac:dyDescent="0.2">
      <c r="A3" s="57" t="s">
        <v>5</v>
      </c>
      <c r="B3" s="57" t="s">
        <v>40</v>
      </c>
      <c r="C3" s="58" t="s">
        <v>3</v>
      </c>
      <c r="D3" s="59" t="s">
        <v>41</v>
      </c>
      <c r="E3" s="59" t="s">
        <v>4</v>
      </c>
      <c r="F3" s="59" t="s">
        <v>42</v>
      </c>
      <c r="G3" s="60" t="s">
        <v>43</v>
      </c>
      <c r="H3" s="61" t="s">
        <v>44</v>
      </c>
      <c r="I3" s="61" t="s">
        <v>46</v>
      </c>
      <c r="J3" s="62" t="s">
        <v>1</v>
      </c>
      <c r="K3" s="38" t="s">
        <v>24</v>
      </c>
      <c r="L3" s="39" t="s">
        <v>0</v>
      </c>
      <c r="M3" s="37" t="s">
        <v>2</v>
      </c>
      <c r="N3" s="40" t="s">
        <v>39</v>
      </c>
      <c r="O3" s="40" t="s">
        <v>39</v>
      </c>
      <c r="P3" s="40" t="s">
        <v>39</v>
      </c>
      <c r="Q3" s="40" t="s">
        <v>39</v>
      </c>
      <c r="R3" s="40" t="s">
        <v>39</v>
      </c>
      <c r="S3" s="40" t="s">
        <v>39</v>
      </c>
      <c r="T3" s="40" t="s">
        <v>39</v>
      </c>
      <c r="U3" s="40" t="s">
        <v>39</v>
      </c>
      <c r="V3" s="40" t="s">
        <v>39</v>
      </c>
      <c r="W3" s="40" t="s">
        <v>39</v>
      </c>
      <c r="X3" s="40" t="s">
        <v>39</v>
      </c>
      <c r="Y3" s="40" t="s">
        <v>39</v>
      </c>
      <c r="Z3" s="40" t="s">
        <v>39</v>
      </c>
      <c r="AA3" s="40" t="s">
        <v>39</v>
      </c>
      <c r="AB3" s="40" t="s">
        <v>39</v>
      </c>
      <c r="AC3" s="40" t="s">
        <v>39</v>
      </c>
      <c r="AD3" s="40" t="s">
        <v>39</v>
      </c>
      <c r="AE3" s="40" t="s">
        <v>39</v>
      </c>
      <c r="AF3" s="40" t="s">
        <v>39</v>
      </c>
      <c r="AG3" s="40" t="s">
        <v>39</v>
      </c>
      <c r="AH3" s="40" t="s">
        <v>39</v>
      </c>
      <c r="AI3" s="40" t="s">
        <v>39</v>
      </c>
      <c r="AJ3" s="40" t="s">
        <v>39</v>
      </c>
    </row>
    <row r="4" spans="1:36" ht="59.25" customHeight="1" x14ac:dyDescent="0.25">
      <c r="A4" s="48">
        <v>2</v>
      </c>
      <c r="B4" s="63" t="s">
        <v>48</v>
      </c>
      <c r="C4" s="49">
        <v>3</v>
      </c>
      <c r="D4" s="50" t="s">
        <v>49</v>
      </c>
      <c r="E4" s="67" t="s">
        <v>63</v>
      </c>
      <c r="F4" s="67" t="s">
        <v>79</v>
      </c>
      <c r="G4" s="52" t="s">
        <v>45</v>
      </c>
      <c r="H4" s="53" t="s">
        <v>64</v>
      </c>
      <c r="I4" s="54" t="s">
        <v>32</v>
      </c>
      <c r="J4" s="64">
        <v>2.87</v>
      </c>
      <c r="K4" s="43">
        <v>250</v>
      </c>
      <c r="L4" s="41">
        <f>K4-(SUM(N4:AA4))</f>
        <v>250</v>
      </c>
      <c r="M4" s="42" t="str">
        <f>IF(L4&lt;0,"ATENÇÃO","OK")</f>
        <v>OK</v>
      </c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56"/>
      <c r="AC4" s="56"/>
      <c r="AD4" s="56"/>
      <c r="AE4" s="56"/>
      <c r="AF4" s="56"/>
      <c r="AG4" s="56"/>
      <c r="AH4" s="56"/>
      <c r="AI4" s="56"/>
      <c r="AJ4" s="56"/>
    </row>
    <row r="5" spans="1:36" ht="48.75" customHeight="1" x14ac:dyDescent="0.25">
      <c r="A5" s="74">
        <v>3</v>
      </c>
      <c r="B5" s="75" t="s">
        <v>48</v>
      </c>
      <c r="C5" s="49">
        <v>4</v>
      </c>
      <c r="D5" s="50" t="s">
        <v>50</v>
      </c>
      <c r="E5" s="63" t="s">
        <v>51</v>
      </c>
      <c r="F5" s="67" t="s">
        <v>80</v>
      </c>
      <c r="G5" s="52" t="s">
        <v>65</v>
      </c>
      <c r="H5" s="53" t="s">
        <v>66</v>
      </c>
      <c r="I5" s="54" t="s">
        <v>32</v>
      </c>
      <c r="J5" s="64">
        <v>2.87</v>
      </c>
      <c r="K5" s="43">
        <v>25</v>
      </c>
      <c r="L5" s="41">
        <f t="shared" ref="L5:L13" si="0">K5-(SUM(N5:AA5))</f>
        <v>25</v>
      </c>
      <c r="M5" s="42" t="str">
        <f>IF(L5&lt;0,"ATENÇÃO","OK")</f>
        <v>OK</v>
      </c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56"/>
      <c r="AC5" s="56"/>
      <c r="AD5" s="56"/>
      <c r="AE5" s="56"/>
      <c r="AF5" s="56"/>
      <c r="AG5" s="56"/>
      <c r="AH5" s="56"/>
      <c r="AI5" s="56"/>
      <c r="AJ5" s="56"/>
    </row>
    <row r="6" spans="1:36" ht="107.25" customHeight="1" x14ac:dyDescent="0.25">
      <c r="A6" s="74"/>
      <c r="B6" s="75"/>
      <c r="C6" s="49">
        <v>5</v>
      </c>
      <c r="D6" s="50" t="s">
        <v>52</v>
      </c>
      <c r="E6" s="63" t="s">
        <v>53</v>
      </c>
      <c r="F6" s="51" t="s">
        <v>81</v>
      </c>
      <c r="G6" s="52" t="s">
        <v>45</v>
      </c>
      <c r="H6" s="53" t="s">
        <v>67</v>
      </c>
      <c r="I6" s="54" t="s">
        <v>32</v>
      </c>
      <c r="J6" s="65">
        <v>2.61</v>
      </c>
      <c r="K6" s="44">
        <v>30</v>
      </c>
      <c r="L6" s="41">
        <f t="shared" si="0"/>
        <v>30</v>
      </c>
      <c r="M6" s="42" t="str">
        <f t="shared" ref="M6:M13" si="1">IF(L6&lt;0,"ATENÇÃO","OK")</f>
        <v>OK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56"/>
      <c r="AC6" s="56"/>
      <c r="AD6" s="56"/>
      <c r="AE6" s="56"/>
      <c r="AF6" s="56"/>
      <c r="AG6" s="56"/>
      <c r="AH6" s="56"/>
      <c r="AI6" s="56"/>
      <c r="AJ6" s="56"/>
    </row>
    <row r="7" spans="1:36" ht="94.5" x14ac:dyDescent="0.25">
      <c r="A7" s="74"/>
      <c r="B7" s="75"/>
      <c r="C7" s="49">
        <v>6</v>
      </c>
      <c r="D7" s="50" t="s">
        <v>54</v>
      </c>
      <c r="E7" s="63" t="s">
        <v>53</v>
      </c>
      <c r="F7" s="51" t="s">
        <v>81</v>
      </c>
      <c r="G7" s="52" t="s">
        <v>45</v>
      </c>
      <c r="H7" s="53" t="s">
        <v>68</v>
      </c>
      <c r="I7" s="54" t="s">
        <v>32</v>
      </c>
      <c r="J7" s="65">
        <v>2.29</v>
      </c>
      <c r="K7" s="44">
        <v>30</v>
      </c>
      <c r="L7" s="41">
        <f t="shared" si="0"/>
        <v>30</v>
      </c>
      <c r="M7" s="42" t="str">
        <f t="shared" si="1"/>
        <v>OK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56"/>
      <c r="AC7" s="56"/>
      <c r="AD7" s="56"/>
      <c r="AE7" s="56"/>
      <c r="AF7" s="56"/>
      <c r="AG7" s="56"/>
      <c r="AH7" s="56"/>
      <c r="AI7" s="56"/>
      <c r="AJ7" s="56"/>
    </row>
    <row r="8" spans="1:36" ht="105.75" customHeight="1" x14ac:dyDescent="0.25">
      <c r="A8" s="74"/>
      <c r="B8" s="75"/>
      <c r="C8" s="49">
        <v>7</v>
      </c>
      <c r="D8" s="50" t="s">
        <v>55</v>
      </c>
      <c r="E8" s="63" t="s">
        <v>53</v>
      </c>
      <c r="F8" s="51" t="s">
        <v>81</v>
      </c>
      <c r="G8" s="52" t="s">
        <v>45</v>
      </c>
      <c r="H8" s="53" t="s">
        <v>69</v>
      </c>
      <c r="I8" s="54" t="s">
        <v>32</v>
      </c>
      <c r="J8" s="65">
        <v>3.83</v>
      </c>
      <c r="K8" s="44">
        <v>30</v>
      </c>
      <c r="L8" s="41">
        <f t="shared" si="0"/>
        <v>30</v>
      </c>
      <c r="M8" s="42" t="str">
        <f t="shared" si="1"/>
        <v>OK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63" customHeight="1" x14ac:dyDescent="0.25">
      <c r="A9" s="74"/>
      <c r="B9" s="75"/>
      <c r="C9" s="49">
        <v>8</v>
      </c>
      <c r="D9" s="50" t="s">
        <v>56</v>
      </c>
      <c r="E9" s="63" t="s">
        <v>53</v>
      </c>
      <c r="F9" s="51" t="s">
        <v>81</v>
      </c>
      <c r="G9" s="52" t="s">
        <v>45</v>
      </c>
      <c r="H9" s="53" t="s">
        <v>70</v>
      </c>
      <c r="I9" s="54" t="s">
        <v>32</v>
      </c>
      <c r="J9" s="65">
        <v>3.88</v>
      </c>
      <c r="K9" s="44">
        <v>30</v>
      </c>
      <c r="L9" s="41">
        <f t="shared" si="0"/>
        <v>30</v>
      </c>
      <c r="M9" s="42" t="str">
        <f t="shared" si="1"/>
        <v>OK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56"/>
      <c r="AC9" s="56"/>
      <c r="AD9" s="56"/>
      <c r="AE9" s="56"/>
      <c r="AF9" s="56"/>
      <c r="AG9" s="56"/>
      <c r="AH9" s="56"/>
      <c r="AI9" s="56"/>
      <c r="AJ9" s="56"/>
    </row>
    <row r="10" spans="1:36" ht="94.5" x14ac:dyDescent="0.25">
      <c r="A10" s="74"/>
      <c r="B10" s="75"/>
      <c r="C10" s="49">
        <v>9</v>
      </c>
      <c r="D10" s="55" t="s">
        <v>57</v>
      </c>
      <c r="E10" s="63" t="s">
        <v>53</v>
      </c>
      <c r="F10" s="51" t="s">
        <v>81</v>
      </c>
      <c r="G10" s="52" t="s">
        <v>45</v>
      </c>
      <c r="H10" s="53" t="s">
        <v>71</v>
      </c>
      <c r="I10" s="54" t="s">
        <v>32</v>
      </c>
      <c r="J10" s="65">
        <v>3.04</v>
      </c>
      <c r="K10" s="44"/>
      <c r="L10" s="41">
        <f t="shared" si="0"/>
        <v>0</v>
      </c>
      <c r="M10" s="42" t="str">
        <f t="shared" si="1"/>
        <v>OK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56"/>
      <c r="AC10" s="56"/>
      <c r="AD10" s="56"/>
      <c r="AE10" s="56"/>
      <c r="AF10" s="56"/>
      <c r="AG10" s="56"/>
      <c r="AH10" s="56"/>
      <c r="AI10" s="56"/>
      <c r="AJ10" s="56"/>
    </row>
    <row r="11" spans="1:36" ht="94.5" x14ac:dyDescent="0.25">
      <c r="A11" s="66">
        <v>4</v>
      </c>
      <c r="B11" s="63" t="s">
        <v>48</v>
      </c>
      <c r="C11" s="49">
        <v>10</v>
      </c>
      <c r="D11" s="55" t="s">
        <v>58</v>
      </c>
      <c r="E11" s="63" t="s">
        <v>59</v>
      </c>
      <c r="F11" s="51" t="s">
        <v>83</v>
      </c>
      <c r="G11" s="52" t="s">
        <v>72</v>
      </c>
      <c r="H11" s="53" t="s">
        <v>73</v>
      </c>
      <c r="I11" s="54" t="s">
        <v>32</v>
      </c>
      <c r="J11" s="65">
        <v>2.7</v>
      </c>
      <c r="K11" s="44"/>
      <c r="L11" s="41">
        <f t="shared" si="0"/>
        <v>0</v>
      </c>
      <c r="M11" s="42" t="str">
        <f t="shared" si="1"/>
        <v>OK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56"/>
      <c r="AC11" s="56"/>
      <c r="AD11" s="56"/>
      <c r="AE11" s="56"/>
      <c r="AF11" s="56"/>
      <c r="AG11" s="56"/>
      <c r="AH11" s="56"/>
      <c r="AI11" s="56"/>
      <c r="AJ11" s="56"/>
    </row>
    <row r="12" spans="1:36" ht="47.25" x14ac:dyDescent="0.25">
      <c r="A12" s="74">
        <v>5</v>
      </c>
      <c r="B12" s="75" t="s">
        <v>60</v>
      </c>
      <c r="C12" s="49">
        <v>11</v>
      </c>
      <c r="D12" s="55" t="s">
        <v>61</v>
      </c>
      <c r="E12" s="63" t="s">
        <v>51</v>
      </c>
      <c r="F12" s="51" t="s">
        <v>82</v>
      </c>
      <c r="G12" s="52" t="s">
        <v>74</v>
      </c>
      <c r="H12" s="53" t="s">
        <v>75</v>
      </c>
      <c r="I12" s="54" t="s">
        <v>76</v>
      </c>
      <c r="J12" s="65">
        <v>63.57</v>
      </c>
      <c r="K12" s="44"/>
      <c r="L12" s="41">
        <f t="shared" si="0"/>
        <v>0</v>
      </c>
      <c r="M12" s="42" t="str">
        <f t="shared" si="1"/>
        <v>OK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56"/>
      <c r="AC12" s="56"/>
      <c r="AD12" s="56"/>
      <c r="AE12" s="56"/>
      <c r="AF12" s="56"/>
      <c r="AG12" s="56"/>
      <c r="AH12" s="56"/>
      <c r="AI12" s="56"/>
      <c r="AJ12" s="56"/>
    </row>
    <row r="13" spans="1:36" ht="47.25" x14ac:dyDescent="0.25">
      <c r="A13" s="74"/>
      <c r="B13" s="75"/>
      <c r="C13" s="49">
        <v>12</v>
      </c>
      <c r="D13" s="55" t="s">
        <v>62</v>
      </c>
      <c r="E13" s="63" t="s">
        <v>51</v>
      </c>
      <c r="F13" s="51" t="s">
        <v>82</v>
      </c>
      <c r="G13" s="52" t="s">
        <v>74</v>
      </c>
      <c r="H13" s="53" t="s">
        <v>77</v>
      </c>
      <c r="I13" s="54" t="s">
        <v>76</v>
      </c>
      <c r="J13" s="65">
        <v>289</v>
      </c>
      <c r="K13" s="44"/>
      <c r="L13" s="41">
        <f t="shared" si="0"/>
        <v>0</v>
      </c>
      <c r="M13" s="42" t="str">
        <f t="shared" si="1"/>
        <v>OK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56"/>
      <c r="AC13" s="56"/>
      <c r="AD13" s="56"/>
      <c r="AE13" s="56"/>
      <c r="AF13" s="56"/>
      <c r="AG13" s="56"/>
      <c r="AH13" s="56"/>
      <c r="AI13" s="56"/>
      <c r="AJ13" s="56"/>
    </row>
    <row r="16" spans="1:36" x14ac:dyDescent="0.25">
      <c r="D16" s="23"/>
    </row>
    <row r="17" spans="4:4" x14ac:dyDescent="0.25">
      <c r="D17" s="23"/>
    </row>
    <row r="18" spans="4:4" x14ac:dyDescent="0.25">
      <c r="D18" s="23"/>
    </row>
  </sheetData>
  <mergeCells count="31">
    <mergeCell ref="AH1:AH2"/>
    <mergeCell ref="AI1:AI2"/>
    <mergeCell ref="AJ1:AJ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D1:J1"/>
    <mergeCell ref="K1:M1"/>
    <mergeCell ref="S1:S2"/>
    <mergeCell ref="N1:N2"/>
    <mergeCell ref="O1:O2"/>
    <mergeCell ref="P1:P2"/>
    <mergeCell ref="Q1:Q2"/>
    <mergeCell ref="R1:R2"/>
    <mergeCell ref="A1:C1"/>
    <mergeCell ref="A5:A10"/>
    <mergeCell ref="B5:B10"/>
    <mergeCell ref="A12:A13"/>
    <mergeCell ref="B12:B13"/>
  </mergeCells>
  <conditionalFormatting sqref="N4">
    <cfRule type="cellIs" dxfId="38" priority="16" stopIfTrue="1" operator="greaterThan">
      <formula>0</formula>
    </cfRule>
    <cfRule type="cellIs" dxfId="37" priority="17" stopIfTrue="1" operator="greaterThan">
      <formula>0</formula>
    </cfRule>
    <cfRule type="cellIs" dxfId="36" priority="18" stopIfTrue="1" operator="greaterThan">
      <formula>0</formula>
    </cfRule>
  </conditionalFormatting>
  <conditionalFormatting sqref="N5:N13">
    <cfRule type="cellIs" dxfId="35" priority="13" stopIfTrue="1" operator="greaterThan">
      <formula>0</formula>
    </cfRule>
    <cfRule type="cellIs" dxfId="34" priority="14" stopIfTrue="1" operator="greaterThan">
      <formula>0</formula>
    </cfRule>
    <cfRule type="cellIs" dxfId="33" priority="15" stopIfTrue="1" operator="greaterThan">
      <formula>0</formula>
    </cfRule>
  </conditionalFormatting>
  <conditionalFormatting sqref="O4:Y4">
    <cfRule type="cellIs" dxfId="32" priority="10" stopIfTrue="1" operator="greaterThan">
      <formula>0</formula>
    </cfRule>
    <cfRule type="cellIs" dxfId="31" priority="11" stopIfTrue="1" operator="greaterThan">
      <formula>0</formula>
    </cfRule>
    <cfRule type="cellIs" dxfId="30" priority="12" stopIfTrue="1" operator="greaterThan">
      <formula>0</formula>
    </cfRule>
  </conditionalFormatting>
  <conditionalFormatting sqref="O5:Y13">
    <cfRule type="cellIs" dxfId="29" priority="7" stopIfTrue="1" operator="greaterThan">
      <formula>0</formula>
    </cfRule>
    <cfRule type="cellIs" dxfId="28" priority="8" stopIfTrue="1" operator="greaterThan">
      <formula>0</formula>
    </cfRule>
    <cfRule type="cellIs" dxfId="27" priority="9" stopIfTrue="1" operator="greaterThan">
      <formula>0</formula>
    </cfRule>
  </conditionalFormatting>
  <conditionalFormatting sqref="Z4:AA4">
    <cfRule type="cellIs" dxfId="26" priority="4" stopIfTrue="1" operator="greaterThan">
      <formula>0</formula>
    </cfRule>
    <cfRule type="cellIs" dxfId="25" priority="5" stopIfTrue="1" operator="greaterThan">
      <formula>0</formula>
    </cfRule>
    <cfRule type="cellIs" dxfId="24" priority="6" stopIfTrue="1" operator="greaterThan">
      <formula>0</formula>
    </cfRule>
  </conditionalFormatting>
  <conditionalFormatting sqref="Z5:AA13">
    <cfRule type="cellIs" dxfId="23" priority="1" stopIfTrue="1" operator="greaterThan">
      <formula>0</formula>
    </cfRule>
    <cfRule type="cellIs" dxfId="22" priority="2" stopIfTrue="1" operator="greaterThan">
      <formula>0</formula>
    </cfRule>
    <cfRule type="cellIs" dxfId="21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opLeftCell="E10" zoomScale="80" zoomScaleNormal="80" workbookViewId="0">
      <selection activeCell="L4" sqref="L4:L13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3.42578125" style="2" customWidth="1"/>
    <col min="6" max="6" width="11.5703125" style="2" customWidth="1"/>
    <col min="7" max="7" width="9.28515625" style="2" customWidth="1"/>
    <col min="8" max="9" width="13.8554687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44.25" customHeight="1" x14ac:dyDescent="0.25">
      <c r="A1" s="76" t="s">
        <v>78</v>
      </c>
      <c r="B1" s="76"/>
      <c r="C1" s="76"/>
      <c r="D1" s="76" t="s">
        <v>31</v>
      </c>
      <c r="E1" s="76"/>
      <c r="F1" s="76"/>
      <c r="G1" s="76"/>
      <c r="H1" s="76"/>
      <c r="I1" s="76"/>
      <c r="J1" s="76"/>
      <c r="K1" s="76" t="s">
        <v>47</v>
      </c>
      <c r="L1" s="76"/>
      <c r="M1" s="76"/>
      <c r="N1" s="78" t="s">
        <v>98</v>
      </c>
      <c r="O1" s="77" t="s">
        <v>38</v>
      </c>
      <c r="P1" s="77" t="s">
        <v>38</v>
      </c>
      <c r="Q1" s="77" t="s">
        <v>38</v>
      </c>
      <c r="R1" s="77" t="s">
        <v>38</v>
      </c>
      <c r="S1" s="77" t="s">
        <v>38</v>
      </c>
      <c r="T1" s="77" t="s">
        <v>38</v>
      </c>
      <c r="U1" s="77" t="s">
        <v>38</v>
      </c>
      <c r="V1" s="77" t="s">
        <v>38</v>
      </c>
      <c r="W1" s="77" t="s">
        <v>38</v>
      </c>
      <c r="X1" s="77" t="s">
        <v>38</v>
      </c>
      <c r="Y1" s="77" t="s">
        <v>38</v>
      </c>
      <c r="Z1" s="77" t="s">
        <v>38</v>
      </c>
      <c r="AA1" s="77" t="s">
        <v>38</v>
      </c>
      <c r="AB1" s="77" t="s">
        <v>38</v>
      </c>
      <c r="AC1" s="77" t="s">
        <v>38</v>
      </c>
      <c r="AD1" s="77" t="s">
        <v>38</v>
      </c>
      <c r="AE1" s="77" t="s">
        <v>38</v>
      </c>
      <c r="AF1" s="77" t="s">
        <v>38</v>
      </c>
      <c r="AG1" s="77" t="s">
        <v>38</v>
      </c>
      <c r="AH1" s="77" t="s">
        <v>38</v>
      </c>
      <c r="AI1" s="77" t="s">
        <v>38</v>
      </c>
      <c r="AJ1" s="77" t="s">
        <v>38</v>
      </c>
    </row>
    <row r="2" spans="1:36" ht="21.75" customHeight="1" x14ac:dyDescent="0.25">
      <c r="A2" s="76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8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6" s="18" customFormat="1" ht="57.75" x14ac:dyDescent="0.2">
      <c r="A3" s="57" t="s">
        <v>5</v>
      </c>
      <c r="B3" s="57" t="s">
        <v>40</v>
      </c>
      <c r="C3" s="58" t="s">
        <v>3</v>
      </c>
      <c r="D3" s="59" t="s">
        <v>41</v>
      </c>
      <c r="E3" s="59" t="s">
        <v>4</v>
      </c>
      <c r="F3" s="59" t="s">
        <v>42</v>
      </c>
      <c r="G3" s="60" t="s">
        <v>43</v>
      </c>
      <c r="H3" s="61" t="s">
        <v>44</v>
      </c>
      <c r="I3" s="61" t="s">
        <v>46</v>
      </c>
      <c r="J3" s="62" t="s">
        <v>1</v>
      </c>
      <c r="K3" s="38" t="s">
        <v>24</v>
      </c>
      <c r="L3" s="39" t="s">
        <v>0</v>
      </c>
      <c r="M3" s="37" t="s">
        <v>2</v>
      </c>
      <c r="N3" s="40" t="s">
        <v>39</v>
      </c>
      <c r="O3" s="40" t="s">
        <v>39</v>
      </c>
      <c r="P3" s="40" t="s">
        <v>39</v>
      </c>
      <c r="Q3" s="40" t="s">
        <v>39</v>
      </c>
      <c r="R3" s="40" t="s">
        <v>39</v>
      </c>
      <c r="S3" s="40" t="s">
        <v>39</v>
      </c>
      <c r="T3" s="40" t="s">
        <v>39</v>
      </c>
      <c r="U3" s="40" t="s">
        <v>39</v>
      </c>
      <c r="V3" s="40" t="s">
        <v>39</v>
      </c>
      <c r="W3" s="40" t="s">
        <v>39</v>
      </c>
      <c r="X3" s="40" t="s">
        <v>39</v>
      </c>
      <c r="Y3" s="40" t="s">
        <v>39</v>
      </c>
      <c r="Z3" s="40" t="s">
        <v>39</v>
      </c>
      <c r="AA3" s="40" t="s">
        <v>39</v>
      </c>
      <c r="AB3" s="40" t="s">
        <v>39</v>
      </c>
      <c r="AC3" s="40" t="s">
        <v>39</v>
      </c>
      <c r="AD3" s="40" t="s">
        <v>39</v>
      </c>
      <c r="AE3" s="40" t="s">
        <v>39</v>
      </c>
      <c r="AF3" s="40" t="s">
        <v>39</v>
      </c>
      <c r="AG3" s="40" t="s">
        <v>39</v>
      </c>
      <c r="AH3" s="40" t="s">
        <v>39</v>
      </c>
      <c r="AI3" s="40" t="s">
        <v>39</v>
      </c>
      <c r="AJ3" s="40" t="s">
        <v>39</v>
      </c>
    </row>
    <row r="4" spans="1:36" ht="59.25" customHeight="1" x14ac:dyDescent="0.25">
      <c r="A4" s="48">
        <v>2</v>
      </c>
      <c r="B4" s="63" t="s">
        <v>48</v>
      </c>
      <c r="C4" s="49">
        <v>3</v>
      </c>
      <c r="D4" s="50" t="s">
        <v>49</v>
      </c>
      <c r="E4" s="67" t="s">
        <v>63</v>
      </c>
      <c r="F4" s="67" t="s">
        <v>79</v>
      </c>
      <c r="G4" s="52" t="s">
        <v>45</v>
      </c>
      <c r="H4" s="53" t="s">
        <v>64</v>
      </c>
      <c r="I4" s="54" t="s">
        <v>32</v>
      </c>
      <c r="J4" s="64">
        <v>2.87</v>
      </c>
      <c r="K4" s="43">
        <v>250</v>
      </c>
      <c r="L4" s="41">
        <f>K4-(SUM(N4:AA4))</f>
        <v>170</v>
      </c>
      <c r="M4" s="42" t="str">
        <f>IF(L4&lt;0,"ATENÇÃO","OK")</f>
        <v>OK</v>
      </c>
      <c r="N4" s="47">
        <v>80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56"/>
      <c r="AC4" s="56"/>
      <c r="AD4" s="56"/>
      <c r="AE4" s="56"/>
      <c r="AF4" s="56"/>
      <c r="AG4" s="56"/>
      <c r="AH4" s="56"/>
      <c r="AI4" s="56"/>
      <c r="AJ4" s="56"/>
    </row>
    <row r="5" spans="1:36" ht="48.75" customHeight="1" x14ac:dyDescent="0.25">
      <c r="A5" s="74">
        <v>3</v>
      </c>
      <c r="B5" s="75" t="s">
        <v>48</v>
      </c>
      <c r="C5" s="49">
        <v>4</v>
      </c>
      <c r="D5" s="50" t="s">
        <v>50</v>
      </c>
      <c r="E5" s="63" t="s">
        <v>51</v>
      </c>
      <c r="F5" s="67" t="s">
        <v>80</v>
      </c>
      <c r="G5" s="52" t="s">
        <v>65</v>
      </c>
      <c r="H5" s="53" t="s">
        <v>66</v>
      </c>
      <c r="I5" s="54" t="s">
        <v>32</v>
      </c>
      <c r="J5" s="64">
        <v>2.87</v>
      </c>
      <c r="K5" s="43">
        <v>10</v>
      </c>
      <c r="L5" s="41">
        <f t="shared" ref="L5:L13" si="0">K5-(SUM(N5:AA5))</f>
        <v>10</v>
      </c>
      <c r="M5" s="42" t="str">
        <f>IF(L5&lt;0,"ATENÇÃO","OK")</f>
        <v>OK</v>
      </c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56"/>
      <c r="AC5" s="56"/>
      <c r="AD5" s="56"/>
      <c r="AE5" s="56"/>
      <c r="AF5" s="56"/>
      <c r="AG5" s="56"/>
      <c r="AH5" s="56"/>
      <c r="AI5" s="56"/>
      <c r="AJ5" s="56"/>
    </row>
    <row r="6" spans="1:36" ht="107.25" customHeight="1" x14ac:dyDescent="0.25">
      <c r="A6" s="74"/>
      <c r="B6" s="75"/>
      <c r="C6" s="49">
        <v>5</v>
      </c>
      <c r="D6" s="50" t="s">
        <v>52</v>
      </c>
      <c r="E6" s="63" t="s">
        <v>53</v>
      </c>
      <c r="F6" s="51" t="s">
        <v>81</v>
      </c>
      <c r="G6" s="52" t="s">
        <v>45</v>
      </c>
      <c r="H6" s="53" t="s">
        <v>67</v>
      </c>
      <c r="I6" s="54" t="s">
        <v>32</v>
      </c>
      <c r="J6" s="65">
        <v>2.61</v>
      </c>
      <c r="K6" s="44">
        <v>5</v>
      </c>
      <c r="L6" s="41">
        <f t="shared" si="0"/>
        <v>5</v>
      </c>
      <c r="M6" s="42" t="str">
        <f t="shared" ref="M6:M13" si="1">IF(L6&lt;0,"ATENÇÃO","OK")</f>
        <v>OK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56"/>
      <c r="AC6" s="56"/>
      <c r="AD6" s="56"/>
      <c r="AE6" s="56"/>
      <c r="AF6" s="56"/>
      <c r="AG6" s="56"/>
      <c r="AH6" s="56"/>
      <c r="AI6" s="56"/>
      <c r="AJ6" s="56"/>
    </row>
    <row r="7" spans="1:36" ht="94.5" x14ac:dyDescent="0.25">
      <c r="A7" s="74"/>
      <c r="B7" s="75"/>
      <c r="C7" s="49">
        <v>6</v>
      </c>
      <c r="D7" s="50" t="s">
        <v>54</v>
      </c>
      <c r="E7" s="63" t="s">
        <v>53</v>
      </c>
      <c r="F7" s="51" t="s">
        <v>81</v>
      </c>
      <c r="G7" s="52" t="s">
        <v>45</v>
      </c>
      <c r="H7" s="53" t="s">
        <v>68</v>
      </c>
      <c r="I7" s="54" t="s">
        <v>32</v>
      </c>
      <c r="J7" s="65">
        <v>2.29</v>
      </c>
      <c r="K7" s="44">
        <v>5</v>
      </c>
      <c r="L7" s="41">
        <f t="shared" si="0"/>
        <v>5</v>
      </c>
      <c r="M7" s="42" t="str">
        <f t="shared" si="1"/>
        <v>OK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56"/>
      <c r="AC7" s="56"/>
      <c r="AD7" s="56"/>
      <c r="AE7" s="56"/>
      <c r="AF7" s="56"/>
      <c r="AG7" s="56"/>
      <c r="AH7" s="56"/>
      <c r="AI7" s="56"/>
      <c r="AJ7" s="56"/>
    </row>
    <row r="8" spans="1:36" ht="105.75" customHeight="1" x14ac:dyDescent="0.25">
      <c r="A8" s="74"/>
      <c r="B8" s="75"/>
      <c r="C8" s="49">
        <v>7</v>
      </c>
      <c r="D8" s="50" t="s">
        <v>55</v>
      </c>
      <c r="E8" s="63" t="s">
        <v>53</v>
      </c>
      <c r="F8" s="51" t="s">
        <v>81</v>
      </c>
      <c r="G8" s="52" t="s">
        <v>45</v>
      </c>
      <c r="H8" s="53" t="s">
        <v>69</v>
      </c>
      <c r="I8" s="54" t="s">
        <v>32</v>
      </c>
      <c r="J8" s="65">
        <v>3.83</v>
      </c>
      <c r="K8" s="44">
        <v>5</v>
      </c>
      <c r="L8" s="41">
        <f t="shared" si="0"/>
        <v>5</v>
      </c>
      <c r="M8" s="42" t="str">
        <f t="shared" si="1"/>
        <v>OK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63" customHeight="1" x14ac:dyDescent="0.25">
      <c r="A9" s="74"/>
      <c r="B9" s="75"/>
      <c r="C9" s="49">
        <v>8</v>
      </c>
      <c r="D9" s="50" t="s">
        <v>56</v>
      </c>
      <c r="E9" s="63" t="s">
        <v>53</v>
      </c>
      <c r="F9" s="51" t="s">
        <v>81</v>
      </c>
      <c r="G9" s="52" t="s">
        <v>45</v>
      </c>
      <c r="H9" s="53" t="s">
        <v>70</v>
      </c>
      <c r="I9" s="54" t="s">
        <v>32</v>
      </c>
      <c r="J9" s="65">
        <v>3.88</v>
      </c>
      <c r="K9" s="44">
        <v>5</v>
      </c>
      <c r="L9" s="41">
        <f t="shared" si="0"/>
        <v>5</v>
      </c>
      <c r="M9" s="42" t="str">
        <f t="shared" si="1"/>
        <v>OK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56"/>
      <c r="AC9" s="56"/>
      <c r="AD9" s="56"/>
      <c r="AE9" s="56"/>
      <c r="AF9" s="56"/>
      <c r="AG9" s="56"/>
      <c r="AH9" s="56"/>
      <c r="AI9" s="56"/>
      <c r="AJ9" s="56"/>
    </row>
    <row r="10" spans="1:36" ht="94.5" x14ac:dyDescent="0.25">
      <c r="A10" s="74"/>
      <c r="B10" s="75"/>
      <c r="C10" s="49">
        <v>9</v>
      </c>
      <c r="D10" s="55" t="s">
        <v>57</v>
      </c>
      <c r="E10" s="63" t="s">
        <v>53</v>
      </c>
      <c r="F10" s="51" t="s">
        <v>81</v>
      </c>
      <c r="G10" s="52" t="s">
        <v>45</v>
      </c>
      <c r="H10" s="53" t="s">
        <v>71</v>
      </c>
      <c r="I10" s="54" t="s">
        <v>32</v>
      </c>
      <c r="J10" s="65">
        <v>3.04</v>
      </c>
      <c r="K10" s="44"/>
      <c r="L10" s="41">
        <f t="shared" si="0"/>
        <v>0</v>
      </c>
      <c r="M10" s="42" t="str">
        <f t="shared" si="1"/>
        <v>OK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56"/>
      <c r="AC10" s="56"/>
      <c r="AD10" s="56"/>
      <c r="AE10" s="56"/>
      <c r="AF10" s="56"/>
      <c r="AG10" s="56"/>
      <c r="AH10" s="56"/>
      <c r="AI10" s="56"/>
      <c r="AJ10" s="56"/>
    </row>
    <row r="11" spans="1:36" ht="94.5" x14ac:dyDescent="0.25">
      <c r="A11" s="66">
        <v>4</v>
      </c>
      <c r="B11" s="63" t="s">
        <v>48</v>
      </c>
      <c r="C11" s="49">
        <v>10</v>
      </c>
      <c r="D11" s="55" t="s">
        <v>58</v>
      </c>
      <c r="E11" s="63" t="s">
        <v>59</v>
      </c>
      <c r="F11" s="51" t="s">
        <v>83</v>
      </c>
      <c r="G11" s="52" t="s">
        <v>72</v>
      </c>
      <c r="H11" s="53" t="s">
        <v>73</v>
      </c>
      <c r="I11" s="54" t="s">
        <v>32</v>
      </c>
      <c r="J11" s="65">
        <v>2.7</v>
      </c>
      <c r="K11" s="44"/>
      <c r="L11" s="41">
        <f t="shared" si="0"/>
        <v>0</v>
      </c>
      <c r="M11" s="42" t="str">
        <f t="shared" si="1"/>
        <v>OK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56"/>
      <c r="AC11" s="56"/>
      <c r="AD11" s="56"/>
      <c r="AE11" s="56"/>
      <c r="AF11" s="56"/>
      <c r="AG11" s="56"/>
      <c r="AH11" s="56"/>
      <c r="AI11" s="56"/>
      <c r="AJ11" s="56"/>
    </row>
    <row r="12" spans="1:36" ht="47.25" x14ac:dyDescent="0.25">
      <c r="A12" s="74">
        <v>5</v>
      </c>
      <c r="B12" s="75" t="s">
        <v>60</v>
      </c>
      <c r="C12" s="49">
        <v>11</v>
      </c>
      <c r="D12" s="55" t="s">
        <v>61</v>
      </c>
      <c r="E12" s="63" t="s">
        <v>51</v>
      </c>
      <c r="F12" s="51" t="s">
        <v>82</v>
      </c>
      <c r="G12" s="52" t="s">
        <v>74</v>
      </c>
      <c r="H12" s="53" t="s">
        <v>75</v>
      </c>
      <c r="I12" s="54" t="s">
        <v>76</v>
      </c>
      <c r="J12" s="65">
        <v>63.57</v>
      </c>
      <c r="K12" s="44"/>
      <c r="L12" s="41">
        <f t="shared" si="0"/>
        <v>0</v>
      </c>
      <c r="M12" s="42" t="str">
        <f t="shared" si="1"/>
        <v>OK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56"/>
      <c r="AC12" s="56"/>
      <c r="AD12" s="56"/>
      <c r="AE12" s="56"/>
      <c r="AF12" s="56"/>
      <c r="AG12" s="56"/>
      <c r="AH12" s="56"/>
      <c r="AI12" s="56"/>
      <c r="AJ12" s="56"/>
    </row>
    <row r="13" spans="1:36" ht="47.25" x14ac:dyDescent="0.25">
      <c r="A13" s="74"/>
      <c r="B13" s="75"/>
      <c r="C13" s="49">
        <v>12</v>
      </c>
      <c r="D13" s="55" t="s">
        <v>62</v>
      </c>
      <c r="E13" s="63" t="s">
        <v>51</v>
      </c>
      <c r="F13" s="51" t="s">
        <v>82</v>
      </c>
      <c r="G13" s="52" t="s">
        <v>74</v>
      </c>
      <c r="H13" s="53" t="s">
        <v>77</v>
      </c>
      <c r="I13" s="54" t="s">
        <v>76</v>
      </c>
      <c r="J13" s="65">
        <v>289</v>
      </c>
      <c r="K13" s="44"/>
      <c r="L13" s="41">
        <f t="shared" si="0"/>
        <v>0</v>
      </c>
      <c r="M13" s="42" t="str">
        <f t="shared" si="1"/>
        <v>OK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56"/>
      <c r="AC13" s="56"/>
      <c r="AD13" s="56"/>
      <c r="AE13" s="56"/>
      <c r="AF13" s="56"/>
      <c r="AG13" s="56"/>
      <c r="AH13" s="56"/>
      <c r="AI13" s="56"/>
      <c r="AJ13" s="56"/>
    </row>
    <row r="16" spans="1:36" x14ac:dyDescent="0.25">
      <c r="D16" s="23"/>
    </row>
    <row r="17" spans="4:4" x14ac:dyDescent="0.25">
      <c r="D17" s="23"/>
    </row>
    <row r="18" spans="4:4" x14ac:dyDescent="0.25">
      <c r="D18" s="23"/>
    </row>
  </sheetData>
  <mergeCells count="31">
    <mergeCell ref="AH1:AH2"/>
    <mergeCell ref="AI1:AI2"/>
    <mergeCell ref="AJ1:AJ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D1:J1"/>
    <mergeCell ref="K1:M1"/>
    <mergeCell ref="S1:S2"/>
    <mergeCell ref="N1:N2"/>
    <mergeCell ref="O1:O2"/>
    <mergeCell ref="P1:P2"/>
    <mergeCell ref="Q1:Q2"/>
    <mergeCell ref="R1:R2"/>
    <mergeCell ref="A1:C1"/>
    <mergeCell ref="A5:A10"/>
    <mergeCell ref="B5:B10"/>
    <mergeCell ref="A12:A13"/>
    <mergeCell ref="B12:B13"/>
  </mergeCells>
  <conditionalFormatting sqref="O4:Y4">
    <cfRule type="cellIs" dxfId="20" priority="19" stopIfTrue="1" operator="greaterThan">
      <formula>0</formula>
    </cfRule>
    <cfRule type="cellIs" dxfId="19" priority="20" stopIfTrue="1" operator="greaterThan">
      <formula>0</formula>
    </cfRule>
    <cfRule type="cellIs" dxfId="18" priority="21" stopIfTrue="1" operator="greaterThan">
      <formula>0</formula>
    </cfRule>
  </conditionalFormatting>
  <conditionalFormatting sqref="O5:Y13">
    <cfRule type="cellIs" dxfId="17" priority="16" stopIfTrue="1" operator="greaterThan">
      <formula>0</formula>
    </cfRule>
    <cfRule type="cellIs" dxfId="16" priority="17" stopIfTrue="1" operator="greaterThan">
      <formula>0</formula>
    </cfRule>
    <cfRule type="cellIs" dxfId="15" priority="18" stopIfTrue="1" operator="greaterThan">
      <formula>0</formula>
    </cfRule>
  </conditionalFormatting>
  <conditionalFormatting sqref="Z4:AA4">
    <cfRule type="cellIs" dxfId="14" priority="13" stopIfTrue="1" operator="greaterThan">
      <formula>0</formula>
    </cfRule>
    <cfRule type="cellIs" dxfId="13" priority="14" stopIfTrue="1" operator="greaterThan">
      <formula>0</formula>
    </cfRule>
    <cfRule type="cellIs" dxfId="12" priority="15" stopIfTrue="1" operator="greaterThan">
      <formula>0</formula>
    </cfRule>
  </conditionalFormatting>
  <conditionalFormatting sqref="Z5:AA13">
    <cfRule type="cellIs" dxfId="11" priority="10" stopIfTrue="1" operator="greaterThan">
      <formula>0</formula>
    </cfRule>
    <cfRule type="cellIs" dxfId="10" priority="11" stopIfTrue="1" operator="greaterThan">
      <formula>0</formula>
    </cfRule>
    <cfRule type="cellIs" dxfId="9" priority="12" stopIfTrue="1" operator="greaterThan">
      <formula>0</formula>
    </cfRule>
  </conditionalFormatting>
  <conditionalFormatting sqref="N4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N5:N13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N4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Reitoria</vt:lpstr>
      <vt:lpstr>ESAG</vt:lpstr>
      <vt:lpstr>CEAD</vt:lpstr>
      <vt:lpstr>CEART</vt:lpstr>
      <vt:lpstr>FAED</vt:lpstr>
      <vt:lpstr>CEFID</vt:lpstr>
      <vt:lpstr>CESFI</vt:lpstr>
      <vt:lpstr>CERES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2018-09-12T18:15:10Z</dcterms:modified>
</cp:coreProperties>
</file>