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L:\SEGECON\2. Atas de Registro de Preços\UDESC\Vigência Expirada\2018 PROCESSOS ENCERRADOS\PE 0871.2017 - UDESC - ROUPARIA  - SGPE 6551.2017 - SRP VIG 15.10.18\"/>
    </mc:Choice>
  </mc:AlternateContent>
  <bookViews>
    <workbookView xWindow="0" yWindow="0" windowWidth="21600" windowHeight="9135" tabRatio="924" activeTab="17"/>
  </bookViews>
  <sheets>
    <sheet name="PROEX" sheetId="113" r:id="rId1"/>
    <sheet name="MUSEU" sheetId="125" r:id="rId2"/>
    <sheet name="ESAG" sheetId="105" state="hidden" r:id="rId3"/>
    <sheet name="CEART" sheetId="111" state="hidden" r:id="rId4"/>
    <sheet name="CEART1" sheetId="106" r:id="rId5"/>
    <sheet name="FAED" sheetId="112" r:id="rId6"/>
    <sheet name="CEAD" sheetId="114" r:id="rId7"/>
    <sheet name="CEFID" sheetId="110" r:id="rId8"/>
    <sheet name="CCT" sheetId="117" r:id="rId9"/>
    <sheet name="CEPLAN1" sheetId="128" r:id="rId10"/>
    <sheet name="CEO1" sheetId="127" r:id="rId11"/>
    <sheet name="CEAVI1" sheetId="129" r:id="rId12"/>
    <sheet name="CERES1" sheetId="108" r:id="rId13"/>
    <sheet name="CEPLAN" sheetId="122" state="hidden" r:id="rId14"/>
    <sheet name="CEO" sheetId="121" state="hidden" r:id="rId15"/>
    <sheet name="CEAVI" sheetId="123" state="hidden" r:id="rId16"/>
    <sheet name="CERES" sheetId="124" state="hidden" r:id="rId17"/>
    <sheet name="GESTOR" sheetId="91" r:id="rId18"/>
    <sheet name="Modelo Anexo II IN 002_2014" sheetId="77" r:id="rId19"/>
    <sheet name="Modelo Anexo I IN 002_2014" sheetId="126" r:id="rId20"/>
  </sheets>
  <definedNames>
    <definedName name="diasuteis" localSheetId="11">#REF!</definedName>
    <definedName name="diasuteis" localSheetId="10">#REF!</definedName>
    <definedName name="diasuteis" localSheetId="9">#REF!</definedName>
    <definedName name="diasuteis" localSheetId="17">#REF!</definedName>
    <definedName name="diasuteis" localSheetId="1">#REF!</definedName>
    <definedName name="diasuteis">#REF!</definedName>
    <definedName name="Ferias" localSheetId="11">#REF!</definedName>
    <definedName name="Ferias" localSheetId="10">#REF!</definedName>
    <definedName name="Ferias" localSheetId="9">#REF!</definedName>
    <definedName name="Ferias" localSheetId="17">#REF!</definedName>
    <definedName name="Ferias" localSheetId="1">#REF!</definedName>
    <definedName name="Ferias">#REF!</definedName>
    <definedName name="RD" localSheetId="11">OFFSET(#REF!,(MATCH(SMALL(#REF!,ROW()-10),#REF!,0)-1),0)</definedName>
    <definedName name="RD" localSheetId="10">OFFSET(#REF!,(MATCH(SMALL(#REF!,ROW()-10),#REF!,0)-1),0)</definedName>
    <definedName name="RD" localSheetId="9">OFFSET(#REF!,(MATCH(SMALL(#REF!,ROW()-10),#REF!,0)-1),0)</definedName>
    <definedName name="RD" localSheetId="17">OFFSET(#REF!,(MATCH(SMALL(#REF!,ROW()-10),#REF!,0)-1),0)</definedName>
    <definedName name="RD" localSheetId="1">OFFSET(#REF!,(MATCH(SMALL(#REF!,ROW()-10),#REF!,0)-1),0)</definedName>
    <definedName name="RD">OFFSET(#REF!,(MATCH(SMALL(#REF!,ROW()-10),#REF!,0)-1),0)</definedName>
  </definedNames>
  <calcPr calcId="162913"/>
</workbook>
</file>

<file path=xl/calcChain.xml><?xml version="1.0" encoding="utf-8"?>
<calcChain xmlns="http://schemas.openxmlformats.org/spreadsheetml/2006/main">
  <c r="K14" i="113" l="1"/>
  <c r="K14" i="127"/>
  <c r="K14" i="117" l="1"/>
  <c r="K15" i="127" l="1"/>
  <c r="K15" i="113"/>
  <c r="K15" i="110" l="1"/>
  <c r="K18" i="113" l="1"/>
  <c r="K18" i="127"/>
  <c r="K15" i="106" l="1"/>
  <c r="K14" i="106"/>
  <c r="K14" i="91" s="1"/>
  <c r="K5" i="91" l="1"/>
  <c r="K6" i="91"/>
  <c r="K7" i="91"/>
  <c r="K8" i="91"/>
  <c r="K9" i="91"/>
  <c r="K10" i="91"/>
  <c r="K11" i="91"/>
  <c r="K12" i="91"/>
  <c r="K13" i="91"/>
  <c r="K15" i="91"/>
  <c r="K16" i="91"/>
  <c r="K17" i="91"/>
  <c r="K18" i="91"/>
  <c r="K19" i="91"/>
  <c r="K20" i="91"/>
  <c r="K21" i="91"/>
  <c r="K22" i="91"/>
  <c r="K23" i="91"/>
  <c r="K24" i="91"/>
  <c r="N24" i="91" s="1"/>
  <c r="K25" i="91"/>
  <c r="K26" i="91"/>
  <c r="N26" i="91" s="1"/>
  <c r="K27" i="91"/>
  <c r="N27" i="91" s="1"/>
  <c r="K28" i="91"/>
  <c r="K29" i="91"/>
  <c r="K30" i="91"/>
  <c r="N30" i="91" s="1"/>
  <c r="K31" i="91"/>
  <c r="N31" i="91" s="1"/>
  <c r="K4" i="91"/>
  <c r="N20" i="91"/>
  <c r="N22" i="91"/>
  <c r="N28" i="91"/>
  <c r="L4" i="113"/>
  <c r="N19" i="91"/>
  <c r="N23" i="91"/>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L31" i="129"/>
  <c r="M31" i="129" s="1"/>
  <c r="L30" i="129"/>
  <c r="M30" i="129" s="1"/>
  <c r="L29" i="129"/>
  <c r="M29" i="129" s="1"/>
  <c r="L28" i="129"/>
  <c r="M28" i="129" s="1"/>
  <c r="L27" i="129"/>
  <c r="M27" i="129" s="1"/>
  <c r="L26" i="129"/>
  <c r="M26" i="129" s="1"/>
  <c r="L25" i="129"/>
  <c r="M25" i="129" s="1"/>
  <c r="L24" i="129"/>
  <c r="M24" i="129" s="1"/>
  <c r="L23" i="129"/>
  <c r="M23" i="129" s="1"/>
  <c r="L22" i="129"/>
  <c r="M22" i="129" s="1"/>
  <c r="L21" i="129"/>
  <c r="M21" i="129" s="1"/>
  <c r="L20" i="129"/>
  <c r="M20" i="129" s="1"/>
  <c r="L19" i="129"/>
  <c r="M19" i="129" s="1"/>
  <c r="L18" i="129"/>
  <c r="M18" i="129" s="1"/>
  <c r="L17" i="129"/>
  <c r="M17" i="129" s="1"/>
  <c r="L16" i="129"/>
  <c r="M16" i="129" s="1"/>
  <c r="L15" i="129"/>
  <c r="M15" i="129" s="1"/>
  <c r="L14" i="129"/>
  <c r="M14" i="129" s="1"/>
  <c r="L13" i="129"/>
  <c r="M13" i="129" s="1"/>
  <c r="L12" i="129"/>
  <c r="M12" i="129" s="1"/>
  <c r="L11" i="129"/>
  <c r="M11" i="129" s="1"/>
  <c r="L10" i="129"/>
  <c r="M10" i="129" s="1"/>
  <c r="L9" i="129"/>
  <c r="M9" i="129" s="1"/>
  <c r="L8" i="129"/>
  <c r="M8" i="129" s="1"/>
  <c r="L7" i="129"/>
  <c r="M7" i="129" s="1"/>
  <c r="L6" i="129"/>
  <c r="M6" i="129" s="1"/>
  <c r="L5" i="129"/>
  <c r="M5" i="129" s="1"/>
  <c r="L4" i="129"/>
  <c r="M4" i="129" s="1"/>
  <c r="L31" i="127"/>
  <c r="M31" i="127" s="1"/>
  <c r="L30" i="127"/>
  <c r="M30" i="127" s="1"/>
  <c r="L29" i="127"/>
  <c r="M29" i="127" s="1"/>
  <c r="L28" i="127"/>
  <c r="M28" i="127" s="1"/>
  <c r="L27" i="127"/>
  <c r="M27" i="127" s="1"/>
  <c r="L26" i="127"/>
  <c r="M26" i="127" s="1"/>
  <c r="L25" i="127"/>
  <c r="M25" i="127" s="1"/>
  <c r="L24" i="127"/>
  <c r="M24" i="127" s="1"/>
  <c r="L23" i="127"/>
  <c r="M23" i="127" s="1"/>
  <c r="L22" i="127"/>
  <c r="M22" i="127" s="1"/>
  <c r="L21" i="127"/>
  <c r="M21" i="127" s="1"/>
  <c r="L20" i="127"/>
  <c r="M20" i="127" s="1"/>
  <c r="L19" i="127"/>
  <c r="M19" i="127" s="1"/>
  <c r="L18" i="127"/>
  <c r="M18" i="127" s="1"/>
  <c r="L17" i="127"/>
  <c r="M17" i="127" s="1"/>
  <c r="L16" i="127"/>
  <c r="M16" i="127" s="1"/>
  <c r="L15" i="127"/>
  <c r="M15" i="127" s="1"/>
  <c r="L14" i="127"/>
  <c r="M14" i="127" s="1"/>
  <c r="L13" i="127"/>
  <c r="M13" i="127" s="1"/>
  <c r="L12" i="127"/>
  <c r="M12" i="127" s="1"/>
  <c r="L11" i="127"/>
  <c r="M11" i="127" s="1"/>
  <c r="L10" i="127"/>
  <c r="M10" i="127" s="1"/>
  <c r="L9" i="127"/>
  <c r="M9" i="127" s="1"/>
  <c r="L8" i="127"/>
  <c r="M8" i="127" s="1"/>
  <c r="L7" i="127"/>
  <c r="M7" i="127" s="1"/>
  <c r="L6" i="127"/>
  <c r="M6" i="127" s="1"/>
  <c r="L5" i="127"/>
  <c r="M5" i="127" s="1"/>
  <c r="L4" i="127"/>
  <c r="M4" i="127" s="1"/>
  <c r="L31" i="128"/>
  <c r="M31" i="128" s="1"/>
  <c r="L30" i="128"/>
  <c r="M30" i="128" s="1"/>
  <c r="L29" i="128"/>
  <c r="M29" i="128" s="1"/>
  <c r="L28" i="128"/>
  <c r="M28" i="128" s="1"/>
  <c r="L27" i="128"/>
  <c r="M27" i="128" s="1"/>
  <c r="L26" i="128"/>
  <c r="M26" i="128" s="1"/>
  <c r="L25" i="128"/>
  <c r="M25" i="128" s="1"/>
  <c r="L24" i="128"/>
  <c r="M24" i="128" s="1"/>
  <c r="L23" i="128"/>
  <c r="M23" i="128" s="1"/>
  <c r="L22" i="128"/>
  <c r="M22" i="128" s="1"/>
  <c r="L21" i="128"/>
  <c r="M21" i="128" s="1"/>
  <c r="L20" i="128"/>
  <c r="M20" i="128" s="1"/>
  <c r="L19" i="128"/>
  <c r="M19" i="128" s="1"/>
  <c r="L18" i="128"/>
  <c r="M18" i="128" s="1"/>
  <c r="L17" i="128"/>
  <c r="M17" i="128" s="1"/>
  <c r="L16" i="128"/>
  <c r="M16" i="128" s="1"/>
  <c r="L15" i="128"/>
  <c r="M15" i="128" s="1"/>
  <c r="L14" i="128"/>
  <c r="M14" i="128" s="1"/>
  <c r="L13" i="128"/>
  <c r="M13" i="128" s="1"/>
  <c r="L12" i="128"/>
  <c r="M12" i="128" s="1"/>
  <c r="L11" i="128"/>
  <c r="M11" i="128" s="1"/>
  <c r="L10" i="128"/>
  <c r="M10" i="128" s="1"/>
  <c r="M9" i="128"/>
  <c r="L9" i="128"/>
  <c r="L8" i="128"/>
  <c r="M8" i="128" s="1"/>
  <c r="M7" i="128"/>
  <c r="L7" i="128"/>
  <c r="L6" i="128"/>
  <c r="M6" i="128" s="1"/>
  <c r="L5" i="128"/>
  <c r="M5" i="128" s="1"/>
  <c r="L4" i="128"/>
  <c r="M4" i="128"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L4" i="117"/>
  <c r="M4" i="117" s="1"/>
  <c r="L31" i="110"/>
  <c r="M31" i="110" s="1"/>
  <c r="L30" i="110"/>
  <c r="M30" i="110" s="1"/>
  <c r="L29" i="110"/>
  <c r="M29" i="110" s="1"/>
  <c r="L28" i="110"/>
  <c r="M28" i="110" s="1"/>
  <c r="L27" i="110"/>
  <c r="M27" i="110" s="1"/>
  <c r="L26" i="110"/>
  <c r="M26" i="110" s="1"/>
  <c r="L25" i="110"/>
  <c r="M25" i="110" s="1"/>
  <c r="L24" i="110"/>
  <c r="M24" i="110" s="1"/>
  <c r="L23" i="110"/>
  <c r="M23" i="110" s="1"/>
  <c r="L22" i="110"/>
  <c r="M22" i="110" s="1"/>
  <c r="L21" i="110"/>
  <c r="M21" i="110" s="1"/>
  <c r="L20" i="110"/>
  <c r="M20" i="110" s="1"/>
  <c r="L19" i="110"/>
  <c r="M19" i="110" s="1"/>
  <c r="L18" i="110"/>
  <c r="M18" i="110" s="1"/>
  <c r="L17" i="110"/>
  <c r="M17" i="110" s="1"/>
  <c r="L16" i="110"/>
  <c r="M16" i="110" s="1"/>
  <c r="L15" i="110"/>
  <c r="M15" i="110" s="1"/>
  <c r="L14" i="110"/>
  <c r="M14" i="110" s="1"/>
  <c r="L13" i="110"/>
  <c r="M13" i="110" s="1"/>
  <c r="L12" i="110"/>
  <c r="M12" i="110" s="1"/>
  <c r="L11" i="110"/>
  <c r="M11" i="110" s="1"/>
  <c r="L10" i="110"/>
  <c r="M10" i="110" s="1"/>
  <c r="L9" i="110"/>
  <c r="M9" i="110" s="1"/>
  <c r="L8" i="110"/>
  <c r="M8" i="110" s="1"/>
  <c r="L7" i="110"/>
  <c r="M7" i="110" s="1"/>
  <c r="L6" i="110"/>
  <c r="M6" i="110" s="1"/>
  <c r="L5" i="110"/>
  <c r="M5" i="110" s="1"/>
  <c r="L4" i="110"/>
  <c r="M4" i="110"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L31" i="106"/>
  <c r="M31" i="106" s="1"/>
  <c r="L30" i="106"/>
  <c r="M30" i="106" s="1"/>
  <c r="L29" i="106"/>
  <c r="M29" i="106" s="1"/>
  <c r="L28" i="106"/>
  <c r="M28" i="106" s="1"/>
  <c r="L27" i="106"/>
  <c r="M27" i="106" s="1"/>
  <c r="L26" i="106"/>
  <c r="M26" i="106" s="1"/>
  <c r="L25" i="106"/>
  <c r="M25" i="106" s="1"/>
  <c r="L24" i="106"/>
  <c r="M24" i="106" s="1"/>
  <c r="L23" i="106"/>
  <c r="M23" i="106" s="1"/>
  <c r="L22" i="106"/>
  <c r="M22" i="106" s="1"/>
  <c r="L21" i="106"/>
  <c r="M21" i="106" s="1"/>
  <c r="L20" i="106"/>
  <c r="M20" i="106" s="1"/>
  <c r="L19" i="106"/>
  <c r="M19" i="106" s="1"/>
  <c r="L18" i="106"/>
  <c r="M18" i="106" s="1"/>
  <c r="L17" i="106"/>
  <c r="M17" i="106" s="1"/>
  <c r="L16" i="106"/>
  <c r="M16" i="106" s="1"/>
  <c r="L15" i="106"/>
  <c r="M15" i="106" s="1"/>
  <c r="L14" i="106"/>
  <c r="M14" i="106" s="1"/>
  <c r="L13" i="106"/>
  <c r="M13" i="106" s="1"/>
  <c r="L12" i="106"/>
  <c r="M12" i="106" s="1"/>
  <c r="L11" i="106"/>
  <c r="M11" i="106" s="1"/>
  <c r="L10" i="106"/>
  <c r="M10" i="106" s="1"/>
  <c r="L9" i="106"/>
  <c r="M9" i="106" s="1"/>
  <c r="L8" i="106"/>
  <c r="M8" i="106" s="1"/>
  <c r="L7" i="106"/>
  <c r="M7" i="106" s="1"/>
  <c r="L6" i="106"/>
  <c r="M6" i="106" s="1"/>
  <c r="L5" i="106"/>
  <c r="M5" i="106" s="1"/>
  <c r="L4" i="106"/>
  <c r="M4" i="106" s="1"/>
  <c r="L31" i="125"/>
  <c r="M31" i="125" s="1"/>
  <c r="L30" i="125"/>
  <c r="M30" i="125" s="1"/>
  <c r="L29" i="125"/>
  <c r="M29" i="125" s="1"/>
  <c r="L28" i="125"/>
  <c r="M28" i="125" s="1"/>
  <c r="L27" i="125"/>
  <c r="M27" i="125" s="1"/>
  <c r="L26" i="125"/>
  <c r="M26" i="125" s="1"/>
  <c r="L25" i="125"/>
  <c r="M25" i="125" s="1"/>
  <c r="L24" i="125"/>
  <c r="M24" i="125" s="1"/>
  <c r="L23" i="125"/>
  <c r="M23" i="125" s="1"/>
  <c r="L22" i="125"/>
  <c r="M22" i="125" s="1"/>
  <c r="L21" i="125"/>
  <c r="M21" i="125" s="1"/>
  <c r="L20" i="125"/>
  <c r="M20" i="125" s="1"/>
  <c r="L19" i="125"/>
  <c r="M19" i="125" s="1"/>
  <c r="L18" i="125"/>
  <c r="M18" i="125" s="1"/>
  <c r="L17" i="125"/>
  <c r="M17" i="125" s="1"/>
  <c r="L16" i="125"/>
  <c r="M16" i="125" s="1"/>
  <c r="L15" i="125"/>
  <c r="M15" i="125" s="1"/>
  <c r="L14" i="125"/>
  <c r="M14" i="125" s="1"/>
  <c r="L13" i="125"/>
  <c r="M13" i="125" s="1"/>
  <c r="L12" i="125"/>
  <c r="M12" i="125" s="1"/>
  <c r="L11" i="125"/>
  <c r="M11" i="125" s="1"/>
  <c r="L10" i="125"/>
  <c r="M10" i="125" s="1"/>
  <c r="L9" i="125"/>
  <c r="M9" i="125" s="1"/>
  <c r="L8" i="125"/>
  <c r="M8" i="125" s="1"/>
  <c r="L7" i="125"/>
  <c r="M7" i="125" s="1"/>
  <c r="L6" i="125"/>
  <c r="M6" i="125" s="1"/>
  <c r="L5" i="125"/>
  <c r="M5" i="125" s="1"/>
  <c r="L4" i="125"/>
  <c r="M4" i="125" s="1"/>
  <c r="L19" i="113"/>
  <c r="M19" i="113" s="1"/>
  <c r="L20" i="113"/>
  <c r="L21" i="113"/>
  <c r="M21" i="113" s="1"/>
  <c r="L22" i="113"/>
  <c r="L23" i="113"/>
  <c r="M23" i="113" s="1"/>
  <c r="L24" i="113"/>
  <c r="L25" i="113"/>
  <c r="M25" i="113" s="1"/>
  <c r="L26" i="113"/>
  <c r="L27" i="113"/>
  <c r="M27" i="113" s="1"/>
  <c r="L28" i="113"/>
  <c r="M28" i="113" s="1"/>
  <c r="L29" i="113"/>
  <c r="M29" i="113" s="1"/>
  <c r="L30" i="113"/>
  <c r="L31" i="113"/>
  <c r="M31" i="113" s="1"/>
  <c r="L30" i="91" l="1"/>
  <c r="O30" i="91" s="1"/>
  <c r="L26" i="91"/>
  <c r="M26" i="91" s="1"/>
  <c r="L20" i="91"/>
  <c r="O20" i="91" s="1"/>
  <c r="L28" i="91"/>
  <c r="O28" i="91" s="1"/>
  <c r="L24" i="91"/>
  <c r="O24" i="91" s="1"/>
  <c r="L22" i="91"/>
  <c r="O22" i="91" s="1"/>
  <c r="L4" i="91"/>
  <c r="M26" i="113"/>
  <c r="M24" i="113"/>
  <c r="M20" i="113"/>
  <c r="M30" i="113"/>
  <c r="M22" i="113"/>
  <c r="L31" i="91"/>
  <c r="M31" i="91" s="1"/>
  <c r="L27" i="91"/>
  <c r="M27" i="91" s="1"/>
  <c r="L23" i="91"/>
  <c r="L19" i="91"/>
  <c r="L29" i="91"/>
  <c r="L25" i="91"/>
  <c r="L21" i="91"/>
  <c r="M30" i="91"/>
  <c r="M22" i="91"/>
  <c r="N29" i="91"/>
  <c r="N25" i="91"/>
  <c r="N21" i="91"/>
  <c r="N5" i="91"/>
  <c r="N6" i="91"/>
  <c r="N7" i="91"/>
  <c r="N8" i="91"/>
  <c r="N9" i="91"/>
  <c r="N10" i="91"/>
  <c r="N11" i="91"/>
  <c r="N12" i="91"/>
  <c r="N13" i="91"/>
  <c r="N14" i="91"/>
  <c r="N15" i="91"/>
  <c r="N16" i="91"/>
  <c r="N17" i="91"/>
  <c r="N18" i="91"/>
  <c r="N4" i="91"/>
  <c r="K16" i="124"/>
  <c r="L16" i="124" s="1"/>
  <c r="K18" i="124"/>
  <c r="L18" i="124" s="1"/>
  <c r="K17" i="124"/>
  <c r="L17" i="124" s="1"/>
  <c r="K15" i="124"/>
  <c r="L15" i="124" s="1"/>
  <c r="K14" i="124"/>
  <c r="L14" i="124" s="1"/>
  <c r="K13" i="124"/>
  <c r="L13" i="124" s="1"/>
  <c r="K12" i="124"/>
  <c r="L12" i="124" s="1"/>
  <c r="K11" i="124"/>
  <c r="L11" i="124" s="1"/>
  <c r="K10" i="124"/>
  <c r="L10" i="124" s="1"/>
  <c r="K9" i="124"/>
  <c r="L9" i="124" s="1"/>
  <c r="K8" i="124"/>
  <c r="L8" i="124" s="1"/>
  <c r="K7" i="124"/>
  <c r="L7" i="124" s="1"/>
  <c r="K6" i="124"/>
  <c r="L6" i="124" s="1"/>
  <c r="K5" i="124"/>
  <c r="L5" i="124" s="1"/>
  <c r="K4" i="124"/>
  <c r="L4" i="124" s="1"/>
  <c r="K18" i="123"/>
  <c r="L18" i="123" s="1"/>
  <c r="K17" i="123"/>
  <c r="L17" i="123" s="1"/>
  <c r="K16" i="123"/>
  <c r="L16" i="123" s="1"/>
  <c r="K15" i="123"/>
  <c r="L15" i="123" s="1"/>
  <c r="K14" i="123"/>
  <c r="L14" i="123" s="1"/>
  <c r="K13" i="123"/>
  <c r="L13" i="123" s="1"/>
  <c r="K12" i="123"/>
  <c r="L12" i="123" s="1"/>
  <c r="K11" i="123"/>
  <c r="L11" i="123" s="1"/>
  <c r="K10" i="123"/>
  <c r="L10" i="123" s="1"/>
  <c r="K9" i="123"/>
  <c r="L9" i="123" s="1"/>
  <c r="K8" i="123"/>
  <c r="L8" i="123" s="1"/>
  <c r="K7" i="123"/>
  <c r="L7" i="123" s="1"/>
  <c r="K6" i="123"/>
  <c r="L6" i="123" s="1"/>
  <c r="K5" i="123"/>
  <c r="L5" i="123" s="1"/>
  <c r="K4" i="123"/>
  <c r="L4" i="123" s="1"/>
  <c r="K18" i="121"/>
  <c r="L18" i="121" s="1"/>
  <c r="K17" i="121"/>
  <c r="L17" i="121" s="1"/>
  <c r="K16" i="121"/>
  <c r="L16" i="121" s="1"/>
  <c r="K15" i="121"/>
  <c r="L15" i="121" s="1"/>
  <c r="K14" i="121"/>
  <c r="L14" i="121" s="1"/>
  <c r="K13" i="121"/>
  <c r="L13" i="121" s="1"/>
  <c r="K12" i="121"/>
  <c r="L12" i="121" s="1"/>
  <c r="K11" i="121"/>
  <c r="L11" i="121" s="1"/>
  <c r="K10" i="121"/>
  <c r="L10" i="121" s="1"/>
  <c r="K9" i="121"/>
  <c r="L9" i="121" s="1"/>
  <c r="K8" i="121"/>
  <c r="L8" i="121" s="1"/>
  <c r="K7" i="121"/>
  <c r="L7" i="121" s="1"/>
  <c r="K6" i="121"/>
  <c r="L6" i="121" s="1"/>
  <c r="K5" i="121"/>
  <c r="L5" i="121" s="1"/>
  <c r="K4" i="121"/>
  <c r="L4" i="121" s="1"/>
  <c r="K18" i="122"/>
  <c r="L18" i="122" s="1"/>
  <c r="K17" i="122"/>
  <c r="K16" i="122"/>
  <c r="L16" i="122" s="1"/>
  <c r="K15" i="122"/>
  <c r="L15" i="122" s="1"/>
  <c r="K14" i="122"/>
  <c r="L14" i="122" s="1"/>
  <c r="K13" i="122"/>
  <c r="L13" i="122" s="1"/>
  <c r="K12" i="122"/>
  <c r="L12" i="122" s="1"/>
  <c r="K11" i="122"/>
  <c r="L11" i="122" s="1"/>
  <c r="K10" i="122"/>
  <c r="L10" i="122" s="1"/>
  <c r="K9" i="122"/>
  <c r="L9" i="122" s="1"/>
  <c r="K8" i="122"/>
  <c r="L8" i="122" s="1"/>
  <c r="K7" i="122"/>
  <c r="L7" i="122" s="1"/>
  <c r="K6" i="122"/>
  <c r="L6" i="122" s="1"/>
  <c r="K5" i="122"/>
  <c r="L5" i="122" s="1"/>
  <c r="K4" i="122"/>
  <c r="L4" i="122" s="1"/>
  <c r="K18" i="111"/>
  <c r="L18" i="111" s="1"/>
  <c r="K17" i="111"/>
  <c r="L17" i="111" s="1"/>
  <c r="K16" i="111"/>
  <c r="L16" i="111" s="1"/>
  <c r="K15" i="111"/>
  <c r="L15" i="111" s="1"/>
  <c r="K14" i="111"/>
  <c r="L14" i="111" s="1"/>
  <c r="K13" i="111"/>
  <c r="L13" i="111" s="1"/>
  <c r="K12" i="111"/>
  <c r="L12" i="111" s="1"/>
  <c r="K11" i="111"/>
  <c r="L11" i="111" s="1"/>
  <c r="K10" i="111"/>
  <c r="L10" i="111" s="1"/>
  <c r="K9" i="111"/>
  <c r="L9" i="111" s="1"/>
  <c r="K8" i="111"/>
  <c r="L8" i="111" s="1"/>
  <c r="K7" i="111"/>
  <c r="L7" i="111" s="1"/>
  <c r="K6" i="111"/>
  <c r="L6" i="111" s="1"/>
  <c r="K5" i="111"/>
  <c r="L5" i="111" s="1"/>
  <c r="K4" i="111"/>
  <c r="L4" i="111" s="1"/>
  <c r="K18" i="105"/>
  <c r="L18" i="105" s="1"/>
  <c r="K17" i="105"/>
  <c r="L17" i="105" s="1"/>
  <c r="K16" i="105"/>
  <c r="L16" i="105" s="1"/>
  <c r="K15" i="105"/>
  <c r="L15" i="105" s="1"/>
  <c r="K14" i="105"/>
  <c r="L14" i="105" s="1"/>
  <c r="K13" i="105"/>
  <c r="L13" i="105" s="1"/>
  <c r="K12" i="105"/>
  <c r="L12" i="105" s="1"/>
  <c r="K11" i="105"/>
  <c r="L11" i="105" s="1"/>
  <c r="K10" i="105"/>
  <c r="L10" i="105" s="1"/>
  <c r="K9" i="105"/>
  <c r="L9" i="105" s="1"/>
  <c r="K8" i="105"/>
  <c r="L8" i="105" s="1"/>
  <c r="K7" i="105"/>
  <c r="L7" i="105" s="1"/>
  <c r="K6" i="105"/>
  <c r="L6" i="105" s="1"/>
  <c r="K5" i="105"/>
  <c r="L5" i="105" s="1"/>
  <c r="K4" i="105"/>
  <c r="L4" i="105" s="1"/>
  <c r="O26" i="91" l="1"/>
  <c r="M20" i="91"/>
  <c r="N32" i="91"/>
  <c r="O38" i="91" s="1"/>
  <c r="M28" i="91"/>
  <c r="M24" i="91"/>
  <c r="O27" i="91"/>
  <c r="M29" i="91"/>
  <c r="O29" i="91"/>
  <c r="O31" i="91"/>
  <c r="M19" i="91"/>
  <c r="O19" i="91"/>
  <c r="M21" i="91"/>
  <c r="O21" i="91"/>
  <c r="M23" i="91"/>
  <c r="O23" i="91"/>
  <c r="M25" i="91"/>
  <c r="O25" i="91"/>
  <c r="L17" i="122"/>
  <c r="L18" i="113"/>
  <c r="L18" i="91" s="1"/>
  <c r="L17" i="113"/>
  <c r="L17" i="91" s="1"/>
  <c r="L15" i="113"/>
  <c r="L15" i="91" s="1"/>
  <c r="L14" i="113"/>
  <c r="L14" i="91" s="1"/>
  <c r="L13" i="113"/>
  <c r="L13" i="91" s="1"/>
  <c r="L12" i="113"/>
  <c r="L12" i="91" s="1"/>
  <c r="L11" i="113"/>
  <c r="L11" i="91" s="1"/>
  <c r="L10" i="113"/>
  <c r="L10" i="91" s="1"/>
  <c r="L9" i="113"/>
  <c r="L9" i="91" s="1"/>
  <c r="L8" i="113"/>
  <c r="L8" i="91" s="1"/>
  <c r="L7" i="113"/>
  <c r="L7" i="91" s="1"/>
  <c r="L6" i="113"/>
  <c r="L6" i="91" s="1"/>
  <c r="L5" i="113"/>
  <c r="L5" i="91" s="1"/>
  <c r="M4" i="113"/>
  <c r="M6" i="113" l="1"/>
  <c r="M18" i="91"/>
  <c r="M9" i="91"/>
  <c r="M13" i="91"/>
  <c r="M8" i="91"/>
  <c r="M4" i="91"/>
  <c r="M10" i="91"/>
  <c r="M17" i="113"/>
  <c r="M17" i="91"/>
  <c r="M5" i="113"/>
  <c r="M5" i="91"/>
  <c r="M7" i="91"/>
  <c r="M11" i="91"/>
  <c r="M14" i="91"/>
  <c r="M12" i="91"/>
  <c r="M15" i="91"/>
  <c r="M6" i="91"/>
  <c r="M12" i="113"/>
  <c r="M8" i="113"/>
  <c r="L16" i="113"/>
  <c r="L16" i="91" s="1"/>
  <c r="M14" i="113"/>
  <c r="M10" i="113"/>
  <c r="M7" i="113"/>
  <c r="M9" i="113"/>
  <c r="M11" i="113"/>
  <c r="M13" i="113"/>
  <c r="O9" i="91"/>
  <c r="O13" i="91"/>
  <c r="M18" i="113"/>
  <c r="M15" i="113"/>
  <c r="O18" i="91"/>
  <c r="O5" i="91" l="1"/>
  <c r="O15" i="91"/>
  <c r="O14" i="91"/>
  <c r="O7" i="91"/>
  <c r="O4" i="91"/>
  <c r="O17" i="91"/>
  <c r="O6" i="91"/>
  <c r="O12" i="91"/>
  <c r="O11" i="91"/>
  <c r="O10" i="91"/>
  <c r="O8" i="91"/>
  <c r="M16" i="113"/>
  <c r="M16" i="91" l="1"/>
  <c r="O16" i="91"/>
  <c r="O32" i="91" l="1"/>
  <c r="O39" i="91" s="1"/>
  <c r="O41" i="91" s="1"/>
</calcChain>
</file>

<file path=xl/comments1.xml><?xml version="1.0" encoding="utf-8"?>
<comments xmlns="http://schemas.openxmlformats.org/spreadsheetml/2006/main">
  <authors>
    <author>MARCELO DARCI DE SOUZA</author>
    <author>Leticia Koslowsky Mees Mattos</author>
  </authors>
  <commentList>
    <comment ref="K14" authorId="0" shapeId="0">
      <text>
        <r>
          <rPr>
            <b/>
            <sz val="9"/>
            <color indexed="81"/>
            <rFont val="Segoe UI"/>
            <charset val="1"/>
          </rPr>
          <t>MARCELO DARCI DE SOUZA:</t>
        </r>
        <r>
          <rPr>
            <sz val="9"/>
            <color indexed="81"/>
            <rFont val="Segoe UI"/>
            <charset val="1"/>
          </rPr>
          <t xml:space="preserve">
cedido ao CEART 15/01/18 - 125 - 200 ref aditivo 
CEDIDO AO cct 150 UND - 2º termo aditivo 205 unidades proen</t>
        </r>
      </text>
    </comment>
    <comment ref="T14" authorId="1" shapeId="0">
      <text>
        <r>
          <rPr>
            <b/>
            <sz val="9"/>
            <color indexed="81"/>
            <rFont val="Segoe UI"/>
            <family val="2"/>
          </rPr>
          <t>Leticia Koslowsky Mees Mattos:</t>
        </r>
        <r>
          <rPr>
            <sz val="9"/>
            <color indexed="81"/>
            <rFont val="Segoe UI"/>
            <family val="2"/>
          </rPr>
          <t xml:space="preserve">
Pedido da PROEN.</t>
        </r>
      </text>
    </comment>
    <comment ref="V14" authorId="1" shapeId="0">
      <text>
        <r>
          <rPr>
            <b/>
            <sz val="9"/>
            <color indexed="81"/>
            <rFont val="Segoe UI"/>
            <family val="2"/>
          </rPr>
          <t>Leticia Koslowsky Mees Mattos:</t>
        </r>
        <r>
          <rPr>
            <sz val="9"/>
            <color indexed="81"/>
            <rFont val="Segoe UI"/>
            <family val="2"/>
          </rPr>
          <t xml:space="preserve">
01/08/18: autorizado pela CEVEN por email.</t>
        </r>
      </text>
    </comment>
    <comment ref="K15" authorId="0" shapeId="0">
      <text>
        <r>
          <rPr>
            <b/>
            <sz val="9"/>
            <color indexed="81"/>
            <rFont val="Segoe UI"/>
            <charset val="1"/>
          </rPr>
          <t>MARCELO DARCI DE SOUZA:</t>
        </r>
        <r>
          <rPr>
            <sz val="9"/>
            <color indexed="81"/>
            <rFont val="Segoe UI"/>
            <charset val="1"/>
          </rPr>
          <t xml:space="preserve">
cedido ao CEART 15/01/18  20 
cedido ao cefid 13/06/18 20 camisas 
cedida ao ceo 40 camisetas </t>
        </r>
      </text>
    </comment>
    <comment ref="K18" authorId="0" shapeId="0">
      <text>
        <r>
          <rPr>
            <b/>
            <sz val="9"/>
            <color indexed="81"/>
            <rFont val="Segoe UI"/>
            <charset val="1"/>
          </rPr>
          <t>MARCELO DARCI DE SOUZA:</t>
        </r>
        <r>
          <rPr>
            <sz val="9"/>
            <color indexed="81"/>
            <rFont val="Segoe UI"/>
            <charset val="1"/>
          </rPr>
          <t xml:space="preserve">
cedido pelo CEO 02 unidade em 28/02/18</t>
        </r>
      </text>
    </comment>
  </commentList>
</comments>
</file>

<file path=xl/comments2.xml><?xml version="1.0" encoding="utf-8"?>
<comments xmlns="http://schemas.openxmlformats.org/spreadsheetml/2006/main">
  <authors>
    <author>MARCELO DARCI DE SOUZA</author>
  </authors>
  <commentList>
    <comment ref="K14" authorId="0" shapeId="0">
      <text>
        <r>
          <rPr>
            <b/>
            <sz val="9"/>
            <color indexed="81"/>
            <rFont val="Segoe UI"/>
            <charset val="1"/>
          </rPr>
          <t>MARCELO DARCI DE SOUZA:</t>
        </r>
        <r>
          <rPr>
            <sz val="9"/>
            <color indexed="81"/>
            <rFont val="Segoe UI"/>
            <charset val="1"/>
          </rPr>
          <t xml:space="preserve">
cedido pela PROEX 15/01/18 - 125 
</t>
        </r>
      </text>
    </comment>
    <comment ref="K15" authorId="0" shapeId="0">
      <text>
        <r>
          <rPr>
            <b/>
            <sz val="9"/>
            <color indexed="81"/>
            <rFont val="Segoe UI"/>
            <charset val="1"/>
          </rPr>
          <t>MARCELO DARCI DE SOUZA:</t>
        </r>
        <r>
          <rPr>
            <sz val="9"/>
            <color indexed="81"/>
            <rFont val="Segoe UI"/>
            <charset val="1"/>
          </rPr>
          <t xml:space="preserve">
cedido pela PROEX 15/01/18 20 
</t>
        </r>
      </text>
    </comment>
  </commentList>
</comments>
</file>

<file path=xl/comments3.xml><?xml version="1.0" encoding="utf-8"?>
<comments xmlns="http://schemas.openxmlformats.org/spreadsheetml/2006/main">
  <authors>
    <author>MARCELO DARCI DE SOUZA</author>
    <author>ITAMAR IVO DA CONCEICAO FILHO</author>
  </authors>
  <commentList>
    <comment ref="K15" authorId="0" shapeId="0">
      <text>
        <r>
          <rPr>
            <b/>
            <sz val="9"/>
            <color indexed="81"/>
            <rFont val="Segoe UI"/>
            <charset val="1"/>
          </rPr>
          <t>MARCELO DARCI DE SOUZA:</t>
        </r>
        <r>
          <rPr>
            <sz val="9"/>
            <color indexed="81"/>
            <rFont val="Segoe UI"/>
            <charset val="1"/>
          </rPr>
          <t xml:space="preserve">
recebido da reitoria 20 camisas 
</t>
        </r>
      </text>
    </comment>
    <comment ref="O15" authorId="1" shapeId="0">
      <text>
        <r>
          <rPr>
            <b/>
            <sz val="9"/>
            <color indexed="81"/>
            <rFont val="Segoe UI"/>
            <charset val="1"/>
          </rPr>
          <t>ITAMAR IVO DA CONCEICAO FILHO:</t>
        </r>
        <r>
          <rPr>
            <sz val="9"/>
            <color indexed="81"/>
            <rFont val="Segoe UI"/>
            <charset val="1"/>
          </rPr>
          <t xml:space="preserve">
CEDIDO PELA PROEX DIA 09/04/2018.</t>
        </r>
      </text>
    </comment>
    <comment ref="T20" authorId="1" shapeId="0">
      <text>
        <r>
          <rPr>
            <b/>
            <sz val="9"/>
            <color indexed="81"/>
            <rFont val="Segoe UI"/>
            <charset val="1"/>
          </rPr>
          <t>ITAMAR IVO DA CONCEICAO FILHO:</t>
        </r>
        <r>
          <rPr>
            <sz val="9"/>
            <color indexed="81"/>
            <rFont val="Segoe UI"/>
            <charset val="1"/>
          </rPr>
          <t xml:space="preserve">
Clinica</t>
        </r>
      </text>
    </comment>
  </commentList>
</comments>
</file>

<file path=xl/comments4.xml><?xml version="1.0" encoding="utf-8"?>
<comments xmlns="http://schemas.openxmlformats.org/spreadsheetml/2006/main">
  <authors>
    <author>MARCELO DARCI DE SOUZA</author>
  </authors>
  <commentList>
    <comment ref="K14" authorId="0" shapeId="0">
      <text>
        <r>
          <rPr>
            <b/>
            <sz val="9"/>
            <color indexed="81"/>
            <rFont val="Segoe UI"/>
            <charset val="1"/>
          </rPr>
          <t>MARCELO DARCI DE SOUZA:</t>
        </r>
        <r>
          <rPr>
            <sz val="9"/>
            <color indexed="81"/>
            <rFont val="Segoe UI"/>
            <charset val="1"/>
          </rPr>
          <t xml:space="preserve">
CEDIDO 150 UND PELA PROEX </t>
        </r>
      </text>
    </comment>
  </commentList>
</comments>
</file>

<file path=xl/comments5.xml><?xml version="1.0" encoding="utf-8"?>
<comments xmlns="http://schemas.openxmlformats.org/spreadsheetml/2006/main">
  <authors>
    <author>MARCELO DARCI DE SOUZA</author>
  </authors>
  <commentList>
    <comment ref="K14" authorId="0" shapeId="0">
      <text>
        <r>
          <rPr>
            <b/>
            <sz val="9"/>
            <color indexed="81"/>
            <rFont val="Segoe UI"/>
            <charset val="1"/>
          </rPr>
          <t>MARCELO DARCI DE SOUZA:</t>
        </r>
        <r>
          <rPr>
            <sz val="9"/>
            <color indexed="81"/>
            <rFont val="Segoe UI"/>
            <charset val="1"/>
          </rPr>
          <t xml:space="preserve">
referente 2º termo aditivo </t>
        </r>
      </text>
    </comment>
    <comment ref="K15" authorId="0" shapeId="0">
      <text>
        <r>
          <rPr>
            <b/>
            <sz val="9"/>
            <color indexed="81"/>
            <rFont val="Segoe UI"/>
            <charset val="1"/>
          </rPr>
          <t>MARCELO DARCI DE SOUZA:</t>
        </r>
        <r>
          <rPr>
            <sz val="9"/>
            <color indexed="81"/>
            <rFont val="Segoe UI"/>
            <charset val="1"/>
          </rPr>
          <t xml:space="preserve">
recebido pelo reitoria 40 camisetas </t>
        </r>
      </text>
    </comment>
    <comment ref="K18" authorId="0" shapeId="0">
      <text>
        <r>
          <rPr>
            <b/>
            <sz val="9"/>
            <color indexed="81"/>
            <rFont val="Segoe UI"/>
            <charset val="1"/>
          </rPr>
          <t>MARCELO DARCI DE SOUZA:</t>
        </r>
        <r>
          <rPr>
            <sz val="9"/>
            <color indexed="81"/>
            <rFont val="Segoe UI"/>
            <charset val="1"/>
          </rPr>
          <t xml:space="preserve">
cedido a PROEX 02 und 28/02/18</t>
        </r>
      </text>
    </comment>
  </commentList>
</comments>
</file>

<file path=xl/comments6.xml><?xml version="1.0" encoding="utf-8"?>
<comments xmlns="http://schemas.openxmlformats.org/spreadsheetml/2006/main">
  <authors>
    <author>Gabriela Monteiro</author>
  </authors>
  <commentList>
    <comment ref="J16" authorId="0" shapeId="0">
      <text>
        <r>
          <rPr>
            <b/>
            <sz val="9"/>
            <color indexed="81"/>
            <rFont val="Segoe UI"/>
            <family val="2"/>
          </rPr>
          <t>Gabriela Monteiro:</t>
        </r>
        <r>
          <rPr>
            <sz val="9"/>
            <color indexed="81"/>
            <rFont val="Segoe UI"/>
            <family val="2"/>
          </rPr>
          <t xml:space="preserve">
500 - 1º Aditivo - PROEX / 100 ceavi 105 cefid 50 ceplan - 18/05/16
 </t>
        </r>
      </text>
    </comment>
  </commentList>
</comments>
</file>

<file path=xl/comments7.xml><?xml version="1.0" encoding="utf-8"?>
<comments xmlns="http://schemas.openxmlformats.org/spreadsheetml/2006/main">
  <authors>
    <author>Gabriela Monteiro</author>
  </authors>
  <commentList>
    <comment ref="J16" authorId="0" shapeId="0">
      <text>
        <r>
          <rPr>
            <b/>
            <sz val="9"/>
            <color indexed="81"/>
            <rFont val="Segoe UI"/>
            <family val="2"/>
          </rPr>
          <t>Gabriela Monteiro:</t>
        </r>
        <r>
          <rPr>
            <sz val="9"/>
            <color indexed="81"/>
            <rFont val="Segoe UI"/>
            <family val="2"/>
          </rPr>
          <t xml:space="preserve">
500 - 1º Aditivo - PROEX / 100 ceavi 105 cefid 50 ceplan - 18/05/16
 </t>
        </r>
      </text>
    </comment>
  </commentList>
</comments>
</file>

<file path=xl/sharedStrings.xml><?xml version="1.0" encoding="utf-8"?>
<sst xmlns="http://schemas.openxmlformats.org/spreadsheetml/2006/main" count="3280" uniqueCount="209">
  <si>
    <t>Saldo / Automático</t>
  </si>
  <si>
    <t>...../...../......</t>
  </si>
  <si>
    <t>ITEM</t>
  </si>
  <si>
    <t>Preço UNITÁRIO (R$)</t>
  </si>
  <si>
    <t>PRODUTO - CARACTERÍSTICAS MÍNIMAS</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</si>
  <si>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</si>
  <si>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</si>
  <si>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</si>
  <si>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</si>
  <si>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</si>
  <si>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</si>
  <si>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</si>
  <si>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</si>
  <si>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</si>
  <si>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</si>
  <si>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</si>
  <si>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</si>
  <si>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</si>
  <si>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</si>
  <si>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</si>
  <si>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</si>
  <si>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</si>
  <si>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</si>
  <si>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</si>
  <si>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</si>
  <si>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</si>
  <si>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</si>
  <si>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</si>
  <si>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Registrado</t>
  </si>
  <si>
    <t>Valor Total Utilizado</t>
  </si>
  <si>
    <t>Valor Total da Ata com Aditivo</t>
  </si>
  <si>
    <t>Valor Utilizado</t>
  </si>
  <si>
    <t>% Aditivos</t>
  </si>
  <si>
    <t>% Utilizado</t>
  </si>
  <si>
    <t>Qtde Utilizada</t>
  </si>
  <si>
    <t>CENTRO PARTICIPANTE: GESTOR</t>
  </si>
  <si>
    <t>DETALHAMENTO</t>
  </si>
  <si>
    <t>MARCA</t>
  </si>
  <si>
    <t>OBJETO: Aquisição de Rouparia para a UDESC</t>
  </si>
  <si>
    <t>Fronha de tecido cretone, 100% algodão, dimensões  aproximadas de 0,50cm de largura e 0,60cm de comprimento, com logomarca a ser definida impressa no centro com as dimensões de 14x13cm aproximadamente. Cor a definir.</t>
  </si>
  <si>
    <t>Lençol de tecido, sem elástico, 100% algodão, dimensões aproximadas: 1,30m de largura e 2m de comprimento, com logomarca a ser definida impressa no centro, com 14x13cm aproximadamente.</t>
  </si>
  <si>
    <t>Toalha de mesa, de cetim, medindo aproximadamente  1,20m x60cm. Com logomarca bordada no centro da toalha, tamanho mínimo 30cm x 30 cm.  Cor a definir.</t>
  </si>
  <si>
    <t>Toalha de mesa retangular, medindo aproximadamente 1,60mX2,70m.  Composição 53% algodão, 47% poliéster. Cor a definir.</t>
  </si>
  <si>
    <t xml:space="preserve">Toalha de banho, dupla face, em tecido 100% algodão, cor da definir, pré-lavada e pré-encolhida, gramatura de no mínimo 500gr/m², medindo no mínimo 70cm x 1,40m. Logomarca a ser definida e impressa em uma das pontas nas dimensões de 14x13cm aproximadamente. </t>
  </si>
  <si>
    <t xml:space="preserve">Toalha de rosto, dupla face, em tecido 100% algodão, cor da definir, pré-lavada e pré-encolhida, gramatura de no mínimo 500gr/m², medindo no mínimo 45x75cm. Logomarca a ser definida e impressa em uma das pontas nas dimensões de 14x13cm aproximadamente. </t>
  </si>
  <si>
    <t>Toalha de mesa redonda, medindo aproximadamente 178cm diâmetro, composição 59% algodão e 41% poliéster, cor a definir.</t>
  </si>
  <si>
    <t>Toalha de mesa retangular, medindo aproximadamente 7mx2,20m. Composição 53% algodão, 47% poliéster, com protetor de tecido. Cor a definir.</t>
  </si>
  <si>
    <t>Campos cirurgicos: Brim - tecido 100% algodão. Gramatura 260g/m². Cor verde bandeira ou marinho. Tamanho: 0,50 x 0,50 m</t>
  </si>
  <si>
    <t>Jalecos em tecido Microfibra, na cor branca, comprimento longo (mínimo de 85cm), manga longa, com 1 bolso superior esquerdo e 2 inferiores, mínimo de 05 botões (com sistema de abotoamento embutido, em que os botões não fiquem aparentes), marca da UDESC bordada na manga direita nas dimensões aproximadas de 8x3cm, do CEFID bordada na manga esquerda nas dimensões aproximadas de 8x3cm e marca da Clínica Escola de Fisioterapia bordada no lado esquerdo do peito (no bolso) nas dimensões aproximadas de 9x5cm. Definir cortes femininos e masculinos com o solicitante antes da execução do serviço.</t>
  </si>
  <si>
    <t>Par</t>
  </si>
  <si>
    <t>Peça</t>
  </si>
  <si>
    <t>Tracton</t>
  </si>
  <si>
    <t>339030-20</t>
  </si>
  <si>
    <t>339030-23</t>
  </si>
  <si>
    <t>PROCESSO: 0509/2016/UDESC</t>
  </si>
  <si>
    <t xml:space="preserve">CENTRO PARTICIPANTE: </t>
  </si>
  <si>
    <t>VIGÊNCIA DA ATA: 04/08/2016 até 03/08/17</t>
  </si>
  <si>
    <t xml:space="preserve"> AF nº  xx/2016 Qtde. DT</t>
  </si>
  <si>
    <t>NUC</t>
  </si>
  <si>
    <t xml:space="preserve">LOTE </t>
  </si>
  <si>
    <t xml:space="preserve">EMPRESA </t>
  </si>
  <si>
    <t xml:space="preserve">UNIDADE </t>
  </si>
  <si>
    <t>MERCANTT COMERCIAL EIRELI EPP</t>
  </si>
  <si>
    <t>MTT</t>
  </si>
  <si>
    <t>Lençol de tecido, com elástico, 100% algodão, dimensões aproximadas: 1,30m de largura e 2m de comprimento. Logomarca a ser definida impressa no centro, dimensões de 14x13cm aproximadamente.</t>
  </si>
  <si>
    <t>Coteminas</t>
  </si>
  <si>
    <t>JACKSON DA SILVA STUDIO ME</t>
  </si>
  <si>
    <r>
      <rPr>
        <b/>
        <sz val="10"/>
        <rFont val="Calibri"/>
        <family val="2"/>
        <scheme val="minor"/>
      </rPr>
      <t>Camiseta</t>
    </r>
    <r>
      <rPr>
        <sz val="10"/>
        <rFont val="Calibri"/>
        <family val="2"/>
        <scheme val="minor"/>
      </rPr>
      <t>, 30x1 penteado, gola ombro a ombro, a gola da camiseta de possuir elastano, sendo reforçada na costura. A camiseta terá uma área reservada para serigrafia de até 28x21cm na frente e nas costas, podendo conter até 8 cores em cada lado. Tamanho, cor e logomarca a definir.</t>
    </r>
  </si>
  <si>
    <t>Araça</t>
  </si>
  <si>
    <t>TRACTON IND. E COM. LTDA EPP</t>
  </si>
  <si>
    <r>
      <rPr>
        <b/>
        <sz val="10"/>
        <rFont val="Calibri"/>
        <family val="2"/>
        <scheme val="minor"/>
      </rPr>
      <t>Colete</t>
    </r>
    <r>
      <rPr>
        <sz val="10"/>
        <rFont val="Calibri"/>
        <family val="2"/>
        <scheme val="minor"/>
      </rPr>
      <t xml:space="preserve"> confecionado em tecido 100% poliamida (tactel), contendo dois bolsos -um na esquerda e outro na direita. Viés de acabamento da mesma cor. Na frente logomarca a definir, e palavra de identificação (a definir), no lado direito.  Ajuste nas laterais com dois elásticos, de aproximadamente 18 cm, um em cada lado. Tamanho e cor a definir.</t>
    </r>
  </si>
  <si>
    <t>ANDRÉ DUARTE VIEIRA 10705160904</t>
  </si>
  <si>
    <t>Arki 13</t>
  </si>
  <si>
    <r>
      <t xml:space="preserve">Luva de segurança confeccionada em Raspa curtida ao cromo, com punho longo 15cm, contendo tira de reforço entre os dedos polegar e indicador e reforço interno na palma e dedos. </t>
    </r>
    <r>
      <rPr>
        <b/>
        <u/>
        <sz val="10"/>
        <rFont val="Calibri"/>
        <family val="2"/>
        <scheme val="minor"/>
      </rPr>
      <t>Utilização:</t>
    </r>
    <r>
      <rPr>
        <sz val="10"/>
        <rFont val="Calibri"/>
        <family val="2"/>
        <scheme val="minor"/>
      </rPr>
      <t xml:space="preserve"> Para proteção das mãos e braços de materiais cortantes ou escoriantes, em chaparias, ferragens, madeiras, fundições e em serviços em geral.</t>
    </r>
  </si>
  <si>
    <t>ipibrasil/zanel</t>
  </si>
  <si>
    <t>Avental em raspa tipo barbeiro, 120x60cm com emendas, com tiras em raspa e fivela metálica, fechado nas costas, com regulagem em velcro na gola e elástico nas mangas</t>
  </si>
  <si>
    <t>339030-36</t>
  </si>
  <si>
    <t>339030-28</t>
  </si>
  <si>
    <t>01179-7-001</t>
  </si>
  <si>
    <t>01180-0-014</t>
  </si>
  <si>
    <t>01180-0-018</t>
  </si>
  <si>
    <t>02907-6-006</t>
  </si>
  <si>
    <t>02907-6-007</t>
  </si>
  <si>
    <t>01184-3-006</t>
  </si>
  <si>
    <t>01187-8-006</t>
  </si>
  <si>
    <t>02907-6-010</t>
  </si>
  <si>
    <t>02907-6-009</t>
  </si>
  <si>
    <t>03103-8-114</t>
  </si>
  <si>
    <t>02884-3-003</t>
  </si>
  <si>
    <t>00946-6-045</t>
  </si>
  <si>
    <t>03118-6-057</t>
  </si>
  <si>
    <t>00460-0-005</t>
  </si>
  <si>
    <t>08416-6-001</t>
  </si>
  <si>
    <t>ANEXO I – Instrução Normativa n.º 002/2014</t>
  </si>
  <si>
    <t>Pregão n.º XXXX/2014</t>
  </si>
  <si>
    <t>Objeto:</t>
  </si>
  <si>
    <r>
      <t xml:space="preserve">                                    </t>
    </r>
    <r>
      <rPr>
        <sz val="11"/>
        <rFont val="Arial"/>
        <family val="2"/>
      </rPr>
      <t xml:space="preserve">, </t>
    </r>
    <r>
      <rPr>
        <u/>
        <sz val="11"/>
        <rFont val="Arial"/>
        <family val="2"/>
      </rPr>
      <t xml:space="preserve">        </t>
    </r>
    <r>
      <rPr>
        <sz val="11"/>
        <rFont val="Arial"/>
        <family val="2"/>
      </rPr>
      <t>/</t>
    </r>
    <r>
      <rPr>
        <u/>
        <sz val="11"/>
        <rFont val="Arial"/>
        <family val="2"/>
      </rPr>
      <t xml:space="preserve">          </t>
    </r>
    <r>
      <rPr>
        <sz val="11"/>
        <rFont val="Arial"/>
        <family val="2"/>
      </rPr>
      <t>/</t>
    </r>
    <r>
      <rPr>
        <u/>
        <sz val="11"/>
        <rFont val="Arial"/>
        <family val="2"/>
      </rPr>
      <t xml:space="preserve"> </t>
    </r>
  </si>
  <si>
    <t>Cidade                      Data</t>
  </si>
  <si>
    <t>Diretor(a) de Administração</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</si>
  <si>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t>
  </si>
  <si>
    <t>Pregão 0509/2016/UDESC - SRP</t>
  </si>
  <si>
    <t>PROCESSO: 0871/2017/UDESC</t>
  </si>
  <si>
    <t>VIGÊNCIA DA ATA: 16/10/2017 até 15/10/2018</t>
  </si>
  <si>
    <t xml:space="preserve"> AF nº  xx/2017 Qtde. DT</t>
  </si>
  <si>
    <t xml:space="preserve">GRUPO </t>
  </si>
  <si>
    <t xml:space="preserve">NUC </t>
  </si>
  <si>
    <t>COTEXBRASIL COMÉRCIO DE TECIDOS E MALHAS LTDA - EPP CNPJ 05.862.666/0001-72</t>
  </si>
  <si>
    <t>COTEX</t>
  </si>
  <si>
    <t>16-01</t>
  </si>
  <si>
    <t xml:space="preserve">Lençol de tecido, com elástico, 100% algodão, dimensões aproximadas: 1,30m de largura e 2m de comprimento. Logomarca a ser definida impressa no centro, dimensões de 14x13cm aproximadamente. </t>
  </si>
  <si>
    <t>Lençóis para maca: algodão ou percal ou microfibra na cor branca. Tamanho: 1,00 x 2,00 m</t>
  </si>
  <si>
    <t>01180-0-009</t>
  </si>
  <si>
    <t>02907-6-002</t>
  </si>
  <si>
    <t>ADBX COMERCIO E SERVIÇOS LTDA- ME CNPJ 20.191.734/0001/02</t>
  </si>
  <si>
    <t>SUN</t>
  </si>
  <si>
    <t>20-01</t>
  </si>
  <si>
    <t>03103-8-124</t>
  </si>
  <si>
    <t>SOMAR</t>
  </si>
  <si>
    <t>03103-8-123</t>
  </si>
  <si>
    <t>KK</t>
  </si>
  <si>
    <t>04310-9-004</t>
  </si>
  <si>
    <t>04310-9-001</t>
  </si>
  <si>
    <t>BLUNAC DISTRIBUIDORA EIRELI ME CNPJ 14.534.916/0001-36</t>
  </si>
  <si>
    <t xml:space="preserve">Bandeira Personalizada, em poliéster. Dimensões: 2,5 panos: 1,12x1,60m. </t>
  </si>
  <si>
    <t>BANDEIRAS BLUMENAU</t>
  </si>
  <si>
    <t>22-02</t>
  </si>
  <si>
    <t>07391-1-091</t>
  </si>
  <si>
    <t>339030-50</t>
  </si>
  <si>
    <t>Bandeira Personalizada, em poliéster. Dimensões: Largura: 1,25m e Altura: 0,90m.</t>
  </si>
  <si>
    <t>JACKSON DA SILVA STUDIO ME CNPJ16.600.308/0001-08</t>
  </si>
  <si>
    <t>Jalecos em tecido Microfibra, na cor branca, comprimento longo (mínimo de 85cm), manga longa, com 1 bolso superior esquerdo e 2 inferiores, mínimo de 05 botões (com sistema de abotoamento embutido, em que os botões não fiquem aparentes), marca da UDESC bordada na manga direita nas dimensões aproximadas de 8x3cm, do CENTRO bordada na manga esquerda nas dimensões aproximadas de 8x3cm e marca do Projeto bordada no lado esquerdo do peito (no bolso) nas dimensões aproximadas de 9x5cm. Definir cortes femininos e masculinos com o solicitante antes da execução do serviço.</t>
  </si>
  <si>
    <t>ARAÇÁ</t>
  </si>
  <si>
    <t>06885-3-065</t>
  </si>
  <si>
    <t>Guarda-pós com manga curta, tamanho GG, material brim, com bolso, cor azul escuro, comprimento até a coxa, sem impressão.</t>
  </si>
  <si>
    <t>06885-3-064</t>
  </si>
  <si>
    <t>Guarda-pó  com manga curta, tamanho M, material brim, com bolso, cor azul escuro, comprimento até a coxa, sem impressão.</t>
  </si>
  <si>
    <t>Macacão pantaneiro jardineira de pvc, com 0,80 mm de espessura, impermeável com bota acoplada, bolso interno, ajuste com cordão e suspensório com engate - TAMANHO P - BOTA 35</t>
  </si>
  <si>
    <t>ZEUS</t>
  </si>
  <si>
    <t>05351-1-024</t>
  </si>
  <si>
    <t>Macacão pantaneiro jardineira de pvc, com 0,80 mm de espessura, impermeável com bota acoplada, bolso interno, ajuste com cordão e suspensório com engate - TAMANHO M - BOTA 38</t>
  </si>
  <si>
    <t>Macacão pantaneiro jardineira de pvc, com 0,80 mm de espessura, impermeável com bota acoplada, bolso interno, ajuste com cordão e suspensório com engate - TAMANHO G - BOTA 41</t>
  </si>
  <si>
    <t>Macacão pantaneiro jardineira de pvc, com 0,80 mm de espessura, impermeável com bota acoplada, bolso interno, ajuste com cordão e suspensório com engate - TAMANHO GG - BOTA 44</t>
  </si>
  <si>
    <t>Tecido TNT em metro.  Cor a definir. (metro)</t>
  </si>
  <si>
    <t>ACP</t>
  </si>
  <si>
    <t>Metro</t>
  </si>
  <si>
    <t>52-01</t>
  </si>
  <si>
    <t>00225-9-218</t>
  </si>
  <si>
    <t>Tecido em Cetim liso, mínimo 1,2m de largura, cor a definir. (Metro)</t>
  </si>
  <si>
    <t>JLM</t>
  </si>
  <si>
    <t>00225-9-110</t>
  </si>
  <si>
    <t>Malha tipo Helanca. Largura mínima 1,50m. Cor a definir. (Metro)</t>
  </si>
  <si>
    <t>ARADEFE</t>
  </si>
  <si>
    <t>00225-9-128</t>
  </si>
  <si>
    <t>Fita de cetim nº01 simples (7mm) cor a definir (metro)</t>
  </si>
  <si>
    <t>GITEX</t>
  </si>
  <si>
    <t>10-01</t>
  </si>
  <si>
    <t>07999-5-003</t>
  </si>
  <si>
    <t xml:space="preserve">Fita decorada, mínimo 07 cm de largura, diversas cores. (metro) </t>
  </si>
  <si>
    <t>07999-5-006</t>
  </si>
  <si>
    <r>
      <rPr>
        <b/>
        <sz val="8"/>
        <rFont val="Calibri"/>
        <family val="2"/>
        <scheme val="minor"/>
      </rPr>
      <t>Camiseta</t>
    </r>
    <r>
      <rPr>
        <sz val="8"/>
        <rFont val="Calibri"/>
        <family val="2"/>
        <scheme val="minor"/>
      </rPr>
      <t>, 30x1 penteado, gola ombro a ombro, a gola da camiseta de possuir elastano, sendo reforçada na costura. A camiseta terá uma área reservada para serigrafia de até 28x21cm na frente e nas costas, podendo conter até 8 cores em cada lado. Tamanho, cor e logomarca a definir.</t>
    </r>
  </si>
  <si>
    <r>
      <rPr>
        <b/>
        <sz val="8"/>
        <rFont val="Calibri"/>
        <family val="2"/>
        <scheme val="minor"/>
      </rPr>
      <t>Camiseta gola polo</t>
    </r>
    <r>
      <rPr>
        <sz val="8"/>
        <rFont val="Calibri"/>
        <family val="2"/>
        <scheme val="minor"/>
      </rPr>
      <t>, malha Piquet P.A. Bordado com logomarca  no lado esquerdo do peito, de 9X5cm, e bordado com logomarca de 8X3cm na manga direita. Tamanho  e cor a definir.</t>
    </r>
  </si>
  <si>
    <r>
      <rPr>
        <b/>
        <sz val="8"/>
        <color theme="1"/>
        <rFont val="Calibri"/>
        <family val="2"/>
        <scheme val="minor"/>
      </rPr>
      <t>Colete</t>
    </r>
    <r>
      <rPr>
        <sz val="8"/>
        <color theme="1"/>
        <rFont val="Calibri"/>
        <family val="2"/>
        <scheme val="minor"/>
      </rPr>
      <t xml:space="preserve"> confeccionado em tecido misto, composto de 67% de fibra de poliéster e 33% de fibra de algodão, com gramatura de 221 gm2.  A frente deverá ser aberta, com fechamento em zíper, possuindo dois bolsos superiores (fechados por velcro) na altura do tórax e dois bolsos inferiores, na altura do abdômen, medindo 17cm de largura e 22cm de altura. Boca fechada por velcro e fole de 2cm em toda a extensão do mesmo (fechados por velcro). No bolso direito superior, deverá estar sylkado o logomarca a definir, no bolso esquerdo superior deverá ser bordado inscrição a definir. Nas costas do colete, deverá estar sylkado, o logomarca e inscrição a definir. Tamanho e cor a definir.</t>
    </r>
  </si>
  <si>
    <r>
      <rPr>
        <b/>
        <sz val="8"/>
        <color theme="1"/>
        <rFont val="Calibri"/>
        <family val="2"/>
        <scheme val="minor"/>
      </rPr>
      <t>Colete</t>
    </r>
    <r>
      <rPr>
        <sz val="8"/>
        <color theme="1"/>
        <rFont val="Calibri"/>
        <family val="2"/>
        <scheme val="minor"/>
      </rPr>
      <t xml:space="preserve"> confecionado em tecido 100% poliamida (tactel), contendo dois bolsos -um na esquerda e outro na direita. Viés de acabamento da mesma cor. Na frente logomarca a definir, e palavra de identificação (a definir), no lado direito.  Ajuste nas laterais com dois elásticos, de aproximadamente 18 cm, um em cada lado. Tamanho e cor a definir.</t>
    </r>
  </si>
  <si>
    <t xml:space="preserve"> AF nº  59/2018 Qtde. DT</t>
  </si>
  <si>
    <t xml:space="preserve"> AF nº  168/2018 Qtde. DT </t>
  </si>
  <si>
    <t xml:space="preserve"> AF nº  541/2018 Qtde. DT</t>
  </si>
  <si>
    <t xml:space="preserve"> AF nº  609/2018 Qtde. DT</t>
  </si>
  <si>
    <t xml:space="preserve"> AF nº  664/2018 Qtde. DT</t>
  </si>
  <si>
    <t xml:space="preserve"> AF nº  1491/2017 Qtde. DT</t>
  </si>
  <si>
    <t xml:space="preserve"> AF nº  1492/2017 Qtde. DT</t>
  </si>
  <si>
    <t xml:space="preserve"> AF nº  1494/2017 Qtde. DT</t>
  </si>
  <si>
    <t xml:space="preserve"> AF nº  1577/2017 Qtde. DT</t>
  </si>
  <si>
    <t xml:space="preserve"> AF nº  0637/2018 Qtde. DT</t>
  </si>
  <si>
    <t xml:space="preserve"> AF nº  1628/2017 Qtde. DT Contexbrasil</t>
  </si>
  <si>
    <t xml:space="preserve"> AF nº  1630/2017 Qtde. DT ADBX</t>
  </si>
  <si>
    <t xml:space="preserve"> AF nº  1631/2017 Qtde. DT ADBX</t>
  </si>
  <si>
    <t xml:space="preserve"> AF nº  1629/2017 Qtde. DT Blunac</t>
  </si>
  <si>
    <t>Aditivo de Supressão 18/12/2017</t>
  </si>
  <si>
    <t>supressão</t>
  </si>
  <si>
    <t xml:space="preserve"> AF nº 1573/2017 Qtde. DT</t>
  </si>
  <si>
    <t xml:space="preserve"> AF nº  1574/2017 Qtde. DT </t>
  </si>
  <si>
    <t xml:space="preserve"> AF nº 1582/2017 Qtde. DT</t>
  </si>
  <si>
    <t xml:space="preserve"> AF nº 121/2018 Qtde. DT</t>
  </si>
  <si>
    <t xml:space="preserve"> AF nº  1662/2017 Qtde. DT</t>
  </si>
  <si>
    <t xml:space="preserve"> AF nº  219/2018 Qtde. DT</t>
  </si>
  <si>
    <t xml:space="preserve"> AF nº 288/2018 Qtde. DT</t>
  </si>
  <si>
    <r>
      <t xml:space="preserve"> AF nº  422/2018 Qtde. DT </t>
    </r>
    <r>
      <rPr>
        <b/>
        <sz val="11"/>
        <color rgb="FFFF0000"/>
        <rFont val="Calibri"/>
        <family val="2"/>
        <scheme val="minor"/>
      </rPr>
      <t>Pedido do CDH</t>
    </r>
  </si>
  <si>
    <t xml:space="preserve"> AF nº 905/2018 Qtde. DT</t>
  </si>
  <si>
    <t xml:space="preserve"> AF nº  1113/2018 Qtde. DT</t>
  </si>
  <si>
    <r>
      <t xml:space="preserve"> AF nº  1254/2018 Qtde. DT </t>
    </r>
    <r>
      <rPr>
        <b/>
        <sz val="11"/>
        <color rgb="FFFF0000"/>
        <rFont val="Calibri"/>
        <family val="2"/>
        <scheme val="minor"/>
      </rPr>
      <t>Pedido da PROEN</t>
    </r>
  </si>
  <si>
    <t xml:space="preserve"> AF nº 1269/2018 Qtde. DT</t>
  </si>
  <si>
    <r>
      <t xml:space="preserve"> AF nº  1345/2018 Qtde. DT </t>
    </r>
    <r>
      <rPr>
        <b/>
        <sz val="11"/>
        <color rgb="FFFF0000"/>
        <rFont val="Calibri"/>
        <family val="2"/>
        <scheme val="minor"/>
      </rPr>
      <t>Pedido do CDH</t>
    </r>
  </si>
  <si>
    <r>
      <t xml:space="preserve"> AF nº  1564/2018 Qtde. DT </t>
    </r>
    <r>
      <rPr>
        <b/>
        <sz val="11"/>
        <color rgb="FFFF0000"/>
        <rFont val="Calibri"/>
        <family val="2"/>
        <scheme val="minor"/>
      </rPr>
      <t>Pedido do CDH</t>
    </r>
  </si>
  <si>
    <t xml:space="preserve"> AF nº 1863/2018 Qtde. DT</t>
  </si>
  <si>
    <t xml:space="preserve"> AF nº  1045/2018 Qtde. DT</t>
  </si>
  <si>
    <t xml:space="preserve"> AF nº  1046/2018 Qtde. DT</t>
  </si>
  <si>
    <t xml:space="preserve"> AF nº  1047/2018 Qtde. DT</t>
  </si>
  <si>
    <t xml:space="preserve"> AF nº  01012/2018 Qtde. DT</t>
  </si>
  <si>
    <t xml:space="preserve"> AF nº  1108/2018 Qtde. DT</t>
  </si>
  <si>
    <t xml:space="preserve"> AF nº  1164/2018 Qtde. DT ADBX</t>
  </si>
  <si>
    <t xml:space="preserve"> AF nº  993/2018 Qtde. DT</t>
  </si>
  <si>
    <t xml:space="preserve"> AF nº  1484/2018 Qtde. DT</t>
  </si>
  <si>
    <t xml:space="preserve"> AF nº  1499/2018 Qtde. DT</t>
  </si>
  <si>
    <t xml:space="preserve"> AF nº  1862/2018 Qtde. DT</t>
  </si>
  <si>
    <t xml:space="preserve"> AF nº  1050/2018 Qtde. DT</t>
  </si>
  <si>
    <t xml:space="preserve"> AF nº  1226/2018 Qtde. DT</t>
  </si>
  <si>
    <t xml:space="preserve"> AF nº  1966/2018 Qtde. DT</t>
  </si>
  <si>
    <t xml:space="preserve"> AF nº  1967/2018 Qtde. DT</t>
  </si>
  <si>
    <t>Resumo Atualizado em 09/11/2018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</si>
</sst>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 #,##0_-;\-* #,##0_-;_-* &quot;-&quot;??_-;_-@_-"/>
  </numFmts>
  <fonts count="50" x14ac:knownFonts="1">
    <font>
      <sz val="10"/>
      <name val="Arial"/>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sz val="9"/>
      <color indexed="81"/>
      <name val="Segoe UI"/>
      <family val="2"/>
    </font>
    <font>
      <b/>
      <sz val="9"/>
      <color indexed="81"/>
      <name val="Segoe UI"/>
      <family val="2"/>
    </font>
    <font>
      <b/>
      <sz val="11"/>
      <color theme="1"/>
      <name val="Calibri"/>
      <family val="2"/>
      <scheme val="minor"/>
    </font>
    <font>
      <sz val="20"/>
      <color theme="1"/>
      <name val="Calibri"/>
      <family val="2"/>
      <scheme val="minor"/>
    </font>
    <font>
      <sz val="16"/>
      <color theme="1"/>
      <name val="Calibri"/>
      <family val="2"/>
      <scheme val="minor"/>
    </font>
    <font>
      <sz val="10"/>
      <name val="Calibri"/>
      <family val="2"/>
      <scheme val="minor"/>
    </font>
    <font>
      <sz val="10"/>
      <color theme="1"/>
      <name val="Calibri"/>
      <family val="2"/>
      <scheme val="minor"/>
    </font>
    <font>
      <sz val="12"/>
      <color theme="1"/>
      <name val="Calibri"/>
      <family val="2"/>
      <scheme val="minor"/>
    </font>
    <font>
      <b/>
      <sz val="10"/>
      <name val="Calibri"/>
      <family val="2"/>
      <scheme val="minor"/>
    </font>
    <font>
      <b/>
      <sz val="20"/>
      <name val="Calibri"/>
      <family val="2"/>
      <scheme val="minor"/>
    </font>
    <font>
      <sz val="16"/>
      <name val="Calibri"/>
      <family val="2"/>
      <scheme val="minor"/>
    </font>
    <font>
      <b/>
      <u/>
      <sz val="10"/>
      <name val="Calibri"/>
      <family val="2"/>
      <scheme val="minor"/>
    </font>
    <font>
      <sz val="10"/>
      <name val="Times New Roman"/>
      <family val="1"/>
    </font>
    <font>
      <b/>
      <sz val="16"/>
      <name val="Arial"/>
      <family val="2"/>
    </font>
    <font>
      <b/>
      <sz val="12"/>
      <name val="Arial"/>
      <family val="2"/>
    </font>
    <font>
      <sz val="12"/>
      <name val="Arial"/>
      <family val="2"/>
    </font>
    <font>
      <sz val="5.5"/>
      <name val="Times New Roman"/>
      <family val="1"/>
    </font>
    <font>
      <i/>
      <sz val="12"/>
      <name val="Arial"/>
      <family val="2"/>
    </font>
    <font>
      <sz val="6.5"/>
      <name val="Times New Roman"/>
      <family val="1"/>
    </font>
    <font>
      <sz val="12"/>
      <name val="Times New Roman"/>
      <family val="1"/>
    </font>
    <font>
      <u/>
      <sz val="11"/>
      <name val="Arial"/>
      <family val="2"/>
    </font>
    <font>
      <sz val="11"/>
      <name val="Arial"/>
      <family val="2"/>
    </font>
    <font>
      <i/>
      <sz val="11"/>
      <name val="Arial"/>
      <family val="2"/>
    </font>
    <font>
      <sz val="14"/>
      <name val="Times New Roman"/>
      <family val="1"/>
    </font>
    <font>
      <b/>
      <sz val="12"/>
      <color theme="1"/>
      <name val="Calibri"/>
      <family val="2"/>
      <scheme val="minor"/>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sz val="9"/>
      <color indexed="81"/>
      <name val="Segoe UI"/>
      <charset val="1"/>
    </font>
    <font>
      <b/>
      <sz val="9"/>
      <color indexed="81"/>
      <name val="Segoe UI"/>
      <charset val="1"/>
    </font>
    <font>
      <b/>
      <sz val="11"/>
      <color rgb="FFFF0000"/>
      <name val="Calibri"/>
      <family val="2"/>
      <scheme val="minor"/>
    </font>
  </fonts>
  <fills count="14">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3" fillId="0" borderId="0"/>
    <xf numFmtId="164" fontId="3" fillId="0" borderId="0" applyFill="0" applyBorder="0" applyAlignment="0" applyProtection="0"/>
    <xf numFmtId="165" fontId="3" fillId="0" borderId="0" applyFill="0" applyBorder="0" applyAlignment="0" applyProtection="0"/>
    <xf numFmtId="0" fontId="4" fillId="0" borderId="0" applyNumberFormat="0" applyFill="0" applyBorder="0" applyAlignment="0" applyProtection="0"/>
    <xf numFmtId="44" fontId="16" fillId="0" borderId="0" applyFont="0" applyFill="0" applyBorder="0" applyAlignment="0" applyProtection="0"/>
    <xf numFmtId="167" fontId="16"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cellStyleXfs>
  <cellXfs count="197">
    <xf numFmtId="0" fontId="0" fillId="0" borderId="0" xfId="0"/>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166" fontId="7" fillId="0" borderId="0" xfId="0" applyNumberFormat="1" applyFont="1" applyFill="1" applyAlignment="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11" fillId="0" borderId="2" xfId="0" applyFont="1" applyBorder="1" applyAlignment="1">
      <alignment horizontal="center" vertical="center" textRotation="90" wrapText="1"/>
    </xf>
    <xf numFmtId="0" fontId="12" fillId="0" borderId="3" xfId="0" applyFont="1" applyBorder="1" applyAlignment="1">
      <alignment horizontal="center"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7" fillId="2" borderId="1" xfId="0" applyFont="1" applyFill="1" applyBorder="1" applyAlignment="1">
      <alignment horizontal="center" vertical="center" wrapText="1"/>
    </xf>
    <xf numFmtId="165" fontId="7" fillId="2" borderId="1" xfId="3"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protection locked="0"/>
    </xf>
    <xf numFmtId="0" fontId="6" fillId="0" borderId="0" xfId="1" applyFont="1" applyAlignment="1">
      <alignment wrapText="1"/>
    </xf>
    <xf numFmtId="0" fontId="6" fillId="0" borderId="0" xfId="1" applyFont="1" applyFill="1" applyAlignment="1">
      <alignment vertical="center" wrapText="1"/>
    </xf>
    <xf numFmtId="4" fontId="7" fillId="0" borderId="0" xfId="1" applyNumberFormat="1" applyFont="1" applyFill="1" applyAlignment="1">
      <alignment horizontal="center" vertical="center" wrapText="1"/>
    </xf>
    <xf numFmtId="0" fontId="6" fillId="0" borderId="0" xfId="1" applyFont="1" applyFill="1" applyAlignment="1" applyProtection="1">
      <alignment wrapText="1"/>
      <protection locked="0"/>
    </xf>
    <xf numFmtId="3" fontId="6" fillId="0" borderId="0" xfId="1" applyNumberFormat="1" applyFont="1" applyAlignment="1" applyProtection="1">
      <alignment wrapText="1"/>
      <protection locked="0"/>
    </xf>
    <xf numFmtId="0" fontId="6" fillId="0" borderId="0" xfId="1" applyFont="1" applyAlignment="1" applyProtection="1">
      <alignment wrapText="1"/>
      <protection locked="0"/>
    </xf>
    <xf numFmtId="0" fontId="7" fillId="2" borderId="1"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xf>
    <xf numFmtId="166" fontId="7" fillId="2" borderId="1" xfId="1" applyNumberFormat="1" applyFont="1" applyFill="1" applyBorder="1" applyAlignment="1">
      <alignment horizontal="center" vertical="center" wrapText="1"/>
    </xf>
    <xf numFmtId="166" fontId="7" fillId="4" borderId="1" xfId="0" applyNumberFormat="1" applyFont="1" applyFill="1" applyBorder="1" applyAlignment="1">
      <alignment horizontal="center" vertical="center" wrapText="1"/>
    </xf>
    <xf numFmtId="3" fontId="7" fillId="3" borderId="1" xfId="1" applyNumberFormat="1" applyFont="1" applyFill="1" applyBorder="1" applyAlignment="1" applyProtection="1">
      <alignment horizontal="center" vertical="center" wrapText="1"/>
      <protection locked="0"/>
    </xf>
    <xf numFmtId="44" fontId="6" fillId="8" borderId="1" xfId="9" applyFont="1" applyFill="1" applyBorder="1" applyAlignment="1">
      <alignment vertical="center" wrapText="1"/>
    </xf>
    <xf numFmtId="44" fontId="6" fillId="8" borderId="1" xfId="1" applyNumberFormat="1" applyFont="1" applyFill="1" applyBorder="1" applyAlignment="1">
      <alignment vertical="center" wrapText="1"/>
    </xf>
    <xf numFmtId="3" fontId="6" fillId="0" borderId="1" xfId="1" applyNumberFormat="1" applyFont="1" applyFill="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0" fontId="6" fillId="7" borderId="1" xfId="1" applyFont="1" applyFill="1" applyBorder="1" applyAlignment="1" applyProtection="1">
      <alignment horizontal="center" vertical="center" wrapText="1"/>
      <protection locked="0"/>
    </xf>
    <xf numFmtId="14" fontId="7" fillId="2" borderId="1" xfId="1" applyNumberFormat="1" applyFont="1" applyFill="1" applyBorder="1" applyAlignment="1" applyProtection="1">
      <alignment horizontal="center" vertical="center" wrapText="1"/>
      <protection locked="0"/>
    </xf>
    <xf numFmtId="0" fontId="20" fillId="11" borderId="1" xfId="0" applyNumberFormat="1" applyFont="1" applyFill="1" applyBorder="1" applyAlignment="1">
      <alignment horizontal="center" vertical="center" wrapText="1"/>
    </xf>
    <xf numFmtId="0" fontId="23" fillId="11" borderId="1" xfId="0" applyFont="1" applyFill="1" applyBorder="1" applyAlignment="1">
      <alignment horizontal="left" wrapText="1"/>
    </xf>
    <xf numFmtId="0" fontId="17" fillId="11" borderId="1" xfId="0" applyFont="1" applyFill="1" applyBorder="1" applyAlignment="1">
      <alignment horizontal="center" vertical="center" wrapText="1"/>
    </xf>
    <xf numFmtId="0" fontId="24" fillId="0" borderId="1" xfId="0" applyNumberFormat="1" applyFont="1" applyBorder="1" applyAlignment="1">
      <alignment horizontal="center" vertical="center" wrapText="1"/>
    </xf>
    <xf numFmtId="0" fontId="23" fillId="11" borderId="1" xfId="0" applyFont="1" applyFill="1" applyBorder="1" applyAlignment="1">
      <alignment wrapText="1"/>
    </xf>
    <xf numFmtId="0" fontId="24" fillId="11" borderId="1" xfId="0" applyFont="1" applyFill="1" applyBorder="1" applyAlignment="1">
      <alignment wrapText="1"/>
    </xf>
    <xf numFmtId="0" fontId="25" fillId="11"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2" fillId="12" borderId="1" xfId="0" applyFont="1" applyFill="1" applyBorder="1" applyAlignment="1">
      <alignment horizontal="center" vertical="center" wrapText="1"/>
    </xf>
    <xf numFmtId="0" fontId="20" fillId="12" borderId="1" xfId="0" applyNumberFormat="1" applyFont="1" applyFill="1" applyBorder="1" applyAlignment="1">
      <alignment horizontal="center" vertical="center" wrapText="1"/>
    </xf>
    <xf numFmtId="0" fontId="23" fillId="12" borderId="1" xfId="0" applyFont="1" applyFill="1" applyBorder="1" applyAlignment="1">
      <alignment wrapText="1"/>
    </xf>
    <xf numFmtId="0" fontId="17" fillId="12" borderId="1" xfId="0" applyFont="1" applyFill="1" applyBorder="1" applyAlignment="1">
      <alignment horizontal="center" vertical="center" wrapText="1"/>
    </xf>
    <xf numFmtId="0" fontId="24" fillId="12" borderId="1" xfId="0" applyNumberFormat="1" applyFont="1" applyFill="1" applyBorder="1" applyAlignment="1">
      <alignment horizontal="center" vertical="center" wrapText="1"/>
    </xf>
    <xf numFmtId="0" fontId="21" fillId="11" borderId="1" xfId="0" applyFont="1" applyFill="1" applyBorder="1" applyAlignment="1">
      <alignment horizontal="center" vertical="center"/>
    </xf>
    <xf numFmtId="0" fontId="22" fillId="11" borderId="1" xfId="0" applyFont="1" applyFill="1" applyBorder="1" applyAlignment="1">
      <alignment horizontal="center" vertical="center" wrapText="1"/>
    </xf>
    <xf numFmtId="0" fontId="24" fillId="11" borderId="1" xfId="0" applyNumberFormat="1" applyFont="1" applyFill="1" applyBorder="1" applyAlignment="1">
      <alignment horizontal="center" vertical="center" wrapText="1"/>
    </xf>
    <xf numFmtId="0" fontId="24" fillId="12" borderId="1" xfId="0" applyNumberFormat="1" applyFont="1" applyFill="1" applyBorder="1" applyAlignment="1">
      <alignment wrapText="1"/>
    </xf>
    <xf numFmtId="0" fontId="25" fillId="12" borderId="1" xfId="0" applyNumberFormat="1" applyFont="1" applyFill="1" applyBorder="1" applyAlignment="1">
      <alignment horizontal="center" vertical="center" wrapText="1"/>
    </xf>
    <xf numFmtId="0" fontId="24" fillId="12" borderId="1" xfId="0" applyFont="1" applyFill="1" applyBorder="1" applyAlignment="1">
      <alignment horizontal="center" vertical="center"/>
    </xf>
    <xf numFmtId="0" fontId="20" fillId="12" borderId="6" xfId="0" applyNumberFormat="1" applyFont="1" applyFill="1" applyBorder="1" applyAlignment="1">
      <alignment horizontal="center" vertical="center" wrapText="1"/>
    </xf>
    <xf numFmtId="0" fontId="24" fillId="12" borderId="6" xfId="0" applyNumberFormat="1" applyFont="1" applyFill="1" applyBorder="1" applyAlignment="1">
      <alignment wrapText="1"/>
    </xf>
    <xf numFmtId="0" fontId="25" fillId="12" borderId="6" xfId="0" applyNumberFormat="1" applyFont="1" applyFill="1" applyBorder="1" applyAlignment="1">
      <alignment horizontal="center" vertical="center" wrapText="1"/>
    </xf>
    <xf numFmtId="0" fontId="24" fillId="12" borderId="6" xfId="0" applyFont="1" applyFill="1" applyBorder="1" applyAlignment="1">
      <alignment horizontal="center" vertical="center"/>
    </xf>
    <xf numFmtId="0" fontId="26" fillId="11" borderId="1" xfId="0" applyFont="1" applyFill="1" applyBorder="1" applyAlignment="1">
      <alignment horizontal="center" vertical="center"/>
    </xf>
    <xf numFmtId="0" fontId="23" fillId="11" borderId="1" xfId="0" applyFont="1" applyFill="1" applyBorder="1" applyAlignment="1">
      <alignment horizontal="justify" vertical="center" wrapText="1"/>
    </xf>
    <xf numFmtId="0" fontId="23" fillId="11" borderId="1" xfId="0" applyFont="1" applyFill="1" applyBorder="1" applyAlignment="1">
      <alignment horizontal="center" vertical="center"/>
    </xf>
    <xf numFmtId="0" fontId="24" fillId="11" borderId="1" xfId="0" applyFont="1" applyFill="1" applyBorder="1" applyAlignment="1">
      <alignment horizontal="center" vertical="center"/>
    </xf>
    <xf numFmtId="43" fontId="24" fillId="0" borderId="1" xfId="0" applyNumberFormat="1" applyFont="1" applyBorder="1" applyAlignment="1">
      <alignment horizontal="center" vertical="center"/>
    </xf>
    <xf numFmtId="43" fontId="24" fillId="12" borderId="1" xfId="0" applyNumberFormat="1" applyFont="1" applyFill="1" applyBorder="1" applyAlignment="1">
      <alignment horizontal="center" vertical="center"/>
    </xf>
    <xf numFmtId="43" fontId="24" fillId="11" borderId="1" xfId="0" applyNumberFormat="1" applyFont="1" applyFill="1" applyBorder="1" applyAlignment="1">
      <alignment horizontal="center" vertical="center"/>
    </xf>
    <xf numFmtId="43" fontId="24" fillId="12" borderId="6" xfId="0" applyNumberFormat="1" applyFont="1" applyFill="1" applyBorder="1" applyAlignment="1">
      <alignment horizontal="center" vertical="center"/>
    </xf>
    <xf numFmtId="41" fontId="24" fillId="7" borderId="1" xfId="0" applyNumberFormat="1" applyFont="1" applyFill="1" applyBorder="1" applyAlignment="1">
      <alignment horizontal="center" vertical="center"/>
    </xf>
    <xf numFmtId="41" fontId="24" fillId="7" borderId="6" xfId="0" applyNumberFormat="1" applyFont="1" applyFill="1" applyBorder="1" applyAlignment="1">
      <alignment horizontal="center" vertical="center"/>
    </xf>
    <xf numFmtId="0" fontId="31" fillId="0" borderId="0" xfId="0" applyFont="1" applyAlignment="1">
      <alignment horizontal="center" vertical="center"/>
    </xf>
    <xf numFmtId="0" fontId="30" fillId="0" borderId="0" xfId="0" applyFont="1" applyAlignment="1">
      <alignment vertical="center"/>
    </xf>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vertical="center"/>
    </xf>
    <xf numFmtId="0" fontId="33" fillId="0" borderId="0" xfId="0" applyFont="1" applyAlignment="1">
      <alignment horizontal="center" vertical="center"/>
    </xf>
    <xf numFmtId="0" fontId="32" fillId="0" borderId="0" xfId="0" applyFont="1" applyAlignment="1">
      <alignment horizontal="center" vertical="justify"/>
    </xf>
    <xf numFmtId="0" fontId="35" fillId="0" borderId="0" xfId="0" applyFont="1" applyAlignment="1">
      <alignment horizontal="justify" vertical="center" wrapText="1"/>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14" fontId="6" fillId="2" borderId="1" xfId="1" applyNumberFormat="1" applyFont="1" applyFill="1" applyBorder="1" applyAlignment="1" applyProtection="1">
      <alignment horizontal="center" vertical="center" wrapText="1"/>
      <protection locked="0"/>
    </xf>
    <xf numFmtId="0" fontId="6" fillId="2" borderId="1" xfId="1" applyNumberFormat="1" applyFont="1" applyFill="1" applyBorder="1" applyAlignment="1" applyProtection="1">
      <alignment horizontal="center" vertical="center" wrapText="1"/>
      <protection locked="0"/>
    </xf>
    <xf numFmtId="166" fontId="6" fillId="4" borderId="1" xfId="0" applyNumberFormat="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wrapText="1"/>
      <protection locked="0"/>
    </xf>
    <xf numFmtId="4" fontId="6" fillId="0" borderId="0" xfId="1" applyNumberFormat="1" applyFont="1" applyFill="1" applyAlignment="1">
      <alignment horizontal="center" vertical="center" wrapText="1"/>
    </xf>
    <xf numFmtId="166" fontId="6" fillId="0" borderId="0" xfId="0" applyNumberFormat="1" applyFont="1" applyFill="1" applyAlignment="1">
      <alignment horizontal="center" vertical="center" wrapText="1"/>
    </xf>
    <xf numFmtId="44" fontId="6" fillId="2" borderId="1" xfId="5" applyFont="1" applyFill="1" applyBorder="1" applyAlignment="1" applyProtection="1">
      <alignment horizontal="center" vertical="center" wrapText="1"/>
    </xf>
    <xf numFmtId="44" fontId="2" fillId="11" borderId="1" xfId="5" applyFont="1" applyFill="1" applyBorder="1" applyAlignment="1">
      <alignment horizontal="center" vertical="center"/>
    </xf>
    <xf numFmtId="44" fontId="6" fillId="0" borderId="0" xfId="5" applyFont="1" applyFill="1" applyAlignment="1">
      <alignment vertical="center" wrapText="1"/>
    </xf>
    <xf numFmtId="168" fontId="6" fillId="2" borderId="1" xfId="3" applyNumberFormat="1" applyFont="1" applyFill="1" applyBorder="1" applyAlignment="1" applyProtection="1">
      <alignment horizontal="center" vertical="center" wrapText="1"/>
    </xf>
    <xf numFmtId="3" fontId="6" fillId="10" borderId="1" xfId="1" applyNumberFormat="1" applyFont="1" applyFill="1" applyBorder="1" applyAlignment="1" applyProtection="1">
      <alignment horizontal="center" vertical="center" wrapText="1"/>
      <protection locked="0"/>
    </xf>
    <xf numFmtId="168" fontId="6" fillId="9" borderId="6" xfId="1" applyNumberFormat="1" applyFont="1" applyFill="1" applyBorder="1" applyAlignment="1" applyProtection="1">
      <alignment horizontal="right"/>
      <protection locked="0"/>
    </xf>
    <xf numFmtId="0" fontId="6" fillId="9" borderId="0" xfId="1" applyFont="1" applyFill="1" applyBorder="1" applyAlignment="1" applyProtection="1">
      <alignment horizontal="left"/>
      <protection locked="0"/>
    </xf>
    <xf numFmtId="168" fontId="6" fillId="9" borderId="7" xfId="1" applyNumberFormat="1" applyFont="1" applyFill="1" applyBorder="1" applyAlignment="1" applyProtection="1">
      <alignment horizontal="right"/>
      <protection locked="0"/>
    </xf>
    <xf numFmtId="2" fontId="6" fillId="9" borderId="7" xfId="1" applyNumberFormat="1" applyFont="1" applyFill="1" applyBorder="1" applyAlignment="1">
      <alignment horizontal="right"/>
    </xf>
    <xf numFmtId="0" fontId="6" fillId="9" borderId="18" xfId="1" applyFont="1" applyFill="1" applyBorder="1" applyAlignment="1" applyProtection="1">
      <alignment horizontal="left"/>
      <protection locked="0"/>
    </xf>
    <xf numFmtId="9" fontId="6" fillId="9" borderId="8" xfId="13" applyFont="1" applyFill="1" applyBorder="1" applyAlignment="1" applyProtection="1">
      <alignment horizontal="right"/>
      <protection locked="0"/>
    </xf>
    <xf numFmtId="169" fontId="6" fillId="7"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49" fontId="24" fillId="11"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3" fillId="11" borderId="1" xfId="0" applyFont="1" applyFill="1" applyBorder="1" applyAlignment="1">
      <alignment vertical="top" wrapText="1"/>
    </xf>
    <xf numFmtId="0" fontId="43" fillId="11" borderId="1" xfId="0" applyFont="1" applyFill="1" applyBorder="1" applyAlignment="1">
      <alignment horizontal="left" wrapText="1"/>
    </xf>
    <xf numFmtId="0" fontId="43" fillId="11" borderId="1" xfId="0" applyFont="1" applyFill="1" applyBorder="1" applyAlignment="1">
      <alignment wrapText="1"/>
    </xf>
    <xf numFmtId="0" fontId="44" fillId="11" borderId="1" xfId="0" applyNumberFormat="1" applyFont="1" applyFill="1" applyBorder="1" applyAlignment="1">
      <alignment wrapText="1"/>
    </xf>
    <xf numFmtId="0" fontId="44" fillId="11" borderId="1" xfId="0" applyFont="1" applyFill="1" applyBorder="1" applyAlignment="1">
      <alignment wrapText="1"/>
    </xf>
    <xf numFmtId="0" fontId="44" fillId="0" borderId="1" xfId="0" applyFont="1" applyFill="1" applyBorder="1" applyAlignment="1">
      <alignment wrapText="1"/>
    </xf>
    <xf numFmtId="0" fontId="44" fillId="0" borderId="1" xfId="0" applyNumberFormat="1" applyFont="1" applyFill="1" applyBorder="1" applyAlignment="1">
      <alignment wrapText="1"/>
    </xf>
    <xf numFmtId="0" fontId="43" fillId="0" borderId="1" xfId="0" applyFont="1" applyFill="1" applyBorder="1" applyAlignment="1">
      <alignment vertical="top" wrapText="1"/>
    </xf>
    <xf numFmtId="0" fontId="6" fillId="0" borderId="1" xfId="1" applyFont="1" applyBorder="1" applyAlignment="1" applyProtection="1">
      <alignment wrapText="1"/>
      <protection locked="0"/>
    </xf>
    <xf numFmtId="44" fontId="6" fillId="11" borderId="1" xfId="5" applyFont="1" applyFill="1" applyBorder="1" applyAlignment="1">
      <alignment vertical="center" wrapText="1"/>
    </xf>
    <xf numFmtId="0" fontId="20" fillId="13" borderId="1" xfId="0" applyNumberFormat="1" applyFont="1" applyFill="1" applyBorder="1" applyAlignment="1">
      <alignment horizontal="center" vertical="center" wrapText="1"/>
    </xf>
    <xf numFmtId="0" fontId="43" fillId="13" borderId="1" xfId="0" applyFont="1" applyFill="1" applyBorder="1" applyAlignment="1">
      <alignment wrapText="1"/>
    </xf>
    <xf numFmtId="0" fontId="23" fillId="13" borderId="1" xfId="0" applyFont="1" applyFill="1" applyBorder="1" applyAlignment="1">
      <alignment horizontal="center" vertical="center" wrapText="1"/>
    </xf>
    <xf numFmtId="0" fontId="24" fillId="13" borderId="1" xfId="0" applyNumberFormat="1" applyFont="1" applyFill="1" applyBorder="1" applyAlignment="1">
      <alignment horizontal="center" vertical="center" wrapText="1"/>
    </xf>
    <xf numFmtId="49" fontId="24" fillId="13" borderId="1" xfId="0" applyNumberFormat="1" applyFont="1" applyFill="1" applyBorder="1" applyAlignment="1">
      <alignment horizontal="center" vertical="center" wrapText="1"/>
    </xf>
    <xf numFmtId="44" fontId="2" fillId="13" borderId="1" xfId="5" applyFont="1" applyFill="1" applyBorder="1" applyAlignment="1">
      <alignment horizontal="center" vertical="center"/>
    </xf>
    <xf numFmtId="0" fontId="23" fillId="13" borderId="1" xfId="0" applyFont="1" applyFill="1" applyBorder="1" applyAlignment="1">
      <alignment horizontal="center" wrapText="1"/>
    </xf>
    <xf numFmtId="44" fontId="6" fillId="13" borderId="1" xfId="5" applyFont="1" applyFill="1" applyBorder="1" applyAlignment="1">
      <alignment vertical="center" wrapText="1"/>
    </xf>
    <xf numFmtId="0" fontId="44" fillId="13" borderId="1" xfId="0" applyFont="1" applyFill="1" applyBorder="1" applyAlignment="1">
      <alignment vertical="top" wrapText="1"/>
    </xf>
    <xf numFmtId="0" fontId="24" fillId="13" borderId="1" xfId="0" applyFont="1" applyFill="1" applyBorder="1" applyAlignment="1">
      <alignment horizontal="center" vertical="center" wrapText="1"/>
    </xf>
    <xf numFmtId="0" fontId="43" fillId="13" borderId="1" xfId="0" applyFont="1" applyFill="1" applyBorder="1" applyAlignment="1">
      <alignment horizontal="left" vertical="top" wrapText="1"/>
    </xf>
    <xf numFmtId="0" fontId="44" fillId="13" borderId="1" xfId="0" applyFont="1" applyFill="1" applyBorder="1" applyAlignment="1">
      <alignment horizontal="left" vertical="top" wrapText="1"/>
    </xf>
    <xf numFmtId="44" fontId="1" fillId="11" borderId="1" xfId="9" applyFont="1" applyFill="1" applyBorder="1" applyAlignment="1">
      <alignment horizontal="center" vertical="center"/>
    </xf>
    <xf numFmtId="44" fontId="1" fillId="13" borderId="1" xfId="9" applyFont="1" applyFill="1" applyBorder="1" applyAlignment="1">
      <alignment horizontal="center" vertical="center"/>
    </xf>
    <xf numFmtId="44" fontId="6" fillId="13" borderId="1" xfId="9" applyFont="1" applyFill="1" applyBorder="1" applyAlignment="1">
      <alignment vertical="center" wrapText="1"/>
    </xf>
    <xf numFmtId="44" fontId="6" fillId="11" borderId="1" xfId="9" applyFont="1" applyFill="1" applyBorder="1" applyAlignment="1">
      <alignment vertical="center" wrapText="1"/>
    </xf>
    <xf numFmtId="0" fontId="6" fillId="9" borderId="14" xfId="1" applyFont="1" applyFill="1" applyBorder="1" applyAlignment="1" applyProtection="1">
      <alignment horizontal="center"/>
      <protection locked="0"/>
    </xf>
    <xf numFmtId="0" fontId="6" fillId="9" borderId="0" xfId="1" applyFont="1" applyFill="1" applyBorder="1" applyAlignment="1" applyProtection="1">
      <alignment horizontal="center"/>
      <protection locked="0"/>
    </xf>
    <xf numFmtId="0" fontId="6" fillId="9" borderId="16" xfId="1" applyFont="1" applyFill="1" applyBorder="1" applyAlignment="1" applyProtection="1">
      <alignment horizontal="center"/>
      <protection locked="0"/>
    </xf>
    <xf numFmtId="0" fontId="6" fillId="9" borderId="18" xfId="1" applyFont="1" applyFill="1" applyBorder="1" applyAlignment="1" applyProtection="1">
      <alignment horizontal="center"/>
      <protection locked="0"/>
    </xf>
    <xf numFmtId="0" fontId="6" fillId="0" borderId="0" xfId="1" applyFont="1" applyFill="1" applyAlignment="1" applyProtection="1">
      <alignment horizontal="center" wrapText="1"/>
      <protection locked="0"/>
    </xf>
    <xf numFmtId="44" fontId="6" fillId="0" borderId="0" xfId="1" applyNumberFormat="1" applyFont="1" applyAlignment="1">
      <alignment wrapText="1"/>
    </xf>
    <xf numFmtId="0" fontId="21" fillId="11" borderId="1" xfId="0" applyFont="1" applyFill="1" applyBorder="1" applyAlignment="1">
      <alignment horizontal="center" vertical="center"/>
    </xf>
    <xf numFmtId="0" fontId="42" fillId="11"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13" borderId="1" xfId="0" applyFont="1" applyFill="1" applyBorder="1" applyAlignment="1">
      <alignment horizontal="center" vertical="center"/>
    </xf>
    <xf numFmtId="0" fontId="42" fillId="13" borderId="1"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6" fillId="6" borderId="1" xfId="0" applyNumberFormat="1" applyFont="1" applyFill="1" applyBorder="1" applyAlignment="1">
      <alignment horizontal="center" vertical="center" wrapText="1"/>
    </xf>
    <xf numFmtId="3" fontId="6" fillId="5" borderId="1" xfId="1" applyNumberFormat="1" applyFont="1" applyFill="1" applyBorder="1" applyAlignment="1" applyProtection="1">
      <alignment horizontal="center" vertical="center" wrapText="1"/>
      <protection locked="0"/>
    </xf>
    <xf numFmtId="0" fontId="6" fillId="6" borderId="1" xfId="0" applyNumberFormat="1" applyFont="1" applyFill="1" applyBorder="1" applyAlignment="1">
      <alignment horizontal="left" vertical="center" wrapText="1"/>
    </xf>
    <xf numFmtId="3" fontId="7" fillId="5" borderId="1" xfId="1" applyNumberFormat="1" applyFont="1" applyFill="1" applyBorder="1" applyAlignment="1" applyProtection="1">
      <alignment horizontal="center" vertical="center" wrapText="1"/>
      <protection locked="0"/>
    </xf>
    <xf numFmtId="0" fontId="7" fillId="6" borderId="1" xfId="0" applyNumberFormat="1" applyFont="1" applyFill="1" applyBorder="1" applyAlignment="1">
      <alignment horizontal="left" vertical="center" wrapText="1"/>
    </xf>
    <xf numFmtId="0" fontId="21" fillId="12" borderId="1" xfId="0" applyFont="1" applyFill="1" applyBorder="1" applyAlignment="1">
      <alignment horizontal="center" vertical="center"/>
    </xf>
    <xf numFmtId="0" fontId="21" fillId="12" borderId="6" xfId="0" applyFont="1" applyFill="1" applyBorder="1" applyAlignment="1">
      <alignment horizontal="center" vertical="center"/>
    </xf>
    <xf numFmtId="0" fontId="22" fillId="12" borderId="6"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7" fillId="11" borderId="1" xfId="0" applyFont="1" applyFill="1" applyBorder="1" applyAlignment="1">
      <alignment horizontal="center" vertical="center"/>
    </xf>
    <xf numFmtId="0" fontId="28" fillId="11" borderId="6"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7" fillId="6" borderId="9" xfId="0" applyNumberFormat="1" applyFont="1" applyFill="1" applyBorder="1" applyAlignment="1">
      <alignment horizontal="center" vertical="center" wrapText="1"/>
    </xf>
    <xf numFmtId="0" fontId="7" fillId="6" borderId="10"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6" fillId="9" borderId="16" xfId="1" applyFont="1" applyFill="1" applyBorder="1" applyAlignment="1">
      <alignment vertical="center" wrapText="1"/>
    </xf>
    <xf numFmtId="0" fontId="6" fillId="9" borderId="18" xfId="1" applyFont="1" applyFill="1" applyBorder="1" applyAlignment="1">
      <alignment vertical="center" wrapText="1"/>
    </xf>
    <xf numFmtId="0" fontId="6" fillId="9" borderId="17" xfId="1" applyFont="1" applyFill="1" applyBorder="1" applyAlignment="1">
      <alignment vertical="center" wrapText="1"/>
    </xf>
    <xf numFmtId="0" fontId="6" fillId="9" borderId="9" xfId="1" applyFont="1" applyFill="1" applyBorder="1" applyAlignment="1" applyProtection="1">
      <alignment horizontal="left"/>
      <protection locked="0"/>
    </xf>
    <xf numFmtId="0" fontId="6" fillId="9" borderId="10" xfId="1" applyFont="1" applyFill="1" applyBorder="1" applyAlignment="1" applyProtection="1">
      <alignment horizontal="left"/>
      <protection locked="0"/>
    </xf>
    <xf numFmtId="0" fontId="6" fillId="9" borderId="11" xfId="1" applyFont="1" applyFill="1" applyBorder="1" applyAlignment="1" applyProtection="1">
      <alignment horizontal="left"/>
      <protection locked="0"/>
    </xf>
    <xf numFmtId="0" fontId="6" fillId="9" borderId="12" xfId="1" applyFont="1" applyFill="1" applyBorder="1" applyAlignment="1">
      <alignment vertical="center" wrapText="1"/>
    </xf>
    <xf numFmtId="0" fontId="6" fillId="9" borderId="19" xfId="1" applyFont="1" applyFill="1" applyBorder="1" applyAlignment="1">
      <alignment vertical="center" wrapText="1"/>
    </xf>
    <xf numFmtId="0" fontId="6" fillId="9" borderId="13" xfId="1" applyFont="1" applyFill="1" applyBorder="1" applyAlignment="1">
      <alignment vertical="center" wrapText="1"/>
    </xf>
    <xf numFmtId="0" fontId="6" fillId="9" borderId="14" xfId="1" applyFont="1" applyFill="1" applyBorder="1" applyAlignment="1">
      <alignment vertical="center" wrapText="1"/>
    </xf>
    <xf numFmtId="0" fontId="6" fillId="9" borderId="0" xfId="1" applyFont="1" applyFill="1" applyBorder="1" applyAlignment="1">
      <alignment vertical="center" wrapText="1"/>
    </xf>
    <xf numFmtId="0" fontId="6" fillId="9" borderId="15" xfId="1" applyFont="1" applyFill="1" applyBorder="1" applyAlignment="1">
      <alignment vertical="center" wrapText="1"/>
    </xf>
    <xf numFmtId="0" fontId="6" fillId="9" borderId="12" xfId="1" applyFont="1" applyFill="1" applyBorder="1" applyAlignment="1" applyProtection="1">
      <alignment horizontal="left"/>
      <protection locked="0"/>
    </xf>
    <xf numFmtId="0" fontId="6" fillId="9" borderId="19" xfId="1" applyFont="1" applyFill="1" applyBorder="1" applyAlignment="1" applyProtection="1">
      <alignment horizontal="left"/>
      <protection locked="0"/>
    </xf>
    <xf numFmtId="0" fontId="6" fillId="9" borderId="13" xfId="1" applyFont="1" applyFill="1" applyBorder="1" applyAlignment="1" applyProtection="1">
      <alignment horizontal="left"/>
      <protection locked="0"/>
    </xf>
    <xf numFmtId="0" fontId="14"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justify"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9" fillId="0" borderId="0" xfId="0" applyFont="1" applyAlignment="1">
      <alignment horizontal="center" vertical="center" wrapText="1"/>
    </xf>
    <xf numFmtId="0" fontId="7" fillId="7" borderId="1" xfId="1" applyFont="1" applyFill="1" applyBorder="1" applyAlignment="1" applyProtection="1">
      <alignment horizontal="center" vertical="center" wrapText="1"/>
      <protection locked="0"/>
    </xf>
    <xf numFmtId="0" fontId="6" fillId="7" borderId="1" xfId="1" applyFont="1" applyFill="1" applyBorder="1" applyAlignment="1" applyProtection="1">
      <alignment horizontal="center" wrapText="1"/>
      <protection locked="0"/>
    </xf>
    <xf numFmtId="0" fontId="6" fillId="7" borderId="1" xfId="1" applyFont="1" applyFill="1" applyBorder="1" applyAlignment="1" applyProtection="1">
      <alignment wrapText="1"/>
      <protection locked="0"/>
    </xf>
  </cellXfs>
  <cellStyles count="20">
    <cellStyle name="Moeda" xfId="5" builtinId="4"/>
    <cellStyle name="Moeda 2" xfId="6"/>
    <cellStyle name="Moeda 2 2" xfId="10"/>
    <cellStyle name="Moeda 3" xfId="9"/>
    <cellStyle name="Moeda 3 2" xfId="17"/>
    <cellStyle name="Moeda 4" xfId="14"/>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2 2 2" xfId="19"/>
    <cellStyle name="Separador de milhares 2 2 3" xfId="16"/>
    <cellStyle name="Separador de milhares 2 3" xfId="7"/>
    <cellStyle name="Separador de milhares 2 3 2" xfId="11"/>
    <cellStyle name="Separador de milhares 2 3 2 2" xfId="18"/>
    <cellStyle name="Separador de milhares 2 3 3" xfId="15"/>
    <cellStyle name="Separador de milhares 3" xfId="3"/>
    <cellStyle name="Título 5" xfId="4"/>
  </cellStyles>
  <dxfs count="282">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27</xdr:row>
      <xdr:rowOff>228600</xdr:rowOff>
    </xdr:from>
    <xdr:to>
      <xdr:col>9</xdr:col>
      <xdr:colOff>200025</xdr:colOff>
      <xdr:row>27</xdr:row>
      <xdr:rowOff>228600</xdr:rowOff>
    </xdr:to>
    <xdr:grpSp>
      <xdr:nvGrpSpPr>
        <xdr:cNvPr id="22529" name="Group 1"/>
        <xdr:cNvGrpSpPr>
          <a:grpSpLocks/>
        </xdr:cNvGrpSpPr>
      </xdr:nvGrpSpPr>
      <xdr:grpSpPr bwMode="auto">
        <a:xfrm>
          <a:off x="9153525" y="8258175"/>
          <a:ext cx="3810000" cy="0"/>
          <a:chOff x="2948" y="-22"/>
          <a:chExt cx="6002" cy="0"/>
        </a:xfrm>
      </xdr:grpSpPr>
      <xdr:sp macro="" textlink="">
        <xdr:nvSpPr>
          <xdr:cNvPr id="22530" name="Freeform 2"/>
          <xdr:cNvSpPr>
            <a:spLocks/>
          </xdr:cNvSpPr>
        </xdr:nvSpPr>
        <xdr:spPr bwMode="auto">
          <a:xfrm>
            <a:off x="2948" y="-22"/>
            <a:ext cx="6002" cy="0"/>
          </a:xfrm>
          <a:custGeom>
            <a:avLst/>
            <a:gdLst>
              <a:gd name="T0" fmla="+- 0 2948 2948"/>
              <a:gd name="T1" fmla="*/ T0 w 6002"/>
              <a:gd name="T2" fmla="+- 0 8950 2948"/>
              <a:gd name="T3" fmla="*/ T2 w 6002"/>
            </a:gdLst>
            <a:ahLst/>
            <a:cxnLst>
              <a:cxn ang="0">
                <a:pos x="T1" y="0"/>
              </a:cxn>
              <a:cxn ang="0">
                <a:pos x="T3" y="0"/>
              </a:cxn>
            </a:cxnLst>
            <a:rect l="0" t="0" r="r" b="b"/>
            <a:pathLst>
              <a:path w="6002">
                <a:moveTo>
                  <a:pt x="0" y="0"/>
                </a:moveTo>
                <a:lnTo>
                  <a:pt x="6002" y="0"/>
                </a:lnTo>
              </a:path>
            </a:pathLst>
          </a:custGeom>
          <a:noFill/>
          <a:ln w="9601">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topLeftCell="E4" zoomScale="80" zoomScaleNormal="80" workbookViewId="0">
      <selection activeCell="L14" sqref="L14"/>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14" width="15.28515625" style="25" customWidth="1"/>
    <col min="15"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183</v>
      </c>
      <c r="O1" s="154" t="s">
        <v>184</v>
      </c>
      <c r="P1" s="154" t="s">
        <v>185</v>
      </c>
      <c r="Q1" s="154" t="s">
        <v>186</v>
      </c>
      <c r="R1" s="154" t="s">
        <v>187</v>
      </c>
      <c r="S1" s="154" t="s">
        <v>188</v>
      </c>
      <c r="T1" s="154" t="s">
        <v>189</v>
      </c>
      <c r="U1" s="154" t="s">
        <v>190</v>
      </c>
      <c r="V1" s="154" t="s">
        <v>191</v>
      </c>
      <c r="W1" s="154" t="s">
        <v>192</v>
      </c>
      <c r="X1" s="154" t="s">
        <v>193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43049</v>
      </c>
      <c r="O3" s="86">
        <v>43159</v>
      </c>
      <c r="P3" s="86">
        <v>43160</v>
      </c>
      <c r="Q3" s="86">
        <v>43178</v>
      </c>
      <c r="R3" s="86">
        <v>43255</v>
      </c>
      <c r="S3" s="86">
        <v>43280</v>
      </c>
      <c r="T3" s="86">
        <v>43304</v>
      </c>
      <c r="U3" s="86">
        <v>43306</v>
      </c>
      <c r="V3" s="86">
        <v>43318</v>
      </c>
      <c r="W3" s="86">
        <v>43348</v>
      </c>
      <c r="X3" s="86">
        <v>43374</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18" si="0">K5-(SUM(N5:Y5))</f>
        <v>0</v>
      </c>
      <c r="M5" s="89" t="str">
        <f t="shared" ref="M5:M18"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f>1000-125+200-150+205</f>
        <v>1130</v>
      </c>
      <c r="L14" s="88">
        <f t="shared" si="0"/>
        <v>115</v>
      </c>
      <c r="M14" s="89" t="str">
        <f t="shared" si="1"/>
        <v>OK</v>
      </c>
      <c r="N14" s="33">
        <v>30</v>
      </c>
      <c r="O14" s="33"/>
      <c r="P14" s="33">
        <v>100</v>
      </c>
      <c r="Q14" s="33">
        <v>40</v>
      </c>
      <c r="R14" s="33">
        <v>500</v>
      </c>
      <c r="S14" s="33">
        <v>50</v>
      </c>
      <c r="T14" s="33">
        <v>100</v>
      </c>
      <c r="U14" s="33">
        <v>30</v>
      </c>
      <c r="V14" s="33">
        <v>30</v>
      </c>
      <c r="W14" s="33">
        <v>35</v>
      </c>
      <c r="X14" s="33">
        <v>100</v>
      </c>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f>200-20-20-40</f>
        <v>120</v>
      </c>
      <c r="L15" s="88">
        <f t="shared" si="0"/>
        <v>34</v>
      </c>
      <c r="M15" s="89" t="str">
        <f t="shared" si="1"/>
        <v>OK</v>
      </c>
      <c r="N15" s="33">
        <v>30</v>
      </c>
      <c r="O15" s="33"/>
      <c r="P15" s="33"/>
      <c r="Q15" s="33"/>
      <c r="R15" s="33">
        <v>50</v>
      </c>
      <c r="S15" s="33"/>
      <c r="T15" s="33"/>
      <c r="U15" s="33"/>
      <c r="V15" s="33"/>
      <c r="W15" s="33"/>
      <c r="X15" s="33">
        <v>6</v>
      </c>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v>400</v>
      </c>
      <c r="L16" s="88">
        <f t="shared" si="0"/>
        <v>0</v>
      </c>
      <c r="M16" s="89" t="str">
        <f t="shared" si="1"/>
        <v>OK</v>
      </c>
      <c r="N16" s="33"/>
      <c r="O16" s="33"/>
      <c r="P16" s="33"/>
      <c r="Q16" s="33"/>
      <c r="R16" s="33">
        <v>400</v>
      </c>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f>2</f>
        <v>2</v>
      </c>
      <c r="L18" s="88">
        <f t="shared" si="0"/>
        <v>0</v>
      </c>
      <c r="M18" s="89" t="str">
        <f t="shared" si="1"/>
        <v>OK</v>
      </c>
      <c r="N18" s="33"/>
      <c r="O18" s="33">
        <v>2</v>
      </c>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v>9</v>
      </c>
      <c r="L19" s="88">
        <f t="shared" ref="L19:L31" si="2">K19-(SUM(N19:Y19))</f>
        <v>9</v>
      </c>
      <c r="M19" s="89" t="str">
        <f t="shared" ref="M19:M31" si="3">IF(L19&lt;0,"ATENÇÃO","OK")</f>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2"/>
        <v>0</v>
      </c>
      <c r="M20" s="89" t="str">
        <f t="shared" si="3"/>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2"/>
        <v>0</v>
      </c>
      <c r="M21" s="89" t="str">
        <f t="shared" si="3"/>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2"/>
        <v>0</v>
      </c>
      <c r="M22" s="89" t="str">
        <f t="shared" si="3"/>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2"/>
        <v>0</v>
      </c>
      <c r="M23" s="89" t="str">
        <f t="shared" si="3"/>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2"/>
        <v>0</v>
      </c>
      <c r="M24" s="89" t="str">
        <f t="shared" si="3"/>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2"/>
        <v>0</v>
      </c>
      <c r="M25" s="89" t="str">
        <f t="shared" si="3"/>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2"/>
        <v>0</v>
      </c>
      <c r="M26" s="89" t="str">
        <f t="shared" si="3"/>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2"/>
        <v>0</v>
      </c>
      <c r="M27" s="89" t="str">
        <f t="shared" si="3"/>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2"/>
        <v>0</v>
      </c>
      <c r="M28" s="89" t="str">
        <f t="shared" si="3"/>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2"/>
        <v>0</v>
      </c>
      <c r="M29" s="89" t="str">
        <f t="shared" si="3"/>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2"/>
        <v>0</v>
      </c>
      <c r="M30" s="89" t="str">
        <f t="shared" si="3"/>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2"/>
        <v>0</v>
      </c>
      <c r="M31" s="89" t="str">
        <f t="shared" si="3"/>
        <v>OK</v>
      </c>
      <c r="N31" s="120"/>
      <c r="O31" s="120"/>
      <c r="P31" s="120"/>
      <c r="Q31" s="120"/>
      <c r="R31" s="120"/>
      <c r="S31" s="120"/>
      <c r="T31" s="120"/>
      <c r="U31" s="120"/>
      <c r="V31" s="120"/>
      <c r="W31" s="120"/>
      <c r="X31" s="120"/>
      <c r="Y31" s="120"/>
    </row>
  </sheetData>
  <mergeCells count="30">
    <mergeCell ref="Y1:Y2"/>
    <mergeCell ref="W1:W2"/>
    <mergeCell ref="X1:X2"/>
    <mergeCell ref="N1:N2"/>
    <mergeCell ref="A2:M2"/>
    <mergeCell ref="A1:C1"/>
    <mergeCell ref="V1:V2"/>
    <mergeCell ref="O1:O2"/>
    <mergeCell ref="P1:P2"/>
    <mergeCell ref="Q1:Q2"/>
    <mergeCell ref="R1:R2"/>
    <mergeCell ref="S1:S2"/>
    <mergeCell ref="T1:T2"/>
    <mergeCell ref="U1:U2"/>
    <mergeCell ref="A4:A13"/>
    <mergeCell ref="B4:B13"/>
    <mergeCell ref="A14:A15"/>
    <mergeCell ref="B14:B15"/>
    <mergeCell ref="H1:M1"/>
    <mergeCell ref="D1:F1"/>
    <mergeCell ref="A27:A31"/>
    <mergeCell ref="B27:B31"/>
    <mergeCell ref="A16:A17"/>
    <mergeCell ref="B16:B17"/>
    <mergeCell ref="A20:A22"/>
    <mergeCell ref="B20:B22"/>
    <mergeCell ref="A23:A26"/>
    <mergeCell ref="B23:B26"/>
    <mergeCell ref="A18:A19"/>
    <mergeCell ref="B18:B19"/>
  </mergeCells>
  <conditionalFormatting sqref="Y5:Y18">
    <cfRule type="cellIs" dxfId="281" priority="43" stopIfTrue="1" operator="greaterThan">
      <formula>0</formula>
    </cfRule>
    <cfRule type="cellIs" dxfId="280" priority="44" stopIfTrue="1" operator="greaterThan">
      <formula>0</formula>
    </cfRule>
    <cfRule type="cellIs" dxfId="279" priority="45" stopIfTrue="1" operator="greaterThan">
      <formula>0</formula>
    </cfRule>
  </conditionalFormatting>
  <conditionalFormatting sqref="Y4">
    <cfRule type="cellIs" dxfId="278" priority="37" stopIfTrue="1" operator="greaterThan">
      <formula>0</formula>
    </cfRule>
    <cfRule type="cellIs" dxfId="277" priority="38" stopIfTrue="1" operator="greaterThan">
      <formula>0</formula>
    </cfRule>
    <cfRule type="cellIs" dxfId="276" priority="39" stopIfTrue="1" operator="greaterThan">
      <formula>0</formula>
    </cfRule>
  </conditionalFormatting>
  <conditionalFormatting sqref="N4 N5:P18">
    <cfRule type="cellIs" dxfId="275" priority="4" stopIfTrue="1" operator="greaterThan">
      <formula>0</formula>
    </cfRule>
    <cfRule type="cellIs" dxfId="274" priority="5" stopIfTrue="1" operator="greaterThan">
      <formula>0</formula>
    </cfRule>
    <cfRule type="cellIs" dxfId="273" priority="6" stopIfTrue="1" operator="greaterThan">
      <formula>0</formula>
    </cfRule>
  </conditionalFormatting>
  <conditionalFormatting sqref="O4:P4">
    <cfRule type="cellIs" dxfId="272" priority="1" stopIfTrue="1" operator="greaterThan">
      <formula>0</formula>
    </cfRule>
    <cfRule type="cellIs" dxfId="271" priority="2" stopIfTrue="1" operator="greaterThan">
      <formula>0</formula>
    </cfRule>
    <cfRule type="cellIs" dxfId="270" priority="3" stopIfTrue="1" operator="greaterThan">
      <formula>0</formula>
    </cfRule>
  </conditionalFormatting>
  <conditionalFormatting sqref="Q5:X18">
    <cfRule type="cellIs" dxfId="269" priority="10" stopIfTrue="1" operator="greaterThan">
      <formula>0</formula>
    </cfRule>
    <cfRule type="cellIs" dxfId="268" priority="11" stopIfTrue="1" operator="greaterThan">
      <formula>0</formula>
    </cfRule>
    <cfRule type="cellIs" dxfId="267" priority="12" stopIfTrue="1" operator="greaterThan">
      <formula>0</formula>
    </cfRule>
  </conditionalFormatting>
  <conditionalFormatting sqref="Q4:X4">
    <cfRule type="cellIs" dxfId="266" priority="7" stopIfTrue="1" operator="greaterThan">
      <formula>0</formula>
    </cfRule>
    <cfRule type="cellIs" dxfId="265" priority="8" stopIfTrue="1" operator="greaterThan">
      <formula>0</formula>
    </cfRule>
    <cfRule type="cellIs" dxfId="264"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A22" zoomScale="80" zoomScaleNormal="80" workbookViewId="0">
      <selection activeCell="K18" sqref="K18"/>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103</v>
      </c>
      <c r="O1" s="154" t="s">
        <v>103</v>
      </c>
      <c r="P1" s="154" t="s">
        <v>103</v>
      </c>
      <c r="Q1" s="154" t="s">
        <v>103</v>
      </c>
      <c r="R1" s="154" t="s">
        <v>103</v>
      </c>
      <c r="S1" s="154" t="s">
        <v>103</v>
      </c>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t="s">
        <v>1</v>
      </c>
      <c r="O3" s="86" t="s">
        <v>1</v>
      </c>
      <c r="P3" s="86" t="s">
        <v>1</v>
      </c>
      <c r="Q3" s="87" t="s">
        <v>1</v>
      </c>
      <c r="R3" s="87" t="s">
        <v>1</v>
      </c>
      <c r="S3" s="87" t="s">
        <v>1</v>
      </c>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c r="L14" s="88">
        <f t="shared" si="0"/>
        <v>0</v>
      </c>
      <c r="M14" s="89" t="str">
        <f t="shared" si="1"/>
        <v>OK</v>
      </c>
      <c r="N14" s="33"/>
      <c r="O14" s="33"/>
      <c r="P14" s="33"/>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v>80</v>
      </c>
      <c r="L15" s="88">
        <f t="shared" si="0"/>
        <v>80</v>
      </c>
      <c r="M15" s="89" t="str">
        <f t="shared" si="1"/>
        <v>OK</v>
      </c>
      <c r="N15" s="33"/>
      <c r="O15" s="33"/>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c r="L18" s="88">
        <f t="shared" si="0"/>
        <v>0</v>
      </c>
      <c r="M18" s="89" t="str">
        <f t="shared" si="1"/>
        <v>OK</v>
      </c>
      <c r="N18" s="33"/>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0</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8:A19"/>
    <mergeCell ref="B18:B19"/>
    <mergeCell ref="N1:N2"/>
    <mergeCell ref="V1:V2"/>
    <mergeCell ref="O1:O2"/>
    <mergeCell ref="H1:M1"/>
    <mergeCell ref="A16:A17"/>
    <mergeCell ref="B16:B17"/>
    <mergeCell ref="Y1:Y2"/>
    <mergeCell ref="A2:M2"/>
    <mergeCell ref="A4:A13"/>
    <mergeCell ref="B4:B13"/>
    <mergeCell ref="A14:A15"/>
    <mergeCell ref="B14:B15"/>
    <mergeCell ref="W1:W2"/>
    <mergeCell ref="X1:X2"/>
    <mergeCell ref="P1:P2"/>
    <mergeCell ref="Q1:Q2"/>
    <mergeCell ref="R1:R2"/>
    <mergeCell ref="S1:S2"/>
    <mergeCell ref="T1:T2"/>
    <mergeCell ref="U1:U2"/>
    <mergeCell ref="A1:C1"/>
    <mergeCell ref="D1:F1"/>
    <mergeCell ref="A20:A22"/>
    <mergeCell ref="B20:B22"/>
    <mergeCell ref="A23:A26"/>
    <mergeCell ref="B23:B26"/>
    <mergeCell ref="A27:A31"/>
    <mergeCell ref="B27:B31"/>
  </mergeCells>
  <conditionalFormatting sqref="Q5:Y18">
    <cfRule type="cellIs" dxfId="158" priority="10" stopIfTrue="1" operator="greaterThan">
      <formula>0</formula>
    </cfRule>
    <cfRule type="cellIs" dxfId="157" priority="11" stopIfTrue="1" operator="greaterThan">
      <formula>0</formula>
    </cfRule>
    <cfRule type="cellIs" dxfId="156" priority="12" stopIfTrue="1" operator="greaterThan">
      <formula>0</formula>
    </cfRule>
  </conditionalFormatting>
  <conditionalFormatting sqref="Q4:Y4">
    <cfRule type="cellIs" dxfId="155" priority="7" stopIfTrue="1" operator="greaterThan">
      <formula>0</formula>
    </cfRule>
    <cfRule type="cellIs" dxfId="154" priority="8" stopIfTrue="1" operator="greaterThan">
      <formula>0</formula>
    </cfRule>
    <cfRule type="cellIs" dxfId="153" priority="9" stopIfTrue="1" operator="greaterThan">
      <formula>0</formula>
    </cfRule>
  </conditionalFormatting>
  <conditionalFormatting sqref="N4 N5:P18">
    <cfRule type="cellIs" dxfId="152" priority="4" stopIfTrue="1" operator="greaterThan">
      <formula>0</formula>
    </cfRule>
    <cfRule type="cellIs" dxfId="151" priority="5" stopIfTrue="1" operator="greaterThan">
      <formula>0</formula>
    </cfRule>
    <cfRule type="cellIs" dxfId="150" priority="6" stopIfTrue="1" operator="greaterThan">
      <formula>0</formula>
    </cfRule>
  </conditionalFormatting>
  <conditionalFormatting sqref="O4:P4">
    <cfRule type="cellIs" dxfId="149" priority="1" stopIfTrue="1" operator="greaterThan">
      <formula>0</formula>
    </cfRule>
    <cfRule type="cellIs" dxfId="148" priority="2" stopIfTrue="1" operator="greaterThan">
      <formula>0</formula>
    </cfRule>
    <cfRule type="cellIs" dxfId="147" priority="3"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topLeftCell="B16" zoomScale="80" zoomScaleNormal="80" workbookViewId="0">
      <selection activeCell="R1" sqref="R1:R1048576"/>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4" width="18.7109375" style="25" customWidth="1"/>
    <col min="25" max="16384" width="9.7109375" style="20"/>
  </cols>
  <sheetData>
    <row r="1" spans="1:24" ht="30.75" customHeight="1" x14ac:dyDescent="0.25">
      <c r="A1" s="155" t="s">
        <v>101</v>
      </c>
      <c r="B1" s="155"/>
      <c r="C1" s="155"/>
      <c r="D1" s="153" t="s">
        <v>38</v>
      </c>
      <c r="E1" s="153"/>
      <c r="F1" s="153"/>
      <c r="G1" s="104"/>
      <c r="H1" s="153" t="s">
        <v>102</v>
      </c>
      <c r="I1" s="153"/>
      <c r="J1" s="153"/>
      <c r="K1" s="153"/>
      <c r="L1" s="153"/>
      <c r="M1" s="153"/>
      <c r="N1" s="154" t="s">
        <v>173</v>
      </c>
      <c r="O1" s="154" t="s">
        <v>174</v>
      </c>
      <c r="P1" s="154" t="s">
        <v>175</v>
      </c>
      <c r="Q1" s="154" t="s">
        <v>176</v>
      </c>
      <c r="R1" s="154" t="s">
        <v>199</v>
      </c>
      <c r="S1" s="154" t="s">
        <v>103</v>
      </c>
      <c r="T1" s="154" t="s">
        <v>103</v>
      </c>
      <c r="U1" s="154" t="s">
        <v>103</v>
      </c>
      <c r="V1" s="154" t="s">
        <v>103</v>
      </c>
      <c r="W1" s="154" t="s">
        <v>103</v>
      </c>
      <c r="X1" s="154" t="s">
        <v>103</v>
      </c>
    </row>
    <row r="2" spans="1:24"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row>
    <row r="3" spans="1:24"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43062</v>
      </c>
      <c r="O3" s="86">
        <v>43062</v>
      </c>
      <c r="P3" s="86">
        <v>43062</v>
      </c>
      <c r="Q3" s="86">
        <v>43066</v>
      </c>
      <c r="R3" s="86">
        <v>43294</v>
      </c>
      <c r="S3" s="87" t="s">
        <v>1</v>
      </c>
      <c r="T3" s="87" t="s">
        <v>1</v>
      </c>
      <c r="U3" s="87" t="s">
        <v>1</v>
      </c>
      <c r="V3" s="87" t="s">
        <v>1</v>
      </c>
      <c r="W3" s="87" t="s">
        <v>1</v>
      </c>
      <c r="X3" s="87" t="s">
        <v>1</v>
      </c>
    </row>
    <row r="4" spans="1:24" ht="50.1" customHeight="1" x14ac:dyDescent="0.25">
      <c r="A4" s="144">
        <v>1</v>
      </c>
      <c r="B4" s="152" t="s">
        <v>106</v>
      </c>
      <c r="C4" s="37">
        <v>1</v>
      </c>
      <c r="D4" s="113" t="s">
        <v>39</v>
      </c>
      <c r="E4" s="105" t="s">
        <v>107</v>
      </c>
      <c r="F4" s="52" t="s">
        <v>7</v>
      </c>
      <c r="G4" s="106" t="s">
        <v>108</v>
      </c>
      <c r="H4" s="106" t="s">
        <v>78</v>
      </c>
      <c r="I4" s="52" t="s">
        <v>52</v>
      </c>
      <c r="J4" s="93">
        <v>12</v>
      </c>
      <c r="K4" s="34"/>
      <c r="L4" s="88">
        <f>K4-(SUM(N4:X4))</f>
        <v>0</v>
      </c>
      <c r="M4" s="89" t="str">
        <f>IF(L4&lt;0,"ATENÇÃO","OK")</f>
        <v>OK</v>
      </c>
      <c r="N4" s="33"/>
      <c r="O4" s="33"/>
      <c r="P4" s="33"/>
      <c r="Q4" s="33"/>
      <c r="R4" s="33"/>
      <c r="S4" s="33"/>
      <c r="T4" s="33"/>
      <c r="U4" s="33"/>
      <c r="V4" s="33"/>
      <c r="W4" s="33"/>
      <c r="X4" s="33"/>
    </row>
    <row r="5" spans="1:24" ht="50.1" customHeight="1" x14ac:dyDescent="0.25">
      <c r="A5" s="144"/>
      <c r="B5" s="152"/>
      <c r="C5" s="37">
        <v>2</v>
      </c>
      <c r="D5" s="114" t="s">
        <v>109</v>
      </c>
      <c r="E5" s="105" t="s">
        <v>107</v>
      </c>
      <c r="F5" s="52" t="s">
        <v>7</v>
      </c>
      <c r="G5" s="106" t="s">
        <v>108</v>
      </c>
      <c r="H5" s="106" t="s">
        <v>79</v>
      </c>
      <c r="I5" s="52" t="s">
        <v>52</v>
      </c>
      <c r="J5" s="93">
        <v>25</v>
      </c>
      <c r="K5" s="34"/>
      <c r="L5" s="88">
        <f>K5-(SUM(N5:X5))</f>
        <v>0</v>
      </c>
      <c r="M5" s="89" t="str">
        <f t="shared" ref="M5:M31" si="0">IF(L5&lt;0,"ATENÇÃO","OK")</f>
        <v>OK</v>
      </c>
      <c r="N5" s="33"/>
      <c r="O5" s="33"/>
      <c r="P5" s="33"/>
      <c r="Q5" s="33"/>
      <c r="R5" s="33"/>
      <c r="S5" s="33"/>
      <c r="T5" s="33"/>
      <c r="U5" s="33"/>
      <c r="V5" s="33"/>
      <c r="W5" s="33"/>
      <c r="X5" s="33"/>
    </row>
    <row r="6" spans="1:24" ht="50.1" customHeight="1" x14ac:dyDescent="0.25">
      <c r="A6" s="144"/>
      <c r="B6" s="152"/>
      <c r="C6" s="37">
        <v>3</v>
      </c>
      <c r="D6" s="114" t="s">
        <v>40</v>
      </c>
      <c r="E6" s="105" t="s">
        <v>107</v>
      </c>
      <c r="F6" s="52" t="s">
        <v>7</v>
      </c>
      <c r="G6" s="106" t="s">
        <v>108</v>
      </c>
      <c r="H6" s="106" t="s">
        <v>80</v>
      </c>
      <c r="I6" s="52" t="s">
        <v>52</v>
      </c>
      <c r="J6" s="93">
        <v>25</v>
      </c>
      <c r="K6" s="35"/>
      <c r="L6" s="88">
        <f>K6-(SUM(N6:X6))</f>
        <v>0</v>
      </c>
      <c r="M6" s="89" t="str">
        <f t="shared" si="0"/>
        <v>OK</v>
      </c>
      <c r="N6" s="33"/>
      <c r="O6" s="33"/>
      <c r="P6" s="33"/>
      <c r="Q6" s="33"/>
      <c r="R6" s="33"/>
      <c r="S6" s="33"/>
      <c r="T6" s="33"/>
      <c r="U6" s="33"/>
      <c r="V6" s="33"/>
      <c r="W6" s="33"/>
      <c r="X6" s="33"/>
    </row>
    <row r="7" spans="1:24" ht="50.1" customHeight="1" x14ac:dyDescent="0.25">
      <c r="A7" s="144"/>
      <c r="B7" s="152"/>
      <c r="C7" s="37">
        <v>4</v>
      </c>
      <c r="D7" s="115" t="s">
        <v>110</v>
      </c>
      <c r="E7" s="105" t="s">
        <v>107</v>
      </c>
      <c r="F7" s="52" t="s">
        <v>50</v>
      </c>
      <c r="G7" s="106" t="s">
        <v>108</v>
      </c>
      <c r="H7" s="106" t="s">
        <v>111</v>
      </c>
      <c r="I7" s="52" t="s">
        <v>53</v>
      </c>
      <c r="J7" s="93">
        <v>25</v>
      </c>
      <c r="K7" s="35"/>
      <c r="L7" s="88">
        <f>K7-(SUM(N7:X7))</f>
        <v>0</v>
      </c>
      <c r="M7" s="89" t="str">
        <f t="shared" si="0"/>
        <v>OK</v>
      </c>
      <c r="N7" s="33"/>
      <c r="O7" s="33"/>
      <c r="P7" s="33"/>
      <c r="Q7" s="33"/>
      <c r="R7" s="33"/>
      <c r="S7" s="33"/>
      <c r="T7" s="33"/>
      <c r="U7" s="33"/>
      <c r="V7" s="33"/>
      <c r="W7" s="33"/>
      <c r="X7" s="33"/>
    </row>
    <row r="8" spans="1:24" ht="50.1" customHeight="1" x14ac:dyDescent="0.25">
      <c r="A8" s="144"/>
      <c r="B8" s="152"/>
      <c r="C8" s="37">
        <v>5</v>
      </c>
      <c r="D8" s="114" t="s">
        <v>41</v>
      </c>
      <c r="E8" s="105" t="s">
        <v>107</v>
      </c>
      <c r="F8" s="52" t="s">
        <v>7</v>
      </c>
      <c r="G8" s="106" t="s">
        <v>108</v>
      </c>
      <c r="H8" s="106" t="s">
        <v>112</v>
      </c>
      <c r="I8" s="52" t="s">
        <v>52</v>
      </c>
      <c r="J8" s="93">
        <v>10</v>
      </c>
      <c r="K8" s="35"/>
      <c r="L8" s="88">
        <f>K8-(SUM(N8:X8))</f>
        <v>0</v>
      </c>
      <c r="M8" s="89" t="str">
        <f t="shared" si="0"/>
        <v>OK</v>
      </c>
      <c r="N8" s="33"/>
      <c r="O8" s="33"/>
      <c r="P8" s="33"/>
      <c r="Q8" s="33"/>
      <c r="R8" s="33"/>
      <c r="S8" s="33"/>
      <c r="T8" s="33"/>
      <c r="U8" s="33"/>
      <c r="V8" s="33"/>
      <c r="W8" s="33"/>
      <c r="X8" s="33"/>
    </row>
    <row r="9" spans="1:24" ht="50.1" customHeight="1" x14ac:dyDescent="0.25">
      <c r="A9" s="144"/>
      <c r="B9" s="152"/>
      <c r="C9" s="37">
        <v>6</v>
      </c>
      <c r="D9" s="116" t="s">
        <v>42</v>
      </c>
      <c r="E9" s="105" t="s">
        <v>107</v>
      </c>
      <c r="F9" s="52" t="s">
        <v>7</v>
      </c>
      <c r="G9" s="106" t="s">
        <v>108</v>
      </c>
      <c r="H9" s="106" t="s">
        <v>112</v>
      </c>
      <c r="I9" s="52" t="s">
        <v>52</v>
      </c>
      <c r="J9" s="93">
        <v>25</v>
      </c>
      <c r="K9" s="35">
        <v>2</v>
      </c>
      <c r="L9" s="88">
        <f>K9-(SUM(N9:X9))</f>
        <v>0</v>
      </c>
      <c r="M9" s="89" t="str">
        <f t="shared" si="0"/>
        <v>OK</v>
      </c>
      <c r="N9" s="33">
        <v>2</v>
      </c>
      <c r="O9" s="33"/>
      <c r="P9" s="33"/>
      <c r="Q9" s="33"/>
      <c r="R9" s="33"/>
      <c r="S9" s="33"/>
      <c r="T9" s="33"/>
      <c r="U9" s="33"/>
      <c r="V9" s="33"/>
      <c r="W9" s="33"/>
      <c r="X9" s="33"/>
    </row>
    <row r="10" spans="1:24" ht="50.1" customHeight="1" x14ac:dyDescent="0.25">
      <c r="A10" s="144"/>
      <c r="B10" s="152"/>
      <c r="C10" s="37">
        <v>7</v>
      </c>
      <c r="D10" s="116" t="s">
        <v>43</v>
      </c>
      <c r="E10" s="105" t="s">
        <v>107</v>
      </c>
      <c r="F10" s="52" t="s">
        <v>7</v>
      </c>
      <c r="G10" s="106" t="s">
        <v>108</v>
      </c>
      <c r="H10" s="106" t="s">
        <v>83</v>
      </c>
      <c r="I10" s="52" t="s">
        <v>52</v>
      </c>
      <c r="J10" s="93">
        <v>15</v>
      </c>
      <c r="K10" s="35"/>
      <c r="L10" s="88">
        <f>K10-(SUM(N10:X10))</f>
        <v>0</v>
      </c>
      <c r="M10" s="89" t="str">
        <f t="shared" si="0"/>
        <v>OK</v>
      </c>
      <c r="N10" s="33"/>
      <c r="O10" s="33"/>
      <c r="P10" s="33"/>
      <c r="Q10" s="33"/>
      <c r="R10" s="33"/>
      <c r="S10" s="33"/>
      <c r="T10" s="33"/>
      <c r="U10" s="33"/>
      <c r="V10" s="33"/>
      <c r="W10" s="33"/>
      <c r="X10" s="33"/>
    </row>
    <row r="11" spans="1:24" ht="50.1" customHeight="1" x14ac:dyDescent="0.25">
      <c r="A11" s="144"/>
      <c r="B11" s="152"/>
      <c r="C11" s="37">
        <v>8</v>
      </c>
      <c r="D11" s="116" t="s">
        <v>44</v>
      </c>
      <c r="E11" s="105" t="s">
        <v>107</v>
      </c>
      <c r="F11" s="52" t="s">
        <v>7</v>
      </c>
      <c r="G11" s="106" t="s">
        <v>108</v>
      </c>
      <c r="H11" s="106" t="s">
        <v>84</v>
      </c>
      <c r="I11" s="52" t="s">
        <v>52</v>
      </c>
      <c r="J11" s="93">
        <v>8</v>
      </c>
      <c r="K11" s="35">
        <v>5</v>
      </c>
      <c r="L11" s="88">
        <f>K11-(SUM(N11:X11))</f>
        <v>5</v>
      </c>
      <c r="M11" s="89" t="str">
        <f t="shared" si="0"/>
        <v>OK</v>
      </c>
      <c r="N11" s="33"/>
      <c r="O11" s="33"/>
      <c r="P11" s="33"/>
      <c r="Q11" s="33"/>
      <c r="R11" s="33"/>
      <c r="S11" s="33"/>
      <c r="T11" s="33"/>
      <c r="U11" s="33"/>
      <c r="V11" s="33"/>
      <c r="W11" s="33"/>
      <c r="X11" s="33"/>
    </row>
    <row r="12" spans="1:24" ht="50.1" customHeight="1" x14ac:dyDescent="0.25">
      <c r="A12" s="144"/>
      <c r="B12" s="152"/>
      <c r="C12" s="37">
        <v>9</v>
      </c>
      <c r="D12" s="116" t="s">
        <v>45</v>
      </c>
      <c r="E12" s="105" t="s">
        <v>107</v>
      </c>
      <c r="F12" s="52" t="s">
        <v>7</v>
      </c>
      <c r="G12" s="106" t="s">
        <v>108</v>
      </c>
      <c r="H12" s="106" t="s">
        <v>85</v>
      </c>
      <c r="I12" s="52" t="s">
        <v>52</v>
      </c>
      <c r="J12" s="93">
        <v>50</v>
      </c>
      <c r="K12" s="35">
        <v>5</v>
      </c>
      <c r="L12" s="88">
        <f>K12-(SUM(N12:X12))</f>
        <v>0</v>
      </c>
      <c r="M12" s="89" t="str">
        <f t="shared" si="0"/>
        <v>OK</v>
      </c>
      <c r="N12" s="33">
        <v>5</v>
      </c>
      <c r="O12" s="33"/>
      <c r="P12" s="33"/>
      <c r="Q12" s="33"/>
      <c r="R12" s="33"/>
      <c r="S12" s="33"/>
      <c r="T12" s="33"/>
      <c r="U12" s="33"/>
      <c r="V12" s="33"/>
      <c r="W12" s="33"/>
      <c r="X12" s="33"/>
    </row>
    <row r="13" spans="1:24" ht="50.1" customHeight="1" x14ac:dyDescent="0.25">
      <c r="A13" s="144"/>
      <c r="B13" s="152"/>
      <c r="C13" s="107">
        <v>10</v>
      </c>
      <c r="D13" s="117" t="s">
        <v>46</v>
      </c>
      <c r="E13" s="108" t="s">
        <v>107</v>
      </c>
      <c r="F13" s="109" t="s">
        <v>7</v>
      </c>
      <c r="G13" s="110" t="s">
        <v>108</v>
      </c>
      <c r="H13" s="110" t="s">
        <v>112</v>
      </c>
      <c r="I13" s="109" t="s">
        <v>52</v>
      </c>
      <c r="J13" s="93">
        <v>137</v>
      </c>
      <c r="K13" s="35">
        <v>2</v>
      </c>
      <c r="L13" s="88">
        <f>K13-(SUM(N13:X13))</f>
        <v>0</v>
      </c>
      <c r="M13" s="89" t="str">
        <f t="shared" si="0"/>
        <v>OK</v>
      </c>
      <c r="N13" s="33">
        <v>2</v>
      </c>
      <c r="O13" s="33"/>
      <c r="P13" s="33"/>
      <c r="Q13" s="33"/>
      <c r="R13" s="33"/>
      <c r="S13" s="33"/>
      <c r="T13" s="33"/>
      <c r="U13" s="33"/>
      <c r="V13" s="33"/>
      <c r="W13" s="33"/>
      <c r="X13" s="33"/>
    </row>
    <row r="14" spans="1:24" ht="50.1" customHeight="1" x14ac:dyDescent="0.25">
      <c r="A14" s="149">
        <v>2</v>
      </c>
      <c r="B14" s="150" t="s">
        <v>113</v>
      </c>
      <c r="C14" s="122">
        <v>11</v>
      </c>
      <c r="D14" s="123" t="s">
        <v>159</v>
      </c>
      <c r="E14" s="124" t="s">
        <v>114</v>
      </c>
      <c r="F14" s="125" t="s">
        <v>7</v>
      </c>
      <c r="G14" s="126" t="s">
        <v>115</v>
      </c>
      <c r="H14" s="126" t="s">
        <v>116</v>
      </c>
      <c r="I14" s="125" t="s">
        <v>53</v>
      </c>
      <c r="J14" s="127">
        <v>23.64</v>
      </c>
      <c r="K14" s="35">
        <f>150</f>
        <v>150</v>
      </c>
      <c r="L14" s="88">
        <f>K14-(SUM(N14:X14))</f>
        <v>0</v>
      </c>
      <c r="M14" s="89" t="str">
        <f t="shared" si="0"/>
        <v>OK</v>
      </c>
      <c r="N14" s="33"/>
      <c r="O14" s="33"/>
      <c r="P14" s="33"/>
      <c r="Q14" s="33"/>
      <c r="R14" s="33">
        <v>150</v>
      </c>
      <c r="S14" s="33"/>
      <c r="T14" s="33"/>
      <c r="U14" s="33"/>
      <c r="V14" s="33"/>
      <c r="W14" s="33"/>
      <c r="X14" s="33"/>
    </row>
    <row r="15" spans="1:24" ht="50.1" customHeight="1" x14ac:dyDescent="0.25">
      <c r="A15" s="149"/>
      <c r="B15" s="150"/>
      <c r="C15" s="122">
        <v>12</v>
      </c>
      <c r="D15" s="123" t="s">
        <v>160</v>
      </c>
      <c r="E15" s="124" t="s">
        <v>117</v>
      </c>
      <c r="F15" s="125" t="s">
        <v>7</v>
      </c>
      <c r="G15" s="126" t="s">
        <v>115</v>
      </c>
      <c r="H15" s="126" t="s">
        <v>118</v>
      </c>
      <c r="I15" s="125" t="s">
        <v>53</v>
      </c>
      <c r="J15" s="127">
        <v>49.17</v>
      </c>
      <c r="K15" s="35">
        <f>40</f>
        <v>40</v>
      </c>
      <c r="L15" s="88">
        <f>K15-(SUM(N15:X15))</f>
        <v>0</v>
      </c>
      <c r="M15" s="89" t="str">
        <f t="shared" si="0"/>
        <v>OK</v>
      </c>
      <c r="N15" s="33"/>
      <c r="O15" s="33"/>
      <c r="P15" s="33"/>
      <c r="Q15" s="33"/>
      <c r="R15" s="33">
        <v>40</v>
      </c>
      <c r="S15" s="33"/>
      <c r="T15" s="33"/>
      <c r="U15" s="33"/>
      <c r="V15" s="33"/>
      <c r="W15" s="33"/>
      <c r="X15" s="33"/>
    </row>
    <row r="16" spans="1:24" ht="50.1" customHeight="1" x14ac:dyDescent="0.25">
      <c r="A16" s="144">
        <v>3</v>
      </c>
      <c r="B16" s="145" t="s">
        <v>113</v>
      </c>
      <c r="C16" s="37">
        <v>13</v>
      </c>
      <c r="D16" s="116" t="s">
        <v>161</v>
      </c>
      <c r="E16" s="111" t="s">
        <v>119</v>
      </c>
      <c r="F16" s="52" t="s">
        <v>7</v>
      </c>
      <c r="G16" s="106" t="s">
        <v>115</v>
      </c>
      <c r="H16" s="106" t="s">
        <v>120</v>
      </c>
      <c r="I16" s="52" t="s">
        <v>53</v>
      </c>
      <c r="J16" s="93">
        <v>65.36</v>
      </c>
      <c r="K16" s="35">
        <v>30</v>
      </c>
      <c r="L16" s="88">
        <f>K16-(SUM(N16:X16))</f>
        <v>0</v>
      </c>
      <c r="M16" s="89" t="str">
        <f t="shared" si="0"/>
        <v>OK</v>
      </c>
      <c r="N16" s="33"/>
      <c r="O16" s="33">
        <v>15</v>
      </c>
      <c r="P16" s="33">
        <v>15</v>
      </c>
      <c r="Q16" s="33"/>
      <c r="R16" s="33"/>
      <c r="S16" s="33"/>
      <c r="T16" s="33"/>
      <c r="U16" s="33"/>
      <c r="V16" s="33"/>
      <c r="W16" s="33"/>
      <c r="X16" s="33"/>
    </row>
    <row r="17" spans="1:24" ht="50.1" customHeight="1" x14ac:dyDescent="0.25">
      <c r="A17" s="144"/>
      <c r="B17" s="145"/>
      <c r="C17" s="37">
        <v>14</v>
      </c>
      <c r="D17" s="115" t="s">
        <v>162</v>
      </c>
      <c r="E17" s="52" t="s">
        <v>119</v>
      </c>
      <c r="F17" s="52" t="s">
        <v>7</v>
      </c>
      <c r="G17" s="106" t="s">
        <v>115</v>
      </c>
      <c r="H17" s="106" t="s">
        <v>121</v>
      </c>
      <c r="I17" s="52" t="s">
        <v>53</v>
      </c>
      <c r="J17" s="93">
        <v>48.4</v>
      </c>
      <c r="K17" s="35"/>
      <c r="L17" s="88">
        <f>K17-(SUM(N17:X17))</f>
        <v>0</v>
      </c>
      <c r="M17" s="89" t="str">
        <f t="shared" si="0"/>
        <v>OK</v>
      </c>
      <c r="N17" s="33"/>
      <c r="O17" s="33"/>
      <c r="P17" s="33"/>
      <c r="Q17" s="33"/>
      <c r="R17" s="33"/>
      <c r="S17" s="33"/>
      <c r="T17" s="33"/>
      <c r="U17" s="33"/>
      <c r="V17" s="33"/>
      <c r="W17" s="33"/>
      <c r="X17" s="33"/>
    </row>
    <row r="18" spans="1:24" ht="50.1" customHeight="1" x14ac:dyDescent="0.25">
      <c r="A18" s="149">
        <v>4</v>
      </c>
      <c r="B18" s="150" t="s">
        <v>122</v>
      </c>
      <c r="C18" s="122">
        <v>15</v>
      </c>
      <c r="D18" s="123" t="s">
        <v>123</v>
      </c>
      <c r="E18" s="128" t="s">
        <v>124</v>
      </c>
      <c r="F18" s="125" t="s">
        <v>7</v>
      </c>
      <c r="G18" s="126" t="s">
        <v>125</v>
      </c>
      <c r="H18" s="126" t="s">
        <v>126</v>
      </c>
      <c r="I18" s="125" t="s">
        <v>127</v>
      </c>
      <c r="J18" s="127">
        <v>180.96</v>
      </c>
      <c r="K18" s="35">
        <f>6-2</f>
        <v>4</v>
      </c>
      <c r="L18" s="88">
        <f>K18-(SUM(N18:X18))</f>
        <v>0</v>
      </c>
      <c r="M18" s="89" t="str">
        <f t="shared" si="0"/>
        <v>OK</v>
      </c>
      <c r="N18" s="33"/>
      <c r="O18" s="33"/>
      <c r="P18" s="33"/>
      <c r="Q18" s="33">
        <v>4</v>
      </c>
      <c r="R18" s="33"/>
      <c r="S18" s="33"/>
      <c r="T18" s="33"/>
      <c r="U18" s="33"/>
      <c r="V18" s="33"/>
      <c r="W18" s="33"/>
      <c r="X18" s="33"/>
    </row>
    <row r="19" spans="1:24" ht="50.1" customHeight="1" x14ac:dyDescent="0.25">
      <c r="A19" s="149"/>
      <c r="B19" s="151"/>
      <c r="C19" s="122">
        <v>16</v>
      </c>
      <c r="D19" s="123" t="s">
        <v>128</v>
      </c>
      <c r="E19" s="124" t="s">
        <v>124</v>
      </c>
      <c r="F19" s="125" t="s">
        <v>7</v>
      </c>
      <c r="G19" s="126" t="s">
        <v>125</v>
      </c>
      <c r="H19" s="126" t="s">
        <v>126</v>
      </c>
      <c r="I19" s="125" t="s">
        <v>127</v>
      </c>
      <c r="J19" s="129">
        <v>206</v>
      </c>
      <c r="K19" s="35"/>
      <c r="L19" s="88">
        <f>K19-(SUM(N19:X19))</f>
        <v>0</v>
      </c>
      <c r="M19" s="89" t="str">
        <f t="shared" si="0"/>
        <v>OK</v>
      </c>
      <c r="N19" s="120"/>
      <c r="O19" s="120"/>
      <c r="P19" s="120"/>
      <c r="Q19" s="120"/>
      <c r="R19" s="120"/>
      <c r="S19" s="120"/>
      <c r="T19" s="120"/>
      <c r="U19" s="120"/>
      <c r="V19" s="120"/>
      <c r="W19" s="120"/>
      <c r="X19" s="120"/>
    </row>
    <row r="20" spans="1:24" ht="50.1" customHeight="1" x14ac:dyDescent="0.25">
      <c r="A20" s="146">
        <v>6</v>
      </c>
      <c r="B20" s="147" t="s">
        <v>129</v>
      </c>
      <c r="C20" s="107">
        <v>19</v>
      </c>
      <c r="D20" s="118" t="s">
        <v>130</v>
      </c>
      <c r="E20" s="109" t="s">
        <v>131</v>
      </c>
      <c r="F20" s="109" t="s">
        <v>50</v>
      </c>
      <c r="G20" s="110" t="s">
        <v>115</v>
      </c>
      <c r="H20" s="110" t="s">
        <v>132</v>
      </c>
      <c r="I20" s="109" t="s">
        <v>53</v>
      </c>
      <c r="J20" s="121">
        <v>87.24</v>
      </c>
      <c r="K20" s="35"/>
      <c r="L20" s="88">
        <f>K20-(SUM(N20:X20))</f>
        <v>0</v>
      </c>
      <c r="M20" s="89" t="str">
        <f t="shared" si="0"/>
        <v>OK</v>
      </c>
      <c r="N20" s="120"/>
      <c r="O20" s="120"/>
      <c r="P20" s="120"/>
      <c r="Q20" s="120"/>
      <c r="R20" s="120"/>
      <c r="S20" s="120"/>
      <c r="T20" s="120"/>
      <c r="U20" s="120"/>
      <c r="V20" s="120"/>
      <c r="W20" s="120"/>
      <c r="X20" s="120"/>
    </row>
    <row r="21" spans="1:24" ht="50.1" customHeight="1" x14ac:dyDescent="0.25">
      <c r="A21" s="146"/>
      <c r="B21" s="148"/>
      <c r="C21" s="107">
        <v>20</v>
      </c>
      <c r="D21" s="119" t="s">
        <v>133</v>
      </c>
      <c r="E21" s="108" t="s">
        <v>131</v>
      </c>
      <c r="F21" s="109" t="s">
        <v>7</v>
      </c>
      <c r="G21" s="110" t="s">
        <v>115</v>
      </c>
      <c r="H21" s="110" t="s">
        <v>134</v>
      </c>
      <c r="I21" s="109" t="s">
        <v>53</v>
      </c>
      <c r="J21" s="121">
        <v>44.58</v>
      </c>
      <c r="K21" s="35"/>
      <c r="L21" s="88">
        <f>K21-(SUM(N21:X21))</f>
        <v>0</v>
      </c>
      <c r="M21" s="89" t="str">
        <f t="shared" si="0"/>
        <v>OK</v>
      </c>
      <c r="N21" s="120"/>
      <c r="O21" s="120"/>
      <c r="P21" s="120"/>
      <c r="Q21" s="120"/>
      <c r="R21" s="120"/>
      <c r="S21" s="120"/>
      <c r="T21" s="120"/>
      <c r="U21" s="120"/>
      <c r="V21" s="120"/>
      <c r="W21" s="120"/>
      <c r="X21" s="120"/>
    </row>
    <row r="22" spans="1:24" ht="50.1" customHeight="1" x14ac:dyDescent="0.25">
      <c r="A22" s="146"/>
      <c r="B22" s="148"/>
      <c r="C22" s="107">
        <v>21</v>
      </c>
      <c r="D22" s="119" t="s">
        <v>135</v>
      </c>
      <c r="E22" s="108" t="s">
        <v>131</v>
      </c>
      <c r="F22" s="109" t="s">
        <v>7</v>
      </c>
      <c r="G22" s="110" t="s">
        <v>115</v>
      </c>
      <c r="H22" s="110" t="s">
        <v>134</v>
      </c>
      <c r="I22" s="109" t="s">
        <v>53</v>
      </c>
      <c r="J22" s="121">
        <v>44.58</v>
      </c>
      <c r="K22" s="35"/>
      <c r="L22" s="88">
        <f>K22-(SUM(N22:X22))</f>
        <v>0</v>
      </c>
      <c r="M22" s="89" t="str">
        <f t="shared" si="0"/>
        <v>OK</v>
      </c>
      <c r="N22" s="120"/>
      <c r="O22" s="120"/>
      <c r="P22" s="120"/>
      <c r="Q22" s="120"/>
      <c r="R22" s="120"/>
      <c r="S22" s="120"/>
      <c r="T22" s="120"/>
      <c r="U22" s="120"/>
      <c r="V22" s="120"/>
      <c r="W22" s="120"/>
      <c r="X22" s="120"/>
    </row>
    <row r="23" spans="1:24" ht="50.1" customHeight="1" x14ac:dyDescent="0.25">
      <c r="A23" s="149">
        <v>8</v>
      </c>
      <c r="B23" s="150" t="s">
        <v>113</v>
      </c>
      <c r="C23" s="122">
        <v>26</v>
      </c>
      <c r="D23" s="130" t="s">
        <v>136</v>
      </c>
      <c r="E23" s="131" t="s">
        <v>137</v>
      </c>
      <c r="F23" s="125" t="s">
        <v>7</v>
      </c>
      <c r="G23" s="126" t="s">
        <v>115</v>
      </c>
      <c r="H23" s="126" t="s">
        <v>138</v>
      </c>
      <c r="I23" s="125" t="s">
        <v>53</v>
      </c>
      <c r="J23" s="129">
        <v>161.66</v>
      </c>
      <c r="K23" s="35"/>
      <c r="L23" s="88">
        <f>K23-(SUM(N23:X23))</f>
        <v>0</v>
      </c>
      <c r="M23" s="89" t="str">
        <f t="shared" si="0"/>
        <v>OK</v>
      </c>
      <c r="N23" s="120"/>
      <c r="O23" s="120"/>
      <c r="P23" s="120"/>
      <c r="Q23" s="120"/>
      <c r="R23" s="120"/>
      <c r="S23" s="120"/>
      <c r="T23" s="120"/>
      <c r="U23" s="120"/>
      <c r="V23" s="120"/>
      <c r="W23" s="120"/>
      <c r="X23" s="120"/>
    </row>
    <row r="24" spans="1:24" ht="50.1" customHeight="1" x14ac:dyDescent="0.25">
      <c r="A24" s="149"/>
      <c r="B24" s="150"/>
      <c r="C24" s="122">
        <v>27</v>
      </c>
      <c r="D24" s="132" t="s">
        <v>139</v>
      </c>
      <c r="E24" s="124" t="s">
        <v>137</v>
      </c>
      <c r="F24" s="125" t="s">
        <v>7</v>
      </c>
      <c r="G24" s="126" t="s">
        <v>115</v>
      </c>
      <c r="H24" s="126" t="s">
        <v>138</v>
      </c>
      <c r="I24" s="125" t="s">
        <v>53</v>
      </c>
      <c r="J24" s="129">
        <v>161.66</v>
      </c>
      <c r="K24" s="35"/>
      <c r="L24" s="88">
        <f>K24-(SUM(N24:X24))</f>
        <v>0</v>
      </c>
      <c r="M24" s="89" t="str">
        <f t="shared" si="0"/>
        <v>OK</v>
      </c>
      <c r="N24" s="120"/>
      <c r="O24" s="120"/>
      <c r="P24" s="120"/>
      <c r="Q24" s="120"/>
      <c r="R24" s="120"/>
      <c r="S24" s="120"/>
      <c r="T24" s="120"/>
      <c r="U24" s="120"/>
      <c r="V24" s="120"/>
      <c r="W24" s="120"/>
      <c r="X24" s="120"/>
    </row>
    <row r="25" spans="1:24" ht="50.1" customHeight="1" x14ac:dyDescent="0.25">
      <c r="A25" s="149"/>
      <c r="B25" s="150"/>
      <c r="C25" s="122">
        <v>28</v>
      </c>
      <c r="D25" s="133" t="s">
        <v>140</v>
      </c>
      <c r="E25" s="131" t="s">
        <v>137</v>
      </c>
      <c r="F25" s="125" t="s">
        <v>7</v>
      </c>
      <c r="G25" s="126" t="s">
        <v>115</v>
      </c>
      <c r="H25" s="126" t="s">
        <v>138</v>
      </c>
      <c r="I25" s="125" t="s">
        <v>53</v>
      </c>
      <c r="J25" s="129">
        <v>161.66</v>
      </c>
      <c r="K25" s="35"/>
      <c r="L25" s="88">
        <f>K25-(SUM(N25:X25))</f>
        <v>0</v>
      </c>
      <c r="M25" s="89" t="str">
        <f t="shared" si="0"/>
        <v>OK</v>
      </c>
      <c r="N25" s="120"/>
      <c r="O25" s="120"/>
      <c r="P25" s="120"/>
      <c r="Q25" s="120"/>
      <c r="R25" s="120"/>
      <c r="S25" s="120"/>
      <c r="T25" s="120"/>
      <c r="U25" s="120"/>
      <c r="V25" s="120"/>
      <c r="W25" s="120"/>
      <c r="X25" s="120"/>
    </row>
    <row r="26" spans="1:24" ht="50.1" customHeight="1" x14ac:dyDescent="0.25">
      <c r="A26" s="149"/>
      <c r="B26" s="150"/>
      <c r="C26" s="122">
        <v>29</v>
      </c>
      <c r="D26" s="132" t="s">
        <v>141</v>
      </c>
      <c r="E26" s="124" t="s">
        <v>137</v>
      </c>
      <c r="F26" s="125" t="s">
        <v>7</v>
      </c>
      <c r="G26" s="126" t="s">
        <v>115</v>
      </c>
      <c r="H26" s="126" t="s">
        <v>138</v>
      </c>
      <c r="I26" s="125" t="s">
        <v>53</v>
      </c>
      <c r="J26" s="129">
        <v>161.66</v>
      </c>
      <c r="K26" s="35"/>
      <c r="L26" s="88">
        <f>K26-(SUM(N26:X26))</f>
        <v>0</v>
      </c>
      <c r="M26" s="89" t="str">
        <f t="shared" si="0"/>
        <v>OK</v>
      </c>
      <c r="N26" s="120"/>
      <c r="O26" s="120"/>
      <c r="P26" s="120"/>
      <c r="Q26" s="120"/>
      <c r="R26" s="120"/>
      <c r="S26" s="120"/>
      <c r="T26" s="120"/>
      <c r="U26" s="120"/>
      <c r="V26" s="120"/>
      <c r="W26" s="120"/>
      <c r="X26" s="120"/>
    </row>
    <row r="27" spans="1:24" ht="50.1" customHeight="1" x14ac:dyDescent="0.25">
      <c r="A27" s="144">
        <v>9</v>
      </c>
      <c r="B27" s="145" t="s">
        <v>122</v>
      </c>
      <c r="C27" s="37">
        <v>30</v>
      </c>
      <c r="D27" s="112" t="s">
        <v>142</v>
      </c>
      <c r="E27" s="105" t="s">
        <v>143</v>
      </c>
      <c r="F27" s="52" t="s">
        <v>144</v>
      </c>
      <c r="G27" s="106" t="s">
        <v>145</v>
      </c>
      <c r="H27" s="106" t="s">
        <v>146</v>
      </c>
      <c r="I27" s="52" t="s">
        <v>53</v>
      </c>
      <c r="J27" s="121">
        <v>1.85</v>
      </c>
      <c r="K27" s="35"/>
      <c r="L27" s="88">
        <f>K27-(SUM(N27:X27))</f>
        <v>0</v>
      </c>
      <c r="M27" s="89" t="str">
        <f t="shared" si="0"/>
        <v>OK</v>
      </c>
      <c r="N27" s="120"/>
      <c r="O27" s="120"/>
      <c r="P27" s="120"/>
      <c r="Q27" s="120"/>
      <c r="R27" s="120"/>
      <c r="S27" s="120"/>
      <c r="T27" s="120"/>
      <c r="U27" s="120"/>
      <c r="V27" s="120"/>
      <c r="W27" s="120"/>
      <c r="X27" s="120"/>
    </row>
    <row r="28" spans="1:24" ht="50.1" customHeight="1" x14ac:dyDescent="0.25">
      <c r="A28" s="144"/>
      <c r="B28" s="145"/>
      <c r="C28" s="37">
        <v>31</v>
      </c>
      <c r="D28" s="112" t="s">
        <v>147</v>
      </c>
      <c r="E28" s="105" t="s">
        <v>148</v>
      </c>
      <c r="F28" s="52" t="s">
        <v>144</v>
      </c>
      <c r="G28" s="106" t="s">
        <v>145</v>
      </c>
      <c r="H28" s="106" t="s">
        <v>149</v>
      </c>
      <c r="I28" s="52" t="s">
        <v>53</v>
      </c>
      <c r="J28" s="121">
        <v>11.53</v>
      </c>
      <c r="K28" s="35"/>
      <c r="L28" s="88">
        <f>K28-(SUM(N28:X28))</f>
        <v>0</v>
      </c>
      <c r="M28" s="89" t="str">
        <f t="shared" si="0"/>
        <v>OK</v>
      </c>
      <c r="N28" s="120"/>
      <c r="O28" s="120"/>
      <c r="P28" s="120"/>
      <c r="Q28" s="120"/>
      <c r="R28" s="120"/>
      <c r="S28" s="120"/>
      <c r="T28" s="120"/>
      <c r="U28" s="120"/>
      <c r="V28" s="120"/>
      <c r="W28" s="120"/>
      <c r="X28" s="120"/>
    </row>
    <row r="29" spans="1:24" ht="50.1" customHeight="1" x14ac:dyDescent="0.25">
      <c r="A29" s="144"/>
      <c r="B29" s="145"/>
      <c r="C29" s="37">
        <v>32</v>
      </c>
      <c r="D29" s="112" t="s">
        <v>150</v>
      </c>
      <c r="E29" s="105" t="s">
        <v>151</v>
      </c>
      <c r="F29" s="52" t="s">
        <v>144</v>
      </c>
      <c r="G29" s="106" t="s">
        <v>145</v>
      </c>
      <c r="H29" s="106" t="s">
        <v>152</v>
      </c>
      <c r="I29" s="52" t="s">
        <v>53</v>
      </c>
      <c r="J29" s="121">
        <v>12.83</v>
      </c>
      <c r="K29" s="35"/>
      <c r="L29" s="88">
        <f>K29-(SUM(N29:X29))</f>
        <v>0</v>
      </c>
      <c r="M29" s="89" t="str">
        <f t="shared" si="0"/>
        <v>OK</v>
      </c>
      <c r="N29" s="120"/>
      <c r="O29" s="120"/>
      <c r="P29" s="120"/>
      <c r="Q29" s="120"/>
      <c r="R29" s="120"/>
      <c r="S29" s="120"/>
      <c r="T29" s="120"/>
      <c r="U29" s="120"/>
      <c r="V29" s="120"/>
      <c r="W29" s="120"/>
      <c r="X29" s="120"/>
    </row>
    <row r="30" spans="1:24" ht="50.1" customHeight="1" x14ac:dyDescent="0.25">
      <c r="A30" s="144"/>
      <c r="B30" s="145"/>
      <c r="C30" s="37">
        <v>33</v>
      </c>
      <c r="D30" s="112" t="s">
        <v>153</v>
      </c>
      <c r="E30" s="105" t="s">
        <v>154</v>
      </c>
      <c r="F30" s="52" t="s">
        <v>144</v>
      </c>
      <c r="G30" s="106" t="s">
        <v>155</v>
      </c>
      <c r="H30" s="106" t="s">
        <v>156</v>
      </c>
      <c r="I30" s="52" t="s">
        <v>53</v>
      </c>
      <c r="J30" s="121">
        <v>0.33</v>
      </c>
      <c r="K30" s="35"/>
      <c r="L30" s="88">
        <f>K30-(SUM(N30:X30))</f>
        <v>0</v>
      </c>
      <c r="M30" s="89" t="str">
        <f t="shared" si="0"/>
        <v>OK</v>
      </c>
      <c r="N30" s="120"/>
      <c r="O30" s="120"/>
      <c r="P30" s="120"/>
      <c r="Q30" s="120"/>
      <c r="R30" s="120"/>
      <c r="S30" s="120"/>
      <c r="T30" s="120"/>
      <c r="U30" s="120"/>
      <c r="V30" s="120"/>
      <c r="W30" s="120"/>
      <c r="X30" s="120"/>
    </row>
    <row r="31" spans="1:24" ht="50.1" customHeight="1" x14ac:dyDescent="0.25">
      <c r="A31" s="144"/>
      <c r="B31" s="145"/>
      <c r="C31" s="37">
        <v>34</v>
      </c>
      <c r="D31" s="112" t="s">
        <v>157</v>
      </c>
      <c r="E31" s="105" t="s">
        <v>154</v>
      </c>
      <c r="F31" s="52" t="s">
        <v>144</v>
      </c>
      <c r="G31" s="106" t="s">
        <v>155</v>
      </c>
      <c r="H31" s="106" t="s">
        <v>158</v>
      </c>
      <c r="I31" s="52" t="s">
        <v>53</v>
      </c>
      <c r="J31" s="121">
        <v>2.15</v>
      </c>
      <c r="K31" s="35"/>
      <c r="L31" s="88">
        <f>K31-(SUM(N31:X31))</f>
        <v>0</v>
      </c>
      <c r="M31" s="89" t="str">
        <f t="shared" si="0"/>
        <v>OK</v>
      </c>
      <c r="N31" s="120"/>
      <c r="O31" s="120"/>
      <c r="P31" s="120"/>
      <c r="Q31" s="120"/>
      <c r="R31" s="120"/>
      <c r="S31" s="120"/>
      <c r="T31" s="120"/>
      <c r="U31" s="120"/>
      <c r="V31" s="120"/>
      <c r="W31" s="120"/>
      <c r="X31" s="120"/>
    </row>
  </sheetData>
  <mergeCells count="29">
    <mergeCell ref="A18:A19"/>
    <mergeCell ref="B18:B19"/>
    <mergeCell ref="N1:N2"/>
    <mergeCell ref="U1:U2"/>
    <mergeCell ref="O1:O2"/>
    <mergeCell ref="H1:M1"/>
    <mergeCell ref="A16:A17"/>
    <mergeCell ref="B16:B17"/>
    <mergeCell ref="X1:X2"/>
    <mergeCell ref="A2:M2"/>
    <mergeCell ref="A4:A13"/>
    <mergeCell ref="B4:B13"/>
    <mergeCell ref="A14:A15"/>
    <mergeCell ref="B14:B15"/>
    <mergeCell ref="V1:V2"/>
    <mergeCell ref="W1:W2"/>
    <mergeCell ref="P1:P2"/>
    <mergeCell ref="Q1:Q2"/>
    <mergeCell ref="R1:R2"/>
    <mergeCell ref="S1:S2"/>
    <mergeCell ref="T1:T2"/>
    <mergeCell ref="A1:C1"/>
    <mergeCell ref="D1:F1"/>
    <mergeCell ref="A20:A22"/>
    <mergeCell ref="B20:B22"/>
    <mergeCell ref="A23:A26"/>
    <mergeCell ref="B23:B26"/>
    <mergeCell ref="A27:A31"/>
    <mergeCell ref="B27:B31"/>
  </mergeCells>
  <conditionalFormatting sqref="S5:X18 Q4:R18">
    <cfRule type="cellIs" dxfId="146" priority="22" stopIfTrue="1" operator="greaterThan">
      <formula>0</formula>
    </cfRule>
    <cfRule type="cellIs" dxfId="145" priority="23" stopIfTrue="1" operator="greaterThan">
      <formula>0</formula>
    </cfRule>
    <cfRule type="cellIs" dxfId="144" priority="24" stopIfTrue="1" operator="greaterThan">
      <formula>0</formula>
    </cfRule>
  </conditionalFormatting>
  <conditionalFormatting sqref="S4:X4">
    <cfRule type="cellIs" dxfId="143" priority="19" stopIfTrue="1" operator="greaterThan">
      <formula>0</formula>
    </cfRule>
    <cfRule type="cellIs" dxfId="142" priority="20" stopIfTrue="1" operator="greaterThan">
      <formula>0</formula>
    </cfRule>
    <cfRule type="cellIs" dxfId="141" priority="21" stopIfTrue="1" operator="greaterThan">
      <formula>0</formula>
    </cfRule>
  </conditionalFormatting>
  <conditionalFormatting sqref="N4 N5:P18">
    <cfRule type="cellIs" dxfId="140" priority="4" stopIfTrue="1" operator="greaterThan">
      <formula>0</formula>
    </cfRule>
    <cfRule type="cellIs" dxfId="139" priority="5" stopIfTrue="1" operator="greaterThan">
      <formula>0</formula>
    </cfRule>
    <cfRule type="cellIs" dxfId="138" priority="6" stopIfTrue="1" operator="greaterThan">
      <formula>0</formula>
    </cfRule>
  </conditionalFormatting>
  <conditionalFormatting sqref="O4:P4">
    <cfRule type="cellIs" dxfId="137" priority="1" stopIfTrue="1" operator="greaterThan">
      <formula>0</formula>
    </cfRule>
    <cfRule type="cellIs" dxfId="136" priority="2" stopIfTrue="1" operator="greaterThan">
      <formula>0</formula>
    </cfRule>
    <cfRule type="cellIs" dxfId="135"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D22" zoomScale="80" zoomScaleNormal="80" workbookViewId="0">
      <selection activeCell="R8" sqref="R8"/>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6" t="s">
        <v>179</v>
      </c>
      <c r="O1" s="156" t="s">
        <v>180</v>
      </c>
      <c r="P1" s="156" t="s">
        <v>181</v>
      </c>
      <c r="Q1" s="156" t="s">
        <v>182</v>
      </c>
      <c r="R1" s="154" t="s">
        <v>103</v>
      </c>
      <c r="S1" s="154" t="s">
        <v>103</v>
      </c>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6"/>
      <c r="O2" s="156"/>
      <c r="P2" s="156"/>
      <c r="Q2" s="156"/>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c r="O3" s="36" t="s">
        <v>177</v>
      </c>
      <c r="P3" s="36" t="s">
        <v>177</v>
      </c>
      <c r="Q3" s="87"/>
      <c r="R3" s="87" t="s">
        <v>1</v>
      </c>
      <c r="S3" s="87" t="s">
        <v>1</v>
      </c>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v>4</v>
      </c>
      <c r="L8" s="88">
        <f t="shared" si="0"/>
        <v>2</v>
      </c>
      <c r="M8" s="89" t="str">
        <f t="shared" si="1"/>
        <v>OK</v>
      </c>
      <c r="N8" s="33">
        <v>2</v>
      </c>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v>4</v>
      </c>
      <c r="L9" s="88">
        <f t="shared" si="0"/>
        <v>2</v>
      </c>
      <c r="M9" s="89" t="str">
        <f t="shared" si="1"/>
        <v>OK</v>
      </c>
      <c r="N9" s="33">
        <v>2</v>
      </c>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c r="L14" s="88">
        <f t="shared" si="0"/>
        <v>0</v>
      </c>
      <c r="M14" s="89" t="str">
        <f t="shared" si="1"/>
        <v>OK</v>
      </c>
      <c r="N14" s="33"/>
      <c r="O14" s="33"/>
      <c r="P14" s="33"/>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c r="L15" s="88">
        <f t="shared" si="0"/>
        <v>0</v>
      </c>
      <c r="M15" s="89" t="str">
        <f t="shared" si="1"/>
        <v>OK</v>
      </c>
      <c r="N15" s="33"/>
      <c r="O15" s="33"/>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c r="L18" s="88">
        <f t="shared" si="0"/>
        <v>0</v>
      </c>
      <c r="M18" s="89" t="str">
        <f t="shared" si="1"/>
        <v>OK</v>
      </c>
      <c r="N18" s="33"/>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0</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v>1000</v>
      </c>
      <c r="L27" s="88">
        <f t="shared" si="0"/>
        <v>0</v>
      </c>
      <c r="M27" s="89" t="str">
        <f t="shared" si="1"/>
        <v>OK</v>
      </c>
      <c r="N27" s="120"/>
      <c r="O27" s="194" t="s">
        <v>178</v>
      </c>
      <c r="P27" s="120"/>
      <c r="Q27" s="194">
        <v>1000</v>
      </c>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v>200</v>
      </c>
      <c r="L28" s="88">
        <f t="shared" si="0"/>
        <v>80</v>
      </c>
      <c r="M28" s="89" t="str">
        <f t="shared" si="1"/>
        <v>OK</v>
      </c>
      <c r="N28" s="120"/>
      <c r="O28" s="194" t="s">
        <v>178</v>
      </c>
      <c r="P28" s="120"/>
      <c r="Q28" s="194">
        <v>120</v>
      </c>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v>400</v>
      </c>
      <c r="L29" s="88">
        <f t="shared" si="0"/>
        <v>110</v>
      </c>
      <c r="M29" s="89" t="str">
        <f t="shared" si="1"/>
        <v>OK</v>
      </c>
      <c r="N29" s="120"/>
      <c r="O29" s="194" t="s">
        <v>178</v>
      </c>
      <c r="P29" s="194" t="s">
        <v>178</v>
      </c>
      <c r="Q29" s="194">
        <v>290</v>
      </c>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v>500</v>
      </c>
      <c r="L30" s="88">
        <f t="shared" si="0"/>
        <v>360</v>
      </c>
      <c r="M30" s="89" t="str">
        <f t="shared" si="1"/>
        <v>OK</v>
      </c>
      <c r="N30" s="120"/>
      <c r="O30" s="120"/>
      <c r="P30" s="194" t="s">
        <v>178</v>
      </c>
      <c r="Q30" s="194">
        <v>140</v>
      </c>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v>100</v>
      </c>
      <c r="L31" s="88">
        <f t="shared" si="0"/>
        <v>40</v>
      </c>
      <c r="M31" s="89" t="str">
        <f t="shared" si="1"/>
        <v>OK</v>
      </c>
      <c r="N31" s="120"/>
      <c r="O31" s="120"/>
      <c r="P31" s="194" t="s">
        <v>178</v>
      </c>
      <c r="Q31" s="194">
        <v>60</v>
      </c>
      <c r="R31" s="120"/>
      <c r="S31" s="120"/>
      <c r="T31" s="120"/>
      <c r="U31" s="120"/>
      <c r="V31" s="120"/>
      <c r="W31" s="120"/>
      <c r="X31" s="120"/>
      <c r="Y31" s="120"/>
    </row>
  </sheetData>
  <mergeCells count="30">
    <mergeCell ref="Y1:Y2"/>
    <mergeCell ref="A2:M2"/>
    <mergeCell ref="A4:A13"/>
    <mergeCell ref="B4:B13"/>
    <mergeCell ref="V1:V2"/>
    <mergeCell ref="W1:W2"/>
    <mergeCell ref="X1:X2"/>
    <mergeCell ref="P1:P2"/>
    <mergeCell ref="Q1:Q2"/>
    <mergeCell ref="R1:R2"/>
    <mergeCell ref="S1:S2"/>
    <mergeCell ref="T1:T2"/>
    <mergeCell ref="U1:U2"/>
    <mergeCell ref="A1:C1"/>
    <mergeCell ref="D1:F1"/>
    <mergeCell ref="N1:N2"/>
    <mergeCell ref="O1:O2"/>
    <mergeCell ref="H1:M1"/>
    <mergeCell ref="A23:A26"/>
    <mergeCell ref="B23:B26"/>
    <mergeCell ref="A27:A31"/>
    <mergeCell ref="B27:B31"/>
    <mergeCell ref="B14:B15"/>
    <mergeCell ref="A16:A17"/>
    <mergeCell ref="B16:B17"/>
    <mergeCell ref="A18:A19"/>
    <mergeCell ref="B18:B19"/>
    <mergeCell ref="A20:A22"/>
    <mergeCell ref="B20:B22"/>
    <mergeCell ref="A14:A15"/>
  </mergeCells>
  <conditionalFormatting sqref="R5:Y18">
    <cfRule type="cellIs" dxfId="134" priority="22" stopIfTrue="1" operator="greaterThan">
      <formula>0</formula>
    </cfRule>
    <cfRule type="cellIs" dxfId="133" priority="23" stopIfTrue="1" operator="greaterThan">
      <formula>0</formula>
    </cfRule>
    <cfRule type="cellIs" dxfId="132" priority="24" stopIfTrue="1" operator="greaterThan">
      <formula>0</formula>
    </cfRule>
  </conditionalFormatting>
  <conditionalFormatting sqref="R4:Y4">
    <cfRule type="cellIs" dxfId="131" priority="19" stopIfTrue="1" operator="greaterThan">
      <formula>0</formula>
    </cfRule>
    <cfRule type="cellIs" dxfId="130" priority="20" stopIfTrue="1" operator="greaterThan">
      <formula>0</formula>
    </cfRule>
    <cfRule type="cellIs" dxfId="129" priority="21" stopIfTrue="1" operator="greaterThan">
      <formula>0</formula>
    </cfRule>
  </conditionalFormatting>
  <conditionalFormatting sqref="N4 N5:P18">
    <cfRule type="cellIs" dxfId="128" priority="4" stopIfTrue="1" operator="greaterThan">
      <formula>0</formula>
    </cfRule>
    <cfRule type="cellIs" dxfId="127" priority="5" stopIfTrue="1" operator="greaterThan">
      <formula>0</formula>
    </cfRule>
    <cfRule type="cellIs" dxfId="126" priority="6" stopIfTrue="1" operator="greaterThan">
      <formula>0</formula>
    </cfRule>
  </conditionalFormatting>
  <conditionalFormatting sqref="O4:P4">
    <cfRule type="cellIs" dxfId="125" priority="1" stopIfTrue="1" operator="greaterThan">
      <formula>0</formula>
    </cfRule>
    <cfRule type="cellIs" dxfId="124" priority="2" stopIfTrue="1" operator="greaterThan">
      <formula>0</formula>
    </cfRule>
    <cfRule type="cellIs" dxfId="123" priority="3" stopIfTrue="1" operator="greaterThan">
      <formula>0</formula>
    </cfRule>
  </conditionalFormatting>
  <conditionalFormatting sqref="Q5:Q18">
    <cfRule type="cellIs" dxfId="122" priority="10" stopIfTrue="1" operator="greaterThan">
      <formula>0</formula>
    </cfRule>
    <cfRule type="cellIs" dxfId="121" priority="11" stopIfTrue="1" operator="greaterThan">
      <formula>0</formula>
    </cfRule>
    <cfRule type="cellIs" dxfId="120" priority="12" stopIfTrue="1" operator="greaterThan">
      <formula>0</formula>
    </cfRule>
  </conditionalFormatting>
  <conditionalFormatting sqref="Q4">
    <cfRule type="cellIs" dxfId="119" priority="7" stopIfTrue="1" operator="greaterThan">
      <formula>0</formula>
    </cfRule>
    <cfRule type="cellIs" dxfId="118" priority="8" stopIfTrue="1" operator="greaterThan">
      <formula>0</formula>
    </cfRule>
    <cfRule type="cellIs" dxfId="117" priority="9" stopIfTrue="1" operator="greaterThan">
      <formula>0</formula>
    </cfRule>
  </conditionalFormatting>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A13" zoomScale="80" zoomScaleNormal="80" workbookViewId="0">
      <selection activeCell="K18" sqref="K18"/>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103</v>
      </c>
      <c r="O1" s="154" t="s">
        <v>103</v>
      </c>
      <c r="P1" s="154" t="s">
        <v>103</v>
      </c>
      <c r="Q1" s="154" t="s">
        <v>103</v>
      </c>
      <c r="R1" s="154" t="s">
        <v>103</v>
      </c>
      <c r="S1" s="154" t="s">
        <v>103</v>
      </c>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t="s">
        <v>1</v>
      </c>
      <c r="O3" s="86" t="s">
        <v>1</v>
      </c>
      <c r="P3" s="86" t="s">
        <v>1</v>
      </c>
      <c r="Q3" s="87" t="s">
        <v>1</v>
      </c>
      <c r="R3" s="87" t="s">
        <v>1</v>
      </c>
      <c r="S3" s="87" t="s">
        <v>1</v>
      </c>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c r="L14" s="88">
        <f t="shared" si="0"/>
        <v>0</v>
      </c>
      <c r="M14" s="89" t="str">
        <f t="shared" si="1"/>
        <v>OK</v>
      </c>
      <c r="N14" s="33"/>
      <c r="O14" s="33"/>
      <c r="P14" s="33"/>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c r="L15" s="88">
        <f t="shared" si="0"/>
        <v>0</v>
      </c>
      <c r="M15" s="89" t="str">
        <f t="shared" si="1"/>
        <v>OK</v>
      </c>
      <c r="N15" s="33"/>
      <c r="O15" s="33"/>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v>4</v>
      </c>
      <c r="L18" s="88">
        <f t="shared" si="0"/>
        <v>4</v>
      </c>
      <c r="M18" s="89" t="str">
        <f t="shared" si="1"/>
        <v>OK</v>
      </c>
      <c r="N18" s="33"/>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v>4</v>
      </c>
      <c r="L19" s="88">
        <f t="shared" si="0"/>
        <v>4</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v>20</v>
      </c>
      <c r="L20" s="88">
        <f t="shared" si="0"/>
        <v>20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6:A17"/>
    <mergeCell ref="B16:B17"/>
    <mergeCell ref="W1:W2"/>
    <mergeCell ref="S1:S2"/>
    <mergeCell ref="T1:T2"/>
    <mergeCell ref="U1:U2"/>
    <mergeCell ref="N1:N2"/>
    <mergeCell ref="O1:O2"/>
    <mergeCell ref="P1:P2"/>
    <mergeCell ref="Q1:Q2"/>
    <mergeCell ref="R1:R2"/>
    <mergeCell ref="A1:C1"/>
    <mergeCell ref="V1:V2"/>
    <mergeCell ref="D1:F1"/>
    <mergeCell ref="Y1:Y2"/>
    <mergeCell ref="A2:M2"/>
    <mergeCell ref="A4:A13"/>
    <mergeCell ref="B4:B13"/>
    <mergeCell ref="A14:A15"/>
    <mergeCell ref="B14:B15"/>
    <mergeCell ref="X1:X2"/>
    <mergeCell ref="H1:M1"/>
    <mergeCell ref="A27:A31"/>
    <mergeCell ref="B27:B31"/>
    <mergeCell ref="A18:A19"/>
    <mergeCell ref="B18:B19"/>
    <mergeCell ref="A20:A22"/>
    <mergeCell ref="B20:B22"/>
    <mergeCell ref="A23:A26"/>
    <mergeCell ref="B23:B26"/>
  </mergeCells>
  <conditionalFormatting sqref="Q5:Y18">
    <cfRule type="cellIs" dxfId="116" priority="10" stopIfTrue="1" operator="greaterThan">
      <formula>0</formula>
    </cfRule>
    <cfRule type="cellIs" dxfId="115" priority="11" stopIfTrue="1" operator="greaterThan">
      <formula>0</formula>
    </cfRule>
    <cfRule type="cellIs" dxfId="114" priority="12" stopIfTrue="1" operator="greaterThan">
      <formula>0</formula>
    </cfRule>
  </conditionalFormatting>
  <conditionalFormatting sqref="Q4:Y4">
    <cfRule type="cellIs" dxfId="113" priority="7" stopIfTrue="1" operator="greaterThan">
      <formula>0</formula>
    </cfRule>
    <cfRule type="cellIs" dxfId="112" priority="8" stopIfTrue="1" operator="greaterThan">
      <formula>0</formula>
    </cfRule>
    <cfRule type="cellIs" dxfId="111" priority="9" stopIfTrue="1" operator="greaterThan">
      <formula>0</formula>
    </cfRule>
  </conditionalFormatting>
  <conditionalFormatting sqref="O4:P4">
    <cfRule type="cellIs" dxfId="110" priority="1" stopIfTrue="1" operator="greaterThan">
      <formula>0</formula>
    </cfRule>
    <cfRule type="cellIs" dxfId="109" priority="2" stopIfTrue="1" operator="greaterThan">
      <formula>0</formula>
    </cfRule>
    <cfRule type="cellIs" dxfId="108" priority="3" stopIfTrue="1" operator="greaterThan">
      <formula>0</formula>
    </cfRule>
  </conditionalFormatting>
  <conditionalFormatting sqref="N4 N5:P18">
    <cfRule type="cellIs" dxfId="107" priority="4" stopIfTrue="1" operator="greaterThan">
      <formula>0</formula>
    </cfRule>
    <cfRule type="cellIs" dxfId="106" priority="5" stopIfTrue="1" operator="greaterThan">
      <formula>0</formula>
    </cfRule>
    <cfRule type="cellIs" dxfId="105" priority="6" stopIfTrue="1" operator="greaterThan">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J18" sqref="J4:J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34"/>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35"/>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35"/>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35"/>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35"/>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35"/>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35"/>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35"/>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35"/>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35"/>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35"/>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35"/>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35"/>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M1:M2"/>
    <mergeCell ref="N1:N2"/>
    <mergeCell ref="D1:F1"/>
    <mergeCell ref="G1:L1"/>
    <mergeCell ref="A4:A12"/>
    <mergeCell ref="B4:B12"/>
    <mergeCell ref="X1:X2"/>
    <mergeCell ref="A2:L2"/>
    <mergeCell ref="A15:A16"/>
    <mergeCell ref="B15:B16"/>
    <mergeCell ref="A17:A18"/>
    <mergeCell ref="B17:B18"/>
    <mergeCell ref="U1:U2"/>
    <mergeCell ref="V1:V2"/>
    <mergeCell ref="W1:W2"/>
    <mergeCell ref="Q1:Q2"/>
    <mergeCell ref="R1:R2"/>
    <mergeCell ref="S1:S2"/>
    <mergeCell ref="T1:T2"/>
    <mergeCell ref="O1:O2"/>
    <mergeCell ref="P1:P2"/>
    <mergeCell ref="A1:C1"/>
  </mergeCells>
  <conditionalFormatting sqref="M4 M5:O18">
    <cfRule type="cellIs" dxfId="104" priority="4" stopIfTrue="1" operator="greaterThan">
      <formula>0</formula>
    </cfRule>
    <cfRule type="cellIs" dxfId="103" priority="5" stopIfTrue="1" operator="greaterThan">
      <formula>0</formula>
    </cfRule>
    <cfRule type="cellIs" dxfId="102" priority="6" stopIfTrue="1" operator="greaterThan">
      <formula>0</formula>
    </cfRule>
  </conditionalFormatting>
  <conditionalFormatting sqref="N4:O4">
    <cfRule type="cellIs" dxfId="101" priority="1" stopIfTrue="1" operator="greaterThan">
      <formula>0</formula>
    </cfRule>
    <cfRule type="cellIs" dxfId="100" priority="2" stopIfTrue="1" operator="greaterThan">
      <formula>0</formula>
    </cfRule>
    <cfRule type="cellIs" dxfId="99" priority="3" stopIfTrue="1" operator="greaterThan">
      <formula>0</formula>
    </cfRule>
  </conditionalFormatting>
  <conditionalFormatting sqref="P5:X18">
    <cfRule type="cellIs" dxfId="98" priority="10" stopIfTrue="1" operator="greaterThan">
      <formula>0</formula>
    </cfRule>
    <cfRule type="cellIs" dxfId="97" priority="11" stopIfTrue="1" operator="greaterThan">
      <formula>0</formula>
    </cfRule>
    <cfRule type="cellIs" dxfId="96" priority="12" stopIfTrue="1" operator="greaterThan">
      <formula>0</formula>
    </cfRule>
  </conditionalFormatting>
  <conditionalFormatting sqref="P4:X4">
    <cfRule type="cellIs" dxfId="95" priority="7" stopIfTrue="1" operator="greaterThan">
      <formula>0</formula>
    </cfRule>
    <cfRule type="cellIs" dxfId="94" priority="8" stopIfTrue="1" operator="greaterThan">
      <formula>0</formula>
    </cfRule>
    <cfRule type="cellIs" dxfId="93" priority="9" stopIfTrue="1" operator="greaterThan">
      <formula>0</formula>
    </cfRule>
  </conditionalFormatting>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3" zoomScale="80" zoomScaleNormal="80" workbookViewId="0">
      <selection activeCell="J16" sqref="J16"/>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34"/>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35"/>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35"/>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35"/>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35"/>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35"/>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35"/>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35"/>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35"/>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35"/>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35"/>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35"/>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35"/>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S1:S2"/>
    <mergeCell ref="T1:T2"/>
    <mergeCell ref="D1:F1"/>
    <mergeCell ref="G1:L1"/>
    <mergeCell ref="A1:C1"/>
    <mergeCell ref="M1:M2"/>
    <mergeCell ref="X1:X2"/>
    <mergeCell ref="A2:L2"/>
    <mergeCell ref="A15:A16"/>
    <mergeCell ref="B15:B16"/>
    <mergeCell ref="A17:A18"/>
    <mergeCell ref="B17:B18"/>
    <mergeCell ref="W1:W2"/>
    <mergeCell ref="V1:V2"/>
    <mergeCell ref="A4:A12"/>
    <mergeCell ref="B4:B12"/>
    <mergeCell ref="U1:U2"/>
    <mergeCell ref="N1:N2"/>
    <mergeCell ref="O1:O2"/>
    <mergeCell ref="P1:P2"/>
    <mergeCell ref="Q1:Q2"/>
    <mergeCell ref="R1:R2"/>
  </mergeCells>
  <conditionalFormatting sqref="P5:X18">
    <cfRule type="cellIs" dxfId="92" priority="10" stopIfTrue="1" operator="greaterThan">
      <formula>0</formula>
    </cfRule>
    <cfRule type="cellIs" dxfId="91" priority="11" stopIfTrue="1" operator="greaterThan">
      <formula>0</formula>
    </cfRule>
    <cfRule type="cellIs" dxfId="90" priority="12" stopIfTrue="1" operator="greaterThan">
      <formula>0</formula>
    </cfRule>
  </conditionalFormatting>
  <conditionalFormatting sqref="P4:X4">
    <cfRule type="cellIs" dxfId="89" priority="7" stopIfTrue="1" operator="greaterThan">
      <formula>0</formula>
    </cfRule>
    <cfRule type="cellIs" dxfId="88" priority="8" stopIfTrue="1" operator="greaterThan">
      <formula>0</formula>
    </cfRule>
    <cfRule type="cellIs" dxfId="87" priority="9" stopIfTrue="1" operator="greaterThan">
      <formula>0</formula>
    </cfRule>
  </conditionalFormatting>
  <conditionalFormatting sqref="M4 M5:O18">
    <cfRule type="cellIs" dxfId="86" priority="4" stopIfTrue="1" operator="greaterThan">
      <formula>0</formula>
    </cfRule>
    <cfRule type="cellIs" dxfId="85" priority="5" stopIfTrue="1" operator="greaterThan">
      <formula>0</formula>
    </cfRule>
    <cfRule type="cellIs" dxfId="84" priority="6" stopIfTrue="1" operator="greaterThan">
      <formula>0</formula>
    </cfRule>
  </conditionalFormatting>
  <conditionalFormatting sqref="N4:O4">
    <cfRule type="cellIs" dxfId="83" priority="1" stopIfTrue="1" operator="greaterThan">
      <formula>0</formula>
    </cfRule>
    <cfRule type="cellIs" dxfId="82" priority="2" stopIfTrue="1" operator="greaterThan">
      <formula>0</formula>
    </cfRule>
    <cfRule type="cellIs" dxfId="81" priority="3" stopIfTrue="1" operator="greaterThan">
      <formula>0</formula>
    </cfRule>
  </conditionalFormatting>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
  <sheetViews>
    <sheetView topLeftCell="A2" zoomScale="80" zoomScaleNormal="80" workbookViewId="0">
      <selection activeCell="J4" sqref="J4"/>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34"/>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35"/>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35"/>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35"/>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35"/>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35"/>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35"/>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35"/>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35"/>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35"/>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35"/>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35"/>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35"/>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P1:P2"/>
    <mergeCell ref="A1:C1"/>
    <mergeCell ref="M1:M2"/>
    <mergeCell ref="N1:N2"/>
    <mergeCell ref="D1:F1"/>
    <mergeCell ref="G1:L1"/>
    <mergeCell ref="X1:X2"/>
    <mergeCell ref="A2:L2"/>
    <mergeCell ref="A15:A16"/>
    <mergeCell ref="B15:B16"/>
    <mergeCell ref="A17:A18"/>
    <mergeCell ref="B17:B18"/>
    <mergeCell ref="U1:U2"/>
    <mergeCell ref="V1:V2"/>
    <mergeCell ref="W1:W2"/>
    <mergeCell ref="Q1:Q2"/>
    <mergeCell ref="R1:R2"/>
    <mergeCell ref="S1:S2"/>
    <mergeCell ref="T1:T2"/>
    <mergeCell ref="A4:A12"/>
    <mergeCell ref="B4:B12"/>
    <mergeCell ref="O1:O2"/>
  </mergeCells>
  <conditionalFormatting sqref="P4:X4">
    <cfRule type="cellIs" dxfId="80" priority="7" stopIfTrue="1" operator="greaterThan">
      <formula>0</formula>
    </cfRule>
    <cfRule type="cellIs" dxfId="79" priority="8" stopIfTrue="1" operator="greaterThan">
      <formula>0</formula>
    </cfRule>
    <cfRule type="cellIs" dxfId="78" priority="9" stopIfTrue="1" operator="greaterThan">
      <formula>0</formula>
    </cfRule>
  </conditionalFormatting>
  <conditionalFormatting sqref="M4 M5:O18">
    <cfRule type="cellIs" dxfId="77" priority="4" stopIfTrue="1" operator="greaterThan">
      <formula>0</formula>
    </cfRule>
    <cfRule type="cellIs" dxfId="76" priority="5" stopIfTrue="1" operator="greaterThan">
      <formula>0</formula>
    </cfRule>
    <cfRule type="cellIs" dxfId="75" priority="6" stopIfTrue="1" operator="greaterThan">
      <formula>0</formula>
    </cfRule>
  </conditionalFormatting>
  <conditionalFormatting sqref="N4:O4">
    <cfRule type="cellIs" dxfId="74" priority="1" stopIfTrue="1" operator="greaterThan">
      <formula>0</formula>
    </cfRule>
    <cfRule type="cellIs" dxfId="73" priority="2" stopIfTrue="1" operator="greaterThan">
      <formula>0</formula>
    </cfRule>
    <cfRule type="cellIs" dxfId="72" priority="3" stopIfTrue="1" operator="greaterThan">
      <formula>0</formula>
    </cfRule>
  </conditionalFormatting>
  <conditionalFormatting sqref="P5:X18">
    <cfRule type="cellIs" dxfId="71" priority="10" stopIfTrue="1" operator="greaterThan">
      <formula>0</formula>
    </cfRule>
    <cfRule type="cellIs" dxfId="70" priority="11" stopIfTrue="1" operator="greaterThan">
      <formula>0</formula>
    </cfRule>
    <cfRule type="cellIs" dxfId="69"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
  <sheetViews>
    <sheetView zoomScale="80" zoomScaleNormal="80" workbookViewId="0">
      <selection activeCell="I18" sqref="I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34"/>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35"/>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35"/>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35"/>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35"/>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35"/>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35"/>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35"/>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35"/>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35"/>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35"/>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35"/>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35"/>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P1:P2"/>
    <mergeCell ref="A1:C1"/>
    <mergeCell ref="M1:M2"/>
    <mergeCell ref="N1:N2"/>
    <mergeCell ref="D1:F1"/>
    <mergeCell ref="G1:L1"/>
    <mergeCell ref="X1:X2"/>
    <mergeCell ref="A2:L2"/>
    <mergeCell ref="A15:A16"/>
    <mergeCell ref="B15:B16"/>
    <mergeCell ref="A17:A18"/>
    <mergeCell ref="B17:B18"/>
    <mergeCell ref="U1:U2"/>
    <mergeCell ref="V1:V2"/>
    <mergeCell ref="W1:W2"/>
    <mergeCell ref="Q1:Q2"/>
    <mergeCell ref="R1:R2"/>
    <mergeCell ref="S1:S2"/>
    <mergeCell ref="T1:T2"/>
    <mergeCell ref="A4:A12"/>
    <mergeCell ref="B4:B12"/>
    <mergeCell ref="O1:O2"/>
  </mergeCells>
  <conditionalFormatting sqref="M4 M5:O18">
    <cfRule type="cellIs" dxfId="68" priority="4" stopIfTrue="1" operator="greaterThan">
      <formula>0</formula>
    </cfRule>
    <cfRule type="cellIs" dxfId="67" priority="5" stopIfTrue="1" operator="greaterThan">
      <formula>0</formula>
    </cfRule>
    <cfRule type="cellIs" dxfId="66" priority="6" stopIfTrue="1" operator="greaterThan">
      <formula>0</formula>
    </cfRule>
  </conditionalFormatting>
  <conditionalFormatting sqref="N4:O4">
    <cfRule type="cellIs" dxfId="65" priority="1" stopIfTrue="1" operator="greaterThan">
      <formula>0</formula>
    </cfRule>
    <cfRule type="cellIs" dxfId="64" priority="2" stopIfTrue="1" operator="greaterThan">
      <formula>0</formula>
    </cfRule>
    <cfRule type="cellIs" dxfId="63" priority="3" stopIfTrue="1" operator="greaterThan">
      <formula>0</formula>
    </cfRule>
  </conditionalFormatting>
  <conditionalFormatting sqref="P5:X18">
    <cfRule type="cellIs" dxfId="62" priority="10" stopIfTrue="1" operator="greaterThan">
      <formula>0</formula>
    </cfRule>
    <cfRule type="cellIs" dxfId="61" priority="11" stopIfTrue="1" operator="greaterThan">
      <formula>0</formula>
    </cfRule>
    <cfRule type="cellIs" dxfId="60" priority="12" stopIfTrue="1" operator="greaterThan">
      <formula>0</formula>
    </cfRule>
  </conditionalFormatting>
  <conditionalFormatting sqref="P4:X4">
    <cfRule type="cellIs" dxfId="59" priority="7" stopIfTrue="1" operator="greaterThan">
      <formula>0</formula>
    </cfRule>
    <cfRule type="cellIs" dxfId="58" priority="8" stopIfTrue="1" operator="greaterThan">
      <formula>0</formula>
    </cfRule>
    <cfRule type="cellIs" dxfId="57"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topLeftCell="B19" zoomScale="80" zoomScaleNormal="80" workbookViewId="0">
      <selection activeCell="Q37" sqref="Q37"/>
    </sheetView>
  </sheetViews>
  <sheetFormatPr defaultColWidth="9.7109375" defaultRowHeight="15" x14ac:dyDescent="0.25"/>
  <cols>
    <col min="1" max="1" width="10.5703125" style="1" customWidth="1"/>
    <col min="2" max="2" width="22.7109375" style="1" customWidth="1"/>
    <col min="3" max="3" width="7.140625" style="90" customWidth="1"/>
    <col min="4" max="4" width="54.7109375" style="1" customWidth="1"/>
    <col min="5" max="5" width="12.28515625" style="1" customWidth="1"/>
    <col min="6" max="7" width="14.85546875" style="1" customWidth="1"/>
    <col min="8" max="8" width="12.5703125" style="1" customWidth="1"/>
    <col min="9" max="9" width="17.42578125" style="1" customWidth="1"/>
    <col min="10" max="10" width="12.7109375" style="94" bestFit="1" customWidth="1"/>
    <col min="11" max="11" width="15" style="142" customWidth="1"/>
    <col min="12" max="12" width="13.28515625" style="91" customWidth="1"/>
    <col min="13" max="13" width="15" style="24" bestFit="1" customWidth="1"/>
    <col min="14" max="14" width="16.5703125" style="20" bestFit="1" customWidth="1"/>
    <col min="15" max="15" width="18.85546875" style="20" bestFit="1" customWidth="1"/>
    <col min="16" max="16384" width="9.7109375" style="20"/>
  </cols>
  <sheetData>
    <row r="1" spans="1:15" ht="30.75" customHeight="1" x14ac:dyDescent="0.25">
      <c r="A1" s="155" t="s">
        <v>101</v>
      </c>
      <c r="B1" s="155"/>
      <c r="C1" s="155"/>
      <c r="D1" s="155" t="s">
        <v>38</v>
      </c>
      <c r="E1" s="155"/>
      <c r="F1" s="155"/>
      <c r="G1" s="155"/>
      <c r="H1" s="155"/>
      <c r="I1" s="155"/>
      <c r="J1" s="155"/>
      <c r="K1" s="153" t="s">
        <v>102</v>
      </c>
      <c r="L1" s="153"/>
      <c r="M1" s="153"/>
      <c r="N1" s="153"/>
      <c r="O1" s="153"/>
    </row>
    <row r="2" spans="1:15" ht="24.75" customHeight="1" x14ac:dyDescent="0.25">
      <c r="A2" s="155" t="s">
        <v>35</v>
      </c>
      <c r="B2" s="155"/>
      <c r="C2" s="155"/>
      <c r="D2" s="155"/>
      <c r="E2" s="155"/>
      <c r="F2" s="155"/>
      <c r="G2" s="155"/>
      <c r="H2" s="155"/>
      <c r="I2" s="155"/>
      <c r="J2" s="155"/>
      <c r="K2" s="155"/>
      <c r="L2" s="155"/>
      <c r="M2" s="155"/>
      <c r="N2" s="155"/>
      <c r="O2" s="155"/>
    </row>
    <row r="3" spans="1:15" s="21" customFormat="1" ht="45" x14ac:dyDescent="0.2">
      <c r="A3" s="82" t="s">
        <v>59</v>
      </c>
      <c r="B3" s="82" t="s">
        <v>60</v>
      </c>
      <c r="C3" s="83" t="s">
        <v>2</v>
      </c>
      <c r="D3" s="83" t="s">
        <v>4</v>
      </c>
      <c r="E3" s="83" t="s">
        <v>37</v>
      </c>
      <c r="F3" s="83" t="s">
        <v>61</v>
      </c>
      <c r="G3" s="83" t="s">
        <v>104</v>
      </c>
      <c r="H3" s="83" t="s">
        <v>58</v>
      </c>
      <c r="I3" s="83" t="s">
        <v>36</v>
      </c>
      <c r="J3" s="92" t="s">
        <v>3</v>
      </c>
      <c r="K3" s="84" t="s">
        <v>27</v>
      </c>
      <c r="L3" s="85" t="s">
        <v>34</v>
      </c>
      <c r="M3" s="82" t="s">
        <v>26</v>
      </c>
      <c r="N3" s="95" t="s">
        <v>28</v>
      </c>
      <c r="O3" s="95" t="s">
        <v>29</v>
      </c>
    </row>
    <row r="4" spans="1:15" ht="34.5" x14ac:dyDescent="0.25">
      <c r="A4" s="144">
        <v>1</v>
      </c>
      <c r="B4" s="152" t="s">
        <v>106</v>
      </c>
      <c r="C4" s="37">
        <v>1</v>
      </c>
      <c r="D4" s="113" t="s">
        <v>39</v>
      </c>
      <c r="E4" s="105" t="s">
        <v>107</v>
      </c>
      <c r="F4" s="52" t="s">
        <v>7</v>
      </c>
      <c r="G4" s="106" t="s">
        <v>108</v>
      </c>
      <c r="H4" s="106" t="s">
        <v>78</v>
      </c>
      <c r="I4" s="52" t="s">
        <v>52</v>
      </c>
      <c r="J4" s="134">
        <v>12</v>
      </c>
      <c r="K4" s="103">
        <f>PROEX!K4+CEART1!K4+MUSEU!K4+FAED!K4+CEAD!K4+CEFID!K4+CERES1!K4+CCT!K4+CEPLAN1!K4+'CEO1'!K4+CEAVI1!K4</f>
        <v>50</v>
      </c>
      <c r="L4" s="88">
        <f>(PROEX!K4-PROEX!L4)+(CEART1!K4-CEART1!L4)+(MUSEU!K4-MUSEU!L4)+(FAED!K4-FAED!L4)+(CEAD!K4-CEAD!L4)+(CEFID!K4-CEFID!L4)+(CERES1!K4-CERES1!L4)+(CCT!K4-CCT!L4)+(CEPLAN1!K4-CEPLAN1!L4)+('CEO1'!K4-'CEO1'!L4)+(CEAVI1!K4-CEAVI1!L4)</f>
        <v>50</v>
      </c>
      <c r="M4" s="96">
        <f>K4-L4</f>
        <v>0</v>
      </c>
      <c r="N4" s="31">
        <f>J4*K4</f>
        <v>600</v>
      </c>
      <c r="O4" s="32">
        <f>J4*L4</f>
        <v>600</v>
      </c>
    </row>
    <row r="5" spans="1:15" ht="34.5" x14ac:dyDescent="0.25">
      <c r="A5" s="144"/>
      <c r="B5" s="152"/>
      <c r="C5" s="37">
        <v>2</v>
      </c>
      <c r="D5" s="114" t="s">
        <v>109</v>
      </c>
      <c r="E5" s="105" t="s">
        <v>107</v>
      </c>
      <c r="F5" s="52" t="s">
        <v>7</v>
      </c>
      <c r="G5" s="106" t="s">
        <v>108</v>
      </c>
      <c r="H5" s="106" t="s">
        <v>79</v>
      </c>
      <c r="I5" s="52" t="s">
        <v>52</v>
      </c>
      <c r="J5" s="134">
        <v>25</v>
      </c>
      <c r="K5" s="103">
        <f>PROEX!K5+CEART1!K5+MUSEU!K5+FAED!K5+CEAD!K5+CEFID!K5+CERES1!K5+CCT!K5+CEPLAN1!K5+'CEO1'!K5+CEAVI1!K5</f>
        <v>50</v>
      </c>
      <c r="L5" s="88">
        <f>(PROEX!K5-PROEX!L5)+(CEART1!K5-CEART1!L5)+(MUSEU!K5-MUSEU!L5)+(FAED!K5-FAED!L5)+(CEAD!K5-CEAD!L5)+(CEFID!K5-CEFID!L5)+(CERES1!K5-CERES1!L5)+(CCT!K5-CCT!L5)+(CEPLAN1!K5-CEPLAN1!L5)+('CEO1'!K5-'CEO1'!L5)+(CEAVI1!K5-CEAVI1!L5)</f>
        <v>0</v>
      </c>
      <c r="M5" s="96">
        <f t="shared" ref="M5:M18" si="0">K5-L5</f>
        <v>50</v>
      </c>
      <c r="N5" s="31">
        <f t="shared" ref="N5:N18" si="1">J5*K5</f>
        <v>1250</v>
      </c>
      <c r="O5" s="32">
        <f t="shared" ref="O5:O18" si="2">J5*L5</f>
        <v>0</v>
      </c>
    </row>
    <row r="6" spans="1:15" ht="34.5" x14ac:dyDescent="0.25">
      <c r="A6" s="144"/>
      <c r="B6" s="152"/>
      <c r="C6" s="37">
        <v>3</v>
      </c>
      <c r="D6" s="114" t="s">
        <v>40</v>
      </c>
      <c r="E6" s="105" t="s">
        <v>107</v>
      </c>
      <c r="F6" s="52" t="s">
        <v>7</v>
      </c>
      <c r="G6" s="106" t="s">
        <v>108</v>
      </c>
      <c r="H6" s="106" t="s">
        <v>80</v>
      </c>
      <c r="I6" s="52" t="s">
        <v>52</v>
      </c>
      <c r="J6" s="134">
        <v>25</v>
      </c>
      <c r="K6" s="103">
        <f>PROEX!K6+CEART1!K6+MUSEU!K6+FAED!K6+CEAD!K6+CEFID!K6+CERES1!K6+CCT!K6+CEPLAN1!K6+'CEO1'!K6+CEAVI1!K6</f>
        <v>30</v>
      </c>
      <c r="L6" s="88">
        <f>(PROEX!K6-PROEX!L6)+(CEART1!K6-CEART1!L6)+(MUSEU!K6-MUSEU!L6)+(FAED!K6-FAED!L6)+(CEAD!K6-CEAD!L6)+(CEFID!K6-CEFID!L6)+(CERES1!K6-CERES1!L6)+(CCT!K6-CCT!L6)+(CEPLAN1!K6-CEPLAN1!L6)+('CEO1'!K6-'CEO1'!L6)+(CEAVI1!K6-CEAVI1!L6)</f>
        <v>30</v>
      </c>
      <c r="M6" s="96">
        <f t="shared" si="0"/>
        <v>0</v>
      </c>
      <c r="N6" s="31">
        <f t="shared" si="1"/>
        <v>750</v>
      </c>
      <c r="O6" s="32">
        <f t="shared" si="2"/>
        <v>750</v>
      </c>
    </row>
    <row r="7" spans="1:15" ht="23.25" x14ac:dyDescent="0.25">
      <c r="A7" s="144"/>
      <c r="B7" s="152"/>
      <c r="C7" s="37">
        <v>4</v>
      </c>
      <c r="D7" s="115" t="s">
        <v>110</v>
      </c>
      <c r="E7" s="105" t="s">
        <v>107</v>
      </c>
      <c r="F7" s="52" t="s">
        <v>50</v>
      </c>
      <c r="G7" s="106" t="s">
        <v>108</v>
      </c>
      <c r="H7" s="106" t="s">
        <v>111</v>
      </c>
      <c r="I7" s="52" t="s">
        <v>53</v>
      </c>
      <c r="J7" s="134">
        <v>25</v>
      </c>
      <c r="K7" s="103">
        <f>PROEX!K7+CEART1!K7+MUSEU!K7+FAED!K7+CEAD!K7+CEFID!K7+CERES1!K7+CCT!K7+CEPLAN1!K7+'CEO1'!K7+CEAVI1!K7</f>
        <v>4</v>
      </c>
      <c r="L7" s="88">
        <f>(PROEX!K7-PROEX!L7)+(CEART1!K7-CEART1!L7)+(MUSEU!K7-MUSEU!L7)+(FAED!K7-FAED!L7)+(CEAD!K7-CEAD!L7)+(CEFID!K7-CEFID!L7)+(CERES1!K7-CERES1!L7)+(CCT!K7-CCT!L7)+(CEPLAN1!K7-CEPLAN1!L7)+('CEO1'!K7-'CEO1'!L7)+(CEAVI1!K7-CEAVI1!L7)</f>
        <v>4</v>
      </c>
      <c r="M7" s="96">
        <f t="shared" si="0"/>
        <v>0</v>
      </c>
      <c r="N7" s="31">
        <f t="shared" si="1"/>
        <v>100</v>
      </c>
      <c r="O7" s="32">
        <f t="shared" si="2"/>
        <v>100</v>
      </c>
    </row>
    <row r="8" spans="1:15" ht="34.5" x14ac:dyDescent="0.25">
      <c r="A8" s="144"/>
      <c r="B8" s="152"/>
      <c r="C8" s="37">
        <v>5</v>
      </c>
      <c r="D8" s="114" t="s">
        <v>41</v>
      </c>
      <c r="E8" s="105" t="s">
        <v>107</v>
      </c>
      <c r="F8" s="52" t="s">
        <v>7</v>
      </c>
      <c r="G8" s="106" t="s">
        <v>108</v>
      </c>
      <c r="H8" s="106" t="s">
        <v>112</v>
      </c>
      <c r="I8" s="52" t="s">
        <v>52</v>
      </c>
      <c r="J8" s="134">
        <v>10</v>
      </c>
      <c r="K8" s="103">
        <f>PROEX!K8+CEART1!K8+MUSEU!K8+FAED!K8+CEAD!K8+CEFID!K8+CERES1!K8+CCT!K8+CEPLAN1!K8+'CEO1'!K8+CEAVI1!K8</f>
        <v>9</v>
      </c>
      <c r="L8" s="88">
        <f>(PROEX!K8-PROEX!L8)+(CEART1!K8-CEART1!L8)+(MUSEU!K8-MUSEU!L8)+(FAED!K8-FAED!L8)+(CEAD!K8-CEAD!L8)+(CEFID!K8-CEFID!L8)+(CERES1!K8-CERES1!L8)+(CCT!K8-CCT!L8)+(CEPLAN1!K8-CEPLAN1!L8)+('CEO1'!K8-'CEO1'!L8)+(CEAVI1!K8-CEAVI1!L8)</f>
        <v>2</v>
      </c>
      <c r="M8" s="96">
        <f t="shared" si="0"/>
        <v>7</v>
      </c>
      <c r="N8" s="31">
        <f t="shared" si="1"/>
        <v>90</v>
      </c>
      <c r="O8" s="32">
        <f t="shared" si="2"/>
        <v>20</v>
      </c>
    </row>
    <row r="9" spans="1:15" ht="23.25" x14ac:dyDescent="0.25">
      <c r="A9" s="144"/>
      <c r="B9" s="152"/>
      <c r="C9" s="37">
        <v>6</v>
      </c>
      <c r="D9" s="116" t="s">
        <v>42</v>
      </c>
      <c r="E9" s="105" t="s">
        <v>107</v>
      </c>
      <c r="F9" s="52" t="s">
        <v>7</v>
      </c>
      <c r="G9" s="106" t="s">
        <v>108</v>
      </c>
      <c r="H9" s="106" t="s">
        <v>112</v>
      </c>
      <c r="I9" s="52" t="s">
        <v>52</v>
      </c>
      <c r="J9" s="134">
        <v>25</v>
      </c>
      <c r="K9" s="103">
        <f>PROEX!K9+CEART1!K9+MUSEU!K9+FAED!K9+CEAD!K9+CEFID!K9+CERES1!K9+CCT!K9+CEPLAN1!K9+'CEO1'!K9+CEAVI1!K9</f>
        <v>23</v>
      </c>
      <c r="L9" s="88">
        <f>(PROEX!K9-PROEX!L9)+(CEART1!K9-CEART1!L9)+(MUSEU!K9-MUSEU!L9)+(FAED!K9-FAED!L9)+(CEAD!K9-CEAD!L9)+(CEFID!K9-CEFID!L9)+(CERES1!K9-CERES1!L9)+(CCT!K9-CCT!L9)+(CEPLAN1!K9-CEPLAN1!L9)+('CEO1'!K9-'CEO1'!L9)+(CEAVI1!K9-CEAVI1!L9)</f>
        <v>4</v>
      </c>
      <c r="M9" s="96">
        <f t="shared" si="0"/>
        <v>19</v>
      </c>
      <c r="N9" s="31">
        <f t="shared" si="1"/>
        <v>575</v>
      </c>
      <c r="O9" s="32">
        <f t="shared" si="2"/>
        <v>100</v>
      </c>
    </row>
    <row r="10" spans="1:15" ht="45.75" x14ac:dyDescent="0.25">
      <c r="A10" s="144"/>
      <c r="B10" s="152"/>
      <c r="C10" s="37">
        <v>7</v>
      </c>
      <c r="D10" s="116" t="s">
        <v>43</v>
      </c>
      <c r="E10" s="105" t="s">
        <v>107</v>
      </c>
      <c r="F10" s="52" t="s">
        <v>7</v>
      </c>
      <c r="G10" s="106" t="s">
        <v>108</v>
      </c>
      <c r="H10" s="106" t="s">
        <v>83</v>
      </c>
      <c r="I10" s="52" t="s">
        <v>52</v>
      </c>
      <c r="J10" s="134">
        <v>15</v>
      </c>
      <c r="K10" s="103">
        <f>PROEX!K10+CEART1!K10+MUSEU!K10+FAED!K10+CEAD!K10+CEFID!K10+CERES1!K10+CCT!K10+CEPLAN1!K10+'CEO1'!K10+CEAVI1!K10</f>
        <v>10</v>
      </c>
      <c r="L10" s="88">
        <f>(PROEX!K10-PROEX!L10)+(CEART1!K10-CEART1!L10)+(MUSEU!K10-MUSEU!L10)+(FAED!K10-FAED!L10)+(CEAD!K10-CEAD!L10)+(CEFID!K10-CEFID!L10)+(CERES1!K10-CERES1!L10)+(CCT!K10-CCT!L10)+(CEPLAN1!K10-CEPLAN1!L10)+('CEO1'!K10-'CEO1'!L10)+(CEAVI1!K10-CEAVI1!L10)</f>
        <v>0</v>
      </c>
      <c r="M10" s="96">
        <f t="shared" si="0"/>
        <v>10</v>
      </c>
      <c r="N10" s="31">
        <f t="shared" si="1"/>
        <v>150</v>
      </c>
      <c r="O10" s="32">
        <f t="shared" si="2"/>
        <v>0</v>
      </c>
    </row>
    <row r="11" spans="1:15" ht="45.75" x14ac:dyDescent="0.25">
      <c r="A11" s="144"/>
      <c r="B11" s="152"/>
      <c r="C11" s="37">
        <v>8</v>
      </c>
      <c r="D11" s="116" t="s">
        <v>44</v>
      </c>
      <c r="E11" s="105" t="s">
        <v>107</v>
      </c>
      <c r="F11" s="52" t="s">
        <v>7</v>
      </c>
      <c r="G11" s="106" t="s">
        <v>108</v>
      </c>
      <c r="H11" s="106" t="s">
        <v>84</v>
      </c>
      <c r="I11" s="52" t="s">
        <v>52</v>
      </c>
      <c r="J11" s="134">
        <v>8</v>
      </c>
      <c r="K11" s="103">
        <f>PROEX!K11+CEART1!K11+MUSEU!K11+FAED!K11+CEAD!K11+CEFID!K11+CERES1!K11+CCT!K11+CEPLAN1!K11+'CEO1'!K11+CEAVI1!K11</f>
        <v>35</v>
      </c>
      <c r="L11" s="88">
        <f>(PROEX!K11-PROEX!L11)+(CEART1!K11-CEART1!L11)+(MUSEU!K11-MUSEU!L11)+(FAED!K11-FAED!L11)+(CEAD!K11-CEAD!L11)+(CEFID!K11-CEFID!L11)+(CERES1!K11-CERES1!L11)+(CCT!K11-CCT!L11)+(CEPLAN1!K11-CEPLAN1!L11)+('CEO1'!K11-'CEO1'!L11)+(CEAVI1!K11-CEAVI1!L11)</f>
        <v>30</v>
      </c>
      <c r="M11" s="96">
        <f t="shared" si="0"/>
        <v>5</v>
      </c>
      <c r="N11" s="31">
        <f t="shared" si="1"/>
        <v>280</v>
      </c>
      <c r="O11" s="32">
        <f t="shared" si="2"/>
        <v>240</v>
      </c>
    </row>
    <row r="12" spans="1:15" ht="23.25" x14ac:dyDescent="0.25">
      <c r="A12" s="144"/>
      <c r="B12" s="152"/>
      <c r="C12" s="37">
        <v>9</v>
      </c>
      <c r="D12" s="116" t="s">
        <v>45</v>
      </c>
      <c r="E12" s="105" t="s">
        <v>107</v>
      </c>
      <c r="F12" s="52" t="s">
        <v>7</v>
      </c>
      <c r="G12" s="106" t="s">
        <v>108</v>
      </c>
      <c r="H12" s="106" t="s">
        <v>85</v>
      </c>
      <c r="I12" s="52" t="s">
        <v>52</v>
      </c>
      <c r="J12" s="134">
        <v>50</v>
      </c>
      <c r="K12" s="103">
        <f>PROEX!K12+CEART1!K12+MUSEU!K12+FAED!K12+CEAD!K12+CEFID!K12+CERES1!K12+CCT!K12+CEPLAN1!K12+'CEO1'!K12+CEAVI1!K12</f>
        <v>10</v>
      </c>
      <c r="L12" s="88">
        <f>(PROEX!K12-PROEX!L12)+(CEART1!K12-CEART1!L12)+(MUSEU!K12-MUSEU!L12)+(FAED!K12-FAED!L12)+(CEAD!K12-CEAD!L12)+(CEFID!K12-CEFID!L12)+(CERES1!K12-CERES1!L12)+(CCT!K12-CCT!L12)+(CEPLAN1!K12-CEPLAN1!L12)+('CEO1'!K12-'CEO1'!L12)+(CEAVI1!K12-CEAVI1!L12)</f>
        <v>8</v>
      </c>
      <c r="M12" s="96">
        <f t="shared" si="0"/>
        <v>2</v>
      </c>
      <c r="N12" s="31">
        <f t="shared" si="1"/>
        <v>500</v>
      </c>
      <c r="O12" s="32">
        <f t="shared" si="2"/>
        <v>400</v>
      </c>
    </row>
    <row r="13" spans="1:15" ht="34.5" x14ac:dyDescent="0.25">
      <c r="A13" s="144"/>
      <c r="B13" s="152"/>
      <c r="C13" s="107">
        <v>10</v>
      </c>
      <c r="D13" s="117" t="s">
        <v>46</v>
      </c>
      <c r="E13" s="108" t="s">
        <v>107</v>
      </c>
      <c r="F13" s="109" t="s">
        <v>7</v>
      </c>
      <c r="G13" s="110" t="s">
        <v>108</v>
      </c>
      <c r="H13" s="110" t="s">
        <v>112</v>
      </c>
      <c r="I13" s="109" t="s">
        <v>52</v>
      </c>
      <c r="J13" s="134">
        <v>137</v>
      </c>
      <c r="K13" s="103">
        <f>PROEX!K13+CEART1!K13+MUSEU!K13+FAED!K13+CEAD!K13+CEFID!K13+CERES1!K13+CCT!K13+CEPLAN1!K13+'CEO1'!K13+CEAVI1!K13</f>
        <v>9</v>
      </c>
      <c r="L13" s="88">
        <f>(PROEX!K13-PROEX!L13)+(CEART1!K13-CEART1!L13)+(MUSEU!K13-MUSEU!L13)+(FAED!K13-FAED!L13)+(CEAD!K13-CEAD!L13)+(CEFID!K13-CEFID!L13)+(CERES1!K13-CERES1!L13)+(CCT!K13-CCT!L13)+(CEPLAN1!K13-CEPLAN1!L13)+('CEO1'!K13-'CEO1'!L13)+(CEAVI1!K13-CEAVI1!L13)</f>
        <v>5</v>
      </c>
      <c r="M13" s="96">
        <f t="shared" si="0"/>
        <v>4</v>
      </c>
      <c r="N13" s="31">
        <f t="shared" si="1"/>
        <v>1233</v>
      </c>
      <c r="O13" s="32">
        <f t="shared" si="2"/>
        <v>685</v>
      </c>
    </row>
    <row r="14" spans="1:15" ht="45.75" x14ac:dyDescent="0.25">
      <c r="A14" s="149">
        <v>2</v>
      </c>
      <c r="B14" s="150" t="s">
        <v>113</v>
      </c>
      <c r="C14" s="122">
        <v>11</v>
      </c>
      <c r="D14" s="123" t="s">
        <v>159</v>
      </c>
      <c r="E14" s="124" t="s">
        <v>114</v>
      </c>
      <c r="F14" s="125" t="s">
        <v>7</v>
      </c>
      <c r="G14" s="126" t="s">
        <v>115</v>
      </c>
      <c r="H14" s="126" t="s">
        <v>116</v>
      </c>
      <c r="I14" s="125" t="s">
        <v>53</v>
      </c>
      <c r="J14" s="135">
        <v>23.64</v>
      </c>
      <c r="K14" s="103">
        <f>PROEX!K14+CEART1!K14+MUSEU!K14+FAED!K14+CEAD!K14+CEFID!K14+CERES1!K14+CCT!K14+CEPLAN1!K14+'CEO1'!K14+CEAVI1!K14</f>
        <v>2777</v>
      </c>
      <c r="L14" s="88">
        <f>(PROEX!K14-PROEX!L14)+(CEART1!K14-CEART1!L14)+(MUSEU!K14-MUSEU!L14)+(FAED!K14-FAED!L14)+(CEAD!K14-CEAD!L14)+(CEFID!K14-CEFID!L14)+(CERES1!K14-CERES1!L14)+(CCT!K14-CCT!L14)+(CEPLAN1!K14-CEPLAN1!L14)+('CEO1'!K14-'CEO1'!L14)+(CEAVI1!K14-CEAVI1!L14)</f>
        <v>2652</v>
      </c>
      <c r="M14" s="96">
        <f t="shared" si="0"/>
        <v>125</v>
      </c>
      <c r="N14" s="31">
        <f t="shared" si="1"/>
        <v>65648.28</v>
      </c>
      <c r="O14" s="32">
        <f t="shared" si="2"/>
        <v>62693.279999999999</v>
      </c>
    </row>
    <row r="15" spans="1:15" ht="34.5" x14ac:dyDescent="0.25">
      <c r="A15" s="149"/>
      <c r="B15" s="150"/>
      <c r="C15" s="122">
        <v>12</v>
      </c>
      <c r="D15" s="123" t="s">
        <v>160</v>
      </c>
      <c r="E15" s="124" t="s">
        <v>117</v>
      </c>
      <c r="F15" s="125" t="s">
        <v>7</v>
      </c>
      <c r="G15" s="126" t="s">
        <v>115</v>
      </c>
      <c r="H15" s="126" t="s">
        <v>118</v>
      </c>
      <c r="I15" s="125" t="s">
        <v>53</v>
      </c>
      <c r="J15" s="135">
        <v>49.17</v>
      </c>
      <c r="K15" s="103">
        <f>PROEX!K15+CEART1!K15+MUSEU!K15+FAED!K15+CEAD!K15+CEFID!K15+CERES1!K15+CCT!K15+CEPLAN1!K15+'CEO1'!K15+CEAVI1!K15</f>
        <v>730</v>
      </c>
      <c r="L15" s="88">
        <f>(PROEX!K15-PROEX!L15)+(CEART1!K15-CEART1!L15)+(MUSEU!K15-MUSEU!L15)+(FAED!K15-FAED!L15)+(CEAD!K15-CEAD!L15)+(CEFID!K15-CEFID!L15)+(CERES1!K15-CERES1!L15)+(CCT!K15-CCT!L15)+(CEPLAN1!K15-CEPLAN1!L15)+('CEO1'!K15-'CEO1'!L15)+(CEAVI1!K15-CEAVI1!L15)</f>
        <v>616</v>
      </c>
      <c r="M15" s="96">
        <f t="shared" si="0"/>
        <v>114</v>
      </c>
      <c r="N15" s="31">
        <f t="shared" si="1"/>
        <v>35894.1</v>
      </c>
      <c r="O15" s="32">
        <f t="shared" si="2"/>
        <v>30288.720000000001</v>
      </c>
    </row>
    <row r="16" spans="1:15" ht="113.25" x14ac:dyDescent="0.25">
      <c r="A16" s="144">
        <v>3</v>
      </c>
      <c r="B16" s="145" t="s">
        <v>113</v>
      </c>
      <c r="C16" s="37">
        <v>13</v>
      </c>
      <c r="D16" s="116" t="s">
        <v>161</v>
      </c>
      <c r="E16" s="111" t="s">
        <v>119</v>
      </c>
      <c r="F16" s="52" t="s">
        <v>7</v>
      </c>
      <c r="G16" s="106" t="s">
        <v>115</v>
      </c>
      <c r="H16" s="106" t="s">
        <v>120</v>
      </c>
      <c r="I16" s="52" t="s">
        <v>53</v>
      </c>
      <c r="J16" s="134">
        <v>65.36</v>
      </c>
      <c r="K16" s="103">
        <f>PROEX!K16+CEART1!K16+MUSEU!K16+FAED!K16+CEAD!K16+CEFID!K16+CERES1!K16+CCT!K16+CEPLAN1!K16+'CEO1'!K16+CEAVI1!K16</f>
        <v>430</v>
      </c>
      <c r="L16" s="88">
        <f>(PROEX!K16-PROEX!L16)+(CEART1!K16-CEART1!L16)+(MUSEU!K16-MUSEU!L16)+(FAED!K16-FAED!L16)+(CEAD!K16-CEAD!L16)+(CEFID!K16-CEFID!L16)+(CERES1!K16-CERES1!L16)+(CCT!K16-CCT!L16)+(CEPLAN1!K16-CEPLAN1!L16)+('CEO1'!K16-'CEO1'!L16)+(CEAVI1!K16-CEAVI1!L16)</f>
        <v>430</v>
      </c>
      <c r="M16" s="96">
        <f t="shared" si="0"/>
        <v>0</v>
      </c>
      <c r="N16" s="31">
        <f t="shared" si="1"/>
        <v>28104.799999999999</v>
      </c>
      <c r="O16" s="32">
        <f t="shared" si="2"/>
        <v>28104.799999999999</v>
      </c>
    </row>
    <row r="17" spans="1:15" ht="57" x14ac:dyDescent="0.25">
      <c r="A17" s="144"/>
      <c r="B17" s="145"/>
      <c r="C17" s="37">
        <v>14</v>
      </c>
      <c r="D17" s="115" t="s">
        <v>162</v>
      </c>
      <c r="E17" s="52" t="s">
        <v>119</v>
      </c>
      <c r="F17" s="52" t="s">
        <v>7</v>
      </c>
      <c r="G17" s="106" t="s">
        <v>115</v>
      </c>
      <c r="H17" s="106" t="s">
        <v>121</v>
      </c>
      <c r="I17" s="52" t="s">
        <v>53</v>
      </c>
      <c r="J17" s="134">
        <v>48.4</v>
      </c>
      <c r="K17" s="103">
        <f>PROEX!K17+CEART1!K17+MUSEU!K17+FAED!K17+CEAD!K17+CEFID!K17+CERES1!K17+CCT!K17+CEPLAN1!K17+'CEO1'!K17+CEAVI1!K17</f>
        <v>61</v>
      </c>
      <c r="L17" s="88">
        <f>(PROEX!K17-PROEX!L17)+(CEART1!K17-CEART1!L17)+(MUSEU!K17-MUSEU!L17)+(FAED!K17-FAED!L17)+(CEAD!K17-CEAD!L17)+(CEFID!K17-CEFID!L17)+(CERES1!K17-CERES1!L17)+(CCT!K17-CCT!L17)+(CEPLAN1!K17-CEPLAN1!L17)+('CEO1'!K17-'CEO1'!L17)+(CEAVI1!K17-CEAVI1!L17)</f>
        <v>51</v>
      </c>
      <c r="M17" s="96">
        <f t="shared" si="0"/>
        <v>10</v>
      </c>
      <c r="N17" s="31">
        <f t="shared" si="1"/>
        <v>2952.4</v>
      </c>
      <c r="O17" s="32">
        <f t="shared" si="2"/>
        <v>2468.4</v>
      </c>
    </row>
    <row r="18" spans="1:15" ht="26.25" x14ac:dyDescent="0.25">
      <c r="A18" s="149">
        <v>4</v>
      </c>
      <c r="B18" s="150" t="s">
        <v>122</v>
      </c>
      <c r="C18" s="122">
        <v>15</v>
      </c>
      <c r="D18" s="123" t="s">
        <v>123</v>
      </c>
      <c r="E18" s="128" t="s">
        <v>124</v>
      </c>
      <c r="F18" s="125" t="s">
        <v>7</v>
      </c>
      <c r="G18" s="126" t="s">
        <v>125</v>
      </c>
      <c r="H18" s="126" t="s">
        <v>126</v>
      </c>
      <c r="I18" s="125" t="s">
        <v>127</v>
      </c>
      <c r="J18" s="135">
        <v>180.96</v>
      </c>
      <c r="K18" s="103">
        <f>PROEX!K18+CEART1!K18+MUSEU!K18+FAED!K18+CEAD!K18+CEFID!K18+CERES1!K18+CCT!K18+CEPLAN1!K18+'CEO1'!K18+CEAVI1!K18</f>
        <v>23</v>
      </c>
      <c r="L18" s="88">
        <f>(PROEX!K18-PROEX!L18)+(CEART1!K18-CEART1!L18)+(MUSEU!K18-MUSEU!L18)+(FAED!K18-FAED!L18)+(CEAD!K18-CEAD!L18)+(CEFID!K18-CEFID!L18)+(CERES1!K18-CERES1!L18)+(CCT!K18-CCT!L18)+(CEPLAN1!K18-CEPLAN1!L18)+('CEO1'!K18-'CEO1'!L18)+(CEAVI1!K18-CEAVI1!L18)</f>
        <v>17</v>
      </c>
      <c r="M18" s="96">
        <f t="shared" si="0"/>
        <v>6</v>
      </c>
      <c r="N18" s="31">
        <f t="shared" si="1"/>
        <v>4162.08</v>
      </c>
      <c r="O18" s="32">
        <f t="shared" si="2"/>
        <v>3076.32</v>
      </c>
    </row>
    <row r="19" spans="1:15" ht="25.5" x14ac:dyDescent="0.25">
      <c r="A19" s="149"/>
      <c r="B19" s="151"/>
      <c r="C19" s="122">
        <v>16</v>
      </c>
      <c r="D19" s="123" t="s">
        <v>128</v>
      </c>
      <c r="E19" s="124" t="s">
        <v>124</v>
      </c>
      <c r="F19" s="125" t="s">
        <v>7</v>
      </c>
      <c r="G19" s="126" t="s">
        <v>125</v>
      </c>
      <c r="H19" s="126" t="s">
        <v>126</v>
      </c>
      <c r="I19" s="125" t="s">
        <v>127</v>
      </c>
      <c r="J19" s="136">
        <v>206</v>
      </c>
      <c r="K19" s="103">
        <f>PROEX!K19+CEART1!K19+MUSEU!K19+FAED!K19+CEAD!K19+CEFID!K19+CERES1!K19+CCT!K19+CEPLAN1!K19+'CEO1'!K19+CEAVI1!K19</f>
        <v>17</v>
      </c>
      <c r="L19" s="88">
        <f>(PROEX!K19-PROEX!L19)+(CEART1!K19-CEART1!L19)+(MUSEU!K19-MUSEU!L19)+(FAED!K19-FAED!L19)+(CEAD!K19-CEAD!L19)+(CEFID!K19-CEFID!L19)+(CERES1!K19-CERES1!L19)+(CCT!K19-CCT!L19)+(CEPLAN1!K19-CEPLAN1!L19)+('CEO1'!K19-'CEO1'!L19)+(CEAVI1!K19-CEAVI1!L19)</f>
        <v>6</v>
      </c>
      <c r="M19" s="96">
        <f t="shared" ref="M19:M31" si="3">K19-L19</f>
        <v>11</v>
      </c>
      <c r="N19" s="31">
        <f t="shared" ref="N19:N31" si="4">J19*K19</f>
        <v>3502</v>
      </c>
      <c r="O19" s="32">
        <f t="shared" ref="O19:O31" si="5">J19*L19</f>
        <v>1236</v>
      </c>
    </row>
    <row r="20" spans="1:15" ht="102" x14ac:dyDescent="0.25">
      <c r="A20" s="146">
        <v>6</v>
      </c>
      <c r="B20" s="147" t="s">
        <v>129</v>
      </c>
      <c r="C20" s="107">
        <v>19</v>
      </c>
      <c r="D20" s="118" t="s">
        <v>130</v>
      </c>
      <c r="E20" s="109" t="s">
        <v>131</v>
      </c>
      <c r="F20" s="109" t="s">
        <v>50</v>
      </c>
      <c r="G20" s="110" t="s">
        <v>115</v>
      </c>
      <c r="H20" s="110" t="s">
        <v>132</v>
      </c>
      <c r="I20" s="109" t="s">
        <v>53</v>
      </c>
      <c r="J20" s="137">
        <v>87.24</v>
      </c>
      <c r="K20" s="103">
        <f>PROEX!K20+CEART1!K20+MUSEU!K20+FAED!K20+CEAD!K20+CEFID!K20+CERES1!K20+CCT!K20+CEPLAN1!K20+'CEO1'!K20+CEAVI1!K20</f>
        <v>30</v>
      </c>
      <c r="L20" s="88">
        <f>(PROEX!K20-PROEX!L20)+(CEART1!K20-CEART1!L20)+(MUSEU!K20-MUSEU!L20)+(FAED!K20-FAED!L20)+(CEAD!K20-CEAD!L20)+(CEFID!K20-CEFID!L20)+(CERES1!K20-CERES1!L20)+(CCT!K20-CCT!L20)+(CEPLAN1!K20-CEPLAN1!L20)+('CEO1'!K20-'CEO1'!L20)+(CEAVI1!K20-CEAVI1!L20)</f>
        <v>10</v>
      </c>
      <c r="M20" s="96">
        <f t="shared" si="3"/>
        <v>20</v>
      </c>
      <c r="N20" s="31">
        <f t="shared" si="4"/>
        <v>2617.1999999999998</v>
      </c>
      <c r="O20" s="32">
        <f t="shared" si="5"/>
        <v>872.4</v>
      </c>
    </row>
    <row r="21" spans="1:15" ht="22.5" x14ac:dyDescent="0.25">
      <c r="A21" s="146"/>
      <c r="B21" s="148"/>
      <c r="C21" s="107">
        <v>20</v>
      </c>
      <c r="D21" s="119" t="s">
        <v>133</v>
      </c>
      <c r="E21" s="108" t="s">
        <v>131</v>
      </c>
      <c r="F21" s="109" t="s">
        <v>7</v>
      </c>
      <c r="G21" s="110" t="s">
        <v>115</v>
      </c>
      <c r="H21" s="110" t="s">
        <v>134</v>
      </c>
      <c r="I21" s="109" t="s">
        <v>53</v>
      </c>
      <c r="J21" s="137">
        <v>44.58</v>
      </c>
      <c r="K21" s="103">
        <f>PROEX!K21+CEART1!K21+MUSEU!K21+FAED!K21+CEAD!K21+CEFID!K21+CERES1!K21+CCT!K21+CEPLAN1!K21+'CEO1'!K21+CEAVI1!K21</f>
        <v>2</v>
      </c>
      <c r="L21" s="88">
        <f>(PROEX!K21-PROEX!L21)+(CEART1!K21-CEART1!L21)+(MUSEU!K21-MUSEU!L21)+(FAED!K21-FAED!L21)+(CEAD!K21-CEAD!L21)+(CEFID!K21-CEFID!L21)+(CERES1!K21-CERES1!L21)+(CCT!K21-CCT!L21)+(CEPLAN1!K21-CEPLAN1!L21)+('CEO1'!K21-'CEO1'!L21)+(CEAVI1!K21-CEAVI1!L21)</f>
        <v>2</v>
      </c>
      <c r="M21" s="96">
        <f t="shared" si="3"/>
        <v>0</v>
      </c>
      <c r="N21" s="31">
        <f t="shared" si="4"/>
        <v>89.16</v>
      </c>
      <c r="O21" s="32">
        <f t="shared" si="5"/>
        <v>89.16</v>
      </c>
    </row>
    <row r="22" spans="1:15" ht="33" customHeight="1" x14ac:dyDescent="0.25">
      <c r="A22" s="146"/>
      <c r="B22" s="148"/>
      <c r="C22" s="107">
        <v>21</v>
      </c>
      <c r="D22" s="119" t="s">
        <v>135</v>
      </c>
      <c r="E22" s="108" t="s">
        <v>131</v>
      </c>
      <c r="F22" s="109" t="s">
        <v>7</v>
      </c>
      <c r="G22" s="110" t="s">
        <v>115</v>
      </c>
      <c r="H22" s="110" t="s">
        <v>134</v>
      </c>
      <c r="I22" s="109" t="s">
        <v>53</v>
      </c>
      <c r="J22" s="137">
        <v>44.58</v>
      </c>
      <c r="K22" s="103">
        <f>PROEX!K22+CEART1!K22+MUSEU!K22+FAED!K22+CEAD!K22+CEFID!K22+CERES1!K22+CCT!K22+CEPLAN1!K22+'CEO1'!K22+CEAVI1!K22</f>
        <v>1</v>
      </c>
      <c r="L22" s="88">
        <f>(PROEX!K22-PROEX!L22)+(CEART1!K22-CEART1!L22)+(MUSEU!K22-MUSEU!L22)+(FAED!K22-FAED!L22)+(CEAD!K22-CEAD!L22)+(CEFID!K22-CEFID!L22)+(CERES1!K22-CERES1!L22)+(CCT!K22-CCT!L22)+(CEPLAN1!K22-CEPLAN1!L22)+('CEO1'!K22-'CEO1'!L22)+(CEAVI1!K22-CEAVI1!L22)</f>
        <v>1</v>
      </c>
      <c r="M22" s="96">
        <f t="shared" si="3"/>
        <v>0</v>
      </c>
      <c r="N22" s="31">
        <f t="shared" si="4"/>
        <v>44.58</v>
      </c>
      <c r="O22" s="32">
        <f t="shared" si="5"/>
        <v>44.58</v>
      </c>
    </row>
    <row r="23" spans="1:15" ht="33.75" x14ac:dyDescent="0.25">
      <c r="A23" s="149">
        <v>8</v>
      </c>
      <c r="B23" s="150" t="s">
        <v>113</v>
      </c>
      <c r="C23" s="122">
        <v>26</v>
      </c>
      <c r="D23" s="130" t="s">
        <v>136</v>
      </c>
      <c r="E23" s="131" t="s">
        <v>137</v>
      </c>
      <c r="F23" s="125" t="s">
        <v>7</v>
      </c>
      <c r="G23" s="126" t="s">
        <v>115</v>
      </c>
      <c r="H23" s="126" t="s">
        <v>138</v>
      </c>
      <c r="I23" s="125" t="s">
        <v>53</v>
      </c>
      <c r="J23" s="136">
        <v>161.66</v>
      </c>
      <c r="K23" s="103">
        <f>PROEX!K23+CEART1!K23+MUSEU!K23+FAED!K23+CEAD!K23+CEFID!K23+CERES1!K23+CCT!K23+CEPLAN1!K23+'CEO1'!K23+CEAVI1!K23</f>
        <v>3</v>
      </c>
      <c r="L23" s="88">
        <f>(PROEX!K23-PROEX!L23)+(CEART1!K23-CEART1!L23)+(MUSEU!K23-MUSEU!L23)+(FAED!K23-FAED!L23)+(CEAD!K23-CEAD!L23)+(CEFID!K23-CEFID!L23)+(CERES1!K23-CERES1!L23)+(CCT!K23-CCT!L23)+(CEPLAN1!K23-CEPLAN1!L23)+('CEO1'!K23-'CEO1'!L23)+(CEAVI1!K23-CEAVI1!L23)</f>
        <v>3</v>
      </c>
      <c r="M23" s="96">
        <f t="shared" si="3"/>
        <v>0</v>
      </c>
      <c r="N23" s="31">
        <f t="shared" si="4"/>
        <v>484.98</v>
      </c>
      <c r="O23" s="32">
        <f t="shared" si="5"/>
        <v>484.98</v>
      </c>
    </row>
    <row r="24" spans="1:15" ht="33.75" x14ac:dyDescent="0.25">
      <c r="A24" s="149"/>
      <c r="B24" s="150"/>
      <c r="C24" s="122">
        <v>27</v>
      </c>
      <c r="D24" s="132" t="s">
        <v>139</v>
      </c>
      <c r="E24" s="124" t="s">
        <v>137</v>
      </c>
      <c r="F24" s="125" t="s">
        <v>7</v>
      </c>
      <c r="G24" s="126" t="s">
        <v>115</v>
      </c>
      <c r="H24" s="126" t="s">
        <v>138</v>
      </c>
      <c r="I24" s="125" t="s">
        <v>53</v>
      </c>
      <c r="J24" s="136">
        <v>161.66</v>
      </c>
      <c r="K24" s="103">
        <f>PROEX!K24+CEART1!K24+MUSEU!K24+FAED!K24+CEAD!K24+CEFID!K24+CERES1!K24+CCT!K24+CEPLAN1!K24+'CEO1'!K24+CEAVI1!K24</f>
        <v>7</v>
      </c>
      <c r="L24" s="88">
        <f>(PROEX!K24-PROEX!L24)+(CEART1!K24-CEART1!L24)+(MUSEU!K24-MUSEU!L24)+(FAED!K24-FAED!L24)+(CEAD!K24-CEAD!L24)+(CEFID!K24-CEFID!L24)+(CERES1!K24-CERES1!L24)+(CCT!K24-CCT!L24)+(CEPLAN1!K24-CEPLAN1!L24)+('CEO1'!K24-'CEO1'!L24)+(CEAVI1!K24-CEAVI1!L24)</f>
        <v>7</v>
      </c>
      <c r="M24" s="96">
        <f t="shared" si="3"/>
        <v>0</v>
      </c>
      <c r="N24" s="31">
        <f t="shared" si="4"/>
        <v>1131.6199999999999</v>
      </c>
      <c r="O24" s="32">
        <f t="shared" si="5"/>
        <v>1131.6199999999999</v>
      </c>
    </row>
    <row r="25" spans="1:15" ht="33.75" x14ac:dyDescent="0.25">
      <c r="A25" s="149"/>
      <c r="B25" s="150"/>
      <c r="C25" s="122">
        <v>28</v>
      </c>
      <c r="D25" s="133" t="s">
        <v>140</v>
      </c>
      <c r="E25" s="131" t="s">
        <v>137</v>
      </c>
      <c r="F25" s="125" t="s">
        <v>7</v>
      </c>
      <c r="G25" s="126" t="s">
        <v>115</v>
      </c>
      <c r="H25" s="126" t="s">
        <v>138</v>
      </c>
      <c r="I25" s="125" t="s">
        <v>53</v>
      </c>
      <c r="J25" s="136">
        <v>161.66</v>
      </c>
      <c r="K25" s="103">
        <f>PROEX!K25+CEART1!K25+MUSEU!K25+FAED!K25+CEAD!K25+CEFID!K25+CERES1!K25+CCT!K25+CEPLAN1!K25+'CEO1'!K25+CEAVI1!K25</f>
        <v>7</v>
      </c>
      <c r="L25" s="88">
        <f>(PROEX!K25-PROEX!L25)+(CEART1!K25-CEART1!L25)+(MUSEU!K25-MUSEU!L25)+(FAED!K25-FAED!L25)+(CEAD!K25-CEAD!L25)+(CEFID!K25-CEFID!L25)+(CERES1!K25-CERES1!L25)+(CCT!K25-CCT!L25)+(CEPLAN1!K25-CEPLAN1!L25)+('CEO1'!K25-'CEO1'!L25)+(CEAVI1!K25-CEAVI1!L25)</f>
        <v>7</v>
      </c>
      <c r="M25" s="96">
        <f t="shared" si="3"/>
        <v>0</v>
      </c>
      <c r="N25" s="31">
        <f t="shared" si="4"/>
        <v>1131.6199999999999</v>
      </c>
      <c r="O25" s="32">
        <f t="shared" si="5"/>
        <v>1131.6199999999999</v>
      </c>
    </row>
    <row r="26" spans="1:15" ht="33.75" x14ac:dyDescent="0.25">
      <c r="A26" s="149"/>
      <c r="B26" s="150"/>
      <c r="C26" s="122">
        <v>29</v>
      </c>
      <c r="D26" s="132" t="s">
        <v>141</v>
      </c>
      <c r="E26" s="124" t="s">
        <v>137</v>
      </c>
      <c r="F26" s="125" t="s">
        <v>7</v>
      </c>
      <c r="G26" s="126" t="s">
        <v>115</v>
      </c>
      <c r="H26" s="126" t="s">
        <v>138</v>
      </c>
      <c r="I26" s="125" t="s">
        <v>53</v>
      </c>
      <c r="J26" s="136">
        <v>161.66</v>
      </c>
      <c r="K26" s="103">
        <f>PROEX!K26+CEART1!K26+MUSEU!K26+FAED!K26+CEAD!K26+CEFID!K26+CERES1!K26+CCT!K26+CEPLAN1!K26+'CEO1'!K26+CEAVI1!K26</f>
        <v>4</v>
      </c>
      <c r="L26" s="88">
        <f>(PROEX!K26-PROEX!L26)+(CEART1!K26-CEART1!L26)+(MUSEU!K26-MUSEU!L26)+(FAED!K26-FAED!L26)+(CEAD!K26-CEAD!L26)+(CEFID!K26-CEFID!L26)+(CERES1!K26-CERES1!L26)+(CCT!K26-CCT!L26)+(CEPLAN1!K26-CEPLAN1!L26)+('CEO1'!K26-'CEO1'!L26)+(CEAVI1!K26-CEAVI1!L26)</f>
        <v>4</v>
      </c>
      <c r="M26" s="96">
        <f t="shared" si="3"/>
        <v>0</v>
      </c>
      <c r="N26" s="31">
        <f t="shared" si="4"/>
        <v>646.64</v>
      </c>
      <c r="O26" s="32">
        <f t="shared" si="5"/>
        <v>646.64</v>
      </c>
    </row>
    <row r="27" spans="1:15" x14ac:dyDescent="0.25">
      <c r="A27" s="144">
        <v>9</v>
      </c>
      <c r="B27" s="145" t="s">
        <v>122</v>
      </c>
      <c r="C27" s="37">
        <v>30</v>
      </c>
      <c r="D27" s="112" t="s">
        <v>142</v>
      </c>
      <c r="E27" s="105" t="s">
        <v>143</v>
      </c>
      <c r="F27" s="52" t="s">
        <v>144</v>
      </c>
      <c r="G27" s="106" t="s">
        <v>145</v>
      </c>
      <c r="H27" s="106" t="s">
        <v>146</v>
      </c>
      <c r="I27" s="52" t="s">
        <v>53</v>
      </c>
      <c r="J27" s="137">
        <v>1.85</v>
      </c>
      <c r="K27" s="103">
        <f>PROEX!K27+CEART1!K27+MUSEU!K27+FAED!K27+CEAD!K27+CEFID!K27+CERES1!K27+CCT!K27+CEPLAN1!K27+'CEO1'!K27+CEAVI1!K27</f>
        <v>1000</v>
      </c>
      <c r="L27" s="88">
        <f>(PROEX!K27-PROEX!L27)+(CEART1!K27-CEART1!L27)+(MUSEU!K27-MUSEU!L27)+(FAED!K27-FAED!L27)+(CEAD!K27-CEAD!L27)+(CEFID!K27-CEFID!L27)+(CERES1!K27-CERES1!L27)+(CCT!K27-CCT!L27)+(CEPLAN1!K27-CEPLAN1!L27)+('CEO1'!K27-'CEO1'!L27)+(CEAVI1!K27-CEAVI1!L27)</f>
        <v>1000</v>
      </c>
      <c r="M27" s="96">
        <f t="shared" si="3"/>
        <v>0</v>
      </c>
      <c r="N27" s="31">
        <f t="shared" si="4"/>
        <v>1850</v>
      </c>
      <c r="O27" s="32">
        <f t="shared" si="5"/>
        <v>1850</v>
      </c>
    </row>
    <row r="28" spans="1:15" ht="25.5" x14ac:dyDescent="0.25">
      <c r="A28" s="144"/>
      <c r="B28" s="145"/>
      <c r="C28" s="37">
        <v>31</v>
      </c>
      <c r="D28" s="112" t="s">
        <v>147</v>
      </c>
      <c r="E28" s="105" t="s">
        <v>148</v>
      </c>
      <c r="F28" s="52" t="s">
        <v>144</v>
      </c>
      <c r="G28" s="106" t="s">
        <v>145</v>
      </c>
      <c r="H28" s="106" t="s">
        <v>149</v>
      </c>
      <c r="I28" s="52" t="s">
        <v>53</v>
      </c>
      <c r="J28" s="137">
        <v>11.53</v>
      </c>
      <c r="K28" s="103">
        <f>PROEX!K28+CEART1!K28+MUSEU!K28+FAED!K28+CEAD!K28+CEFID!K28+CERES1!K28+CCT!K28+CEPLAN1!K28+'CEO1'!K28+CEAVI1!K28</f>
        <v>200</v>
      </c>
      <c r="L28" s="88">
        <f>(PROEX!K28-PROEX!L28)+(CEART1!K28-CEART1!L28)+(MUSEU!K28-MUSEU!L28)+(FAED!K28-FAED!L28)+(CEAD!K28-CEAD!L28)+(CEFID!K28-CEFID!L28)+(CERES1!K28-CERES1!L28)+(CCT!K28-CCT!L28)+(CEPLAN1!K28-CEPLAN1!L28)+('CEO1'!K28-'CEO1'!L28)+(CEAVI1!K28-CEAVI1!L28)</f>
        <v>120</v>
      </c>
      <c r="M28" s="96">
        <f t="shared" si="3"/>
        <v>80</v>
      </c>
      <c r="N28" s="31">
        <f t="shared" si="4"/>
        <v>2306</v>
      </c>
      <c r="O28" s="32">
        <f t="shared" si="5"/>
        <v>1383.6</v>
      </c>
    </row>
    <row r="29" spans="1:15" x14ac:dyDescent="0.25">
      <c r="A29" s="144"/>
      <c r="B29" s="145"/>
      <c r="C29" s="37">
        <v>32</v>
      </c>
      <c r="D29" s="112" t="s">
        <v>150</v>
      </c>
      <c r="E29" s="105" t="s">
        <v>151</v>
      </c>
      <c r="F29" s="52" t="s">
        <v>144</v>
      </c>
      <c r="G29" s="106" t="s">
        <v>145</v>
      </c>
      <c r="H29" s="106" t="s">
        <v>152</v>
      </c>
      <c r="I29" s="52" t="s">
        <v>53</v>
      </c>
      <c r="J29" s="137">
        <v>12.83</v>
      </c>
      <c r="K29" s="103">
        <f>PROEX!K29+CEART1!K29+MUSEU!K29+FAED!K29+CEAD!K29+CEFID!K29+CERES1!K29+CCT!K29+CEPLAN1!K29+'CEO1'!K29+CEAVI1!K29</f>
        <v>400</v>
      </c>
      <c r="L29" s="88">
        <f>(PROEX!K29-PROEX!L29)+(CEART1!K29-CEART1!L29)+(MUSEU!K29-MUSEU!L29)+(FAED!K29-FAED!L29)+(CEAD!K29-CEAD!L29)+(CEFID!K29-CEFID!L29)+(CERES1!K29-CERES1!L29)+(CCT!K29-CCT!L29)+(CEPLAN1!K29-CEPLAN1!L29)+('CEO1'!K29-'CEO1'!L29)+(CEAVI1!K29-CEAVI1!L29)</f>
        <v>290</v>
      </c>
      <c r="M29" s="96">
        <f t="shared" si="3"/>
        <v>110</v>
      </c>
      <c r="N29" s="31">
        <f t="shared" si="4"/>
        <v>5132</v>
      </c>
      <c r="O29" s="32">
        <f t="shared" si="5"/>
        <v>3720.7</v>
      </c>
    </row>
    <row r="30" spans="1:15" x14ac:dyDescent="0.25">
      <c r="A30" s="144"/>
      <c r="B30" s="145"/>
      <c r="C30" s="37">
        <v>33</v>
      </c>
      <c r="D30" s="112" t="s">
        <v>153</v>
      </c>
      <c r="E30" s="105" t="s">
        <v>154</v>
      </c>
      <c r="F30" s="52" t="s">
        <v>144</v>
      </c>
      <c r="G30" s="106" t="s">
        <v>155</v>
      </c>
      <c r="H30" s="106" t="s">
        <v>156</v>
      </c>
      <c r="I30" s="52" t="s">
        <v>53</v>
      </c>
      <c r="J30" s="137">
        <v>0.33</v>
      </c>
      <c r="K30" s="103">
        <f>PROEX!K30+CEART1!K30+MUSEU!K30+FAED!K30+CEAD!K30+CEFID!K30+CERES1!K30+CCT!K30+CEPLAN1!K30+'CEO1'!K30+CEAVI1!K30</f>
        <v>500</v>
      </c>
      <c r="L30" s="88">
        <f>(PROEX!K30-PROEX!L30)+(CEART1!K30-CEART1!L30)+(MUSEU!K30-MUSEU!L30)+(FAED!K30-FAED!L30)+(CEAD!K30-CEAD!L30)+(CEFID!K30-CEFID!L30)+(CERES1!K30-CERES1!L30)+(CCT!K30-CCT!L30)+(CEPLAN1!K30-CEPLAN1!L30)+('CEO1'!K30-'CEO1'!L30)+(CEAVI1!K30-CEAVI1!L30)</f>
        <v>140</v>
      </c>
      <c r="M30" s="96">
        <f t="shared" si="3"/>
        <v>360</v>
      </c>
      <c r="N30" s="31">
        <f t="shared" si="4"/>
        <v>165</v>
      </c>
      <c r="O30" s="32">
        <f t="shared" si="5"/>
        <v>46.2</v>
      </c>
    </row>
    <row r="31" spans="1:15" x14ac:dyDescent="0.25">
      <c r="A31" s="144"/>
      <c r="B31" s="145"/>
      <c r="C31" s="37">
        <v>34</v>
      </c>
      <c r="D31" s="112" t="s">
        <v>157</v>
      </c>
      <c r="E31" s="105" t="s">
        <v>154</v>
      </c>
      <c r="F31" s="52" t="s">
        <v>144</v>
      </c>
      <c r="G31" s="106" t="s">
        <v>155</v>
      </c>
      <c r="H31" s="106" t="s">
        <v>158</v>
      </c>
      <c r="I31" s="52" t="s">
        <v>53</v>
      </c>
      <c r="J31" s="137">
        <v>2.15</v>
      </c>
      <c r="K31" s="103">
        <f>PROEX!K31+CEART1!K31+MUSEU!K31+FAED!K31+CEAD!K31+CEFID!K31+CERES1!K31+CCT!K31+CEPLAN1!K31+'CEO1'!K31+CEAVI1!K31</f>
        <v>100</v>
      </c>
      <c r="L31" s="88">
        <f>(PROEX!K31-PROEX!L31)+(CEART1!K31-CEART1!L31)+(MUSEU!K31-MUSEU!L31)+(FAED!K31-FAED!L31)+(CEAD!K31-CEAD!L31)+(CEFID!K31-CEFID!L31)+(CERES1!K31-CERES1!L31)+(CCT!K31-CCT!L31)+(CEPLAN1!K31-CEPLAN1!L31)+('CEO1'!K31-'CEO1'!L31)+(CEAVI1!K31-CEAVI1!L31)</f>
        <v>60</v>
      </c>
      <c r="M31" s="96">
        <f t="shared" si="3"/>
        <v>40</v>
      </c>
      <c r="N31" s="31">
        <f t="shared" si="4"/>
        <v>215</v>
      </c>
      <c r="O31" s="32">
        <f t="shared" si="5"/>
        <v>129</v>
      </c>
    </row>
    <row r="32" spans="1:15" x14ac:dyDescent="0.25">
      <c r="N32" s="143">
        <f>SUM(N4:N31)</f>
        <v>161605.46</v>
      </c>
      <c r="O32" s="143">
        <f>SUM(O4:O31)</f>
        <v>142293.02000000005</v>
      </c>
    </row>
    <row r="35" spans="11:15" x14ac:dyDescent="0.25">
      <c r="K35" s="177" t="s">
        <v>100</v>
      </c>
      <c r="L35" s="178"/>
      <c r="M35" s="178"/>
      <c r="N35" s="178"/>
      <c r="O35" s="179"/>
    </row>
    <row r="36" spans="11:15" x14ac:dyDescent="0.25">
      <c r="K36" s="180" t="s">
        <v>38</v>
      </c>
      <c r="L36" s="181"/>
      <c r="M36" s="181"/>
      <c r="N36" s="181"/>
      <c r="O36" s="182"/>
    </row>
    <row r="37" spans="11:15" x14ac:dyDescent="0.25">
      <c r="K37" s="171" t="s">
        <v>56</v>
      </c>
      <c r="L37" s="172"/>
      <c r="M37" s="172"/>
      <c r="N37" s="172"/>
      <c r="O37" s="173"/>
    </row>
    <row r="38" spans="11:15" x14ac:dyDescent="0.25">
      <c r="K38" s="183" t="s">
        <v>30</v>
      </c>
      <c r="L38" s="184"/>
      <c r="M38" s="184"/>
      <c r="N38" s="185"/>
      <c r="O38" s="97">
        <f>N32</f>
        <v>161605.46</v>
      </c>
    </row>
    <row r="39" spans="11:15" x14ac:dyDescent="0.25">
      <c r="K39" s="138" t="s">
        <v>31</v>
      </c>
      <c r="L39" s="139"/>
      <c r="M39" s="98"/>
      <c r="N39" s="98"/>
      <c r="O39" s="99">
        <f>O32</f>
        <v>142293.02000000005</v>
      </c>
    </row>
    <row r="40" spans="11:15" x14ac:dyDescent="0.25">
      <c r="K40" s="138" t="s">
        <v>32</v>
      </c>
      <c r="L40" s="139"/>
      <c r="M40" s="98"/>
      <c r="N40" s="98"/>
      <c r="O40" s="100"/>
    </row>
    <row r="41" spans="11:15" x14ac:dyDescent="0.25">
      <c r="K41" s="140" t="s">
        <v>33</v>
      </c>
      <c r="L41" s="141"/>
      <c r="M41" s="101"/>
      <c r="N41" s="101"/>
      <c r="O41" s="102">
        <f>O39/O38</f>
        <v>0.88049636441739065</v>
      </c>
    </row>
    <row r="42" spans="11:15" x14ac:dyDescent="0.25">
      <c r="K42" s="174" t="s">
        <v>208</v>
      </c>
      <c r="L42" s="175"/>
      <c r="M42" s="175"/>
      <c r="N42" s="175"/>
      <c r="O42" s="176"/>
    </row>
  </sheetData>
  <mergeCells count="23">
    <mergeCell ref="K42:O42"/>
    <mergeCell ref="K35:O35"/>
    <mergeCell ref="K36:O36"/>
    <mergeCell ref="A1:C1"/>
    <mergeCell ref="A2:O2"/>
    <mergeCell ref="D1:J1"/>
    <mergeCell ref="K1:O1"/>
    <mergeCell ref="A4:A13"/>
    <mergeCell ref="B4:B13"/>
    <mergeCell ref="A14:A15"/>
    <mergeCell ref="B14:B15"/>
    <mergeCell ref="A16:A17"/>
    <mergeCell ref="B16:B17"/>
    <mergeCell ref="A27:A31"/>
    <mergeCell ref="B27:B31"/>
    <mergeCell ref="K38:N38"/>
    <mergeCell ref="K37:O37"/>
    <mergeCell ref="A18:A19"/>
    <mergeCell ref="B18:B19"/>
    <mergeCell ref="A20:A22"/>
    <mergeCell ref="B20:B22"/>
    <mergeCell ref="A23:A26"/>
    <mergeCell ref="B23:B26"/>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4" customWidth="1"/>
    <col min="2" max="2" width="6.85546875" style="4" customWidth="1"/>
    <col min="3" max="3" width="31" style="4" customWidth="1"/>
    <col min="4" max="4" width="8.5703125" style="4" bestFit="1" customWidth="1"/>
    <col min="5" max="5" width="9.5703125" style="4" customWidth="1"/>
    <col min="6" max="6" width="14.7109375" style="4" customWidth="1"/>
    <col min="7" max="7" width="16" style="4" customWidth="1"/>
    <col min="8" max="8" width="11.140625" style="4" customWidth="1"/>
    <col min="9" max="16384" width="9.140625" style="4"/>
  </cols>
  <sheetData>
    <row r="1" spans="1:8" ht="20.25" customHeight="1" x14ac:dyDescent="0.2">
      <c r="A1" s="187" t="s">
        <v>9</v>
      </c>
      <c r="B1" s="187"/>
      <c r="C1" s="187"/>
      <c r="D1" s="187"/>
      <c r="E1" s="187"/>
      <c r="F1" s="187"/>
      <c r="G1" s="187"/>
      <c r="H1" s="187"/>
    </row>
    <row r="2" spans="1:8" ht="20.25" x14ac:dyDescent="0.2">
      <c r="B2" s="5"/>
    </row>
    <row r="3" spans="1:8" ht="47.25" customHeight="1" x14ac:dyDescent="0.2">
      <c r="A3" s="188" t="s">
        <v>10</v>
      </c>
      <c r="B3" s="188"/>
      <c r="C3" s="188"/>
      <c r="D3" s="188"/>
      <c r="E3" s="188"/>
      <c r="F3" s="188"/>
      <c r="G3" s="188"/>
      <c r="H3" s="188"/>
    </row>
    <row r="4" spans="1:8" ht="35.25" customHeight="1" x14ac:dyDescent="0.2">
      <c r="B4" s="6"/>
    </row>
    <row r="5" spans="1:8" ht="15" customHeight="1" x14ac:dyDescent="0.2">
      <c r="A5" s="189" t="s">
        <v>11</v>
      </c>
      <c r="B5" s="189"/>
      <c r="C5" s="189"/>
      <c r="D5" s="189"/>
      <c r="E5" s="189"/>
      <c r="F5" s="189"/>
      <c r="G5" s="189"/>
      <c r="H5" s="189"/>
    </row>
    <row r="6" spans="1:8" ht="15" customHeight="1" x14ac:dyDescent="0.2">
      <c r="A6" s="189" t="s">
        <v>12</v>
      </c>
      <c r="B6" s="189"/>
      <c r="C6" s="189"/>
      <c r="D6" s="189"/>
      <c r="E6" s="189"/>
      <c r="F6" s="189"/>
      <c r="G6" s="189"/>
      <c r="H6" s="189"/>
    </row>
    <row r="7" spans="1:8" ht="15" customHeight="1" x14ac:dyDescent="0.2">
      <c r="A7" s="189" t="s">
        <v>13</v>
      </c>
      <c r="B7" s="189"/>
      <c r="C7" s="189"/>
      <c r="D7" s="189"/>
      <c r="E7" s="189"/>
      <c r="F7" s="189"/>
      <c r="G7" s="189"/>
      <c r="H7" s="189"/>
    </row>
    <row r="8" spans="1:8" ht="15" customHeight="1" x14ac:dyDescent="0.2">
      <c r="A8" s="189" t="s">
        <v>14</v>
      </c>
      <c r="B8" s="189"/>
      <c r="C8" s="189"/>
      <c r="D8" s="189"/>
      <c r="E8" s="189"/>
      <c r="F8" s="189"/>
      <c r="G8" s="189"/>
      <c r="H8" s="189"/>
    </row>
    <row r="9" spans="1:8" ht="30" customHeight="1" x14ac:dyDescent="0.2">
      <c r="B9" s="7"/>
    </row>
    <row r="10" spans="1:8" ht="105" customHeight="1" x14ac:dyDescent="0.2">
      <c r="A10" s="190" t="s">
        <v>15</v>
      </c>
      <c r="B10" s="190"/>
      <c r="C10" s="190"/>
      <c r="D10" s="190"/>
      <c r="E10" s="190"/>
      <c r="F10" s="190"/>
      <c r="G10" s="190"/>
      <c r="H10" s="190"/>
    </row>
    <row r="11" spans="1:8" ht="15.75" thickBot="1" x14ac:dyDescent="0.25">
      <c r="B11" s="8"/>
    </row>
    <row r="12" spans="1:8" ht="48.75" thickBot="1" x14ac:dyDescent="0.25">
      <c r="A12" s="9" t="s">
        <v>8</v>
      </c>
      <c r="B12" s="9" t="s">
        <v>6</v>
      </c>
      <c r="C12" s="10" t="s">
        <v>16</v>
      </c>
      <c r="D12" s="10" t="s">
        <v>7</v>
      </c>
      <c r="E12" s="10" t="s">
        <v>17</v>
      </c>
      <c r="F12" s="10" t="s">
        <v>18</v>
      </c>
      <c r="G12" s="10" t="s">
        <v>19</v>
      </c>
      <c r="H12" s="10" t="s">
        <v>20</v>
      </c>
    </row>
    <row r="13" spans="1:8" ht="15.75" thickBot="1" x14ac:dyDescent="0.25">
      <c r="A13" s="11"/>
      <c r="B13" s="11"/>
      <c r="C13" s="12"/>
      <c r="D13" s="12"/>
      <c r="E13" s="12"/>
      <c r="F13" s="12"/>
      <c r="G13" s="12"/>
      <c r="H13" s="12"/>
    </row>
    <row r="14" spans="1:8" ht="15.75" thickBot="1" x14ac:dyDescent="0.25">
      <c r="A14" s="11"/>
      <c r="B14" s="11"/>
      <c r="C14" s="12"/>
      <c r="D14" s="12"/>
      <c r="E14" s="12"/>
      <c r="F14" s="12"/>
      <c r="G14" s="12"/>
      <c r="H14" s="12"/>
    </row>
    <row r="15" spans="1:8" ht="15.75" thickBot="1" x14ac:dyDescent="0.25">
      <c r="A15" s="11"/>
      <c r="B15" s="11"/>
      <c r="C15" s="12"/>
      <c r="D15" s="12"/>
      <c r="E15" s="12"/>
      <c r="F15" s="12"/>
      <c r="G15" s="12"/>
      <c r="H15" s="12"/>
    </row>
    <row r="16" spans="1:8" ht="15.75" thickBot="1" x14ac:dyDescent="0.25">
      <c r="A16" s="11"/>
      <c r="B16" s="11"/>
      <c r="C16" s="12"/>
      <c r="D16" s="12"/>
      <c r="E16" s="12"/>
      <c r="F16" s="12"/>
      <c r="G16" s="12"/>
      <c r="H16" s="12"/>
    </row>
    <row r="17" spans="1:8" ht="15.75" thickBot="1" x14ac:dyDescent="0.25">
      <c r="A17" s="13"/>
      <c r="B17" s="13"/>
      <c r="C17" s="14"/>
      <c r="D17" s="14"/>
      <c r="E17" s="14"/>
      <c r="F17" s="14"/>
      <c r="G17" s="14"/>
      <c r="H17" s="14"/>
    </row>
    <row r="18" spans="1:8" ht="42" customHeight="1" x14ac:dyDescent="0.2">
      <c r="B18" s="15"/>
      <c r="C18" s="16"/>
      <c r="D18" s="16"/>
      <c r="E18" s="16"/>
      <c r="F18" s="16"/>
      <c r="G18" s="16"/>
      <c r="H18" s="16"/>
    </row>
    <row r="19" spans="1:8" ht="15" customHeight="1" x14ac:dyDescent="0.2">
      <c r="A19" s="191" t="s">
        <v>21</v>
      </c>
      <c r="B19" s="191"/>
      <c r="C19" s="191"/>
      <c r="D19" s="191"/>
      <c r="E19" s="191"/>
      <c r="F19" s="191"/>
      <c r="G19" s="191"/>
      <c r="H19" s="191"/>
    </row>
    <row r="20" spans="1:8" ht="14.25" x14ac:dyDescent="0.2">
      <c r="A20" s="192" t="s">
        <v>22</v>
      </c>
      <c r="B20" s="192"/>
      <c r="C20" s="192"/>
      <c r="D20" s="192"/>
      <c r="E20" s="192"/>
      <c r="F20" s="192"/>
      <c r="G20" s="192"/>
      <c r="H20" s="192"/>
    </row>
    <row r="21" spans="1:8" ht="15" x14ac:dyDescent="0.2">
      <c r="B21" s="8"/>
    </row>
    <row r="22" spans="1:8" ht="15" x14ac:dyDescent="0.2">
      <c r="B22" s="8"/>
    </row>
    <row r="23" spans="1:8" ht="15" x14ac:dyDescent="0.2">
      <c r="B23" s="8"/>
    </row>
    <row r="24" spans="1:8" ht="15" customHeight="1" x14ac:dyDescent="0.2">
      <c r="A24" s="193" t="s">
        <v>23</v>
      </c>
      <c r="B24" s="193"/>
      <c r="C24" s="193"/>
      <c r="D24" s="193"/>
      <c r="E24" s="193"/>
      <c r="F24" s="193"/>
      <c r="G24" s="193"/>
      <c r="H24" s="193"/>
    </row>
    <row r="25" spans="1:8" ht="15" customHeight="1" x14ac:dyDescent="0.2">
      <c r="A25" s="193" t="s">
        <v>24</v>
      </c>
      <c r="B25" s="193"/>
      <c r="C25" s="193"/>
      <c r="D25" s="193"/>
      <c r="E25" s="193"/>
      <c r="F25" s="193"/>
      <c r="G25" s="193"/>
      <c r="H25" s="193"/>
    </row>
    <row r="26" spans="1:8" ht="15" customHeight="1" x14ac:dyDescent="0.2">
      <c r="A26" s="186" t="s">
        <v>25</v>
      </c>
      <c r="B26" s="186"/>
      <c r="C26" s="186"/>
      <c r="D26" s="186"/>
      <c r="E26" s="186"/>
      <c r="F26" s="186"/>
      <c r="G26" s="186"/>
      <c r="H26" s="186"/>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zoomScale="80" zoomScaleNormal="80" workbookViewId="0">
      <selection activeCell="N1" sqref="N1:P31"/>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194</v>
      </c>
      <c r="O1" s="154" t="s">
        <v>195</v>
      </c>
      <c r="P1" s="154" t="s">
        <v>196</v>
      </c>
      <c r="Q1" s="154" t="s">
        <v>103</v>
      </c>
      <c r="R1" s="154" t="s">
        <v>103</v>
      </c>
      <c r="S1" s="154" t="s">
        <v>103</v>
      </c>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43269</v>
      </c>
      <c r="O3" s="86">
        <v>43269</v>
      </c>
      <c r="P3" s="86">
        <v>43269</v>
      </c>
      <c r="Q3" s="87" t="s">
        <v>1</v>
      </c>
      <c r="R3" s="87" t="s">
        <v>1</v>
      </c>
      <c r="S3" s="87" t="s">
        <v>1</v>
      </c>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v>3</v>
      </c>
      <c r="L13" s="88">
        <f t="shared" si="0"/>
        <v>0</v>
      </c>
      <c r="M13" s="89" t="str">
        <f t="shared" si="1"/>
        <v>OK</v>
      </c>
      <c r="N13" s="33">
        <v>3</v>
      </c>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v>60</v>
      </c>
      <c r="L14" s="88">
        <f t="shared" si="0"/>
        <v>0</v>
      </c>
      <c r="M14" s="89" t="str">
        <f t="shared" si="1"/>
        <v>OK</v>
      </c>
      <c r="N14" s="33"/>
      <c r="O14" s="33">
        <v>60</v>
      </c>
      <c r="P14" s="33"/>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v>15</v>
      </c>
      <c r="L15" s="88">
        <f t="shared" si="0"/>
        <v>0</v>
      </c>
      <c r="M15" s="89" t="str">
        <f t="shared" si="1"/>
        <v>OK</v>
      </c>
      <c r="N15" s="33"/>
      <c r="O15" s="33">
        <v>15</v>
      </c>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v>6</v>
      </c>
      <c r="L17" s="88">
        <f t="shared" si="0"/>
        <v>0</v>
      </c>
      <c r="M17" s="89" t="str">
        <f t="shared" si="1"/>
        <v>OK</v>
      </c>
      <c r="N17" s="33"/>
      <c r="O17" s="33">
        <v>6</v>
      </c>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v>3</v>
      </c>
      <c r="L18" s="88">
        <f t="shared" si="0"/>
        <v>0</v>
      </c>
      <c r="M18" s="89" t="str">
        <f t="shared" si="1"/>
        <v>OK</v>
      </c>
      <c r="N18" s="33"/>
      <c r="O18" s="33"/>
      <c r="P18" s="33">
        <v>3</v>
      </c>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0</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Y1:Y2"/>
    <mergeCell ref="A2:M2"/>
    <mergeCell ref="A4:A13"/>
    <mergeCell ref="B4:B13"/>
    <mergeCell ref="A14:A15"/>
    <mergeCell ref="B14:B15"/>
    <mergeCell ref="X1:X2"/>
    <mergeCell ref="D1:F1"/>
    <mergeCell ref="U1:U2"/>
    <mergeCell ref="V1:V2"/>
    <mergeCell ref="W1:W2"/>
    <mergeCell ref="O1:O2"/>
    <mergeCell ref="P1:P2"/>
    <mergeCell ref="Q1:Q2"/>
    <mergeCell ref="R1:R2"/>
    <mergeCell ref="S1:S2"/>
    <mergeCell ref="T1:T2"/>
    <mergeCell ref="A1:C1"/>
    <mergeCell ref="N1:N2"/>
    <mergeCell ref="H1:M1"/>
    <mergeCell ref="A23:A26"/>
    <mergeCell ref="B23:B26"/>
    <mergeCell ref="A27:A31"/>
    <mergeCell ref="B27:B31"/>
    <mergeCell ref="A16:A17"/>
    <mergeCell ref="B16:B17"/>
    <mergeCell ref="A18:A19"/>
    <mergeCell ref="B18:B19"/>
    <mergeCell ref="A20:A22"/>
    <mergeCell ref="B20:B22"/>
  </mergeCells>
  <conditionalFormatting sqref="Q5:Y18">
    <cfRule type="cellIs" dxfId="263" priority="16" stopIfTrue="1" operator="greaterThan">
      <formula>0</formula>
    </cfRule>
    <cfRule type="cellIs" dxfId="262" priority="17" stopIfTrue="1" operator="greaterThan">
      <formula>0</formula>
    </cfRule>
    <cfRule type="cellIs" dxfId="261" priority="18" stopIfTrue="1" operator="greaterThan">
      <formula>0</formula>
    </cfRule>
  </conditionalFormatting>
  <conditionalFormatting sqref="Q4:Y4">
    <cfRule type="cellIs" dxfId="260" priority="13" stopIfTrue="1" operator="greaterThan">
      <formula>0</formula>
    </cfRule>
    <cfRule type="cellIs" dxfId="259" priority="14" stopIfTrue="1" operator="greaterThan">
      <formula>0</formula>
    </cfRule>
    <cfRule type="cellIs" dxfId="258" priority="15" stopIfTrue="1" operator="greaterThan">
      <formula>0</formula>
    </cfRule>
  </conditionalFormatting>
  <conditionalFormatting sqref="O4:P4">
    <cfRule type="cellIs" dxfId="257" priority="1" stopIfTrue="1" operator="greaterThan">
      <formula>0</formula>
    </cfRule>
    <cfRule type="cellIs" dxfId="256" priority="2" stopIfTrue="1" operator="greaterThan">
      <formula>0</formula>
    </cfRule>
    <cfRule type="cellIs" dxfId="255" priority="3" stopIfTrue="1" operator="greaterThan">
      <formula>0</formula>
    </cfRule>
  </conditionalFormatting>
  <conditionalFormatting sqref="N4 N5:P18">
    <cfRule type="cellIs" dxfId="254" priority="4" stopIfTrue="1" operator="greaterThan">
      <formula>0</formula>
    </cfRule>
    <cfRule type="cellIs" dxfId="253" priority="5" stopIfTrue="1" operator="greaterThan">
      <formula>0</formula>
    </cfRule>
    <cfRule type="cellIs" dxfId="252" priority="6" stopIfTrue="1" operator="greaterThan">
      <formula>0</formula>
    </cfRule>
  </conditionalFormatting>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11" sqref="E11"/>
    </sheetView>
  </sheetViews>
  <sheetFormatPr defaultRowHeight="12.75" x14ac:dyDescent="0.2"/>
  <cols>
    <col min="1" max="1" width="118.28515625" customWidth="1"/>
  </cols>
  <sheetData>
    <row r="1" spans="1:1" ht="20.25" x14ac:dyDescent="0.2">
      <c r="A1" s="70" t="s">
        <v>93</v>
      </c>
    </row>
    <row r="2" spans="1:1" x14ac:dyDescent="0.2">
      <c r="A2" s="71"/>
    </row>
    <row r="3" spans="1:1" x14ac:dyDescent="0.2">
      <c r="A3" s="71"/>
    </row>
    <row r="4" spans="1:1" ht="43.5" customHeight="1" x14ac:dyDescent="0.2">
      <c r="A4" s="80" t="s">
        <v>10</v>
      </c>
    </row>
    <row r="5" spans="1:1" x14ac:dyDescent="0.2">
      <c r="A5" s="72"/>
    </row>
    <row r="6" spans="1:1" x14ac:dyDescent="0.2">
      <c r="A6" s="71"/>
    </row>
    <row r="7" spans="1:1" ht="51" customHeight="1" x14ac:dyDescent="0.2">
      <c r="A7" s="71"/>
    </row>
    <row r="8" spans="1:1" ht="50.1" customHeight="1" x14ac:dyDescent="0.2">
      <c r="A8" s="73" t="s">
        <v>11</v>
      </c>
    </row>
    <row r="9" spans="1:1" ht="50.1" customHeight="1" x14ac:dyDescent="0.2">
      <c r="A9" s="73" t="s">
        <v>94</v>
      </c>
    </row>
    <row r="10" spans="1:1" ht="50.1" customHeight="1" x14ac:dyDescent="0.2">
      <c r="A10" s="73" t="s">
        <v>95</v>
      </c>
    </row>
    <row r="11" spans="1:1" ht="50.1" customHeight="1" x14ac:dyDescent="0.2">
      <c r="A11" s="73" t="s">
        <v>14</v>
      </c>
    </row>
    <row r="12" spans="1:1" x14ac:dyDescent="0.2">
      <c r="A12" s="71"/>
    </row>
    <row r="13" spans="1:1" x14ac:dyDescent="0.2">
      <c r="A13" s="71"/>
    </row>
    <row r="14" spans="1:1" ht="15.75" x14ac:dyDescent="0.2">
      <c r="A14" s="75"/>
    </row>
    <row r="15" spans="1:1" ht="71.25" customHeight="1" x14ac:dyDescent="0.2">
      <c r="A15" s="81" t="s">
        <v>99</v>
      </c>
    </row>
    <row r="16" spans="1:1" x14ac:dyDescent="0.2">
      <c r="A16" s="74"/>
    </row>
    <row r="17" spans="1:1" x14ac:dyDescent="0.2">
      <c r="A17" s="71"/>
    </row>
    <row r="18" spans="1:1" x14ac:dyDescent="0.2">
      <c r="A18" s="71"/>
    </row>
    <row r="19" spans="1:1" x14ac:dyDescent="0.2">
      <c r="A19" s="71"/>
    </row>
    <row r="20" spans="1:1" ht="14.25" x14ac:dyDescent="0.2">
      <c r="A20" s="76" t="s">
        <v>96</v>
      </c>
    </row>
    <row r="21" spans="1:1" ht="14.25" x14ac:dyDescent="0.2">
      <c r="A21" s="77" t="s">
        <v>97</v>
      </c>
    </row>
    <row r="22" spans="1:1" x14ac:dyDescent="0.2">
      <c r="A22" s="71"/>
    </row>
    <row r="23" spans="1:1" x14ac:dyDescent="0.2">
      <c r="A23" s="71"/>
    </row>
    <row r="24" spans="1:1" x14ac:dyDescent="0.2">
      <c r="A24" s="71"/>
    </row>
    <row r="25" spans="1:1" x14ac:dyDescent="0.2">
      <c r="A25" s="71"/>
    </row>
    <row r="26" spans="1:1" x14ac:dyDescent="0.2">
      <c r="A26" s="71"/>
    </row>
    <row r="27" spans="1:1" x14ac:dyDescent="0.2">
      <c r="A27" s="71"/>
    </row>
    <row r="28" spans="1:1" ht="18.75" x14ac:dyDescent="0.2">
      <c r="A28" s="78"/>
    </row>
    <row r="29" spans="1:1" ht="15" x14ac:dyDescent="0.2">
      <c r="A29" s="79" t="s">
        <v>98</v>
      </c>
    </row>
    <row r="30" spans="1:1" ht="14.25" x14ac:dyDescent="0.2">
      <c r="A30" s="77" t="s">
        <v>25</v>
      </c>
    </row>
  </sheetData>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J4" sqref="J4:J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34"/>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35"/>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35"/>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35"/>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35"/>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35"/>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35"/>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35"/>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35"/>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35"/>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35"/>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35"/>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35"/>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 ref="X1:X2"/>
    <mergeCell ref="A2:L2"/>
    <mergeCell ref="A15:A16"/>
    <mergeCell ref="B15:B16"/>
    <mergeCell ref="A4:A12"/>
    <mergeCell ref="B4:B12"/>
  </mergeCells>
  <conditionalFormatting sqref="M4 M5:O18">
    <cfRule type="cellIs" dxfId="251" priority="4" stopIfTrue="1" operator="greaterThan">
      <formula>0</formula>
    </cfRule>
    <cfRule type="cellIs" dxfId="250" priority="5" stopIfTrue="1" operator="greaterThan">
      <formula>0</formula>
    </cfRule>
    <cfRule type="cellIs" dxfId="249" priority="6" stopIfTrue="1" operator="greaterThan">
      <formula>0</formula>
    </cfRule>
  </conditionalFormatting>
  <conditionalFormatting sqref="N4:O4">
    <cfRule type="cellIs" dxfId="248" priority="1" stopIfTrue="1" operator="greaterThan">
      <formula>0</formula>
    </cfRule>
    <cfRule type="cellIs" dxfId="247" priority="2" stopIfTrue="1" operator="greaterThan">
      <formula>0</formula>
    </cfRule>
    <cfRule type="cellIs" dxfId="246" priority="3" stopIfTrue="1" operator="greaterThan">
      <formula>0</formula>
    </cfRule>
  </conditionalFormatting>
  <conditionalFormatting sqref="P5:X18">
    <cfRule type="cellIs" dxfId="245" priority="10" stopIfTrue="1" operator="greaterThan">
      <formula>0</formula>
    </cfRule>
    <cfRule type="cellIs" dxfId="244" priority="11" stopIfTrue="1" operator="greaterThan">
      <formula>0</formula>
    </cfRule>
    <cfRule type="cellIs" dxfId="243" priority="12" stopIfTrue="1" operator="greaterThan">
      <formula>0</formula>
    </cfRule>
  </conditionalFormatting>
  <conditionalFormatting sqref="P4:X4">
    <cfRule type="cellIs" dxfId="242" priority="7" stopIfTrue="1" operator="greaterThan">
      <formula>0</formula>
    </cfRule>
    <cfRule type="cellIs" dxfId="241" priority="8" stopIfTrue="1" operator="greaterThan">
      <formula>0</formula>
    </cfRule>
    <cfRule type="cellIs" dxfId="240" priority="9" stopIfTrue="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0" zoomScale="80" zoomScaleNormal="80" workbookViewId="0">
      <selection activeCell="J16" sqref="J16"/>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7" t="s">
        <v>54</v>
      </c>
      <c r="B1" s="157"/>
      <c r="C1" s="157"/>
      <c r="D1" s="168" t="s">
        <v>38</v>
      </c>
      <c r="E1" s="169"/>
      <c r="F1" s="170"/>
      <c r="G1" s="168" t="s">
        <v>56</v>
      </c>
      <c r="H1" s="169"/>
      <c r="I1" s="169"/>
      <c r="J1" s="169"/>
      <c r="K1" s="169"/>
      <c r="L1" s="170"/>
      <c r="M1" s="156" t="s">
        <v>57</v>
      </c>
      <c r="N1" s="156" t="s">
        <v>57</v>
      </c>
      <c r="O1" s="156" t="s">
        <v>57</v>
      </c>
      <c r="P1" s="156" t="s">
        <v>57</v>
      </c>
      <c r="Q1" s="156" t="s">
        <v>57</v>
      </c>
      <c r="R1" s="156" t="s">
        <v>57</v>
      </c>
      <c r="S1" s="156" t="s">
        <v>57</v>
      </c>
      <c r="T1" s="156" t="s">
        <v>57</v>
      </c>
      <c r="U1" s="156" t="s">
        <v>57</v>
      </c>
      <c r="V1" s="156" t="s">
        <v>57</v>
      </c>
      <c r="W1" s="156" t="s">
        <v>57</v>
      </c>
      <c r="X1" s="156" t="s">
        <v>57</v>
      </c>
    </row>
    <row r="2" spans="1:24" ht="24.75" customHeight="1" x14ac:dyDescent="0.25">
      <c r="A2" s="157" t="s">
        <v>55</v>
      </c>
      <c r="B2" s="157"/>
      <c r="C2" s="157"/>
      <c r="D2" s="157"/>
      <c r="E2" s="157"/>
      <c r="F2" s="157"/>
      <c r="G2" s="157"/>
      <c r="H2" s="157"/>
      <c r="I2" s="157"/>
      <c r="J2" s="157"/>
      <c r="K2" s="157"/>
      <c r="L2" s="157"/>
      <c r="M2" s="156"/>
      <c r="N2" s="156"/>
      <c r="O2" s="156"/>
      <c r="P2" s="156"/>
      <c r="Q2" s="156"/>
      <c r="R2" s="156"/>
      <c r="S2" s="156"/>
      <c r="T2" s="156"/>
      <c r="U2" s="156"/>
      <c r="V2" s="156"/>
      <c r="W2" s="156"/>
      <c r="X2" s="156"/>
    </row>
    <row r="3" spans="1:24" s="21" customFormat="1" ht="45" x14ac:dyDescent="0.2">
      <c r="A3" s="26" t="s">
        <v>59</v>
      </c>
      <c r="B3" s="26" t="s">
        <v>60</v>
      </c>
      <c r="C3" s="17" t="s">
        <v>2</v>
      </c>
      <c r="D3" s="17" t="s">
        <v>4</v>
      </c>
      <c r="E3" s="17" t="s">
        <v>37</v>
      </c>
      <c r="F3" s="17" t="s">
        <v>61</v>
      </c>
      <c r="G3" s="17" t="s">
        <v>36</v>
      </c>
      <c r="H3" s="17" t="s">
        <v>58</v>
      </c>
      <c r="I3" s="18" t="s">
        <v>3</v>
      </c>
      <c r="J3" s="27" t="s">
        <v>27</v>
      </c>
      <c r="K3" s="28" t="s">
        <v>0</v>
      </c>
      <c r="L3" s="26" t="s">
        <v>5</v>
      </c>
      <c r="M3" s="36" t="s">
        <v>1</v>
      </c>
      <c r="N3" s="36" t="s">
        <v>1</v>
      </c>
      <c r="O3" s="36" t="s">
        <v>1</v>
      </c>
      <c r="P3" s="19" t="s">
        <v>1</v>
      </c>
      <c r="Q3" s="19" t="s">
        <v>1</v>
      </c>
      <c r="R3" s="19" t="s">
        <v>1</v>
      </c>
      <c r="S3" s="19" t="s">
        <v>1</v>
      </c>
      <c r="T3" s="19" t="s">
        <v>1</v>
      </c>
      <c r="U3" s="19" t="s">
        <v>1</v>
      </c>
      <c r="V3" s="19" t="s">
        <v>1</v>
      </c>
      <c r="W3" s="19" t="s">
        <v>1</v>
      </c>
      <c r="X3" s="19" t="s">
        <v>1</v>
      </c>
    </row>
    <row r="4" spans="1:24" ht="51.75" x14ac:dyDescent="0.25">
      <c r="A4" s="144">
        <v>1</v>
      </c>
      <c r="B4" s="162" t="s">
        <v>62</v>
      </c>
      <c r="C4" s="37">
        <v>1</v>
      </c>
      <c r="D4" s="38" t="s">
        <v>39</v>
      </c>
      <c r="E4" s="39" t="s">
        <v>63</v>
      </c>
      <c r="F4" s="40" t="s">
        <v>7</v>
      </c>
      <c r="G4" s="52" t="s">
        <v>52</v>
      </c>
      <c r="H4" s="40" t="s">
        <v>78</v>
      </c>
      <c r="I4" s="64">
        <v>32</v>
      </c>
      <c r="J4" s="68"/>
      <c r="K4" s="29">
        <f>J4-(SUM(M4:X4))</f>
        <v>0</v>
      </c>
      <c r="L4" s="30" t="str">
        <f>IF(K4&lt;0,"ATENÇÃO","OK")</f>
        <v>OK</v>
      </c>
      <c r="M4" s="33"/>
      <c r="N4" s="33"/>
      <c r="O4" s="33"/>
      <c r="P4" s="33"/>
      <c r="Q4" s="33"/>
      <c r="R4" s="33"/>
      <c r="S4" s="33"/>
      <c r="T4" s="33"/>
      <c r="U4" s="33"/>
      <c r="V4" s="33"/>
      <c r="W4" s="33"/>
      <c r="X4" s="33"/>
    </row>
    <row r="5" spans="1:24" ht="39" x14ac:dyDescent="0.25">
      <c r="A5" s="144"/>
      <c r="B5" s="163"/>
      <c r="C5" s="37">
        <v>2</v>
      </c>
      <c r="D5" s="41" t="s">
        <v>64</v>
      </c>
      <c r="E5" s="39" t="s">
        <v>63</v>
      </c>
      <c r="F5" s="40" t="s">
        <v>7</v>
      </c>
      <c r="G5" s="52" t="s">
        <v>52</v>
      </c>
      <c r="H5" s="40" t="s">
        <v>79</v>
      </c>
      <c r="I5" s="64">
        <v>72.209999999999994</v>
      </c>
      <c r="J5" s="68"/>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44"/>
      <c r="B6" s="163"/>
      <c r="C6" s="37">
        <v>3</v>
      </c>
      <c r="D6" s="41" t="s">
        <v>40</v>
      </c>
      <c r="E6" s="39" t="s">
        <v>63</v>
      </c>
      <c r="F6" s="40" t="s">
        <v>7</v>
      </c>
      <c r="G6" s="52" t="s">
        <v>52</v>
      </c>
      <c r="H6" s="40" t="s">
        <v>80</v>
      </c>
      <c r="I6" s="64">
        <v>71</v>
      </c>
      <c r="J6" s="68"/>
      <c r="K6" s="29">
        <f t="shared" si="0"/>
        <v>0</v>
      </c>
      <c r="L6" s="30" t="str">
        <f t="shared" si="1"/>
        <v>OK</v>
      </c>
      <c r="M6" s="33"/>
      <c r="N6" s="33"/>
      <c r="O6" s="33"/>
      <c r="P6" s="33"/>
      <c r="Q6" s="33"/>
      <c r="R6" s="33"/>
      <c r="S6" s="33"/>
      <c r="T6" s="33"/>
      <c r="U6" s="33"/>
      <c r="V6" s="33"/>
      <c r="W6" s="33"/>
      <c r="X6" s="33"/>
    </row>
    <row r="7" spans="1:24" ht="39" x14ac:dyDescent="0.25">
      <c r="A7" s="144"/>
      <c r="B7" s="163"/>
      <c r="C7" s="37">
        <v>4</v>
      </c>
      <c r="D7" s="41" t="s">
        <v>41</v>
      </c>
      <c r="E7" s="39" t="s">
        <v>63</v>
      </c>
      <c r="F7" s="40" t="s">
        <v>7</v>
      </c>
      <c r="G7" s="52" t="s">
        <v>52</v>
      </c>
      <c r="H7" s="40" t="s">
        <v>81</v>
      </c>
      <c r="I7" s="64">
        <v>76</v>
      </c>
      <c r="J7" s="68"/>
      <c r="K7" s="29">
        <f t="shared" si="0"/>
        <v>0</v>
      </c>
      <c r="L7" s="30" t="str">
        <f t="shared" si="1"/>
        <v>OK</v>
      </c>
      <c r="M7" s="33"/>
      <c r="N7" s="33"/>
      <c r="O7" s="33"/>
      <c r="P7" s="33"/>
      <c r="Q7" s="33"/>
      <c r="R7" s="33"/>
      <c r="S7" s="33"/>
      <c r="T7" s="33"/>
      <c r="U7" s="33"/>
      <c r="V7" s="33"/>
      <c r="W7" s="33"/>
      <c r="X7" s="33"/>
    </row>
    <row r="8" spans="1:24" ht="26.25" x14ac:dyDescent="0.25">
      <c r="A8" s="144"/>
      <c r="B8" s="163"/>
      <c r="C8" s="37">
        <v>5</v>
      </c>
      <c r="D8" s="42" t="s">
        <v>42</v>
      </c>
      <c r="E8" s="39" t="s">
        <v>63</v>
      </c>
      <c r="F8" s="40" t="s">
        <v>7</v>
      </c>
      <c r="G8" s="52" t="s">
        <v>52</v>
      </c>
      <c r="H8" s="40" t="s">
        <v>82</v>
      </c>
      <c r="I8" s="64">
        <v>107</v>
      </c>
      <c r="J8" s="68"/>
      <c r="K8" s="29">
        <f t="shared" si="0"/>
        <v>0</v>
      </c>
      <c r="L8" s="30" t="str">
        <f t="shared" si="1"/>
        <v>OK</v>
      </c>
      <c r="M8" s="33"/>
      <c r="N8" s="33"/>
      <c r="O8" s="33"/>
      <c r="P8" s="33"/>
      <c r="Q8" s="33"/>
      <c r="R8" s="33"/>
      <c r="S8" s="33"/>
      <c r="T8" s="33"/>
      <c r="U8" s="33"/>
      <c r="V8" s="33"/>
      <c r="W8" s="33"/>
      <c r="X8" s="33"/>
    </row>
    <row r="9" spans="1:24" ht="51.75" x14ac:dyDescent="0.25">
      <c r="A9" s="144"/>
      <c r="B9" s="163"/>
      <c r="C9" s="37">
        <v>6</v>
      </c>
      <c r="D9" s="42" t="s">
        <v>43</v>
      </c>
      <c r="E9" s="43" t="s">
        <v>65</v>
      </c>
      <c r="F9" s="40" t="s">
        <v>7</v>
      </c>
      <c r="G9" s="52" t="s">
        <v>52</v>
      </c>
      <c r="H9" s="40" t="s">
        <v>83</v>
      </c>
      <c r="I9" s="64">
        <v>49.21</v>
      </c>
      <c r="J9" s="68"/>
      <c r="K9" s="29">
        <f t="shared" si="0"/>
        <v>0</v>
      </c>
      <c r="L9" s="30" t="str">
        <f t="shared" si="1"/>
        <v>OK</v>
      </c>
      <c r="M9" s="33"/>
      <c r="N9" s="33"/>
      <c r="O9" s="33"/>
      <c r="P9" s="33"/>
      <c r="Q9" s="33"/>
      <c r="R9" s="33"/>
      <c r="S9" s="33"/>
      <c r="T9" s="33"/>
      <c r="U9" s="33"/>
      <c r="V9" s="33"/>
      <c r="W9" s="33"/>
      <c r="X9" s="33"/>
    </row>
    <row r="10" spans="1:24" ht="51.75" x14ac:dyDescent="0.25">
      <c r="A10" s="144"/>
      <c r="B10" s="163"/>
      <c r="C10" s="37">
        <v>7</v>
      </c>
      <c r="D10" s="42" t="s">
        <v>44</v>
      </c>
      <c r="E10" s="43" t="s">
        <v>63</v>
      </c>
      <c r="F10" s="40" t="s">
        <v>7</v>
      </c>
      <c r="G10" s="52" t="s">
        <v>52</v>
      </c>
      <c r="H10" s="40" t="s">
        <v>84</v>
      </c>
      <c r="I10" s="64">
        <v>30</v>
      </c>
      <c r="J10" s="68"/>
      <c r="K10" s="29">
        <f t="shared" si="0"/>
        <v>0</v>
      </c>
      <c r="L10" s="30" t="str">
        <f t="shared" si="1"/>
        <v>OK</v>
      </c>
      <c r="M10" s="33"/>
      <c r="N10" s="33"/>
      <c r="O10" s="33"/>
      <c r="P10" s="33"/>
      <c r="Q10" s="33"/>
      <c r="R10" s="33"/>
      <c r="S10" s="33"/>
      <c r="T10" s="33"/>
      <c r="U10" s="33"/>
      <c r="V10" s="33"/>
      <c r="W10" s="33"/>
      <c r="X10" s="33"/>
    </row>
    <row r="11" spans="1:24" ht="26.25" x14ac:dyDescent="0.25">
      <c r="A11" s="144"/>
      <c r="B11" s="163"/>
      <c r="C11" s="37">
        <v>8</v>
      </c>
      <c r="D11" s="42" t="s">
        <v>45</v>
      </c>
      <c r="E11" s="43" t="s">
        <v>63</v>
      </c>
      <c r="F11" s="40" t="s">
        <v>7</v>
      </c>
      <c r="G11" s="52" t="s">
        <v>52</v>
      </c>
      <c r="H11" s="40" t="s">
        <v>85</v>
      </c>
      <c r="I11" s="64">
        <v>77</v>
      </c>
      <c r="J11" s="68"/>
      <c r="K11" s="29">
        <f t="shared" si="0"/>
        <v>0</v>
      </c>
      <c r="L11" s="30" t="str">
        <f t="shared" si="1"/>
        <v>OK</v>
      </c>
      <c r="M11" s="33"/>
      <c r="N11" s="33"/>
      <c r="O11" s="33"/>
      <c r="P11" s="33"/>
      <c r="Q11" s="33"/>
      <c r="R11" s="33"/>
      <c r="S11" s="33"/>
      <c r="T11" s="33"/>
      <c r="U11" s="33"/>
      <c r="V11" s="33"/>
      <c r="W11" s="33"/>
      <c r="X11" s="33"/>
    </row>
    <row r="12" spans="1:24" ht="39" x14ac:dyDescent="0.25">
      <c r="A12" s="144"/>
      <c r="B12" s="164"/>
      <c r="C12" s="37">
        <v>9</v>
      </c>
      <c r="D12" s="42" t="s">
        <v>46</v>
      </c>
      <c r="E12" s="43" t="s">
        <v>63</v>
      </c>
      <c r="F12" s="40" t="s">
        <v>7</v>
      </c>
      <c r="G12" s="52" t="s">
        <v>52</v>
      </c>
      <c r="H12" s="40" t="s">
        <v>86</v>
      </c>
      <c r="I12" s="64">
        <v>119</v>
      </c>
      <c r="J12" s="68"/>
      <c r="K12" s="29">
        <f t="shared" si="0"/>
        <v>0</v>
      </c>
      <c r="L12" s="30" t="str">
        <f t="shared" si="1"/>
        <v>OK</v>
      </c>
      <c r="M12" s="33"/>
      <c r="N12" s="33"/>
      <c r="O12" s="33"/>
      <c r="P12" s="33"/>
      <c r="Q12" s="33"/>
      <c r="R12" s="33"/>
      <c r="S12" s="33"/>
      <c r="T12" s="33"/>
      <c r="U12" s="33"/>
      <c r="V12" s="33"/>
      <c r="W12" s="33"/>
      <c r="X12" s="33"/>
    </row>
    <row r="13" spans="1:24" ht="64.5" x14ac:dyDescent="0.25">
      <c r="A13" s="44">
        <v>2</v>
      </c>
      <c r="B13" s="45" t="s">
        <v>66</v>
      </c>
      <c r="C13" s="46">
        <v>10</v>
      </c>
      <c r="D13" s="47" t="s">
        <v>67</v>
      </c>
      <c r="E13" s="48" t="s">
        <v>68</v>
      </c>
      <c r="F13" s="49" t="s">
        <v>7</v>
      </c>
      <c r="G13" s="49" t="s">
        <v>53</v>
      </c>
      <c r="H13" s="49" t="s">
        <v>87</v>
      </c>
      <c r="I13" s="65">
        <v>19.73</v>
      </c>
      <c r="J13" s="68"/>
      <c r="K13" s="29">
        <f t="shared" si="0"/>
        <v>0</v>
      </c>
      <c r="L13" s="30" t="str">
        <f t="shared" si="1"/>
        <v>OK</v>
      </c>
      <c r="M13" s="33"/>
      <c r="N13" s="33"/>
      <c r="O13" s="33"/>
      <c r="P13" s="33"/>
      <c r="Q13" s="33"/>
      <c r="R13" s="33"/>
      <c r="S13" s="33"/>
      <c r="T13" s="33"/>
      <c r="U13" s="33"/>
      <c r="V13" s="33"/>
      <c r="W13" s="33"/>
      <c r="X13" s="33"/>
    </row>
    <row r="14" spans="1:24" ht="64.5" x14ac:dyDescent="0.25">
      <c r="A14" s="50">
        <v>3</v>
      </c>
      <c r="B14" s="51" t="s">
        <v>69</v>
      </c>
      <c r="C14" s="37">
        <v>11</v>
      </c>
      <c r="D14" s="41" t="s">
        <v>70</v>
      </c>
      <c r="E14" s="39" t="s">
        <v>51</v>
      </c>
      <c r="F14" s="52" t="s">
        <v>7</v>
      </c>
      <c r="G14" s="52" t="s">
        <v>53</v>
      </c>
      <c r="H14" s="52" t="s">
        <v>88</v>
      </c>
      <c r="I14" s="66">
        <v>39.04</v>
      </c>
      <c r="J14" s="68"/>
      <c r="K14" s="29">
        <f t="shared" si="0"/>
        <v>0</v>
      </c>
      <c r="L14" s="30" t="str">
        <f t="shared" si="1"/>
        <v>OK</v>
      </c>
      <c r="M14" s="33"/>
      <c r="N14" s="33"/>
      <c r="O14" s="33"/>
      <c r="P14" s="33"/>
      <c r="Q14" s="33"/>
      <c r="R14" s="33"/>
      <c r="S14" s="33"/>
      <c r="T14" s="33"/>
      <c r="U14" s="33"/>
      <c r="V14" s="33"/>
      <c r="W14" s="33"/>
      <c r="X14" s="33"/>
    </row>
    <row r="15" spans="1:24" ht="26.25" x14ac:dyDescent="0.25">
      <c r="A15" s="158">
        <v>4</v>
      </c>
      <c r="B15" s="160" t="s">
        <v>71</v>
      </c>
      <c r="C15" s="46">
        <v>12</v>
      </c>
      <c r="D15" s="53" t="s">
        <v>47</v>
      </c>
      <c r="E15" s="54" t="s">
        <v>72</v>
      </c>
      <c r="F15" s="55" t="s">
        <v>50</v>
      </c>
      <c r="G15" s="55" t="s">
        <v>76</v>
      </c>
      <c r="H15" s="55" t="s">
        <v>89</v>
      </c>
      <c r="I15" s="65">
        <v>10.39</v>
      </c>
      <c r="J15" s="68"/>
      <c r="K15" s="29">
        <f t="shared" si="0"/>
        <v>0</v>
      </c>
      <c r="L15" s="30" t="str">
        <f t="shared" si="1"/>
        <v>OK</v>
      </c>
      <c r="M15" s="33"/>
      <c r="N15" s="33"/>
      <c r="O15" s="33"/>
      <c r="P15" s="33"/>
      <c r="Q15" s="33"/>
      <c r="R15" s="33"/>
      <c r="S15" s="33"/>
      <c r="T15" s="33"/>
      <c r="U15" s="33"/>
      <c r="V15" s="33"/>
      <c r="W15" s="33"/>
      <c r="X15" s="33"/>
    </row>
    <row r="16" spans="1:24" ht="115.5" x14ac:dyDescent="0.25">
      <c r="A16" s="159"/>
      <c r="B16" s="161"/>
      <c r="C16" s="56">
        <v>13</v>
      </c>
      <c r="D16" s="57" t="s">
        <v>48</v>
      </c>
      <c r="E16" s="58" t="s">
        <v>72</v>
      </c>
      <c r="F16" s="59" t="s">
        <v>50</v>
      </c>
      <c r="G16" s="59" t="s">
        <v>53</v>
      </c>
      <c r="H16" s="59" t="s">
        <v>90</v>
      </c>
      <c r="I16" s="67">
        <v>87.96</v>
      </c>
      <c r="J16" s="69"/>
      <c r="K16" s="29">
        <f t="shared" si="0"/>
        <v>0</v>
      </c>
      <c r="L16" s="30" t="str">
        <f t="shared" si="1"/>
        <v>OK</v>
      </c>
      <c r="M16" s="33"/>
      <c r="N16" s="33"/>
      <c r="O16" s="33"/>
      <c r="P16" s="33"/>
      <c r="Q16" s="33"/>
      <c r="R16" s="33"/>
      <c r="S16" s="33"/>
      <c r="T16" s="33"/>
      <c r="U16" s="33"/>
      <c r="V16" s="33"/>
      <c r="W16" s="33"/>
      <c r="X16" s="33"/>
    </row>
    <row r="17" spans="1:24" ht="63.75" x14ac:dyDescent="0.25">
      <c r="A17" s="165">
        <v>5</v>
      </c>
      <c r="B17" s="166" t="s">
        <v>71</v>
      </c>
      <c r="C17" s="60">
        <v>14</v>
      </c>
      <c r="D17" s="61" t="s">
        <v>73</v>
      </c>
      <c r="E17" s="39" t="s">
        <v>74</v>
      </c>
      <c r="F17" s="62" t="s">
        <v>49</v>
      </c>
      <c r="G17" s="62" t="s">
        <v>77</v>
      </c>
      <c r="H17" s="62" t="s">
        <v>91</v>
      </c>
      <c r="I17" s="66">
        <v>10.26</v>
      </c>
      <c r="J17" s="68"/>
      <c r="K17" s="29">
        <f t="shared" si="0"/>
        <v>0</v>
      </c>
      <c r="L17" s="30" t="str">
        <f t="shared" si="1"/>
        <v>OK</v>
      </c>
      <c r="M17" s="33"/>
      <c r="N17" s="33"/>
      <c r="O17" s="33"/>
      <c r="P17" s="33"/>
      <c r="Q17" s="33"/>
      <c r="R17" s="33"/>
      <c r="S17" s="33"/>
      <c r="T17" s="33"/>
      <c r="U17" s="33"/>
      <c r="V17" s="33"/>
      <c r="W17" s="33"/>
      <c r="X17" s="33"/>
    </row>
    <row r="18" spans="1:24" ht="38.25" x14ac:dyDescent="0.25">
      <c r="A18" s="165"/>
      <c r="B18" s="167"/>
      <c r="C18" s="60">
        <v>15</v>
      </c>
      <c r="D18" s="61" t="s">
        <v>75</v>
      </c>
      <c r="E18" s="39" t="s">
        <v>74</v>
      </c>
      <c r="F18" s="62" t="s">
        <v>50</v>
      </c>
      <c r="G18" s="62" t="s">
        <v>77</v>
      </c>
      <c r="H18" s="63" t="s">
        <v>92</v>
      </c>
      <c r="I18" s="66">
        <v>66.400000000000006</v>
      </c>
      <c r="J18" s="68"/>
      <c r="K18" s="29">
        <f t="shared" si="0"/>
        <v>0</v>
      </c>
      <c r="L18" s="30" t="str">
        <f t="shared" si="1"/>
        <v>OK</v>
      </c>
      <c r="M18" s="33"/>
      <c r="N18" s="33"/>
      <c r="O18" s="33"/>
      <c r="P18" s="33"/>
      <c r="Q18" s="33"/>
      <c r="R18" s="33"/>
      <c r="S18" s="33"/>
      <c r="T18" s="33"/>
      <c r="U18" s="33"/>
      <c r="V18" s="33"/>
      <c r="W18" s="33"/>
      <c r="X18" s="33"/>
    </row>
  </sheetData>
  <mergeCells count="2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 ref="X1:X2"/>
    <mergeCell ref="A2:L2"/>
    <mergeCell ref="A15:A16"/>
    <mergeCell ref="B15:B16"/>
    <mergeCell ref="A4:A12"/>
    <mergeCell ref="B4:B12"/>
  </mergeCells>
  <conditionalFormatting sqref="P4:X4">
    <cfRule type="cellIs" dxfId="239" priority="7" stopIfTrue="1" operator="greaterThan">
      <formula>0</formula>
    </cfRule>
    <cfRule type="cellIs" dxfId="238" priority="8" stopIfTrue="1" operator="greaterThan">
      <formula>0</formula>
    </cfRule>
    <cfRule type="cellIs" dxfId="237" priority="9" stopIfTrue="1" operator="greaterThan">
      <formula>0</formula>
    </cfRule>
  </conditionalFormatting>
  <conditionalFormatting sqref="M4 M5:O18">
    <cfRule type="cellIs" dxfId="236" priority="4" stopIfTrue="1" operator="greaterThan">
      <formula>0</formula>
    </cfRule>
    <cfRule type="cellIs" dxfId="235" priority="5" stopIfTrue="1" operator="greaterThan">
      <formula>0</formula>
    </cfRule>
    <cfRule type="cellIs" dxfId="234" priority="6" stopIfTrue="1" operator="greaterThan">
      <formula>0</formula>
    </cfRule>
  </conditionalFormatting>
  <conditionalFormatting sqref="N4:O4">
    <cfRule type="cellIs" dxfId="233" priority="1" stopIfTrue="1" operator="greaterThan">
      <formula>0</formula>
    </cfRule>
    <cfRule type="cellIs" dxfId="232" priority="2" stopIfTrue="1" operator="greaterThan">
      <formula>0</formula>
    </cfRule>
    <cfRule type="cellIs" dxfId="231" priority="3" stopIfTrue="1" operator="greaterThan">
      <formula>0</formula>
    </cfRule>
  </conditionalFormatting>
  <conditionalFormatting sqref="P5:X18">
    <cfRule type="cellIs" dxfId="230" priority="10" stopIfTrue="1" operator="greaterThan">
      <formula>0</formula>
    </cfRule>
    <cfRule type="cellIs" dxfId="229" priority="11" stopIfTrue="1" operator="greaterThan">
      <formula>0</formula>
    </cfRule>
    <cfRule type="cellIs" dxfId="228" priority="12" stopIfTrue="1" operator="greaterThan">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topLeftCell="C4" zoomScale="80" zoomScaleNormal="80" workbookViewId="0">
      <selection activeCell="K14" sqref="K14"/>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4" width="18.7109375" style="25" customWidth="1"/>
    <col min="25" max="16384" width="9.7109375" style="20"/>
  </cols>
  <sheetData>
    <row r="1" spans="1:24" ht="30.75" customHeight="1" x14ac:dyDescent="0.25">
      <c r="A1" s="155" t="s">
        <v>101</v>
      </c>
      <c r="B1" s="155"/>
      <c r="C1" s="155"/>
      <c r="D1" s="153" t="s">
        <v>38</v>
      </c>
      <c r="E1" s="153"/>
      <c r="F1" s="153"/>
      <c r="G1" s="104"/>
      <c r="H1" s="153" t="s">
        <v>102</v>
      </c>
      <c r="I1" s="153"/>
      <c r="J1" s="153"/>
      <c r="K1" s="153"/>
      <c r="L1" s="153"/>
      <c r="M1" s="153"/>
      <c r="N1" s="154" t="s">
        <v>163</v>
      </c>
      <c r="O1" s="154" t="s">
        <v>103</v>
      </c>
      <c r="P1" s="154" t="s">
        <v>103</v>
      </c>
      <c r="Q1" s="154" t="s">
        <v>103</v>
      </c>
      <c r="R1" s="154" t="s">
        <v>103</v>
      </c>
      <c r="S1" s="154" t="s">
        <v>103</v>
      </c>
      <c r="T1" s="154" t="s">
        <v>103</v>
      </c>
      <c r="U1" s="154" t="s">
        <v>103</v>
      </c>
      <c r="V1" s="154" t="s">
        <v>103</v>
      </c>
      <c r="W1" s="154" t="s">
        <v>103</v>
      </c>
      <c r="X1" s="154" t="s">
        <v>103</v>
      </c>
    </row>
    <row r="2" spans="1:24"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row>
    <row r="3" spans="1:24"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43119</v>
      </c>
      <c r="O3" s="86" t="s">
        <v>1</v>
      </c>
      <c r="P3" s="87" t="s">
        <v>1</v>
      </c>
      <c r="Q3" s="87" t="s">
        <v>1</v>
      </c>
      <c r="R3" s="87" t="s">
        <v>1</v>
      </c>
      <c r="S3" s="87" t="s">
        <v>1</v>
      </c>
      <c r="T3" s="87" t="s">
        <v>1</v>
      </c>
      <c r="U3" s="87" t="s">
        <v>1</v>
      </c>
      <c r="V3" s="87" t="s">
        <v>1</v>
      </c>
      <c r="W3" s="87" t="s">
        <v>1</v>
      </c>
      <c r="X3" s="87" t="s">
        <v>1</v>
      </c>
    </row>
    <row r="4" spans="1:24" ht="50.1" customHeight="1" x14ac:dyDescent="0.25">
      <c r="A4" s="144">
        <v>1</v>
      </c>
      <c r="B4" s="152" t="s">
        <v>106</v>
      </c>
      <c r="C4" s="37">
        <v>1</v>
      </c>
      <c r="D4" s="113" t="s">
        <v>39</v>
      </c>
      <c r="E4" s="105" t="s">
        <v>107</v>
      </c>
      <c r="F4" s="52" t="s">
        <v>7</v>
      </c>
      <c r="G4" s="106" t="s">
        <v>108</v>
      </c>
      <c r="H4" s="106" t="s">
        <v>78</v>
      </c>
      <c r="I4" s="52" t="s">
        <v>52</v>
      </c>
      <c r="J4" s="93">
        <v>12</v>
      </c>
      <c r="K4" s="34"/>
      <c r="L4" s="88">
        <f>K4-(SUM(N4:X4))</f>
        <v>0</v>
      </c>
      <c r="M4" s="89" t="str">
        <f>IF(L4&lt;0,"ATENÇÃO","OK")</f>
        <v>OK</v>
      </c>
      <c r="N4" s="33"/>
      <c r="O4" s="33"/>
      <c r="P4" s="33"/>
      <c r="Q4" s="33"/>
      <c r="R4" s="33"/>
      <c r="S4" s="33"/>
      <c r="T4" s="33"/>
      <c r="U4" s="33"/>
      <c r="V4" s="33"/>
      <c r="W4" s="33"/>
      <c r="X4" s="33"/>
    </row>
    <row r="5" spans="1:24" ht="50.1" customHeight="1" x14ac:dyDescent="0.25">
      <c r="A5" s="144"/>
      <c r="B5" s="152"/>
      <c r="C5" s="37">
        <v>2</v>
      </c>
      <c r="D5" s="114" t="s">
        <v>109</v>
      </c>
      <c r="E5" s="105" t="s">
        <v>107</v>
      </c>
      <c r="F5" s="52" t="s">
        <v>7</v>
      </c>
      <c r="G5" s="106" t="s">
        <v>108</v>
      </c>
      <c r="H5" s="106" t="s">
        <v>79</v>
      </c>
      <c r="I5" s="52" t="s">
        <v>52</v>
      </c>
      <c r="J5" s="93">
        <v>25</v>
      </c>
      <c r="K5" s="34"/>
      <c r="L5" s="88">
        <f>K5-(SUM(N5:X5))</f>
        <v>0</v>
      </c>
      <c r="M5" s="89" t="str">
        <f t="shared" ref="M5:M31" si="0">IF(L5&lt;0,"ATENÇÃO","OK")</f>
        <v>OK</v>
      </c>
      <c r="N5" s="33"/>
      <c r="O5" s="33"/>
      <c r="P5" s="33"/>
      <c r="Q5" s="33"/>
      <c r="R5" s="33"/>
      <c r="S5" s="33"/>
      <c r="T5" s="33"/>
      <c r="U5" s="33"/>
      <c r="V5" s="33"/>
      <c r="W5" s="33"/>
      <c r="X5" s="33"/>
    </row>
    <row r="6" spans="1:24" ht="50.1" customHeight="1" x14ac:dyDescent="0.25">
      <c r="A6" s="144"/>
      <c r="B6" s="152"/>
      <c r="C6" s="37">
        <v>3</v>
      </c>
      <c r="D6" s="114" t="s">
        <v>40</v>
      </c>
      <c r="E6" s="105" t="s">
        <v>107</v>
      </c>
      <c r="F6" s="52" t="s">
        <v>7</v>
      </c>
      <c r="G6" s="106" t="s">
        <v>108</v>
      </c>
      <c r="H6" s="106" t="s">
        <v>80</v>
      </c>
      <c r="I6" s="52" t="s">
        <v>52</v>
      </c>
      <c r="J6" s="93">
        <v>25</v>
      </c>
      <c r="K6" s="35"/>
      <c r="L6" s="88">
        <f>K6-(SUM(N6:X6))</f>
        <v>0</v>
      </c>
      <c r="M6" s="89" t="str">
        <f t="shared" si="0"/>
        <v>OK</v>
      </c>
      <c r="N6" s="33"/>
      <c r="O6" s="33"/>
      <c r="P6" s="33"/>
      <c r="Q6" s="33"/>
      <c r="R6" s="33"/>
      <c r="S6" s="33"/>
      <c r="T6" s="33"/>
      <c r="U6" s="33"/>
      <c r="V6" s="33"/>
      <c r="W6" s="33"/>
      <c r="X6" s="33"/>
    </row>
    <row r="7" spans="1:24" ht="50.1" customHeight="1" x14ac:dyDescent="0.25">
      <c r="A7" s="144"/>
      <c r="B7" s="152"/>
      <c r="C7" s="37">
        <v>4</v>
      </c>
      <c r="D7" s="115" t="s">
        <v>110</v>
      </c>
      <c r="E7" s="105" t="s">
        <v>107</v>
      </c>
      <c r="F7" s="52" t="s">
        <v>50</v>
      </c>
      <c r="G7" s="106" t="s">
        <v>108</v>
      </c>
      <c r="H7" s="106" t="s">
        <v>111</v>
      </c>
      <c r="I7" s="52" t="s">
        <v>53</v>
      </c>
      <c r="J7" s="93">
        <v>25</v>
      </c>
      <c r="K7" s="35"/>
      <c r="L7" s="88">
        <f>K7-(SUM(N7:X7))</f>
        <v>0</v>
      </c>
      <c r="M7" s="89" t="str">
        <f t="shared" si="0"/>
        <v>OK</v>
      </c>
      <c r="N7" s="33"/>
      <c r="O7" s="33"/>
      <c r="P7" s="33"/>
      <c r="Q7" s="33"/>
      <c r="R7" s="33"/>
      <c r="S7" s="33"/>
      <c r="T7" s="33"/>
      <c r="U7" s="33"/>
      <c r="V7" s="33"/>
      <c r="W7" s="33"/>
      <c r="X7" s="33"/>
    </row>
    <row r="8" spans="1:24" ht="50.1" customHeight="1" x14ac:dyDescent="0.25">
      <c r="A8" s="144"/>
      <c r="B8" s="152"/>
      <c r="C8" s="37">
        <v>5</v>
      </c>
      <c r="D8" s="114" t="s">
        <v>41</v>
      </c>
      <c r="E8" s="105" t="s">
        <v>107</v>
      </c>
      <c r="F8" s="52" t="s">
        <v>7</v>
      </c>
      <c r="G8" s="106" t="s">
        <v>108</v>
      </c>
      <c r="H8" s="106" t="s">
        <v>112</v>
      </c>
      <c r="I8" s="52" t="s">
        <v>52</v>
      </c>
      <c r="J8" s="93">
        <v>10</v>
      </c>
      <c r="K8" s="35"/>
      <c r="L8" s="88">
        <f>K8-(SUM(N8:X8))</f>
        <v>0</v>
      </c>
      <c r="M8" s="89" t="str">
        <f t="shared" si="0"/>
        <v>OK</v>
      </c>
      <c r="N8" s="33"/>
      <c r="O8" s="33"/>
      <c r="P8" s="33"/>
      <c r="Q8" s="33"/>
      <c r="R8" s="33"/>
      <c r="S8" s="33"/>
      <c r="T8" s="33"/>
      <c r="U8" s="33"/>
      <c r="V8" s="33"/>
      <c r="W8" s="33"/>
      <c r="X8" s="33"/>
    </row>
    <row r="9" spans="1:24" ht="50.1" customHeight="1" x14ac:dyDescent="0.25">
      <c r="A9" s="144"/>
      <c r="B9" s="152"/>
      <c r="C9" s="37">
        <v>6</v>
      </c>
      <c r="D9" s="116" t="s">
        <v>42</v>
      </c>
      <c r="E9" s="105" t="s">
        <v>107</v>
      </c>
      <c r="F9" s="52" t="s">
        <v>7</v>
      </c>
      <c r="G9" s="106" t="s">
        <v>108</v>
      </c>
      <c r="H9" s="106" t="s">
        <v>112</v>
      </c>
      <c r="I9" s="52" t="s">
        <v>52</v>
      </c>
      <c r="J9" s="93">
        <v>25</v>
      </c>
      <c r="K9" s="35"/>
      <c r="L9" s="88">
        <f>K9-(SUM(N9:X9))</f>
        <v>0</v>
      </c>
      <c r="M9" s="89" t="str">
        <f t="shared" si="0"/>
        <v>OK</v>
      </c>
      <c r="N9" s="33"/>
      <c r="O9" s="33"/>
      <c r="P9" s="33"/>
      <c r="Q9" s="33"/>
      <c r="R9" s="33"/>
      <c r="S9" s="33"/>
      <c r="T9" s="33"/>
      <c r="U9" s="33"/>
      <c r="V9" s="33"/>
      <c r="W9" s="33"/>
      <c r="X9" s="33"/>
    </row>
    <row r="10" spans="1:24" ht="50.1" customHeight="1" x14ac:dyDescent="0.25">
      <c r="A10" s="144"/>
      <c r="B10" s="152"/>
      <c r="C10" s="37">
        <v>7</v>
      </c>
      <c r="D10" s="116" t="s">
        <v>43</v>
      </c>
      <c r="E10" s="105" t="s">
        <v>107</v>
      </c>
      <c r="F10" s="52" t="s">
        <v>7</v>
      </c>
      <c r="G10" s="106" t="s">
        <v>108</v>
      </c>
      <c r="H10" s="106" t="s">
        <v>83</v>
      </c>
      <c r="I10" s="52" t="s">
        <v>52</v>
      </c>
      <c r="J10" s="93">
        <v>15</v>
      </c>
      <c r="K10" s="35"/>
      <c r="L10" s="88">
        <f>K10-(SUM(N10:X10))</f>
        <v>0</v>
      </c>
      <c r="M10" s="89" t="str">
        <f t="shared" si="0"/>
        <v>OK</v>
      </c>
      <c r="N10" s="33"/>
      <c r="O10" s="33"/>
      <c r="P10" s="33"/>
      <c r="Q10" s="33"/>
      <c r="R10" s="33"/>
      <c r="S10" s="33"/>
      <c r="T10" s="33"/>
      <c r="U10" s="33"/>
      <c r="V10" s="33"/>
      <c r="W10" s="33"/>
      <c r="X10" s="33"/>
    </row>
    <row r="11" spans="1:24" ht="50.1" customHeight="1" x14ac:dyDescent="0.25">
      <c r="A11" s="144"/>
      <c r="B11" s="152"/>
      <c r="C11" s="37">
        <v>8</v>
      </c>
      <c r="D11" s="116" t="s">
        <v>44</v>
      </c>
      <c r="E11" s="105" t="s">
        <v>107</v>
      </c>
      <c r="F11" s="52" t="s">
        <v>7</v>
      </c>
      <c r="G11" s="106" t="s">
        <v>108</v>
      </c>
      <c r="H11" s="106" t="s">
        <v>84</v>
      </c>
      <c r="I11" s="52" t="s">
        <v>52</v>
      </c>
      <c r="J11" s="93">
        <v>8</v>
      </c>
      <c r="K11" s="35"/>
      <c r="L11" s="88">
        <f>K11-(SUM(N11:X11))</f>
        <v>0</v>
      </c>
      <c r="M11" s="89" t="str">
        <f t="shared" si="0"/>
        <v>OK</v>
      </c>
      <c r="N11" s="33"/>
      <c r="O11" s="33"/>
      <c r="P11" s="33"/>
      <c r="Q11" s="33"/>
      <c r="R11" s="33"/>
      <c r="S11" s="33"/>
      <c r="T11" s="33"/>
      <c r="U11" s="33"/>
      <c r="V11" s="33"/>
      <c r="W11" s="33"/>
      <c r="X11" s="33"/>
    </row>
    <row r="12" spans="1:24" ht="50.1" customHeight="1" x14ac:dyDescent="0.25">
      <c r="A12" s="144"/>
      <c r="B12" s="152"/>
      <c r="C12" s="37">
        <v>9</v>
      </c>
      <c r="D12" s="116" t="s">
        <v>45</v>
      </c>
      <c r="E12" s="105" t="s">
        <v>107</v>
      </c>
      <c r="F12" s="52" t="s">
        <v>7</v>
      </c>
      <c r="G12" s="106" t="s">
        <v>108</v>
      </c>
      <c r="H12" s="106" t="s">
        <v>85</v>
      </c>
      <c r="I12" s="52" t="s">
        <v>52</v>
      </c>
      <c r="J12" s="93">
        <v>50</v>
      </c>
      <c r="K12" s="35"/>
      <c r="L12" s="88">
        <f>K12-(SUM(N12:X12))</f>
        <v>0</v>
      </c>
      <c r="M12" s="89" t="str">
        <f t="shared" si="0"/>
        <v>OK</v>
      </c>
      <c r="N12" s="33"/>
      <c r="O12" s="33"/>
      <c r="P12" s="33"/>
      <c r="Q12" s="33"/>
      <c r="R12" s="33"/>
      <c r="S12" s="33"/>
      <c r="T12" s="33"/>
      <c r="U12" s="33"/>
      <c r="V12" s="33"/>
      <c r="W12" s="33"/>
      <c r="X12" s="33"/>
    </row>
    <row r="13" spans="1:24" ht="50.1" customHeight="1" x14ac:dyDescent="0.25">
      <c r="A13" s="144"/>
      <c r="B13" s="152"/>
      <c r="C13" s="107">
        <v>10</v>
      </c>
      <c r="D13" s="117" t="s">
        <v>46</v>
      </c>
      <c r="E13" s="108" t="s">
        <v>107</v>
      </c>
      <c r="F13" s="109" t="s">
        <v>7</v>
      </c>
      <c r="G13" s="110" t="s">
        <v>108</v>
      </c>
      <c r="H13" s="110" t="s">
        <v>112</v>
      </c>
      <c r="I13" s="109" t="s">
        <v>52</v>
      </c>
      <c r="J13" s="93">
        <v>137</v>
      </c>
      <c r="K13" s="35"/>
      <c r="L13" s="88">
        <f>K13-(SUM(N13:X13))</f>
        <v>0</v>
      </c>
      <c r="M13" s="89" t="str">
        <f t="shared" si="0"/>
        <v>OK</v>
      </c>
      <c r="N13" s="33"/>
      <c r="O13" s="33"/>
      <c r="P13" s="33"/>
      <c r="Q13" s="33"/>
      <c r="R13" s="33"/>
      <c r="S13" s="33"/>
      <c r="T13" s="33"/>
      <c r="U13" s="33"/>
      <c r="V13" s="33"/>
      <c r="W13" s="33"/>
      <c r="X13" s="33"/>
    </row>
    <row r="14" spans="1:24" ht="50.1" customHeight="1" x14ac:dyDescent="0.25">
      <c r="A14" s="149">
        <v>2</v>
      </c>
      <c r="B14" s="150" t="s">
        <v>113</v>
      </c>
      <c r="C14" s="122">
        <v>11</v>
      </c>
      <c r="D14" s="123" t="s">
        <v>159</v>
      </c>
      <c r="E14" s="124" t="s">
        <v>114</v>
      </c>
      <c r="F14" s="125" t="s">
        <v>7</v>
      </c>
      <c r="G14" s="126" t="s">
        <v>115</v>
      </c>
      <c r="H14" s="126" t="s">
        <v>116</v>
      </c>
      <c r="I14" s="125" t="s">
        <v>53</v>
      </c>
      <c r="J14" s="127">
        <v>23.64</v>
      </c>
      <c r="K14" s="35">
        <f>125</f>
        <v>125</v>
      </c>
      <c r="L14" s="88">
        <f>K14-(SUM(N14:X14))</f>
        <v>10</v>
      </c>
      <c r="M14" s="89" t="str">
        <f t="shared" si="0"/>
        <v>OK</v>
      </c>
      <c r="N14" s="33">
        <v>115</v>
      </c>
      <c r="O14" s="33"/>
      <c r="P14" s="33"/>
      <c r="Q14" s="33"/>
      <c r="R14" s="33"/>
      <c r="S14" s="33"/>
      <c r="T14" s="33"/>
      <c r="U14" s="33"/>
      <c r="V14" s="33"/>
      <c r="W14" s="33"/>
      <c r="X14" s="33"/>
    </row>
    <row r="15" spans="1:24" ht="50.1" customHeight="1" x14ac:dyDescent="0.25">
      <c r="A15" s="149"/>
      <c r="B15" s="150"/>
      <c r="C15" s="122">
        <v>12</v>
      </c>
      <c r="D15" s="123" t="s">
        <v>160</v>
      </c>
      <c r="E15" s="124" t="s">
        <v>117</v>
      </c>
      <c r="F15" s="125" t="s">
        <v>7</v>
      </c>
      <c r="G15" s="126" t="s">
        <v>115</v>
      </c>
      <c r="H15" s="126" t="s">
        <v>118</v>
      </c>
      <c r="I15" s="125" t="s">
        <v>53</v>
      </c>
      <c r="J15" s="127">
        <v>49.17</v>
      </c>
      <c r="K15" s="35">
        <f>20</f>
        <v>20</v>
      </c>
      <c r="L15" s="88">
        <f>K15-(SUM(N15:X15))</f>
        <v>0</v>
      </c>
      <c r="M15" s="89" t="str">
        <f t="shared" si="0"/>
        <v>OK</v>
      </c>
      <c r="N15" s="33">
        <v>20</v>
      </c>
      <c r="O15" s="33"/>
      <c r="P15" s="33"/>
      <c r="Q15" s="33"/>
      <c r="R15" s="33"/>
      <c r="S15" s="33"/>
      <c r="T15" s="33"/>
      <c r="U15" s="33"/>
      <c r="V15" s="33"/>
      <c r="W15" s="33"/>
      <c r="X15" s="33"/>
    </row>
    <row r="16" spans="1:24" ht="50.1" customHeight="1" x14ac:dyDescent="0.25">
      <c r="A16" s="144">
        <v>3</v>
      </c>
      <c r="B16" s="145" t="s">
        <v>113</v>
      </c>
      <c r="C16" s="37">
        <v>13</v>
      </c>
      <c r="D16" s="116" t="s">
        <v>161</v>
      </c>
      <c r="E16" s="111" t="s">
        <v>119</v>
      </c>
      <c r="F16" s="52" t="s">
        <v>7</v>
      </c>
      <c r="G16" s="106" t="s">
        <v>115</v>
      </c>
      <c r="H16" s="106" t="s">
        <v>120</v>
      </c>
      <c r="I16" s="52" t="s">
        <v>53</v>
      </c>
      <c r="J16" s="93">
        <v>65.36</v>
      </c>
      <c r="K16" s="35"/>
      <c r="L16" s="88">
        <f>K16-(SUM(N16:X16))</f>
        <v>0</v>
      </c>
      <c r="M16" s="89" t="str">
        <f t="shared" si="0"/>
        <v>OK</v>
      </c>
      <c r="N16" s="33"/>
      <c r="O16" s="33"/>
      <c r="P16" s="33"/>
      <c r="Q16" s="33"/>
      <c r="R16" s="33"/>
      <c r="S16" s="33"/>
      <c r="T16" s="33"/>
      <c r="U16" s="33"/>
      <c r="V16" s="33"/>
      <c r="W16" s="33"/>
      <c r="X16" s="33"/>
    </row>
    <row r="17" spans="1:24" ht="50.1" customHeight="1" x14ac:dyDescent="0.25">
      <c r="A17" s="144"/>
      <c r="B17" s="145"/>
      <c r="C17" s="37">
        <v>14</v>
      </c>
      <c r="D17" s="115" t="s">
        <v>162</v>
      </c>
      <c r="E17" s="52" t="s">
        <v>119</v>
      </c>
      <c r="F17" s="52" t="s">
        <v>7</v>
      </c>
      <c r="G17" s="106" t="s">
        <v>115</v>
      </c>
      <c r="H17" s="106" t="s">
        <v>121</v>
      </c>
      <c r="I17" s="52" t="s">
        <v>53</v>
      </c>
      <c r="J17" s="93">
        <v>48.4</v>
      </c>
      <c r="K17" s="35"/>
      <c r="L17" s="88">
        <f>K17-(SUM(N17:X17))</f>
        <v>0</v>
      </c>
      <c r="M17" s="89" t="str">
        <f t="shared" si="0"/>
        <v>OK</v>
      </c>
      <c r="N17" s="33"/>
      <c r="O17" s="33"/>
      <c r="P17" s="33"/>
      <c r="Q17" s="33"/>
      <c r="R17" s="33"/>
      <c r="S17" s="33"/>
      <c r="T17" s="33"/>
      <c r="U17" s="33"/>
      <c r="V17" s="33"/>
      <c r="W17" s="33"/>
      <c r="X17" s="33"/>
    </row>
    <row r="18" spans="1:24" ht="50.1" customHeight="1" x14ac:dyDescent="0.25">
      <c r="A18" s="149">
        <v>4</v>
      </c>
      <c r="B18" s="150" t="s">
        <v>122</v>
      </c>
      <c r="C18" s="122">
        <v>15</v>
      </c>
      <c r="D18" s="123" t="s">
        <v>123</v>
      </c>
      <c r="E18" s="128" t="s">
        <v>124</v>
      </c>
      <c r="F18" s="125" t="s">
        <v>7</v>
      </c>
      <c r="G18" s="126" t="s">
        <v>125</v>
      </c>
      <c r="H18" s="126" t="s">
        <v>126</v>
      </c>
      <c r="I18" s="125" t="s">
        <v>127</v>
      </c>
      <c r="J18" s="127">
        <v>180.96</v>
      </c>
      <c r="K18" s="35">
        <v>1</v>
      </c>
      <c r="L18" s="88">
        <f>K18-(SUM(N18:X18))</f>
        <v>1</v>
      </c>
      <c r="M18" s="89" t="str">
        <f t="shared" si="0"/>
        <v>OK</v>
      </c>
      <c r="N18" s="33"/>
      <c r="O18" s="33"/>
      <c r="P18" s="33"/>
      <c r="Q18" s="33"/>
      <c r="R18" s="33"/>
      <c r="S18" s="33"/>
      <c r="T18" s="33"/>
      <c r="U18" s="33"/>
      <c r="V18" s="33"/>
      <c r="W18" s="33"/>
      <c r="X18" s="33"/>
    </row>
    <row r="19" spans="1:24" ht="50.1" customHeight="1" x14ac:dyDescent="0.25">
      <c r="A19" s="149"/>
      <c r="B19" s="151"/>
      <c r="C19" s="122">
        <v>16</v>
      </c>
      <c r="D19" s="123" t="s">
        <v>128</v>
      </c>
      <c r="E19" s="124" t="s">
        <v>124</v>
      </c>
      <c r="F19" s="125" t="s">
        <v>7</v>
      </c>
      <c r="G19" s="126" t="s">
        <v>125</v>
      </c>
      <c r="H19" s="126" t="s">
        <v>126</v>
      </c>
      <c r="I19" s="125" t="s">
        <v>127</v>
      </c>
      <c r="J19" s="129">
        <v>206</v>
      </c>
      <c r="K19" s="35">
        <v>1</v>
      </c>
      <c r="L19" s="88">
        <f>K19-(SUM(N19:X19))</f>
        <v>1</v>
      </c>
      <c r="M19" s="89" t="str">
        <f t="shared" si="0"/>
        <v>OK</v>
      </c>
      <c r="N19" s="120"/>
      <c r="O19" s="120"/>
      <c r="P19" s="120"/>
      <c r="Q19" s="120"/>
      <c r="R19" s="120"/>
      <c r="S19" s="120"/>
      <c r="T19" s="120"/>
      <c r="U19" s="120"/>
      <c r="V19" s="120"/>
      <c r="W19" s="120"/>
      <c r="X19" s="120"/>
    </row>
    <row r="20" spans="1:24" ht="50.1" customHeight="1" x14ac:dyDescent="0.25">
      <c r="A20" s="146">
        <v>6</v>
      </c>
      <c r="B20" s="147" t="s">
        <v>129</v>
      </c>
      <c r="C20" s="107">
        <v>19</v>
      </c>
      <c r="D20" s="118" t="s">
        <v>130</v>
      </c>
      <c r="E20" s="109" t="s">
        <v>131</v>
      </c>
      <c r="F20" s="109" t="s">
        <v>50</v>
      </c>
      <c r="G20" s="110" t="s">
        <v>115</v>
      </c>
      <c r="H20" s="110" t="s">
        <v>132</v>
      </c>
      <c r="I20" s="109" t="s">
        <v>53</v>
      </c>
      <c r="J20" s="121">
        <v>87.24</v>
      </c>
      <c r="K20" s="35"/>
      <c r="L20" s="88">
        <f>K20-(SUM(N20:X20))</f>
        <v>0</v>
      </c>
      <c r="M20" s="89" t="str">
        <f t="shared" si="0"/>
        <v>OK</v>
      </c>
      <c r="N20" s="120"/>
      <c r="O20" s="120"/>
      <c r="P20" s="120"/>
      <c r="Q20" s="120"/>
      <c r="R20" s="120"/>
      <c r="S20" s="120"/>
      <c r="T20" s="120"/>
      <c r="U20" s="120"/>
      <c r="V20" s="120"/>
      <c r="W20" s="120"/>
      <c r="X20" s="120"/>
    </row>
    <row r="21" spans="1:24" ht="50.1" customHeight="1" x14ac:dyDescent="0.25">
      <c r="A21" s="146"/>
      <c r="B21" s="148"/>
      <c r="C21" s="107">
        <v>20</v>
      </c>
      <c r="D21" s="119" t="s">
        <v>133</v>
      </c>
      <c r="E21" s="108" t="s">
        <v>131</v>
      </c>
      <c r="F21" s="109" t="s">
        <v>7</v>
      </c>
      <c r="G21" s="110" t="s">
        <v>115</v>
      </c>
      <c r="H21" s="110" t="s">
        <v>134</v>
      </c>
      <c r="I21" s="109" t="s">
        <v>53</v>
      </c>
      <c r="J21" s="121">
        <v>44.58</v>
      </c>
      <c r="K21" s="35"/>
      <c r="L21" s="88">
        <f>K21-(SUM(N21:X21))</f>
        <v>0</v>
      </c>
      <c r="M21" s="89" t="str">
        <f t="shared" si="0"/>
        <v>OK</v>
      </c>
      <c r="N21" s="120"/>
      <c r="O21" s="120"/>
      <c r="P21" s="120"/>
      <c r="Q21" s="120"/>
      <c r="R21" s="120"/>
      <c r="S21" s="120"/>
      <c r="T21" s="120"/>
      <c r="U21" s="120"/>
      <c r="V21" s="120"/>
      <c r="W21" s="120"/>
      <c r="X21" s="120"/>
    </row>
    <row r="22" spans="1:24" ht="50.1" customHeight="1" x14ac:dyDescent="0.25">
      <c r="A22" s="146"/>
      <c r="B22" s="148"/>
      <c r="C22" s="107">
        <v>21</v>
      </c>
      <c r="D22" s="119" t="s">
        <v>135</v>
      </c>
      <c r="E22" s="108" t="s">
        <v>131</v>
      </c>
      <c r="F22" s="109" t="s">
        <v>7</v>
      </c>
      <c r="G22" s="110" t="s">
        <v>115</v>
      </c>
      <c r="H22" s="110" t="s">
        <v>134</v>
      </c>
      <c r="I22" s="109" t="s">
        <v>53</v>
      </c>
      <c r="J22" s="121">
        <v>44.58</v>
      </c>
      <c r="K22" s="35"/>
      <c r="L22" s="88">
        <f>K22-(SUM(N22:X22))</f>
        <v>0</v>
      </c>
      <c r="M22" s="89" t="str">
        <f t="shared" si="0"/>
        <v>OK</v>
      </c>
      <c r="N22" s="120"/>
      <c r="O22" s="120"/>
      <c r="P22" s="120"/>
      <c r="Q22" s="120"/>
      <c r="R22" s="120"/>
      <c r="S22" s="120"/>
      <c r="T22" s="120"/>
      <c r="U22" s="120"/>
      <c r="V22" s="120"/>
      <c r="W22" s="120"/>
      <c r="X22" s="120"/>
    </row>
    <row r="23" spans="1:24" ht="50.1" customHeight="1" x14ac:dyDescent="0.25">
      <c r="A23" s="149">
        <v>8</v>
      </c>
      <c r="B23" s="150" t="s">
        <v>113</v>
      </c>
      <c r="C23" s="122">
        <v>26</v>
      </c>
      <c r="D23" s="130" t="s">
        <v>136</v>
      </c>
      <c r="E23" s="131" t="s">
        <v>137</v>
      </c>
      <c r="F23" s="125" t="s">
        <v>7</v>
      </c>
      <c r="G23" s="126" t="s">
        <v>115</v>
      </c>
      <c r="H23" s="126" t="s">
        <v>138</v>
      </c>
      <c r="I23" s="125" t="s">
        <v>53</v>
      </c>
      <c r="J23" s="129">
        <v>161.66</v>
      </c>
      <c r="K23" s="35"/>
      <c r="L23" s="88">
        <f>K23-(SUM(N23:X23))</f>
        <v>0</v>
      </c>
      <c r="M23" s="89" t="str">
        <f t="shared" si="0"/>
        <v>OK</v>
      </c>
      <c r="N23" s="120"/>
      <c r="O23" s="120"/>
      <c r="P23" s="120"/>
      <c r="Q23" s="120"/>
      <c r="R23" s="120"/>
      <c r="S23" s="120"/>
      <c r="T23" s="120"/>
      <c r="U23" s="120"/>
      <c r="V23" s="120"/>
      <c r="W23" s="120"/>
      <c r="X23" s="120"/>
    </row>
    <row r="24" spans="1:24" ht="50.1" customHeight="1" x14ac:dyDescent="0.25">
      <c r="A24" s="149"/>
      <c r="B24" s="150"/>
      <c r="C24" s="122">
        <v>27</v>
      </c>
      <c r="D24" s="132" t="s">
        <v>139</v>
      </c>
      <c r="E24" s="124" t="s">
        <v>137</v>
      </c>
      <c r="F24" s="125" t="s">
        <v>7</v>
      </c>
      <c r="G24" s="126" t="s">
        <v>115</v>
      </c>
      <c r="H24" s="126" t="s">
        <v>138</v>
      </c>
      <c r="I24" s="125" t="s">
        <v>53</v>
      </c>
      <c r="J24" s="129">
        <v>161.66</v>
      </c>
      <c r="K24" s="35"/>
      <c r="L24" s="88">
        <f>K24-(SUM(N24:X24))</f>
        <v>0</v>
      </c>
      <c r="M24" s="89" t="str">
        <f t="shared" si="0"/>
        <v>OK</v>
      </c>
      <c r="N24" s="120"/>
      <c r="O24" s="120"/>
      <c r="P24" s="120"/>
      <c r="Q24" s="120"/>
      <c r="R24" s="120"/>
      <c r="S24" s="120"/>
      <c r="T24" s="120"/>
      <c r="U24" s="120"/>
      <c r="V24" s="120"/>
      <c r="W24" s="120"/>
      <c r="X24" s="120"/>
    </row>
    <row r="25" spans="1:24" ht="50.1" customHeight="1" x14ac:dyDescent="0.25">
      <c r="A25" s="149"/>
      <c r="B25" s="150"/>
      <c r="C25" s="122">
        <v>28</v>
      </c>
      <c r="D25" s="133" t="s">
        <v>140</v>
      </c>
      <c r="E25" s="131" t="s">
        <v>137</v>
      </c>
      <c r="F25" s="125" t="s">
        <v>7</v>
      </c>
      <c r="G25" s="126" t="s">
        <v>115</v>
      </c>
      <c r="H25" s="126" t="s">
        <v>138</v>
      </c>
      <c r="I25" s="125" t="s">
        <v>53</v>
      </c>
      <c r="J25" s="129">
        <v>161.66</v>
      </c>
      <c r="K25" s="35"/>
      <c r="L25" s="88">
        <f>K25-(SUM(N25:X25))</f>
        <v>0</v>
      </c>
      <c r="M25" s="89" t="str">
        <f t="shared" si="0"/>
        <v>OK</v>
      </c>
      <c r="N25" s="120"/>
      <c r="O25" s="120"/>
      <c r="P25" s="120"/>
      <c r="Q25" s="120"/>
      <c r="R25" s="120"/>
      <c r="S25" s="120"/>
      <c r="T25" s="120"/>
      <c r="U25" s="120"/>
      <c r="V25" s="120"/>
      <c r="W25" s="120"/>
      <c r="X25" s="120"/>
    </row>
    <row r="26" spans="1:24" ht="50.1" customHeight="1" x14ac:dyDescent="0.25">
      <c r="A26" s="149"/>
      <c r="B26" s="150"/>
      <c r="C26" s="122">
        <v>29</v>
      </c>
      <c r="D26" s="132" t="s">
        <v>141</v>
      </c>
      <c r="E26" s="124" t="s">
        <v>137</v>
      </c>
      <c r="F26" s="125" t="s">
        <v>7</v>
      </c>
      <c r="G26" s="126" t="s">
        <v>115</v>
      </c>
      <c r="H26" s="126" t="s">
        <v>138</v>
      </c>
      <c r="I26" s="125" t="s">
        <v>53</v>
      </c>
      <c r="J26" s="129">
        <v>161.66</v>
      </c>
      <c r="K26" s="35"/>
      <c r="L26" s="88">
        <f>K26-(SUM(N26:X26))</f>
        <v>0</v>
      </c>
      <c r="M26" s="89" t="str">
        <f t="shared" si="0"/>
        <v>OK</v>
      </c>
      <c r="N26" s="120"/>
      <c r="O26" s="120"/>
      <c r="P26" s="120"/>
      <c r="Q26" s="120"/>
      <c r="R26" s="120"/>
      <c r="S26" s="120"/>
      <c r="T26" s="120"/>
      <c r="U26" s="120"/>
      <c r="V26" s="120"/>
      <c r="W26" s="120"/>
      <c r="X26" s="120"/>
    </row>
    <row r="27" spans="1:24" ht="50.1" customHeight="1" x14ac:dyDescent="0.25">
      <c r="A27" s="144">
        <v>9</v>
      </c>
      <c r="B27" s="145" t="s">
        <v>122</v>
      </c>
      <c r="C27" s="37">
        <v>30</v>
      </c>
      <c r="D27" s="112" t="s">
        <v>142</v>
      </c>
      <c r="E27" s="105" t="s">
        <v>143</v>
      </c>
      <c r="F27" s="52" t="s">
        <v>144</v>
      </c>
      <c r="G27" s="106" t="s">
        <v>145</v>
      </c>
      <c r="H27" s="106" t="s">
        <v>146</v>
      </c>
      <c r="I27" s="52" t="s">
        <v>53</v>
      </c>
      <c r="J27" s="121">
        <v>1.85</v>
      </c>
      <c r="K27" s="35"/>
      <c r="L27" s="88">
        <f>K27-(SUM(N27:X27))</f>
        <v>0</v>
      </c>
      <c r="M27" s="89" t="str">
        <f t="shared" si="0"/>
        <v>OK</v>
      </c>
      <c r="N27" s="120"/>
      <c r="O27" s="120"/>
      <c r="P27" s="120"/>
      <c r="Q27" s="120"/>
      <c r="R27" s="120"/>
      <c r="S27" s="120"/>
      <c r="T27" s="120"/>
      <c r="U27" s="120"/>
      <c r="V27" s="120"/>
      <c r="W27" s="120"/>
      <c r="X27" s="120"/>
    </row>
    <row r="28" spans="1:24" ht="50.1" customHeight="1" x14ac:dyDescent="0.25">
      <c r="A28" s="144"/>
      <c r="B28" s="145"/>
      <c r="C28" s="37">
        <v>31</v>
      </c>
      <c r="D28" s="112" t="s">
        <v>147</v>
      </c>
      <c r="E28" s="105" t="s">
        <v>148</v>
      </c>
      <c r="F28" s="52" t="s">
        <v>144</v>
      </c>
      <c r="G28" s="106" t="s">
        <v>145</v>
      </c>
      <c r="H28" s="106" t="s">
        <v>149</v>
      </c>
      <c r="I28" s="52" t="s">
        <v>53</v>
      </c>
      <c r="J28" s="121">
        <v>11.53</v>
      </c>
      <c r="K28" s="35"/>
      <c r="L28" s="88">
        <f>K28-(SUM(N28:X28))</f>
        <v>0</v>
      </c>
      <c r="M28" s="89" t="str">
        <f t="shared" si="0"/>
        <v>OK</v>
      </c>
      <c r="N28" s="120"/>
      <c r="O28" s="120"/>
      <c r="P28" s="120"/>
      <c r="Q28" s="120"/>
      <c r="R28" s="120"/>
      <c r="S28" s="120"/>
      <c r="T28" s="120"/>
      <c r="U28" s="120"/>
      <c r="V28" s="120"/>
      <c r="W28" s="120"/>
      <c r="X28" s="120"/>
    </row>
    <row r="29" spans="1:24" ht="50.1" customHeight="1" x14ac:dyDescent="0.25">
      <c r="A29" s="144"/>
      <c r="B29" s="145"/>
      <c r="C29" s="37">
        <v>32</v>
      </c>
      <c r="D29" s="112" t="s">
        <v>150</v>
      </c>
      <c r="E29" s="105" t="s">
        <v>151</v>
      </c>
      <c r="F29" s="52" t="s">
        <v>144</v>
      </c>
      <c r="G29" s="106" t="s">
        <v>145</v>
      </c>
      <c r="H29" s="106" t="s">
        <v>152</v>
      </c>
      <c r="I29" s="52" t="s">
        <v>53</v>
      </c>
      <c r="J29" s="121">
        <v>12.83</v>
      </c>
      <c r="K29" s="35"/>
      <c r="L29" s="88">
        <f>K29-(SUM(N29:X29))</f>
        <v>0</v>
      </c>
      <c r="M29" s="89" t="str">
        <f t="shared" si="0"/>
        <v>OK</v>
      </c>
      <c r="N29" s="120"/>
      <c r="O29" s="120"/>
      <c r="P29" s="120"/>
      <c r="Q29" s="120"/>
      <c r="R29" s="120"/>
      <c r="S29" s="120"/>
      <c r="T29" s="120"/>
      <c r="U29" s="120"/>
      <c r="V29" s="120"/>
      <c r="W29" s="120"/>
      <c r="X29" s="120"/>
    </row>
    <row r="30" spans="1:24" ht="50.1" customHeight="1" x14ac:dyDescent="0.25">
      <c r="A30" s="144"/>
      <c r="B30" s="145"/>
      <c r="C30" s="37">
        <v>33</v>
      </c>
      <c r="D30" s="112" t="s">
        <v>153</v>
      </c>
      <c r="E30" s="105" t="s">
        <v>154</v>
      </c>
      <c r="F30" s="52" t="s">
        <v>144</v>
      </c>
      <c r="G30" s="106" t="s">
        <v>155</v>
      </c>
      <c r="H30" s="106" t="s">
        <v>156</v>
      </c>
      <c r="I30" s="52" t="s">
        <v>53</v>
      </c>
      <c r="J30" s="121">
        <v>0.33</v>
      </c>
      <c r="K30" s="35"/>
      <c r="L30" s="88">
        <f>K30-(SUM(N30:X30))</f>
        <v>0</v>
      </c>
      <c r="M30" s="89" t="str">
        <f t="shared" si="0"/>
        <v>OK</v>
      </c>
      <c r="N30" s="120"/>
      <c r="O30" s="120"/>
      <c r="P30" s="120"/>
      <c r="Q30" s="120"/>
      <c r="R30" s="120"/>
      <c r="S30" s="120"/>
      <c r="T30" s="120"/>
      <c r="U30" s="120"/>
      <c r="V30" s="120"/>
      <c r="W30" s="120"/>
      <c r="X30" s="120"/>
    </row>
    <row r="31" spans="1:24" ht="50.1" customHeight="1" x14ac:dyDescent="0.25">
      <c r="A31" s="144"/>
      <c r="B31" s="145"/>
      <c r="C31" s="37">
        <v>34</v>
      </c>
      <c r="D31" s="112" t="s">
        <v>157</v>
      </c>
      <c r="E31" s="105" t="s">
        <v>154</v>
      </c>
      <c r="F31" s="52" t="s">
        <v>144</v>
      </c>
      <c r="G31" s="106" t="s">
        <v>155</v>
      </c>
      <c r="H31" s="106" t="s">
        <v>158</v>
      </c>
      <c r="I31" s="52" t="s">
        <v>53</v>
      </c>
      <c r="J31" s="121">
        <v>2.15</v>
      </c>
      <c r="K31" s="35"/>
      <c r="L31" s="88">
        <f>K31-(SUM(N31:X31))</f>
        <v>0</v>
      </c>
      <c r="M31" s="89" t="str">
        <f t="shared" si="0"/>
        <v>OK</v>
      </c>
      <c r="N31" s="120"/>
      <c r="O31" s="120"/>
      <c r="P31" s="120"/>
      <c r="Q31" s="120"/>
      <c r="R31" s="120"/>
      <c r="S31" s="120"/>
      <c r="T31" s="120"/>
      <c r="U31" s="120"/>
      <c r="V31" s="120"/>
      <c r="W31" s="120"/>
      <c r="X31" s="120"/>
    </row>
  </sheetData>
  <mergeCells count="29">
    <mergeCell ref="A16:A17"/>
    <mergeCell ref="B16:B17"/>
    <mergeCell ref="V1:V2"/>
    <mergeCell ref="R1:R2"/>
    <mergeCell ref="S1:S2"/>
    <mergeCell ref="T1:T2"/>
    <mergeCell ref="N1:N2"/>
    <mergeCell ref="O1:O2"/>
    <mergeCell ref="P1:P2"/>
    <mergeCell ref="Q1:Q2"/>
    <mergeCell ref="A1:C1"/>
    <mergeCell ref="U1:U2"/>
    <mergeCell ref="D1:F1"/>
    <mergeCell ref="X1:X2"/>
    <mergeCell ref="A2:M2"/>
    <mergeCell ref="A4:A13"/>
    <mergeCell ref="B4:B13"/>
    <mergeCell ref="A14:A15"/>
    <mergeCell ref="B14:B15"/>
    <mergeCell ref="W1:W2"/>
    <mergeCell ref="H1:M1"/>
    <mergeCell ref="A27:A31"/>
    <mergeCell ref="B27:B31"/>
    <mergeCell ref="A18:A19"/>
    <mergeCell ref="B18:B19"/>
    <mergeCell ref="A20:A22"/>
    <mergeCell ref="B20:B22"/>
    <mergeCell ref="A23:A26"/>
    <mergeCell ref="B23:B26"/>
  </mergeCells>
  <conditionalFormatting sqref="N5:O18">
    <cfRule type="cellIs" dxfId="227" priority="10" stopIfTrue="1" operator="greaterThan">
      <formula>0</formula>
    </cfRule>
    <cfRule type="cellIs" dxfId="226" priority="11" stopIfTrue="1" operator="greaterThan">
      <formula>0</formula>
    </cfRule>
    <cfRule type="cellIs" dxfId="225" priority="12" stopIfTrue="1" operator="greaterThan">
      <formula>0</formula>
    </cfRule>
  </conditionalFormatting>
  <conditionalFormatting sqref="O4">
    <cfRule type="cellIs" dxfId="224" priority="7" stopIfTrue="1" operator="greaterThan">
      <formula>0</formula>
    </cfRule>
    <cfRule type="cellIs" dxfId="223" priority="8" stopIfTrue="1" operator="greaterThan">
      <formula>0</formula>
    </cfRule>
    <cfRule type="cellIs" dxfId="222" priority="9" stopIfTrue="1" operator="greaterThan">
      <formula>0</formula>
    </cfRule>
  </conditionalFormatting>
  <conditionalFormatting sqref="P5:X18">
    <cfRule type="cellIs" dxfId="221" priority="16" stopIfTrue="1" operator="greaterThan">
      <formula>0</formula>
    </cfRule>
    <cfRule type="cellIs" dxfId="220" priority="17" stopIfTrue="1" operator="greaterThan">
      <formula>0</formula>
    </cfRule>
    <cfRule type="cellIs" dxfId="219" priority="18" stopIfTrue="1" operator="greaterThan">
      <formula>0</formula>
    </cfRule>
  </conditionalFormatting>
  <conditionalFormatting sqref="P4:X4">
    <cfRule type="cellIs" dxfId="218" priority="13" stopIfTrue="1" operator="greaterThan">
      <formula>0</formula>
    </cfRule>
    <cfRule type="cellIs" dxfId="217" priority="14" stopIfTrue="1" operator="greaterThan">
      <formula>0</formula>
    </cfRule>
    <cfRule type="cellIs" dxfId="216" priority="15" stopIfTrue="1" operator="greaterThan">
      <formula>0</formula>
    </cfRule>
  </conditionalFormatting>
  <conditionalFormatting sqref="N4">
    <cfRule type="cellIs" dxfId="215" priority="1" stopIfTrue="1" operator="greaterThan">
      <formula>0</formula>
    </cfRule>
    <cfRule type="cellIs" dxfId="214" priority="2" stopIfTrue="1" operator="greaterThan">
      <formula>0</formula>
    </cfRule>
    <cfRule type="cellIs" dxfId="213"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A4" zoomScale="80" zoomScaleNormal="80" workbookViewId="0">
      <selection activeCell="N1" sqref="N1:Q31"/>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200</v>
      </c>
      <c r="O1" s="154" t="s">
        <v>201</v>
      </c>
      <c r="P1" s="154" t="s">
        <v>202</v>
      </c>
      <c r="Q1" s="154" t="s">
        <v>203</v>
      </c>
      <c r="R1" s="154" t="s">
        <v>103</v>
      </c>
      <c r="S1" s="154" t="s">
        <v>103</v>
      </c>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43264</v>
      </c>
      <c r="O3" s="86">
        <v>43335</v>
      </c>
      <c r="P3" s="86">
        <v>43336</v>
      </c>
      <c r="Q3" s="86">
        <v>43374</v>
      </c>
      <c r="R3" s="87" t="s">
        <v>1</v>
      </c>
      <c r="S3" s="87" t="s">
        <v>1</v>
      </c>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v>15</v>
      </c>
      <c r="L9" s="88">
        <f t="shared" si="0"/>
        <v>15</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v>2</v>
      </c>
      <c r="L13" s="88">
        <f t="shared" si="0"/>
        <v>2</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v>150</v>
      </c>
      <c r="L14" s="88">
        <f t="shared" si="0"/>
        <v>0</v>
      </c>
      <c r="M14" s="89" t="str">
        <f t="shared" si="1"/>
        <v>OK</v>
      </c>
      <c r="N14" s="33"/>
      <c r="O14" s="33"/>
      <c r="P14" s="33">
        <v>150</v>
      </c>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v>150</v>
      </c>
      <c r="L15" s="88">
        <f t="shared" si="0"/>
        <v>0</v>
      </c>
      <c r="M15" s="89" t="str">
        <f t="shared" si="1"/>
        <v>OK</v>
      </c>
      <c r="N15" s="33">
        <v>150</v>
      </c>
      <c r="O15" s="33"/>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v>3</v>
      </c>
      <c r="L18" s="88">
        <f t="shared" si="0"/>
        <v>1</v>
      </c>
      <c r="M18" s="89" t="str">
        <f t="shared" si="1"/>
        <v>OK</v>
      </c>
      <c r="N18" s="33"/>
      <c r="O18" s="33">
        <v>2</v>
      </c>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v>3</v>
      </c>
      <c r="L19" s="88">
        <f t="shared" si="0"/>
        <v>1</v>
      </c>
      <c r="M19" s="89" t="str">
        <f t="shared" si="1"/>
        <v>OK</v>
      </c>
      <c r="N19" s="120"/>
      <c r="O19" s="195">
        <v>2</v>
      </c>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6:A17"/>
    <mergeCell ref="B16:B17"/>
    <mergeCell ref="W1:W2"/>
    <mergeCell ref="S1:S2"/>
    <mergeCell ref="T1:T2"/>
    <mergeCell ref="U1:U2"/>
    <mergeCell ref="N1:N2"/>
    <mergeCell ref="O1:O2"/>
    <mergeCell ref="P1:P2"/>
    <mergeCell ref="Q1:Q2"/>
    <mergeCell ref="R1:R2"/>
    <mergeCell ref="A1:C1"/>
    <mergeCell ref="V1:V2"/>
    <mergeCell ref="D1:F1"/>
    <mergeCell ref="Y1:Y2"/>
    <mergeCell ref="A2:M2"/>
    <mergeCell ref="A4:A13"/>
    <mergeCell ref="B4:B13"/>
    <mergeCell ref="A14:A15"/>
    <mergeCell ref="B14:B15"/>
    <mergeCell ref="X1:X2"/>
    <mergeCell ref="H1:M1"/>
    <mergeCell ref="A27:A31"/>
    <mergeCell ref="B27:B31"/>
    <mergeCell ref="A18:A19"/>
    <mergeCell ref="B18:B19"/>
    <mergeCell ref="A20:A22"/>
    <mergeCell ref="B20:B22"/>
    <mergeCell ref="A23:A26"/>
    <mergeCell ref="B23:B26"/>
  </mergeCells>
  <conditionalFormatting sqref="R4:Y4">
    <cfRule type="cellIs" dxfId="212" priority="19" stopIfTrue="1" operator="greaterThan">
      <formula>0</formula>
    </cfRule>
    <cfRule type="cellIs" dxfId="211" priority="20" stopIfTrue="1" operator="greaterThan">
      <formula>0</formula>
    </cfRule>
    <cfRule type="cellIs" dxfId="210" priority="21" stopIfTrue="1" operator="greaterThan">
      <formula>0</formula>
    </cfRule>
  </conditionalFormatting>
  <conditionalFormatting sqref="R5:Y18">
    <cfRule type="cellIs" dxfId="203" priority="22" stopIfTrue="1" operator="greaterThan">
      <formula>0</formula>
    </cfRule>
    <cfRule type="cellIs" dxfId="202" priority="23" stopIfTrue="1" operator="greaterThan">
      <formula>0</formula>
    </cfRule>
    <cfRule type="cellIs" dxfId="201" priority="24" stopIfTrue="1" operator="greaterThan">
      <formula>0</formula>
    </cfRule>
  </conditionalFormatting>
  <conditionalFormatting sqref="Q4">
    <cfRule type="cellIs" dxfId="56" priority="7" stopIfTrue="1" operator="greaterThan">
      <formula>0</formula>
    </cfRule>
    <cfRule type="cellIs" dxfId="55" priority="8" stopIfTrue="1" operator="greaterThan">
      <formula>0</formula>
    </cfRule>
    <cfRule type="cellIs" dxfId="54" priority="9" stopIfTrue="1" operator="greaterThan">
      <formula>0</formula>
    </cfRule>
  </conditionalFormatting>
  <conditionalFormatting sqref="N4 N5:P18">
    <cfRule type="cellIs" dxfId="53" priority="4" stopIfTrue="1" operator="greaterThan">
      <formula>0</formula>
    </cfRule>
    <cfRule type="cellIs" dxfId="52" priority="5" stopIfTrue="1" operator="greaterThan">
      <formula>0</formula>
    </cfRule>
    <cfRule type="cellIs" dxfId="51" priority="6" stopIfTrue="1" operator="greaterThan">
      <formula>0</formula>
    </cfRule>
  </conditionalFormatting>
  <conditionalFormatting sqref="O4:P4">
    <cfRule type="cellIs" dxfId="50" priority="1" stopIfTrue="1" operator="greaterThan">
      <formula>0</formula>
    </cfRule>
    <cfRule type="cellIs" dxfId="49" priority="2" stopIfTrue="1" operator="greaterThan">
      <formula>0</formula>
    </cfRule>
    <cfRule type="cellIs" dxfId="48" priority="3" stopIfTrue="1" operator="greaterThan">
      <formula>0</formula>
    </cfRule>
  </conditionalFormatting>
  <conditionalFormatting sqref="Q5:Q18">
    <cfRule type="cellIs" dxfId="47" priority="10" stopIfTrue="1" operator="greaterThan">
      <formula>0</formula>
    </cfRule>
    <cfRule type="cellIs" dxfId="46" priority="11" stopIfTrue="1" operator="greaterThan">
      <formula>0</formula>
    </cfRule>
    <cfRule type="cellIs" dxfId="45" priority="12"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J1" zoomScale="80" zoomScaleNormal="80" workbookViewId="0">
      <selection activeCell="N1" sqref="N1:N2"/>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204</v>
      </c>
      <c r="O1" s="154"/>
      <c r="P1" s="154"/>
      <c r="Q1" s="154"/>
      <c r="R1" s="154"/>
      <c r="S1" s="154"/>
      <c r="T1" s="154" t="s">
        <v>103</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43270</v>
      </c>
      <c r="O3" s="86"/>
      <c r="P3" s="86"/>
      <c r="Q3" s="87"/>
      <c r="R3" s="87"/>
      <c r="S3" s="87"/>
      <c r="T3" s="87" t="s">
        <v>1</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v>3</v>
      </c>
      <c r="L12" s="88">
        <f t="shared" si="0"/>
        <v>0</v>
      </c>
      <c r="M12" s="89" t="str">
        <f t="shared" si="1"/>
        <v>OK</v>
      </c>
      <c r="N12" s="33">
        <v>3</v>
      </c>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c r="L14" s="88">
        <f t="shared" si="0"/>
        <v>0</v>
      </c>
      <c r="M14" s="89" t="str">
        <f t="shared" si="1"/>
        <v>OK</v>
      </c>
      <c r="N14" s="33"/>
      <c r="O14" s="33"/>
      <c r="P14" s="33"/>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c r="L15" s="88">
        <f t="shared" si="0"/>
        <v>0</v>
      </c>
      <c r="M15" s="89" t="str">
        <f t="shared" si="1"/>
        <v>OK</v>
      </c>
      <c r="N15" s="33"/>
      <c r="O15" s="33"/>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c r="L17" s="88">
        <f t="shared" si="0"/>
        <v>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c r="L18" s="88">
        <f t="shared" si="0"/>
        <v>0</v>
      </c>
      <c r="M18" s="89" t="str">
        <f t="shared" si="1"/>
        <v>OK</v>
      </c>
      <c r="N18" s="33"/>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0</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6:A17"/>
    <mergeCell ref="B16:B17"/>
    <mergeCell ref="W1:W2"/>
    <mergeCell ref="S1:S2"/>
    <mergeCell ref="T1:T2"/>
    <mergeCell ref="U1:U2"/>
    <mergeCell ref="N1:N2"/>
    <mergeCell ref="O1:O2"/>
    <mergeCell ref="P1:P2"/>
    <mergeCell ref="Q1:Q2"/>
    <mergeCell ref="R1:R2"/>
    <mergeCell ref="A1:C1"/>
    <mergeCell ref="V1:V2"/>
    <mergeCell ref="D1:F1"/>
    <mergeCell ref="Y1:Y2"/>
    <mergeCell ref="A2:M2"/>
    <mergeCell ref="A4:A13"/>
    <mergeCell ref="B4:B13"/>
    <mergeCell ref="A14:A15"/>
    <mergeCell ref="B14:B15"/>
    <mergeCell ref="X1:X2"/>
    <mergeCell ref="H1:M1"/>
    <mergeCell ref="A27:A31"/>
    <mergeCell ref="B27:B31"/>
    <mergeCell ref="A18:A19"/>
    <mergeCell ref="B18:B19"/>
    <mergeCell ref="A20:A22"/>
    <mergeCell ref="B20:B22"/>
    <mergeCell ref="A23:A26"/>
    <mergeCell ref="B23:B26"/>
  </mergeCells>
  <conditionalFormatting sqref="O5:P18">
    <cfRule type="cellIs" dxfId="200" priority="7" stopIfTrue="1" operator="greaterThan">
      <formula>0</formula>
    </cfRule>
    <cfRule type="cellIs" dxfId="199" priority="8" stopIfTrue="1" operator="greaterThan">
      <formula>0</formula>
    </cfRule>
    <cfRule type="cellIs" dxfId="198" priority="9" stopIfTrue="1" operator="greaterThan">
      <formula>0</formula>
    </cfRule>
  </conditionalFormatting>
  <conditionalFormatting sqref="O4:P4">
    <cfRule type="cellIs" dxfId="197" priority="4" stopIfTrue="1" operator="greaterThan">
      <formula>0</formula>
    </cfRule>
    <cfRule type="cellIs" dxfId="196" priority="5" stopIfTrue="1" operator="greaterThan">
      <formula>0</formula>
    </cfRule>
    <cfRule type="cellIs" dxfId="195" priority="6" stopIfTrue="1" operator="greaterThan">
      <formula>0</formula>
    </cfRule>
  </conditionalFormatting>
  <conditionalFormatting sqref="Q5:Y18">
    <cfRule type="cellIs" dxfId="194" priority="13" stopIfTrue="1" operator="greaterThan">
      <formula>0</formula>
    </cfRule>
    <cfRule type="cellIs" dxfId="193" priority="14" stopIfTrue="1" operator="greaterThan">
      <formula>0</formula>
    </cfRule>
    <cfRule type="cellIs" dxfId="192" priority="15" stopIfTrue="1" operator="greaterThan">
      <formula>0</formula>
    </cfRule>
  </conditionalFormatting>
  <conditionalFormatting sqref="Q4:Y4">
    <cfRule type="cellIs" dxfId="191" priority="10" stopIfTrue="1" operator="greaterThan">
      <formula>0</formula>
    </cfRule>
    <cfRule type="cellIs" dxfId="190" priority="11" stopIfTrue="1" operator="greaterThan">
      <formula>0</formula>
    </cfRule>
    <cfRule type="cellIs" dxfId="189" priority="12" stopIfTrue="1" operator="greaterThan">
      <formula>0</formula>
    </cfRule>
  </conditionalFormatting>
  <conditionalFormatting sqref="N4:N18">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topLeftCell="I13" zoomScale="80" zoomScaleNormal="80" workbookViewId="0">
      <selection activeCell="N22" sqref="N22"/>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164</v>
      </c>
      <c r="O1" s="154" t="s">
        <v>165</v>
      </c>
      <c r="P1" s="154" t="s">
        <v>166</v>
      </c>
      <c r="Q1" s="154" t="s">
        <v>167</v>
      </c>
      <c r="R1" s="154" t="s">
        <v>205</v>
      </c>
      <c r="S1" s="154" t="s">
        <v>206</v>
      </c>
      <c r="T1" s="154" t="s">
        <v>207</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43152</v>
      </c>
      <c r="O3" s="86">
        <v>43199</v>
      </c>
      <c r="P3" s="86">
        <v>43207</v>
      </c>
      <c r="Q3" s="86">
        <v>43213</v>
      </c>
      <c r="R3" s="86">
        <v>43298</v>
      </c>
      <c r="S3" s="86">
        <v>43388</v>
      </c>
      <c r="T3" s="86">
        <v>43388</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v>50</v>
      </c>
      <c r="L4" s="88">
        <f>K4-(SUM(N4:Y4))</f>
        <v>0</v>
      </c>
      <c r="M4" s="89" t="str">
        <f>IF(L4&lt;0,"ATENÇÃO","OK")</f>
        <v>OK</v>
      </c>
      <c r="N4" s="33"/>
      <c r="O4" s="33"/>
      <c r="P4" s="33"/>
      <c r="Q4" s="33"/>
      <c r="R4" s="33"/>
      <c r="S4" s="33">
        <v>50</v>
      </c>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v>50</v>
      </c>
      <c r="L5" s="88">
        <f t="shared" ref="L5:L31" si="0">K5-(SUM(N5:Y5))</f>
        <v>50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v>30</v>
      </c>
      <c r="L6" s="88">
        <f t="shared" si="0"/>
        <v>0</v>
      </c>
      <c r="M6" s="89" t="str">
        <f t="shared" si="1"/>
        <v>OK</v>
      </c>
      <c r="N6" s="33"/>
      <c r="O6" s="33"/>
      <c r="P6" s="33"/>
      <c r="Q6" s="33"/>
      <c r="R6" s="33"/>
      <c r="S6" s="33">
        <v>30</v>
      </c>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c r="L7" s="88">
        <f t="shared" si="0"/>
        <v>0</v>
      </c>
      <c r="M7" s="89" t="str">
        <f t="shared" si="1"/>
        <v>OK</v>
      </c>
      <c r="N7" s="33"/>
      <c r="O7" s="33"/>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v>5</v>
      </c>
      <c r="L8" s="88">
        <f t="shared" si="0"/>
        <v>5</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v>2</v>
      </c>
      <c r="L9" s="88">
        <f t="shared" si="0"/>
        <v>2</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v>10</v>
      </c>
      <c r="L10" s="88">
        <f t="shared" si="0"/>
        <v>10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v>30</v>
      </c>
      <c r="L11" s="88">
        <f t="shared" si="0"/>
        <v>0</v>
      </c>
      <c r="M11" s="89" t="str">
        <f t="shared" si="1"/>
        <v>OK</v>
      </c>
      <c r="N11" s="33"/>
      <c r="O11" s="33"/>
      <c r="P11" s="33"/>
      <c r="Q11" s="33"/>
      <c r="R11" s="33"/>
      <c r="S11" s="33">
        <v>30</v>
      </c>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v>2</v>
      </c>
      <c r="L12" s="88">
        <f t="shared" si="0"/>
        <v>2</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v>2</v>
      </c>
      <c r="L13" s="88">
        <f t="shared" si="0"/>
        <v>2</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v>112</v>
      </c>
      <c r="L14" s="88">
        <f t="shared" si="0"/>
        <v>0</v>
      </c>
      <c r="M14" s="89" t="str">
        <f t="shared" si="1"/>
        <v>OK</v>
      </c>
      <c r="N14" s="33"/>
      <c r="O14" s="33"/>
      <c r="P14" s="33">
        <v>112</v>
      </c>
      <c r="Q14" s="33"/>
      <c r="R14" s="33"/>
      <c r="S14" s="33"/>
      <c r="T14" s="33"/>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f>20</f>
        <v>20</v>
      </c>
      <c r="L15" s="88">
        <f t="shared" si="0"/>
        <v>0</v>
      </c>
      <c r="M15" s="89" t="str">
        <f t="shared" si="1"/>
        <v>OK</v>
      </c>
      <c r="N15" s="33"/>
      <c r="O15" s="33">
        <v>20</v>
      </c>
      <c r="P15" s="33"/>
      <c r="Q15" s="33"/>
      <c r="R15" s="33"/>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v>10</v>
      </c>
      <c r="L17" s="88">
        <f t="shared" si="0"/>
        <v>10</v>
      </c>
      <c r="M17" s="89" t="str">
        <f t="shared" si="1"/>
        <v>OK</v>
      </c>
      <c r="N17" s="33"/>
      <c r="O17" s="33"/>
      <c r="P17" s="33"/>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v>6</v>
      </c>
      <c r="L18" s="88">
        <f t="shared" si="0"/>
        <v>0</v>
      </c>
      <c r="M18" s="89" t="str">
        <f t="shared" si="1"/>
        <v>OK</v>
      </c>
      <c r="N18" s="33">
        <v>6</v>
      </c>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-4</v>
      </c>
      <c r="M19" s="89" t="str">
        <f t="shared" si="1"/>
        <v>ATENÇÃO</v>
      </c>
      <c r="N19" s="120"/>
      <c r="O19" s="120"/>
      <c r="P19" s="120"/>
      <c r="Q19" s="196">
        <v>4</v>
      </c>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v>10</v>
      </c>
      <c r="L20" s="88">
        <f t="shared" si="0"/>
        <v>0</v>
      </c>
      <c r="M20" s="89" t="str">
        <f t="shared" si="1"/>
        <v>OK</v>
      </c>
      <c r="N20" s="120"/>
      <c r="O20" s="120"/>
      <c r="P20" s="120"/>
      <c r="Q20" s="120"/>
      <c r="R20" s="196">
        <v>6</v>
      </c>
      <c r="S20" s="120"/>
      <c r="T20" s="120">
        <v>4</v>
      </c>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c r="L21" s="88">
        <f t="shared" si="0"/>
        <v>0</v>
      </c>
      <c r="M21" s="89" t="str">
        <f t="shared" si="1"/>
        <v>OK</v>
      </c>
      <c r="N21" s="120"/>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c r="L22" s="88">
        <f t="shared" si="0"/>
        <v>0</v>
      </c>
      <c r="M22" s="89" t="str">
        <f t="shared" si="1"/>
        <v>OK</v>
      </c>
      <c r="N22" s="120"/>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c r="L23" s="88">
        <f t="shared" si="0"/>
        <v>0</v>
      </c>
      <c r="M23" s="89" t="str">
        <f t="shared" si="1"/>
        <v>OK</v>
      </c>
      <c r="N23" s="120"/>
      <c r="O23" s="120"/>
      <c r="P23" s="120"/>
      <c r="Q23" s="120"/>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c r="L24" s="88">
        <f t="shared" si="0"/>
        <v>0</v>
      </c>
      <c r="M24" s="89" t="str">
        <f t="shared" si="1"/>
        <v>OK</v>
      </c>
      <c r="N24" s="120"/>
      <c r="O24" s="120"/>
      <c r="P24" s="120"/>
      <c r="Q24" s="120"/>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c r="L25" s="88">
        <f t="shared" si="0"/>
        <v>0</v>
      </c>
      <c r="M25" s="89" t="str">
        <f t="shared" si="1"/>
        <v>OK</v>
      </c>
      <c r="N25" s="120"/>
      <c r="O25" s="120"/>
      <c r="P25" s="120"/>
      <c r="Q25" s="120"/>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c r="L26" s="88">
        <f t="shared" si="0"/>
        <v>0</v>
      </c>
      <c r="M26" s="89" t="str">
        <f t="shared" si="1"/>
        <v>OK</v>
      </c>
      <c r="N26" s="120"/>
      <c r="O26" s="120"/>
      <c r="P26" s="120"/>
      <c r="Q26" s="120"/>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6:A17"/>
    <mergeCell ref="B16:B17"/>
    <mergeCell ref="W1:W2"/>
    <mergeCell ref="S1:S2"/>
    <mergeCell ref="T1:T2"/>
    <mergeCell ref="U1:U2"/>
    <mergeCell ref="N1:N2"/>
    <mergeCell ref="O1:O2"/>
    <mergeCell ref="P1:P2"/>
    <mergeCell ref="Q1:Q2"/>
    <mergeCell ref="R1:R2"/>
    <mergeCell ref="A1:C1"/>
    <mergeCell ref="V1:V2"/>
    <mergeCell ref="D1:F1"/>
    <mergeCell ref="Y1:Y2"/>
    <mergeCell ref="A2:M2"/>
    <mergeCell ref="A4:A13"/>
    <mergeCell ref="B4:B13"/>
    <mergeCell ref="A14:A15"/>
    <mergeCell ref="B14:B15"/>
    <mergeCell ref="X1:X2"/>
    <mergeCell ref="H1:M1"/>
    <mergeCell ref="A27:A31"/>
    <mergeCell ref="B27:B31"/>
    <mergeCell ref="A18:A19"/>
    <mergeCell ref="B18:B19"/>
    <mergeCell ref="A20:A22"/>
    <mergeCell ref="B20:B22"/>
    <mergeCell ref="A23:A26"/>
    <mergeCell ref="B23:B26"/>
  </mergeCells>
  <conditionalFormatting sqref="U5:Y18">
    <cfRule type="cellIs" dxfId="182" priority="52" stopIfTrue="1" operator="greaterThan">
      <formula>0</formula>
    </cfRule>
    <cfRule type="cellIs" dxfId="181" priority="53" stopIfTrue="1" operator="greaterThan">
      <formula>0</formula>
    </cfRule>
    <cfRule type="cellIs" dxfId="180" priority="54" stopIfTrue="1" operator="greaterThan">
      <formula>0</formula>
    </cfRule>
  </conditionalFormatting>
  <conditionalFormatting sqref="U4:Y4">
    <cfRule type="cellIs" dxfId="179" priority="49" stopIfTrue="1" operator="greaterThan">
      <formula>0</formula>
    </cfRule>
    <cfRule type="cellIs" dxfId="178" priority="50" stopIfTrue="1" operator="greaterThan">
      <formula>0</formula>
    </cfRule>
    <cfRule type="cellIs" dxfId="177" priority="51" stopIfTrue="1" operator="greaterThan">
      <formula>0</formula>
    </cfRule>
  </conditionalFormatting>
  <conditionalFormatting sqref="N4 N5:T18">
    <cfRule type="cellIs" dxfId="8" priority="4" stopIfTrue="1" operator="greaterThan">
      <formula>0</formula>
    </cfRule>
    <cfRule type="cellIs" dxfId="7" priority="5" stopIfTrue="1" operator="greaterThan">
      <formula>0</formula>
    </cfRule>
    <cfRule type="cellIs" dxfId="6" priority="6" stopIfTrue="1" operator="greaterThan">
      <formula>0</formula>
    </cfRule>
  </conditionalFormatting>
  <conditionalFormatting sqref="O4:P4">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conditionalFormatting sqref="Q4:T4">
    <cfRule type="cellIs" dxfId="2" priority="7" stopIfTrue="1" operator="greaterThan">
      <formula>0</formula>
    </cfRule>
    <cfRule type="cellIs" dxfId="1" priority="8" stopIfTrue="1" operator="greaterThan">
      <formula>0</formula>
    </cfRule>
    <cfRule type="cellIs" dxfId="0"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topLeftCell="B1" zoomScale="80" zoomScaleNormal="80" workbookViewId="0">
      <selection activeCell="K14" sqref="K14"/>
    </sheetView>
  </sheetViews>
  <sheetFormatPr defaultColWidth="9.7109375" defaultRowHeight="15" x14ac:dyDescent="0.25"/>
  <cols>
    <col min="1" max="1" width="9.5703125" style="1" customWidth="1"/>
    <col min="2" max="2" width="26.85546875" style="1" customWidth="1"/>
    <col min="3" max="3" width="6" style="90" bestFit="1" customWidth="1"/>
    <col min="4" max="4" width="60.28515625" style="1" customWidth="1"/>
    <col min="5" max="7" width="12.42578125" style="1" customWidth="1"/>
    <col min="8" max="9" width="16.7109375" style="1" customWidth="1"/>
    <col min="10" max="10" width="12.7109375" style="94" bestFit="1" customWidth="1"/>
    <col min="11" max="11" width="11.7109375" style="23" customWidth="1"/>
    <col min="12" max="12" width="13.28515625" style="91" customWidth="1"/>
    <col min="13" max="13" width="12.5703125" style="24" customWidth="1"/>
    <col min="14" max="25" width="18.7109375" style="25" customWidth="1"/>
    <col min="26" max="16384" width="9.7109375" style="20"/>
  </cols>
  <sheetData>
    <row r="1" spans="1:25" ht="30.75" customHeight="1" x14ac:dyDescent="0.25">
      <c r="A1" s="155" t="s">
        <v>101</v>
      </c>
      <c r="B1" s="155"/>
      <c r="C1" s="155"/>
      <c r="D1" s="153" t="s">
        <v>38</v>
      </c>
      <c r="E1" s="153"/>
      <c r="F1" s="153"/>
      <c r="G1" s="104"/>
      <c r="H1" s="153" t="s">
        <v>102</v>
      </c>
      <c r="I1" s="153"/>
      <c r="J1" s="153"/>
      <c r="K1" s="153"/>
      <c r="L1" s="153"/>
      <c r="M1" s="153"/>
      <c r="N1" s="154" t="s">
        <v>168</v>
      </c>
      <c r="O1" s="154" t="s">
        <v>169</v>
      </c>
      <c r="P1" s="154" t="s">
        <v>170</v>
      </c>
      <c r="Q1" s="154" t="s">
        <v>171</v>
      </c>
      <c r="R1" s="154" t="s">
        <v>172</v>
      </c>
      <c r="S1" s="154" t="s">
        <v>197</v>
      </c>
      <c r="T1" s="154" t="s">
        <v>198</v>
      </c>
      <c r="U1" s="154" t="s">
        <v>103</v>
      </c>
      <c r="V1" s="154" t="s">
        <v>103</v>
      </c>
      <c r="W1" s="154" t="s">
        <v>103</v>
      </c>
      <c r="X1" s="154" t="s">
        <v>103</v>
      </c>
      <c r="Y1" s="154" t="s">
        <v>103</v>
      </c>
    </row>
    <row r="2" spans="1:25" ht="24.75" customHeight="1" x14ac:dyDescent="0.25">
      <c r="A2" s="155" t="s">
        <v>55</v>
      </c>
      <c r="B2" s="155"/>
      <c r="C2" s="155"/>
      <c r="D2" s="155"/>
      <c r="E2" s="155"/>
      <c r="F2" s="155"/>
      <c r="G2" s="155"/>
      <c r="H2" s="155"/>
      <c r="I2" s="155"/>
      <c r="J2" s="155"/>
      <c r="K2" s="155"/>
      <c r="L2" s="155"/>
      <c r="M2" s="155"/>
      <c r="N2" s="154"/>
      <c r="O2" s="154"/>
      <c r="P2" s="154"/>
      <c r="Q2" s="154"/>
      <c r="R2" s="154"/>
      <c r="S2" s="154"/>
      <c r="T2" s="154"/>
      <c r="U2" s="154"/>
      <c r="V2" s="154"/>
      <c r="W2" s="154"/>
      <c r="X2" s="154"/>
      <c r="Y2" s="154"/>
    </row>
    <row r="3" spans="1:25" s="21" customFormat="1" ht="50.1" customHeight="1" x14ac:dyDescent="0.2">
      <c r="A3" s="82" t="s">
        <v>59</v>
      </c>
      <c r="B3" s="82" t="s">
        <v>60</v>
      </c>
      <c r="C3" s="83" t="s">
        <v>2</v>
      </c>
      <c r="D3" s="83" t="s">
        <v>4</v>
      </c>
      <c r="E3" s="83" t="s">
        <v>37</v>
      </c>
      <c r="F3" s="83" t="s">
        <v>61</v>
      </c>
      <c r="G3" s="83" t="s">
        <v>104</v>
      </c>
      <c r="H3" s="83" t="s">
        <v>105</v>
      </c>
      <c r="I3" s="83" t="s">
        <v>36</v>
      </c>
      <c r="J3" s="92" t="s">
        <v>3</v>
      </c>
      <c r="K3" s="84" t="s">
        <v>27</v>
      </c>
      <c r="L3" s="85" t="s">
        <v>0</v>
      </c>
      <c r="M3" s="82" t="s">
        <v>5</v>
      </c>
      <c r="N3" s="86">
        <v>43033</v>
      </c>
      <c r="O3" s="86">
        <v>43033</v>
      </c>
      <c r="P3" s="86">
        <v>43033</v>
      </c>
      <c r="Q3" s="86">
        <v>43045</v>
      </c>
      <c r="R3" s="86">
        <v>43208</v>
      </c>
      <c r="S3" s="86">
        <v>43270</v>
      </c>
      <c r="T3" s="86">
        <v>43279</v>
      </c>
      <c r="U3" s="87" t="s">
        <v>1</v>
      </c>
      <c r="V3" s="87" t="s">
        <v>1</v>
      </c>
      <c r="W3" s="87" t="s">
        <v>1</v>
      </c>
      <c r="X3" s="87" t="s">
        <v>1</v>
      </c>
      <c r="Y3" s="87" t="s">
        <v>1</v>
      </c>
    </row>
    <row r="4" spans="1:25" ht="50.1" customHeight="1" x14ac:dyDescent="0.25">
      <c r="A4" s="144">
        <v>1</v>
      </c>
      <c r="B4" s="152" t="s">
        <v>106</v>
      </c>
      <c r="C4" s="37">
        <v>1</v>
      </c>
      <c r="D4" s="113" t="s">
        <v>39</v>
      </c>
      <c r="E4" s="105" t="s">
        <v>107</v>
      </c>
      <c r="F4" s="52" t="s">
        <v>7</v>
      </c>
      <c r="G4" s="106" t="s">
        <v>108</v>
      </c>
      <c r="H4" s="106" t="s">
        <v>78</v>
      </c>
      <c r="I4" s="52" t="s">
        <v>52</v>
      </c>
      <c r="J4" s="93">
        <v>12</v>
      </c>
      <c r="K4" s="34"/>
      <c r="L4" s="88">
        <f>K4-(SUM(N4:Y4))</f>
        <v>0</v>
      </c>
      <c r="M4" s="89" t="str">
        <f>IF(L4&lt;0,"ATENÇÃO","OK")</f>
        <v>OK</v>
      </c>
      <c r="N4" s="33"/>
      <c r="O4" s="33"/>
      <c r="P4" s="33"/>
      <c r="Q4" s="33"/>
      <c r="R4" s="33"/>
      <c r="S4" s="33"/>
      <c r="T4" s="33"/>
      <c r="U4" s="33"/>
      <c r="V4" s="33"/>
      <c r="W4" s="33"/>
      <c r="X4" s="33"/>
      <c r="Y4" s="33"/>
    </row>
    <row r="5" spans="1:25" ht="50.1" customHeight="1" x14ac:dyDescent="0.25">
      <c r="A5" s="144"/>
      <c r="B5" s="152"/>
      <c r="C5" s="37">
        <v>2</v>
      </c>
      <c r="D5" s="114" t="s">
        <v>109</v>
      </c>
      <c r="E5" s="105" t="s">
        <v>107</v>
      </c>
      <c r="F5" s="52" t="s">
        <v>7</v>
      </c>
      <c r="G5" s="106" t="s">
        <v>108</v>
      </c>
      <c r="H5" s="106" t="s">
        <v>79</v>
      </c>
      <c r="I5" s="52" t="s">
        <v>52</v>
      </c>
      <c r="J5" s="93">
        <v>25</v>
      </c>
      <c r="K5" s="34"/>
      <c r="L5" s="88">
        <f t="shared" ref="L5:L31" si="0">K5-(SUM(N5:Y5))</f>
        <v>0</v>
      </c>
      <c r="M5" s="89" t="str">
        <f t="shared" ref="M5:M31" si="1">IF(L5&lt;0,"ATENÇÃO","OK")</f>
        <v>OK</v>
      </c>
      <c r="N5" s="33"/>
      <c r="O5" s="33"/>
      <c r="P5" s="33"/>
      <c r="Q5" s="33"/>
      <c r="R5" s="33"/>
      <c r="S5" s="33"/>
      <c r="T5" s="33"/>
      <c r="U5" s="33"/>
      <c r="V5" s="33"/>
      <c r="W5" s="33"/>
      <c r="X5" s="33"/>
      <c r="Y5" s="33"/>
    </row>
    <row r="6" spans="1:25" ht="50.1" customHeight="1" x14ac:dyDescent="0.25">
      <c r="A6" s="144"/>
      <c r="B6" s="152"/>
      <c r="C6" s="37">
        <v>3</v>
      </c>
      <c r="D6" s="114" t="s">
        <v>40</v>
      </c>
      <c r="E6" s="105" t="s">
        <v>107</v>
      </c>
      <c r="F6" s="52" t="s">
        <v>7</v>
      </c>
      <c r="G6" s="106" t="s">
        <v>108</v>
      </c>
      <c r="H6" s="106" t="s">
        <v>80</v>
      </c>
      <c r="I6" s="52" t="s">
        <v>52</v>
      </c>
      <c r="J6" s="93">
        <v>25</v>
      </c>
      <c r="K6" s="35"/>
      <c r="L6" s="88">
        <f t="shared" si="0"/>
        <v>0</v>
      </c>
      <c r="M6" s="89" t="str">
        <f t="shared" si="1"/>
        <v>OK</v>
      </c>
      <c r="N6" s="33"/>
      <c r="O6" s="33"/>
      <c r="P6" s="33"/>
      <c r="Q6" s="33"/>
      <c r="R6" s="33"/>
      <c r="S6" s="33"/>
      <c r="T6" s="33"/>
      <c r="U6" s="33"/>
      <c r="V6" s="33"/>
      <c r="W6" s="33"/>
      <c r="X6" s="33"/>
      <c r="Y6" s="33"/>
    </row>
    <row r="7" spans="1:25" ht="50.1" customHeight="1" x14ac:dyDescent="0.25">
      <c r="A7" s="144"/>
      <c r="B7" s="152"/>
      <c r="C7" s="37">
        <v>4</v>
      </c>
      <c r="D7" s="115" t="s">
        <v>110</v>
      </c>
      <c r="E7" s="105" t="s">
        <v>107</v>
      </c>
      <c r="F7" s="52" t="s">
        <v>50</v>
      </c>
      <c r="G7" s="106" t="s">
        <v>108</v>
      </c>
      <c r="H7" s="106" t="s">
        <v>111</v>
      </c>
      <c r="I7" s="52" t="s">
        <v>53</v>
      </c>
      <c r="J7" s="93">
        <v>25</v>
      </c>
      <c r="K7" s="35">
        <v>4</v>
      </c>
      <c r="L7" s="88">
        <f t="shared" si="0"/>
        <v>0</v>
      </c>
      <c r="M7" s="89" t="str">
        <f t="shared" si="1"/>
        <v>OK</v>
      </c>
      <c r="N7" s="33"/>
      <c r="O7" s="33">
        <v>4</v>
      </c>
      <c r="P7" s="33"/>
      <c r="Q7" s="33"/>
      <c r="R7" s="33"/>
      <c r="S7" s="33"/>
      <c r="T7" s="33"/>
      <c r="U7" s="33"/>
      <c r="V7" s="33"/>
      <c r="W7" s="33"/>
      <c r="X7" s="33"/>
      <c r="Y7" s="33"/>
    </row>
    <row r="8" spans="1:25" ht="50.1" customHeight="1" x14ac:dyDescent="0.25">
      <c r="A8" s="144"/>
      <c r="B8" s="152"/>
      <c r="C8" s="37">
        <v>5</v>
      </c>
      <c r="D8" s="114" t="s">
        <v>41</v>
      </c>
      <c r="E8" s="105" t="s">
        <v>107</v>
      </c>
      <c r="F8" s="52" t="s">
        <v>7</v>
      </c>
      <c r="G8" s="106" t="s">
        <v>108</v>
      </c>
      <c r="H8" s="106" t="s">
        <v>112</v>
      </c>
      <c r="I8" s="52" t="s">
        <v>52</v>
      </c>
      <c r="J8" s="93">
        <v>10</v>
      </c>
      <c r="K8" s="35"/>
      <c r="L8" s="88">
        <f t="shared" si="0"/>
        <v>0</v>
      </c>
      <c r="M8" s="89" t="str">
        <f t="shared" si="1"/>
        <v>OK</v>
      </c>
      <c r="N8" s="33"/>
      <c r="O8" s="33"/>
      <c r="P8" s="33"/>
      <c r="Q8" s="33"/>
      <c r="R8" s="33"/>
      <c r="S8" s="33"/>
      <c r="T8" s="33"/>
      <c r="U8" s="33"/>
      <c r="V8" s="33"/>
      <c r="W8" s="33"/>
      <c r="X8" s="33"/>
      <c r="Y8" s="33"/>
    </row>
    <row r="9" spans="1:25" ht="50.1" customHeight="1" x14ac:dyDescent="0.25">
      <c r="A9" s="144"/>
      <c r="B9" s="152"/>
      <c r="C9" s="37">
        <v>6</v>
      </c>
      <c r="D9" s="116" t="s">
        <v>42</v>
      </c>
      <c r="E9" s="105" t="s">
        <v>107</v>
      </c>
      <c r="F9" s="52" t="s">
        <v>7</v>
      </c>
      <c r="G9" s="106" t="s">
        <v>108</v>
      </c>
      <c r="H9" s="106" t="s">
        <v>112</v>
      </c>
      <c r="I9" s="52" t="s">
        <v>52</v>
      </c>
      <c r="J9" s="93">
        <v>25</v>
      </c>
      <c r="K9" s="35"/>
      <c r="L9" s="88">
        <f t="shared" si="0"/>
        <v>0</v>
      </c>
      <c r="M9" s="89" t="str">
        <f t="shared" si="1"/>
        <v>OK</v>
      </c>
      <c r="N9" s="33"/>
      <c r="O9" s="33"/>
      <c r="P9" s="33"/>
      <c r="Q9" s="33"/>
      <c r="R9" s="33"/>
      <c r="S9" s="33"/>
      <c r="T9" s="33"/>
      <c r="U9" s="33"/>
      <c r="V9" s="33"/>
      <c r="W9" s="33"/>
      <c r="X9" s="33"/>
      <c r="Y9" s="33"/>
    </row>
    <row r="10" spans="1:25" ht="50.1" customHeight="1" x14ac:dyDescent="0.25">
      <c r="A10" s="144"/>
      <c r="B10" s="152"/>
      <c r="C10" s="37">
        <v>7</v>
      </c>
      <c r="D10" s="116" t="s">
        <v>43</v>
      </c>
      <c r="E10" s="105" t="s">
        <v>107</v>
      </c>
      <c r="F10" s="52" t="s">
        <v>7</v>
      </c>
      <c r="G10" s="106" t="s">
        <v>108</v>
      </c>
      <c r="H10" s="106" t="s">
        <v>83</v>
      </c>
      <c r="I10" s="52" t="s">
        <v>52</v>
      </c>
      <c r="J10" s="93">
        <v>15</v>
      </c>
      <c r="K10" s="35"/>
      <c r="L10" s="88">
        <f t="shared" si="0"/>
        <v>0</v>
      </c>
      <c r="M10" s="89" t="str">
        <f t="shared" si="1"/>
        <v>OK</v>
      </c>
      <c r="N10" s="33"/>
      <c r="O10" s="33"/>
      <c r="P10" s="33"/>
      <c r="Q10" s="33"/>
      <c r="R10" s="33"/>
      <c r="S10" s="33"/>
      <c r="T10" s="33"/>
      <c r="U10" s="33"/>
      <c r="V10" s="33"/>
      <c r="W10" s="33"/>
      <c r="X10" s="33"/>
      <c r="Y10" s="33"/>
    </row>
    <row r="11" spans="1:25" ht="50.1" customHeight="1" x14ac:dyDescent="0.25">
      <c r="A11" s="144"/>
      <c r="B11" s="152"/>
      <c r="C11" s="37">
        <v>8</v>
      </c>
      <c r="D11" s="116" t="s">
        <v>44</v>
      </c>
      <c r="E11" s="105" t="s">
        <v>107</v>
      </c>
      <c r="F11" s="52" t="s">
        <v>7</v>
      </c>
      <c r="G11" s="106" t="s">
        <v>108</v>
      </c>
      <c r="H11" s="106" t="s">
        <v>84</v>
      </c>
      <c r="I11" s="52" t="s">
        <v>52</v>
      </c>
      <c r="J11" s="93">
        <v>8</v>
      </c>
      <c r="K11" s="35"/>
      <c r="L11" s="88">
        <f t="shared" si="0"/>
        <v>0</v>
      </c>
      <c r="M11" s="89" t="str">
        <f t="shared" si="1"/>
        <v>OK</v>
      </c>
      <c r="N11" s="33"/>
      <c r="O11" s="33"/>
      <c r="P11" s="33"/>
      <c r="Q11" s="33"/>
      <c r="R11" s="33"/>
      <c r="S11" s="33"/>
      <c r="T11" s="33"/>
      <c r="U11" s="33"/>
      <c r="V11" s="33"/>
      <c r="W11" s="33"/>
      <c r="X11" s="33"/>
      <c r="Y11" s="33"/>
    </row>
    <row r="12" spans="1:25" ht="50.1" customHeight="1" x14ac:dyDescent="0.25">
      <c r="A12" s="144"/>
      <c r="B12" s="152"/>
      <c r="C12" s="37">
        <v>9</v>
      </c>
      <c r="D12" s="116" t="s">
        <v>45</v>
      </c>
      <c r="E12" s="105" t="s">
        <v>107</v>
      </c>
      <c r="F12" s="52" t="s">
        <v>7</v>
      </c>
      <c r="G12" s="106" t="s">
        <v>108</v>
      </c>
      <c r="H12" s="106" t="s">
        <v>85</v>
      </c>
      <c r="I12" s="52" t="s">
        <v>52</v>
      </c>
      <c r="J12" s="93">
        <v>50</v>
      </c>
      <c r="K12" s="35"/>
      <c r="L12" s="88">
        <f t="shared" si="0"/>
        <v>0</v>
      </c>
      <c r="M12" s="89" t="str">
        <f t="shared" si="1"/>
        <v>OK</v>
      </c>
      <c r="N12" s="33"/>
      <c r="O12" s="33"/>
      <c r="P12" s="33"/>
      <c r="Q12" s="33"/>
      <c r="R12" s="33"/>
      <c r="S12" s="33"/>
      <c r="T12" s="33"/>
      <c r="U12" s="33"/>
      <c r="V12" s="33"/>
      <c r="W12" s="33"/>
      <c r="X12" s="33"/>
      <c r="Y12" s="33"/>
    </row>
    <row r="13" spans="1:25" ht="50.1" customHeight="1" x14ac:dyDescent="0.25">
      <c r="A13" s="144"/>
      <c r="B13" s="152"/>
      <c r="C13" s="107">
        <v>10</v>
      </c>
      <c r="D13" s="117" t="s">
        <v>46</v>
      </c>
      <c r="E13" s="108" t="s">
        <v>107</v>
      </c>
      <c r="F13" s="109" t="s">
        <v>7</v>
      </c>
      <c r="G13" s="110" t="s">
        <v>108</v>
      </c>
      <c r="H13" s="110" t="s">
        <v>112</v>
      </c>
      <c r="I13" s="109" t="s">
        <v>52</v>
      </c>
      <c r="J13" s="93">
        <v>137</v>
      </c>
      <c r="K13" s="35"/>
      <c r="L13" s="88">
        <f t="shared" si="0"/>
        <v>0</v>
      </c>
      <c r="M13" s="89" t="str">
        <f t="shared" si="1"/>
        <v>OK</v>
      </c>
      <c r="N13" s="33"/>
      <c r="O13" s="33"/>
      <c r="P13" s="33"/>
      <c r="Q13" s="33"/>
      <c r="R13" s="33"/>
      <c r="S13" s="33"/>
      <c r="T13" s="33"/>
      <c r="U13" s="33"/>
      <c r="V13" s="33"/>
      <c r="W13" s="33"/>
      <c r="X13" s="33"/>
      <c r="Y13" s="33"/>
    </row>
    <row r="14" spans="1:25" ht="50.1" customHeight="1" x14ac:dyDescent="0.25">
      <c r="A14" s="149">
        <v>2</v>
      </c>
      <c r="B14" s="150" t="s">
        <v>113</v>
      </c>
      <c r="C14" s="122">
        <v>11</v>
      </c>
      <c r="D14" s="123" t="s">
        <v>159</v>
      </c>
      <c r="E14" s="124" t="s">
        <v>114</v>
      </c>
      <c r="F14" s="125" t="s">
        <v>7</v>
      </c>
      <c r="G14" s="126" t="s">
        <v>115</v>
      </c>
      <c r="H14" s="126" t="s">
        <v>116</v>
      </c>
      <c r="I14" s="125" t="s">
        <v>53</v>
      </c>
      <c r="J14" s="127">
        <v>23.64</v>
      </c>
      <c r="K14" s="35">
        <f>900+150</f>
        <v>1050</v>
      </c>
      <c r="L14" s="88">
        <f t="shared" si="0"/>
        <v>0</v>
      </c>
      <c r="M14" s="89" t="str">
        <f t="shared" si="1"/>
        <v>OK</v>
      </c>
      <c r="N14" s="33"/>
      <c r="O14" s="33"/>
      <c r="P14" s="33">
        <v>300</v>
      </c>
      <c r="Q14" s="33"/>
      <c r="R14" s="33">
        <v>555</v>
      </c>
      <c r="S14" s="33">
        <v>45</v>
      </c>
      <c r="T14" s="33">
        <v>150</v>
      </c>
      <c r="U14" s="33"/>
      <c r="V14" s="33"/>
      <c r="W14" s="33"/>
      <c r="X14" s="33"/>
      <c r="Y14" s="33"/>
    </row>
    <row r="15" spans="1:25" ht="50.1" customHeight="1" x14ac:dyDescent="0.25">
      <c r="A15" s="149"/>
      <c r="B15" s="150"/>
      <c r="C15" s="122">
        <v>12</v>
      </c>
      <c r="D15" s="123" t="s">
        <v>160</v>
      </c>
      <c r="E15" s="124" t="s">
        <v>117</v>
      </c>
      <c r="F15" s="125" t="s">
        <v>7</v>
      </c>
      <c r="G15" s="126" t="s">
        <v>115</v>
      </c>
      <c r="H15" s="126" t="s">
        <v>118</v>
      </c>
      <c r="I15" s="125" t="s">
        <v>53</v>
      </c>
      <c r="J15" s="127">
        <v>49.17</v>
      </c>
      <c r="K15" s="35">
        <v>285</v>
      </c>
      <c r="L15" s="88">
        <f t="shared" si="0"/>
        <v>0</v>
      </c>
      <c r="M15" s="89" t="str">
        <f t="shared" si="1"/>
        <v>OK</v>
      </c>
      <c r="N15" s="33"/>
      <c r="O15" s="33"/>
      <c r="P15" s="33">
        <v>255</v>
      </c>
      <c r="Q15" s="33"/>
      <c r="R15" s="33">
        <v>30</v>
      </c>
      <c r="S15" s="33"/>
      <c r="T15" s="33"/>
      <c r="U15" s="33"/>
      <c r="V15" s="33"/>
      <c r="W15" s="33"/>
      <c r="X15" s="33"/>
      <c r="Y15" s="33"/>
    </row>
    <row r="16" spans="1:25" ht="50.1" customHeight="1" x14ac:dyDescent="0.25">
      <c r="A16" s="144">
        <v>3</v>
      </c>
      <c r="B16" s="145" t="s">
        <v>113</v>
      </c>
      <c r="C16" s="37">
        <v>13</v>
      </c>
      <c r="D16" s="116" t="s">
        <v>161</v>
      </c>
      <c r="E16" s="111" t="s">
        <v>119</v>
      </c>
      <c r="F16" s="52" t="s">
        <v>7</v>
      </c>
      <c r="G16" s="106" t="s">
        <v>115</v>
      </c>
      <c r="H16" s="106" t="s">
        <v>120</v>
      </c>
      <c r="I16" s="52" t="s">
        <v>53</v>
      </c>
      <c r="J16" s="93">
        <v>65.36</v>
      </c>
      <c r="K16" s="35"/>
      <c r="L16" s="88">
        <f t="shared" si="0"/>
        <v>0</v>
      </c>
      <c r="M16" s="89" t="str">
        <f t="shared" si="1"/>
        <v>OK</v>
      </c>
      <c r="N16" s="33"/>
      <c r="O16" s="33"/>
      <c r="P16" s="33"/>
      <c r="Q16" s="33"/>
      <c r="R16" s="33"/>
      <c r="S16" s="33"/>
      <c r="T16" s="33"/>
      <c r="U16" s="33"/>
      <c r="V16" s="33"/>
      <c r="W16" s="33"/>
      <c r="X16" s="33"/>
      <c r="Y16" s="33"/>
    </row>
    <row r="17" spans="1:25" ht="50.1" customHeight="1" x14ac:dyDescent="0.25">
      <c r="A17" s="144"/>
      <c r="B17" s="145"/>
      <c r="C17" s="37">
        <v>14</v>
      </c>
      <c r="D17" s="115" t="s">
        <v>162</v>
      </c>
      <c r="E17" s="52" t="s">
        <v>119</v>
      </c>
      <c r="F17" s="52" t="s">
        <v>7</v>
      </c>
      <c r="G17" s="106" t="s">
        <v>115</v>
      </c>
      <c r="H17" s="106" t="s">
        <v>121</v>
      </c>
      <c r="I17" s="52" t="s">
        <v>53</v>
      </c>
      <c r="J17" s="93">
        <v>48.4</v>
      </c>
      <c r="K17" s="35">
        <v>45</v>
      </c>
      <c r="L17" s="88">
        <f t="shared" si="0"/>
        <v>0</v>
      </c>
      <c r="M17" s="89" t="str">
        <f t="shared" si="1"/>
        <v>OK</v>
      </c>
      <c r="N17" s="33"/>
      <c r="O17" s="33"/>
      <c r="P17" s="33">
        <v>45</v>
      </c>
      <c r="Q17" s="33"/>
      <c r="R17" s="33"/>
      <c r="S17" s="33"/>
      <c r="T17" s="33"/>
      <c r="U17" s="33"/>
      <c r="V17" s="33"/>
      <c r="W17" s="33"/>
      <c r="X17" s="33"/>
      <c r="Y17" s="33"/>
    </row>
    <row r="18" spans="1:25" ht="50.1" customHeight="1" x14ac:dyDescent="0.25">
      <c r="A18" s="149">
        <v>4</v>
      </c>
      <c r="B18" s="150" t="s">
        <v>122</v>
      </c>
      <c r="C18" s="122">
        <v>15</v>
      </c>
      <c r="D18" s="123" t="s">
        <v>123</v>
      </c>
      <c r="E18" s="128" t="s">
        <v>124</v>
      </c>
      <c r="F18" s="125" t="s">
        <v>7</v>
      </c>
      <c r="G18" s="126" t="s">
        <v>125</v>
      </c>
      <c r="H18" s="126" t="s">
        <v>126</v>
      </c>
      <c r="I18" s="125" t="s">
        <v>127</v>
      </c>
      <c r="J18" s="127">
        <v>180.96</v>
      </c>
      <c r="K18" s="35"/>
      <c r="L18" s="88">
        <f t="shared" si="0"/>
        <v>0</v>
      </c>
      <c r="M18" s="89" t="str">
        <f t="shared" si="1"/>
        <v>OK</v>
      </c>
      <c r="N18" s="33"/>
      <c r="O18" s="33"/>
      <c r="P18" s="33"/>
      <c r="Q18" s="33"/>
      <c r="R18" s="33"/>
      <c r="S18" s="33"/>
      <c r="T18" s="33"/>
      <c r="U18" s="33"/>
      <c r="V18" s="33"/>
      <c r="W18" s="33"/>
      <c r="X18" s="33"/>
      <c r="Y18" s="33"/>
    </row>
    <row r="19" spans="1:25" ht="50.1" customHeight="1" x14ac:dyDescent="0.25">
      <c r="A19" s="149"/>
      <c r="B19" s="151"/>
      <c r="C19" s="122">
        <v>16</v>
      </c>
      <c r="D19" s="123" t="s">
        <v>128</v>
      </c>
      <c r="E19" s="124" t="s">
        <v>124</v>
      </c>
      <c r="F19" s="125" t="s">
        <v>7</v>
      </c>
      <c r="G19" s="126" t="s">
        <v>125</v>
      </c>
      <c r="H19" s="126" t="s">
        <v>126</v>
      </c>
      <c r="I19" s="125" t="s">
        <v>127</v>
      </c>
      <c r="J19" s="129">
        <v>206</v>
      </c>
      <c r="K19" s="35"/>
      <c r="L19" s="88">
        <f t="shared" si="0"/>
        <v>0</v>
      </c>
      <c r="M19" s="89" t="str">
        <f t="shared" si="1"/>
        <v>OK</v>
      </c>
      <c r="N19" s="120"/>
      <c r="O19" s="120"/>
      <c r="P19" s="120"/>
      <c r="Q19" s="120"/>
      <c r="R19" s="120"/>
      <c r="S19" s="120"/>
      <c r="T19" s="120"/>
      <c r="U19" s="120"/>
      <c r="V19" s="120"/>
      <c r="W19" s="120"/>
      <c r="X19" s="120"/>
      <c r="Y19" s="120"/>
    </row>
    <row r="20" spans="1:25" ht="50.1" customHeight="1" x14ac:dyDescent="0.25">
      <c r="A20" s="146">
        <v>6</v>
      </c>
      <c r="B20" s="147" t="s">
        <v>129</v>
      </c>
      <c r="C20" s="107">
        <v>19</v>
      </c>
      <c r="D20" s="118" t="s">
        <v>130</v>
      </c>
      <c r="E20" s="109" t="s">
        <v>131</v>
      </c>
      <c r="F20" s="109" t="s">
        <v>50</v>
      </c>
      <c r="G20" s="110" t="s">
        <v>115</v>
      </c>
      <c r="H20" s="110" t="s">
        <v>132</v>
      </c>
      <c r="I20" s="109" t="s">
        <v>53</v>
      </c>
      <c r="J20" s="121">
        <v>87.24</v>
      </c>
      <c r="K20" s="35"/>
      <c r="L20" s="88">
        <f t="shared" si="0"/>
        <v>0</v>
      </c>
      <c r="M20" s="89" t="str">
        <f t="shared" si="1"/>
        <v>OK</v>
      </c>
      <c r="N20" s="120"/>
      <c r="O20" s="120"/>
      <c r="P20" s="120"/>
      <c r="Q20" s="120"/>
      <c r="R20" s="120"/>
      <c r="S20" s="120"/>
      <c r="T20" s="120"/>
      <c r="U20" s="120"/>
      <c r="V20" s="120"/>
      <c r="W20" s="120"/>
      <c r="X20" s="120"/>
      <c r="Y20" s="120"/>
    </row>
    <row r="21" spans="1:25" ht="50.1" customHeight="1" x14ac:dyDescent="0.25">
      <c r="A21" s="146"/>
      <c r="B21" s="148"/>
      <c r="C21" s="107">
        <v>20</v>
      </c>
      <c r="D21" s="119" t="s">
        <v>133</v>
      </c>
      <c r="E21" s="108" t="s">
        <v>131</v>
      </c>
      <c r="F21" s="109" t="s">
        <v>7</v>
      </c>
      <c r="G21" s="110" t="s">
        <v>115</v>
      </c>
      <c r="H21" s="110" t="s">
        <v>134</v>
      </c>
      <c r="I21" s="109" t="s">
        <v>53</v>
      </c>
      <c r="J21" s="121">
        <v>44.58</v>
      </c>
      <c r="K21" s="35">
        <v>2</v>
      </c>
      <c r="L21" s="88">
        <f t="shared" si="0"/>
        <v>0</v>
      </c>
      <c r="M21" s="89" t="str">
        <f t="shared" si="1"/>
        <v>OK</v>
      </c>
      <c r="N21" s="35">
        <v>2</v>
      </c>
      <c r="O21" s="120"/>
      <c r="P21" s="120"/>
      <c r="Q21" s="120"/>
      <c r="R21" s="120"/>
      <c r="S21" s="120"/>
      <c r="T21" s="120"/>
      <c r="U21" s="120"/>
      <c r="V21" s="120"/>
      <c r="W21" s="120"/>
      <c r="X21" s="120"/>
      <c r="Y21" s="120"/>
    </row>
    <row r="22" spans="1:25" ht="50.1" customHeight="1" x14ac:dyDescent="0.25">
      <c r="A22" s="146"/>
      <c r="B22" s="148"/>
      <c r="C22" s="107">
        <v>21</v>
      </c>
      <c r="D22" s="119" t="s">
        <v>135</v>
      </c>
      <c r="E22" s="108" t="s">
        <v>131</v>
      </c>
      <c r="F22" s="109" t="s">
        <v>7</v>
      </c>
      <c r="G22" s="110" t="s">
        <v>115</v>
      </c>
      <c r="H22" s="110" t="s">
        <v>134</v>
      </c>
      <c r="I22" s="109" t="s">
        <v>53</v>
      </c>
      <c r="J22" s="121">
        <v>44.58</v>
      </c>
      <c r="K22" s="35">
        <v>1</v>
      </c>
      <c r="L22" s="88">
        <f t="shared" si="0"/>
        <v>0</v>
      </c>
      <c r="M22" s="89" t="str">
        <f t="shared" si="1"/>
        <v>OK</v>
      </c>
      <c r="N22" s="35">
        <v>1</v>
      </c>
      <c r="O22" s="120"/>
      <c r="P22" s="120"/>
      <c r="Q22" s="120"/>
      <c r="R22" s="120"/>
      <c r="S22" s="120"/>
      <c r="T22" s="120"/>
      <c r="U22" s="120"/>
      <c r="V22" s="120"/>
      <c r="W22" s="120"/>
      <c r="X22" s="120"/>
      <c r="Y22" s="120"/>
    </row>
    <row r="23" spans="1:25" ht="50.1" customHeight="1" x14ac:dyDescent="0.25">
      <c r="A23" s="149">
        <v>8</v>
      </c>
      <c r="B23" s="150" t="s">
        <v>113</v>
      </c>
      <c r="C23" s="122">
        <v>26</v>
      </c>
      <c r="D23" s="130" t="s">
        <v>136</v>
      </c>
      <c r="E23" s="131" t="s">
        <v>137</v>
      </c>
      <c r="F23" s="125" t="s">
        <v>7</v>
      </c>
      <c r="G23" s="126" t="s">
        <v>115</v>
      </c>
      <c r="H23" s="126" t="s">
        <v>138</v>
      </c>
      <c r="I23" s="125" t="s">
        <v>53</v>
      </c>
      <c r="J23" s="129">
        <v>161.66</v>
      </c>
      <c r="K23" s="35">
        <v>3</v>
      </c>
      <c r="L23" s="88">
        <f t="shared" si="0"/>
        <v>0</v>
      </c>
      <c r="M23" s="89" t="str">
        <f t="shared" si="1"/>
        <v>OK</v>
      </c>
      <c r="N23" s="120"/>
      <c r="O23" s="120"/>
      <c r="P23" s="120"/>
      <c r="Q23" s="35">
        <v>3</v>
      </c>
      <c r="R23" s="120"/>
      <c r="S23" s="120"/>
      <c r="T23" s="120"/>
      <c r="U23" s="120"/>
      <c r="V23" s="120"/>
      <c r="W23" s="120"/>
      <c r="X23" s="120"/>
      <c r="Y23" s="120"/>
    </row>
    <row r="24" spans="1:25" ht="50.1" customHeight="1" x14ac:dyDescent="0.25">
      <c r="A24" s="149"/>
      <c r="B24" s="150"/>
      <c r="C24" s="122">
        <v>27</v>
      </c>
      <c r="D24" s="132" t="s">
        <v>139</v>
      </c>
      <c r="E24" s="124" t="s">
        <v>137</v>
      </c>
      <c r="F24" s="125" t="s">
        <v>7</v>
      </c>
      <c r="G24" s="126" t="s">
        <v>115</v>
      </c>
      <c r="H24" s="126" t="s">
        <v>138</v>
      </c>
      <c r="I24" s="125" t="s">
        <v>53</v>
      </c>
      <c r="J24" s="129">
        <v>161.66</v>
      </c>
      <c r="K24" s="35">
        <v>7</v>
      </c>
      <c r="L24" s="88">
        <f t="shared" si="0"/>
        <v>0</v>
      </c>
      <c r="M24" s="89" t="str">
        <f t="shared" si="1"/>
        <v>OK</v>
      </c>
      <c r="N24" s="120"/>
      <c r="O24" s="120"/>
      <c r="P24" s="120"/>
      <c r="Q24" s="35">
        <v>7</v>
      </c>
      <c r="R24" s="120"/>
      <c r="S24" s="120"/>
      <c r="T24" s="120"/>
      <c r="U24" s="120"/>
      <c r="V24" s="120"/>
      <c r="W24" s="120"/>
      <c r="X24" s="120"/>
      <c r="Y24" s="120"/>
    </row>
    <row r="25" spans="1:25" ht="50.1" customHeight="1" x14ac:dyDescent="0.25">
      <c r="A25" s="149"/>
      <c r="B25" s="150"/>
      <c r="C25" s="122">
        <v>28</v>
      </c>
      <c r="D25" s="133" t="s">
        <v>140</v>
      </c>
      <c r="E25" s="131" t="s">
        <v>137</v>
      </c>
      <c r="F25" s="125" t="s">
        <v>7</v>
      </c>
      <c r="G25" s="126" t="s">
        <v>115</v>
      </c>
      <c r="H25" s="126" t="s">
        <v>138</v>
      </c>
      <c r="I25" s="125" t="s">
        <v>53</v>
      </c>
      <c r="J25" s="129">
        <v>161.66</v>
      </c>
      <c r="K25" s="35">
        <v>7</v>
      </c>
      <c r="L25" s="88">
        <f t="shared" si="0"/>
        <v>0</v>
      </c>
      <c r="M25" s="89" t="str">
        <f t="shared" si="1"/>
        <v>OK</v>
      </c>
      <c r="N25" s="120"/>
      <c r="O25" s="120"/>
      <c r="P25" s="120"/>
      <c r="Q25" s="35">
        <v>7</v>
      </c>
      <c r="R25" s="120"/>
      <c r="S25" s="120"/>
      <c r="T25" s="120"/>
      <c r="U25" s="120"/>
      <c r="V25" s="120"/>
      <c r="W25" s="120"/>
      <c r="X25" s="120"/>
      <c r="Y25" s="120"/>
    </row>
    <row r="26" spans="1:25" ht="50.1" customHeight="1" x14ac:dyDescent="0.25">
      <c r="A26" s="149"/>
      <c r="B26" s="150"/>
      <c r="C26" s="122">
        <v>29</v>
      </c>
      <c r="D26" s="132" t="s">
        <v>141</v>
      </c>
      <c r="E26" s="124" t="s">
        <v>137</v>
      </c>
      <c r="F26" s="125" t="s">
        <v>7</v>
      </c>
      <c r="G26" s="126" t="s">
        <v>115</v>
      </c>
      <c r="H26" s="126" t="s">
        <v>138</v>
      </c>
      <c r="I26" s="125" t="s">
        <v>53</v>
      </c>
      <c r="J26" s="129">
        <v>161.66</v>
      </c>
      <c r="K26" s="35">
        <v>4</v>
      </c>
      <c r="L26" s="88">
        <f t="shared" si="0"/>
        <v>0</v>
      </c>
      <c r="M26" s="89" t="str">
        <f t="shared" si="1"/>
        <v>OK</v>
      </c>
      <c r="N26" s="120"/>
      <c r="O26" s="120"/>
      <c r="P26" s="120"/>
      <c r="Q26" s="35">
        <v>4</v>
      </c>
      <c r="R26" s="120"/>
      <c r="S26" s="120"/>
      <c r="T26" s="120"/>
      <c r="U26" s="120"/>
      <c r="V26" s="120"/>
      <c r="W26" s="120"/>
      <c r="X26" s="120"/>
      <c r="Y26" s="120"/>
    </row>
    <row r="27" spans="1:25" ht="50.1" customHeight="1" x14ac:dyDescent="0.25">
      <c r="A27" s="144">
        <v>9</v>
      </c>
      <c r="B27" s="145" t="s">
        <v>122</v>
      </c>
      <c r="C27" s="37">
        <v>30</v>
      </c>
      <c r="D27" s="112" t="s">
        <v>142</v>
      </c>
      <c r="E27" s="105" t="s">
        <v>143</v>
      </c>
      <c r="F27" s="52" t="s">
        <v>144</v>
      </c>
      <c r="G27" s="106" t="s">
        <v>145</v>
      </c>
      <c r="H27" s="106" t="s">
        <v>146</v>
      </c>
      <c r="I27" s="52" t="s">
        <v>53</v>
      </c>
      <c r="J27" s="121">
        <v>1.85</v>
      </c>
      <c r="K27" s="35"/>
      <c r="L27" s="88">
        <f t="shared" si="0"/>
        <v>0</v>
      </c>
      <c r="M27" s="89" t="str">
        <f t="shared" si="1"/>
        <v>OK</v>
      </c>
      <c r="N27" s="120"/>
      <c r="O27" s="120"/>
      <c r="P27" s="120"/>
      <c r="Q27" s="120"/>
      <c r="R27" s="120"/>
      <c r="S27" s="120"/>
      <c r="T27" s="120"/>
      <c r="U27" s="120"/>
      <c r="V27" s="120"/>
      <c r="W27" s="120"/>
      <c r="X27" s="120"/>
      <c r="Y27" s="120"/>
    </row>
    <row r="28" spans="1:25" ht="50.1" customHeight="1" x14ac:dyDescent="0.25">
      <c r="A28" s="144"/>
      <c r="B28" s="145"/>
      <c r="C28" s="37">
        <v>31</v>
      </c>
      <c r="D28" s="112" t="s">
        <v>147</v>
      </c>
      <c r="E28" s="105" t="s">
        <v>148</v>
      </c>
      <c r="F28" s="52" t="s">
        <v>144</v>
      </c>
      <c r="G28" s="106" t="s">
        <v>145</v>
      </c>
      <c r="H28" s="106" t="s">
        <v>149</v>
      </c>
      <c r="I28" s="52" t="s">
        <v>53</v>
      </c>
      <c r="J28" s="121">
        <v>11.53</v>
      </c>
      <c r="K28" s="35"/>
      <c r="L28" s="88">
        <f t="shared" si="0"/>
        <v>0</v>
      </c>
      <c r="M28" s="89" t="str">
        <f t="shared" si="1"/>
        <v>OK</v>
      </c>
      <c r="N28" s="120"/>
      <c r="O28" s="120"/>
      <c r="P28" s="120"/>
      <c r="Q28" s="120"/>
      <c r="R28" s="120"/>
      <c r="S28" s="120"/>
      <c r="T28" s="120"/>
      <c r="U28" s="120"/>
      <c r="V28" s="120"/>
      <c r="W28" s="120"/>
      <c r="X28" s="120"/>
      <c r="Y28" s="120"/>
    </row>
    <row r="29" spans="1:25" ht="50.1" customHeight="1" x14ac:dyDescent="0.25">
      <c r="A29" s="144"/>
      <c r="B29" s="145"/>
      <c r="C29" s="37">
        <v>32</v>
      </c>
      <c r="D29" s="112" t="s">
        <v>150</v>
      </c>
      <c r="E29" s="105" t="s">
        <v>151</v>
      </c>
      <c r="F29" s="52" t="s">
        <v>144</v>
      </c>
      <c r="G29" s="106" t="s">
        <v>145</v>
      </c>
      <c r="H29" s="106" t="s">
        <v>152</v>
      </c>
      <c r="I29" s="52" t="s">
        <v>53</v>
      </c>
      <c r="J29" s="121">
        <v>12.83</v>
      </c>
      <c r="K29" s="35"/>
      <c r="L29" s="88">
        <f t="shared" si="0"/>
        <v>0</v>
      </c>
      <c r="M29" s="89" t="str">
        <f t="shared" si="1"/>
        <v>OK</v>
      </c>
      <c r="N29" s="120"/>
      <c r="O29" s="120"/>
      <c r="P29" s="120"/>
      <c r="Q29" s="120"/>
      <c r="R29" s="120"/>
      <c r="S29" s="120"/>
      <c r="T29" s="120"/>
      <c r="U29" s="120"/>
      <c r="V29" s="120"/>
      <c r="W29" s="120"/>
      <c r="X29" s="120"/>
      <c r="Y29" s="120"/>
    </row>
    <row r="30" spans="1:25" ht="50.1" customHeight="1" x14ac:dyDescent="0.25">
      <c r="A30" s="144"/>
      <c r="B30" s="145"/>
      <c r="C30" s="37">
        <v>33</v>
      </c>
      <c r="D30" s="112" t="s">
        <v>153</v>
      </c>
      <c r="E30" s="105" t="s">
        <v>154</v>
      </c>
      <c r="F30" s="52" t="s">
        <v>144</v>
      </c>
      <c r="G30" s="106" t="s">
        <v>155</v>
      </c>
      <c r="H30" s="106" t="s">
        <v>156</v>
      </c>
      <c r="I30" s="52" t="s">
        <v>53</v>
      </c>
      <c r="J30" s="121">
        <v>0.33</v>
      </c>
      <c r="K30" s="35"/>
      <c r="L30" s="88">
        <f t="shared" si="0"/>
        <v>0</v>
      </c>
      <c r="M30" s="89" t="str">
        <f t="shared" si="1"/>
        <v>OK</v>
      </c>
      <c r="N30" s="120"/>
      <c r="O30" s="120"/>
      <c r="P30" s="120"/>
      <c r="Q30" s="120"/>
      <c r="R30" s="120"/>
      <c r="S30" s="120"/>
      <c r="T30" s="120"/>
      <c r="U30" s="120"/>
      <c r="V30" s="120"/>
      <c r="W30" s="120"/>
      <c r="X30" s="120"/>
      <c r="Y30" s="120"/>
    </row>
    <row r="31" spans="1:25" ht="50.1" customHeight="1" x14ac:dyDescent="0.25">
      <c r="A31" s="144"/>
      <c r="B31" s="145"/>
      <c r="C31" s="37">
        <v>34</v>
      </c>
      <c r="D31" s="112" t="s">
        <v>157</v>
      </c>
      <c r="E31" s="105" t="s">
        <v>154</v>
      </c>
      <c r="F31" s="52" t="s">
        <v>144</v>
      </c>
      <c r="G31" s="106" t="s">
        <v>155</v>
      </c>
      <c r="H31" s="106" t="s">
        <v>158</v>
      </c>
      <c r="I31" s="52" t="s">
        <v>53</v>
      </c>
      <c r="J31" s="121">
        <v>2.15</v>
      </c>
      <c r="K31" s="35"/>
      <c r="L31" s="88">
        <f t="shared" si="0"/>
        <v>0</v>
      </c>
      <c r="M31" s="89" t="str">
        <f t="shared" si="1"/>
        <v>OK</v>
      </c>
      <c r="N31" s="120"/>
      <c r="O31" s="120"/>
      <c r="P31" s="120"/>
      <c r="Q31" s="120"/>
      <c r="R31" s="120"/>
      <c r="S31" s="120"/>
      <c r="T31" s="120"/>
      <c r="U31" s="120"/>
      <c r="V31" s="120"/>
      <c r="W31" s="120"/>
      <c r="X31" s="120"/>
      <c r="Y31" s="120"/>
    </row>
  </sheetData>
  <mergeCells count="30">
    <mergeCell ref="A16:A17"/>
    <mergeCell ref="B16:B17"/>
    <mergeCell ref="W1:W2"/>
    <mergeCell ref="N1:N2"/>
    <mergeCell ref="U1:U2"/>
    <mergeCell ref="V1:V2"/>
    <mergeCell ref="Q1:Q2"/>
    <mergeCell ref="R1:R2"/>
    <mergeCell ref="S1:S2"/>
    <mergeCell ref="T1:T2"/>
    <mergeCell ref="O1:O2"/>
    <mergeCell ref="P1:P2"/>
    <mergeCell ref="A1:C1"/>
    <mergeCell ref="D1:F1"/>
    <mergeCell ref="Y1:Y2"/>
    <mergeCell ref="A2:M2"/>
    <mergeCell ref="A4:A13"/>
    <mergeCell ref="B4:B13"/>
    <mergeCell ref="A14:A15"/>
    <mergeCell ref="B14:B15"/>
    <mergeCell ref="X1:X2"/>
    <mergeCell ref="H1:M1"/>
    <mergeCell ref="A27:A31"/>
    <mergeCell ref="B27:B31"/>
    <mergeCell ref="A18:A19"/>
    <mergeCell ref="B18:B19"/>
    <mergeCell ref="A20:A22"/>
    <mergeCell ref="B20:B22"/>
    <mergeCell ref="A23:A26"/>
    <mergeCell ref="B23:B26"/>
  </mergeCells>
  <conditionalFormatting sqref="U5:Y18">
    <cfRule type="cellIs" dxfId="176" priority="22" stopIfTrue="1" operator="greaterThan">
      <formula>0</formula>
    </cfRule>
    <cfRule type="cellIs" dxfId="175" priority="23" stopIfTrue="1" operator="greaterThan">
      <formula>0</formula>
    </cfRule>
    <cfRule type="cellIs" dxfId="174" priority="24" stopIfTrue="1" operator="greaterThan">
      <formula>0</formula>
    </cfRule>
  </conditionalFormatting>
  <conditionalFormatting sqref="U4:Y4">
    <cfRule type="cellIs" dxfId="173" priority="19" stopIfTrue="1" operator="greaterThan">
      <formula>0</formula>
    </cfRule>
    <cfRule type="cellIs" dxfId="172" priority="20" stopIfTrue="1" operator="greaterThan">
      <formula>0</formula>
    </cfRule>
    <cfRule type="cellIs" dxfId="171" priority="21" stopIfTrue="1" operator="greaterThan">
      <formula>0</formula>
    </cfRule>
  </conditionalFormatting>
  <conditionalFormatting sqref="N4 N5:P18">
    <cfRule type="cellIs" dxfId="170" priority="4" stopIfTrue="1" operator="greaterThan">
      <formula>0</formula>
    </cfRule>
    <cfRule type="cellIs" dxfId="169" priority="5" stopIfTrue="1" operator="greaterThan">
      <formula>0</formula>
    </cfRule>
    <cfRule type="cellIs" dxfId="168" priority="6" stopIfTrue="1" operator="greaterThan">
      <formula>0</formula>
    </cfRule>
  </conditionalFormatting>
  <conditionalFormatting sqref="O4:P4">
    <cfRule type="cellIs" dxfId="167" priority="1" stopIfTrue="1" operator="greaterThan">
      <formula>0</formula>
    </cfRule>
    <cfRule type="cellIs" dxfId="166" priority="2" stopIfTrue="1" operator="greaterThan">
      <formula>0</formula>
    </cfRule>
    <cfRule type="cellIs" dxfId="165" priority="3" stopIfTrue="1" operator="greaterThan">
      <formula>0</formula>
    </cfRule>
  </conditionalFormatting>
  <conditionalFormatting sqref="Q5:T18">
    <cfRule type="cellIs" dxfId="164" priority="10" stopIfTrue="1" operator="greaterThan">
      <formula>0</formula>
    </cfRule>
    <cfRule type="cellIs" dxfId="163" priority="11" stopIfTrue="1" operator="greaterThan">
      <formula>0</formula>
    </cfRule>
    <cfRule type="cellIs" dxfId="162" priority="12" stopIfTrue="1" operator="greaterThan">
      <formula>0</formula>
    </cfRule>
  </conditionalFormatting>
  <conditionalFormatting sqref="Q4:T4">
    <cfRule type="cellIs" dxfId="161" priority="7" stopIfTrue="1" operator="greaterThan">
      <formula>0</formula>
    </cfRule>
    <cfRule type="cellIs" dxfId="160" priority="8" stopIfTrue="1" operator="greaterThan">
      <formula>0</formula>
    </cfRule>
    <cfRule type="cellIs" dxfId="159"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20</vt:i4>
      </vt:variant>
    </vt:vector>
  </HeadingPairs>
  <TitlesOfParts>
    <vt:vector size="20" baseType="lpstr">
      <vt:lpstr>PROEX</vt:lpstr>
      <vt:lpstr>MUSEU</vt:lpstr>
      <vt:lpstr>ESAG</vt:lpstr>
      <vt:lpstr>CEART</vt:lpstr>
      <vt:lpstr>CEART1</vt:lpstr>
      <vt:lpstr>FAED</vt:lpstr>
      <vt:lpstr>CEAD</vt:lpstr>
      <vt:lpstr>CEFID</vt:lpstr>
      <vt:lpstr>CCT</vt:lpstr>
      <vt:lpstr>CEPLAN1</vt:lpstr>
      <vt:lpstr>CEO1</vt:lpstr>
      <vt:lpstr>CEAVI1</vt:lpstr>
      <vt:lpstr>CERES1</vt:lpstr>
      <vt:lpstr>CEPLAN</vt:lpstr>
      <vt:lpstr>CEO</vt:lpstr>
      <vt:lpstr>CEAVI</vt:lpstr>
      <vt:lpstr>CERES</vt:lpstr>
      <vt:lpstr>GESTOR</vt:lpstr>
      <vt:lpstr>Modelo Anexo II IN 002_2014</vt:lpstr>
      <vt:lpstr>Modelo Anexo 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2016-08-11T21:25:55Z</cp:lastPrinted>
  <dcterms:created xsi:type="dcterms:W3CDTF">2010-06-19T20:43:11Z</dcterms:created>
  <dcterms:modified xsi:type="dcterms:W3CDTF">2018-11-09T17:17:36Z</dcterms:modified>
</cp:coreProperties>
</file>