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2018 PROCESSOS ENCERRADOS\PE 0872.2017 - UDESC -  - Aviamentos -  SGPE 9198.2017 SRP - VIG 20.08.18\"/>
    </mc:Choice>
  </mc:AlternateContent>
  <bookViews>
    <workbookView xWindow="0" yWindow="0" windowWidth="20490" windowHeight="8445" tabRatio="857" activeTab="1"/>
  </bookViews>
  <sheets>
    <sheet name="CEART" sheetId="163" r:id="rId1"/>
    <sheet name="GESTOR" sheetId="162" r:id="rId2"/>
    <sheet name="Modelo Anexo II IN 002_2014" sheetId="77" r:id="rId3"/>
  </sheets>
  <definedNames>
    <definedName name="diasuteis" localSheetId="1">#REF!</definedName>
    <definedName name="diasuteis">#REF!</definedName>
    <definedName name="Ferias" localSheetId="1">#REF!</definedName>
    <definedName name="Ferias">#REF!</definedName>
    <definedName name="RD" localSheetId="1">OFFSET(#REF!,(MATCH(SMALL(#REF!,ROW()-10),#REF!,0)-1),0)</definedName>
    <definedName name="RD">OFFSET(#REF!,(MATCH(SMALL(#REF!,ROW()-10),#REF!,0)-1),0)</definedName>
  </definedNames>
  <calcPr calcId="152511" iterateDelta="1E-4"/>
</workbook>
</file>

<file path=xl/calcChain.xml><?xml version="1.0" encoding="utf-8"?>
<calcChain xmlns="http://schemas.openxmlformats.org/spreadsheetml/2006/main">
  <c r="J5" i="163" l="1"/>
  <c r="J5" i="162" s="1"/>
  <c r="K5" i="162" s="1"/>
  <c r="J6" i="163"/>
  <c r="J6" i="162" s="1"/>
  <c r="K6" i="162" s="1"/>
  <c r="J7" i="163"/>
  <c r="J7" i="162" s="1"/>
  <c r="K7" i="162" s="1"/>
  <c r="J8" i="163"/>
  <c r="J8" i="162" s="1"/>
  <c r="K8" i="162" s="1"/>
  <c r="J4" i="163"/>
  <c r="J4" i="162" s="1"/>
  <c r="K4" i="162" s="1"/>
  <c r="L5" i="162" l="1"/>
  <c r="L6" i="162"/>
  <c r="L7" i="162"/>
  <c r="L8" i="162"/>
  <c r="K5" i="163"/>
  <c r="K6" i="163"/>
  <c r="K7" i="163"/>
  <c r="K8" i="163"/>
  <c r="M4" i="162" l="1"/>
  <c r="M6" i="162" l="1"/>
  <c r="M8" i="162"/>
  <c r="M5" i="162"/>
  <c r="M7" i="162"/>
  <c r="L4" i="162"/>
  <c r="K4" i="163"/>
  <c r="L9" i="162" l="1"/>
  <c r="M16" i="162"/>
  <c r="M9" i="162"/>
  <c r="M17" i="162"/>
  <c r="M19" i="162" l="1"/>
</calcChain>
</file>

<file path=xl/sharedStrings.xml><?xml version="1.0" encoding="utf-8"?>
<sst xmlns="http://schemas.openxmlformats.org/spreadsheetml/2006/main" count="131" uniqueCount="57">
  <si>
    <t>Saldo / Automático</t>
  </si>
  <si>
    <t>...../...../......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</si>
  <si>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</si>
  <si>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</si>
  <si>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</si>
  <si>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</si>
  <si>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</si>
  <si>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</si>
  <si>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</si>
  <si>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</si>
  <si>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</si>
  <si>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</si>
  <si>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</si>
  <si>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</si>
  <si>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</si>
  <si>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</si>
  <si>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</si>
  <si>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</si>
  <si>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</si>
  <si>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</si>
  <si>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</si>
  <si>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</si>
  <si>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</si>
  <si>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SALDO</t>
  </si>
  <si>
    <t>Valor Total da Ata com Aditivo</t>
  </si>
  <si>
    <t>Valor Utilizado</t>
  </si>
  <si>
    <t>% Aditivos</t>
  </si>
  <si>
    <t>% Utilizado</t>
  </si>
  <si>
    <t>Qtde Utilizada</t>
  </si>
  <si>
    <t>Valor Registrado</t>
  </si>
  <si>
    <t>OBJETO: Aquisição de Material de Aviamentos para o Centro de Artes - CEART</t>
  </si>
  <si>
    <t>Peça</t>
  </si>
  <si>
    <t>339030-23</t>
  </si>
  <si>
    <t>Especificação</t>
  </si>
  <si>
    <t>Detalhamento</t>
  </si>
  <si>
    <t xml:space="preserve">CENTRO PARTICIPANTE: CEART </t>
  </si>
  <si>
    <t>CENTRO PARTICIPANTE: GESTOR</t>
  </si>
  <si>
    <t>PROCESSO: 872/2017/UDESC</t>
  </si>
  <si>
    <t xml:space="preserve"> Contrato nº  xxxx/2017 Qtde. DT</t>
  </si>
  <si>
    <t>VIGÊNCIA DA ATA: 21/08/17 Até 20/08/2018</t>
  </si>
  <si>
    <t>Empresa</t>
  </si>
  <si>
    <t>Grupo-Classe</t>
  </si>
  <si>
    <t>Código NUC</t>
  </si>
  <si>
    <t>Quantidade</t>
  </si>
  <si>
    <t>Preço Unitário</t>
  </si>
  <si>
    <t>REDE DISTRIBUIDORA E IMPORTADORA DE PERFUMES E COMÉSTICOS LTDA ME CNPJ 18.200.674/0001-03</t>
  </si>
  <si>
    <t>42-02</t>
  </si>
  <si>
    <t>02635-2-020</t>
  </si>
  <si>
    <t>Busto Feminino para exposição. Material: resina plástica super resistente e 100% reciclável nas cores branco ou  bege, Dimensões: 45x61cm. Com furo central para receber a base pedestal.</t>
  </si>
  <si>
    <t xml:space="preserve">Busto Masculino para exposição. Material: resina plástica super resistente e 100% reciclável na cor preta. Dimensões: 45x68cm. Com furo central para receber a base. </t>
  </si>
  <si>
    <t xml:space="preserve">Busto Infantil para exposição. Tamanho 06 anos. Material: resina plástica super resistente e 100% reciclável, nas cores branco ou beje. Dimensões: variadas. Com furo central para receber a base. </t>
  </si>
  <si>
    <t>02635-2-021</t>
  </si>
  <si>
    <t xml:space="preserve">Base de Busto - pedestal. Características: Base em X com 4 rodízios. Material: Base em ferro fundido. Acabamento: Banho de cromo. Dimensões aproximadas: 120 X 35 X 35cm </t>
  </si>
  <si>
    <t>02635-2-022</t>
  </si>
  <si>
    <t xml:space="preserve">Manequim Feminino (EXPOSITOR)  - Cabeça Com Suporte Pirâmide. Medidas: Feminina ; 47 cm circunferência x 48 cm altura. </t>
  </si>
  <si>
    <t xml:space="preserve"> Contrato nº  962/2018 Qtde. DT</t>
  </si>
  <si>
    <t>Resumo Atualizado em 12/09/2018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</si>
</sst>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19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name val="Arial"/>
      <family val="2"/>
    </font>
    <font>
      <sz val="11"/>
      <name val="Calibri"/>
      <family val="2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5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0" xfId="0" applyNumberFormat="1" applyFont="1" applyFill="1" applyAlignment="1">
      <alignment horizontal="center" vertical="center" wrapText="1"/>
    </xf>
    <xf numFmtId="166" fontId="4" fillId="9" borderId="1" xfId="0" applyNumberFormat="1" applyFont="1" applyFill="1" applyBorder="1" applyAlignment="1">
      <alignment horizontal="center" vertical="center" wrapText="1"/>
    </xf>
    <xf numFmtId="44" fontId="4" fillId="11" borderId="1" xfId="13" applyFont="1" applyFill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0" xfId="1" applyNumberFormat="1" applyFont="1" applyFill="1" applyAlignment="1" applyProtection="1">
      <alignment horizontal="center" vertical="center" wrapText="1"/>
      <protection locked="0"/>
    </xf>
    <xf numFmtId="44" fontId="4" fillId="0" borderId="0" xfId="13" applyFont="1" applyFill="1" applyAlignment="1">
      <alignment horizontal="center" vertical="center" wrapText="1"/>
    </xf>
    <xf numFmtId="0" fontId="4" fillId="7" borderId="12" xfId="1" applyFont="1" applyFill="1" applyBorder="1" applyAlignment="1" applyProtection="1">
      <alignment horizontal="left"/>
      <protection locked="0"/>
    </xf>
    <xf numFmtId="0" fontId="4" fillId="7" borderId="18" xfId="1" applyFont="1" applyFill="1" applyBorder="1" applyAlignment="1" applyProtection="1">
      <alignment horizontal="left"/>
      <protection locked="0"/>
    </xf>
    <xf numFmtId="44" fontId="4" fillId="7" borderId="18" xfId="13" applyFont="1" applyFill="1" applyBorder="1" applyAlignment="1" applyProtection="1">
      <alignment horizontal="left"/>
      <protection locked="0"/>
    </xf>
    <xf numFmtId="168" fontId="4" fillId="7" borderId="6" xfId="1" applyNumberFormat="1" applyFont="1" applyFill="1" applyBorder="1" applyAlignment="1" applyProtection="1">
      <alignment horizontal="right"/>
      <protection locked="0"/>
    </xf>
    <xf numFmtId="0" fontId="4" fillId="7" borderId="14" xfId="1" applyFont="1" applyFill="1" applyBorder="1" applyAlignment="1" applyProtection="1">
      <alignment horizontal="left"/>
      <protection locked="0"/>
    </xf>
    <xf numFmtId="0" fontId="4" fillId="7" borderId="0" xfId="1" applyFont="1" applyFill="1" applyBorder="1" applyAlignment="1" applyProtection="1">
      <alignment horizontal="left"/>
      <protection locked="0"/>
    </xf>
    <xf numFmtId="44" fontId="4" fillId="7" borderId="0" xfId="13" applyFont="1" applyFill="1" applyBorder="1" applyAlignment="1" applyProtection="1">
      <alignment horizontal="left"/>
      <protection locked="0"/>
    </xf>
    <xf numFmtId="168" fontId="4" fillId="7" borderId="11" xfId="1" applyNumberFormat="1" applyFont="1" applyFill="1" applyBorder="1" applyAlignment="1" applyProtection="1">
      <alignment horizontal="right"/>
      <protection locked="0"/>
    </xf>
    <xf numFmtId="2" fontId="4" fillId="7" borderId="11" xfId="1" applyNumberFormat="1" applyFont="1" applyFill="1" applyBorder="1" applyAlignment="1">
      <alignment horizontal="right"/>
    </xf>
    <xf numFmtId="0" fontId="4" fillId="7" borderId="15" xfId="1" applyFont="1" applyFill="1" applyBorder="1" applyAlignment="1" applyProtection="1">
      <alignment horizontal="left"/>
      <protection locked="0"/>
    </xf>
    <xf numFmtId="0" fontId="4" fillId="7" borderId="17" xfId="1" applyFont="1" applyFill="1" applyBorder="1" applyAlignment="1" applyProtection="1">
      <alignment horizontal="left"/>
      <protection locked="0"/>
    </xf>
    <xf numFmtId="44" fontId="4" fillId="7" borderId="17" xfId="13" applyFont="1" applyFill="1" applyBorder="1" applyAlignment="1" applyProtection="1">
      <alignment horizontal="left"/>
      <protection locked="0"/>
    </xf>
    <xf numFmtId="9" fontId="4" fillId="7" borderId="7" xfId="12" applyFont="1" applyFill="1" applyBorder="1" applyAlignment="1" applyProtection="1">
      <alignment horizontal="right"/>
      <protection locked="0"/>
    </xf>
    <xf numFmtId="44" fontId="4" fillId="11" borderId="1" xfId="13" applyFont="1" applyFill="1" applyBorder="1" applyAlignment="1" applyProtection="1">
      <alignment horizontal="center" wrapText="1"/>
      <protection locked="0"/>
    </xf>
    <xf numFmtId="0" fontId="4" fillId="0" borderId="0" xfId="1" applyFont="1" applyBorder="1" applyAlignment="1">
      <alignment wrapText="1"/>
    </xf>
    <xf numFmtId="0" fontId="4" fillId="0" borderId="0" xfId="1" applyFont="1" applyFill="1" applyBorder="1" applyAlignment="1">
      <alignment vertical="center" wrapText="1"/>
    </xf>
    <xf numFmtId="0" fontId="16" fillId="12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center"/>
    </xf>
    <xf numFmtId="43" fontId="18" fillId="8" borderId="1" xfId="17" applyFont="1" applyFill="1" applyBorder="1" applyAlignment="1">
      <alignment vertical="center"/>
    </xf>
    <xf numFmtId="43" fontId="18" fillId="8" borderId="10" xfId="17" applyFont="1" applyFill="1" applyBorder="1" applyAlignment="1">
      <alignment vertical="center"/>
    </xf>
    <xf numFmtId="0" fontId="16" fillId="12" borderId="8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1" fontId="4" fillId="12" borderId="1" xfId="1" applyNumberFormat="1" applyFont="1" applyFill="1" applyBorder="1" applyAlignment="1" applyProtection="1">
      <alignment horizontal="center" vertical="center" wrapText="1"/>
    </xf>
    <xf numFmtId="0" fontId="4" fillId="12" borderId="1" xfId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6" borderId="8" xfId="0" applyNumberFormat="1" applyFont="1" applyFill="1" applyBorder="1" applyAlignment="1">
      <alignment horizontal="center" vertical="center" wrapText="1"/>
    </xf>
    <xf numFmtId="0" fontId="4" fillId="6" borderId="9" xfId="0" applyNumberFormat="1" applyFont="1" applyFill="1" applyBorder="1" applyAlignment="1">
      <alignment horizontal="center" vertical="center" wrapText="1"/>
    </xf>
    <xf numFmtId="0" fontId="4" fillId="6" borderId="10" xfId="0" applyNumberFormat="1" applyFont="1" applyFill="1" applyBorder="1" applyAlignment="1">
      <alignment horizontal="center" vertical="center" wrapText="1"/>
    </xf>
    <xf numFmtId="0" fontId="4" fillId="7" borderId="8" xfId="1" applyFont="1" applyFill="1" applyBorder="1" applyAlignment="1" applyProtection="1">
      <alignment horizontal="left"/>
      <protection locked="0"/>
    </xf>
    <xf numFmtId="0" fontId="4" fillId="7" borderId="9" xfId="1" applyFont="1" applyFill="1" applyBorder="1" applyAlignment="1" applyProtection="1">
      <alignment horizontal="left"/>
      <protection locked="0"/>
    </xf>
    <xf numFmtId="0" fontId="4" fillId="7" borderId="10" xfId="1" applyFont="1" applyFill="1" applyBorder="1" applyAlignment="1" applyProtection="1">
      <alignment horizontal="left"/>
      <protection locked="0"/>
    </xf>
    <xf numFmtId="0" fontId="4" fillId="7" borderId="12" xfId="1" applyFont="1" applyFill="1" applyBorder="1" applyAlignment="1">
      <alignment horizontal="left" vertical="center" wrapText="1"/>
    </xf>
    <xf numFmtId="0" fontId="4" fillId="7" borderId="18" xfId="1" applyFont="1" applyFill="1" applyBorder="1" applyAlignment="1">
      <alignment horizontal="left" vertical="center" wrapText="1"/>
    </xf>
    <xf numFmtId="0" fontId="4" fillId="7" borderId="13" xfId="1" applyFont="1" applyFill="1" applyBorder="1" applyAlignment="1">
      <alignment horizontal="left" vertical="center" wrapText="1"/>
    </xf>
    <xf numFmtId="0" fontId="4" fillId="7" borderId="1" xfId="1" applyFont="1" applyFill="1" applyBorder="1" applyAlignment="1">
      <alignment horizontal="left" vertical="center" wrapText="1"/>
    </xf>
    <xf numFmtId="0" fontId="4" fillId="7" borderId="15" xfId="1" applyFont="1" applyFill="1" applyBorder="1" applyAlignment="1">
      <alignment horizontal="left" vertical="center" wrapText="1"/>
    </xf>
    <xf numFmtId="0" fontId="4" fillId="7" borderId="17" xfId="1" applyFont="1" applyFill="1" applyBorder="1" applyAlignment="1">
      <alignment horizontal="left" vertical="center" wrapText="1"/>
    </xf>
    <xf numFmtId="0" fontId="4" fillId="7" borderId="16" xfId="1" applyFont="1" applyFill="1" applyBorder="1" applyAlignment="1">
      <alignment horizontal="left" vertical="center" wrapText="1"/>
    </xf>
    <xf numFmtId="0" fontId="4" fillId="6" borderId="8" xfId="0" applyNumberFormat="1" applyFont="1" applyFill="1" applyBorder="1" applyAlignment="1">
      <alignment horizontal="left" vertical="center" wrapText="1"/>
    </xf>
    <xf numFmtId="0" fontId="4" fillId="6" borderId="9" xfId="0" applyNumberFormat="1" applyFont="1" applyFill="1" applyBorder="1" applyAlignment="1">
      <alignment horizontal="left" vertical="center" wrapText="1"/>
    </xf>
    <xf numFmtId="0" fontId="4" fillId="6" borderId="10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8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  <cellStyle name="Vírgula" xfId="1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"/>
  <sheetViews>
    <sheetView topLeftCell="F1" zoomScale="80" zoomScaleNormal="80" workbookViewId="0">
      <selection activeCell="J4" sqref="J4:J8"/>
    </sheetView>
  </sheetViews>
  <sheetFormatPr defaultColWidth="9.7109375" defaultRowHeight="15" x14ac:dyDescent="0.25"/>
  <cols>
    <col min="1" max="1" width="29.140625" style="1" customWidth="1"/>
    <col min="2" max="2" width="8.140625" style="1" customWidth="1"/>
    <col min="3" max="3" width="11.85546875" style="1" customWidth="1"/>
    <col min="4" max="4" width="21.85546875" style="1" customWidth="1"/>
    <col min="5" max="5" width="49.28515625" style="1" customWidth="1"/>
    <col min="6" max="6" width="9.5703125" style="1" bestFit="1" customWidth="1"/>
    <col min="7" max="7" width="20.42578125" style="1" customWidth="1"/>
    <col min="8" max="8" width="15.42578125" style="31" customWidth="1"/>
    <col min="9" max="9" width="12.85546875" style="30" customWidth="1"/>
    <col min="10" max="10" width="13.28515625" style="25" customWidth="1"/>
    <col min="11" max="11" width="12.5703125" style="17" customWidth="1"/>
    <col min="12" max="21" width="13.5703125" style="59" customWidth="1"/>
    <col min="22" max="79" width="9.7109375" style="46"/>
    <col min="80" max="16384" width="9.7109375" style="15"/>
  </cols>
  <sheetData>
    <row r="1" spans="1:79" ht="33.75" customHeight="1" x14ac:dyDescent="0.25">
      <c r="A1" s="67" t="s">
        <v>37</v>
      </c>
      <c r="B1" s="67"/>
      <c r="C1" s="67"/>
      <c r="D1" s="68" t="s">
        <v>30</v>
      </c>
      <c r="E1" s="69"/>
      <c r="F1" s="69"/>
      <c r="G1" s="70"/>
      <c r="H1" s="68" t="s">
        <v>39</v>
      </c>
      <c r="I1" s="69"/>
      <c r="J1" s="69"/>
      <c r="K1" s="70"/>
      <c r="L1" s="66" t="s">
        <v>55</v>
      </c>
      <c r="M1" s="66" t="s">
        <v>38</v>
      </c>
      <c r="N1" s="66" t="s">
        <v>38</v>
      </c>
      <c r="O1" s="66" t="s">
        <v>38</v>
      </c>
      <c r="P1" s="66" t="s">
        <v>38</v>
      </c>
      <c r="Q1" s="66" t="s">
        <v>38</v>
      </c>
      <c r="R1" s="66" t="s">
        <v>38</v>
      </c>
      <c r="S1" s="66" t="s">
        <v>38</v>
      </c>
      <c r="T1" s="66" t="s">
        <v>38</v>
      </c>
      <c r="U1" s="66" t="s">
        <v>38</v>
      </c>
    </row>
    <row r="2" spans="1:79" ht="33.75" customHeight="1" x14ac:dyDescent="0.25">
      <c r="A2" s="67" t="s">
        <v>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79" s="16" customFormat="1" ht="97.5" customHeight="1" x14ac:dyDescent="0.2">
      <c r="A3" s="48" t="s">
        <v>40</v>
      </c>
      <c r="B3" s="48" t="s">
        <v>3</v>
      </c>
      <c r="C3" s="49" t="s">
        <v>41</v>
      </c>
      <c r="D3" s="48" t="s">
        <v>42</v>
      </c>
      <c r="E3" s="49" t="s">
        <v>33</v>
      </c>
      <c r="F3" s="55" t="s">
        <v>4</v>
      </c>
      <c r="G3" s="49" t="s">
        <v>34</v>
      </c>
      <c r="H3" s="49" t="s">
        <v>43</v>
      </c>
      <c r="I3" s="49" t="s">
        <v>44</v>
      </c>
      <c r="J3" s="21" t="s">
        <v>0</v>
      </c>
      <c r="K3" s="20" t="s">
        <v>2</v>
      </c>
      <c r="L3" s="62">
        <v>43262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</row>
    <row r="4" spans="1:79" ht="104.25" customHeight="1" x14ac:dyDescent="0.25">
      <c r="A4" s="63" t="s">
        <v>45</v>
      </c>
      <c r="B4" s="50">
        <v>19</v>
      </c>
      <c r="C4" s="50" t="s">
        <v>46</v>
      </c>
      <c r="D4" s="50" t="s">
        <v>47</v>
      </c>
      <c r="E4" s="51" t="s">
        <v>48</v>
      </c>
      <c r="F4" s="56" t="s">
        <v>31</v>
      </c>
      <c r="G4" s="57" t="s">
        <v>32</v>
      </c>
      <c r="H4" s="52">
        <v>50</v>
      </c>
      <c r="I4" s="53">
        <v>359.79</v>
      </c>
      <c r="J4" s="23">
        <f>H4-(SUM(L4:U4))</f>
        <v>41</v>
      </c>
      <c r="K4" s="24" t="str">
        <f>IF(J4&lt;0,"ATENÇÃO","OK")</f>
        <v>OK</v>
      </c>
      <c r="L4" s="58">
        <v>9</v>
      </c>
      <c r="M4" s="58"/>
      <c r="N4" s="58"/>
      <c r="O4" s="58"/>
      <c r="P4" s="58"/>
      <c r="Q4" s="58"/>
      <c r="R4" s="58"/>
      <c r="S4" s="58"/>
      <c r="T4" s="58"/>
      <c r="U4" s="58"/>
    </row>
    <row r="5" spans="1:79" ht="60" x14ac:dyDescent="0.25">
      <c r="A5" s="64"/>
      <c r="B5" s="50">
        <v>20</v>
      </c>
      <c r="C5" s="50" t="s">
        <v>46</v>
      </c>
      <c r="D5" s="50" t="s">
        <v>47</v>
      </c>
      <c r="E5" s="51" t="s">
        <v>49</v>
      </c>
      <c r="F5" s="56" t="s">
        <v>31</v>
      </c>
      <c r="G5" s="57" t="s">
        <v>32</v>
      </c>
      <c r="H5" s="52">
        <v>50</v>
      </c>
      <c r="I5" s="53">
        <v>359.79</v>
      </c>
      <c r="J5" s="23">
        <f t="shared" ref="J5:J8" si="0">H5-(SUM(L5:U5))</f>
        <v>47</v>
      </c>
      <c r="K5" s="24" t="str">
        <f t="shared" ref="K5:K8" si="1">IF(J5&lt;0,"ATENÇÃO","OK")</f>
        <v>OK</v>
      </c>
      <c r="L5" s="58">
        <v>3</v>
      </c>
      <c r="M5" s="58"/>
      <c r="N5" s="58"/>
      <c r="O5" s="58"/>
      <c r="P5" s="58"/>
      <c r="Q5" s="58"/>
      <c r="R5" s="58"/>
      <c r="S5" s="58"/>
      <c r="T5" s="58"/>
      <c r="U5" s="58"/>
    </row>
    <row r="6" spans="1:79" s="28" customFormat="1" ht="60" x14ac:dyDescent="0.25">
      <c r="A6" s="64"/>
      <c r="B6" s="50">
        <v>21</v>
      </c>
      <c r="C6" s="50" t="s">
        <v>46</v>
      </c>
      <c r="D6" s="50" t="s">
        <v>47</v>
      </c>
      <c r="E6" s="51" t="s">
        <v>50</v>
      </c>
      <c r="F6" s="56" t="s">
        <v>31</v>
      </c>
      <c r="G6" s="57" t="s">
        <v>32</v>
      </c>
      <c r="H6" s="52">
        <v>30</v>
      </c>
      <c r="I6" s="54">
        <v>348.89</v>
      </c>
      <c r="J6" s="23">
        <f t="shared" si="0"/>
        <v>18</v>
      </c>
      <c r="K6" s="24" t="str">
        <f t="shared" si="1"/>
        <v>OK</v>
      </c>
      <c r="L6" s="58">
        <v>12</v>
      </c>
      <c r="M6" s="58"/>
      <c r="N6" s="58"/>
      <c r="O6" s="58"/>
      <c r="P6" s="58"/>
      <c r="Q6" s="58"/>
      <c r="R6" s="58"/>
      <c r="S6" s="58"/>
      <c r="T6" s="58"/>
      <c r="U6" s="58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</row>
    <row r="7" spans="1:79" ht="60" x14ac:dyDescent="0.25">
      <c r="A7" s="64"/>
      <c r="B7" s="50">
        <v>22</v>
      </c>
      <c r="C7" s="50" t="s">
        <v>46</v>
      </c>
      <c r="D7" s="50" t="s">
        <v>51</v>
      </c>
      <c r="E7" s="51" t="s">
        <v>52</v>
      </c>
      <c r="F7" s="56" t="s">
        <v>31</v>
      </c>
      <c r="G7" s="57" t="s">
        <v>32</v>
      </c>
      <c r="H7" s="52">
        <v>130</v>
      </c>
      <c r="I7" s="54">
        <v>473</v>
      </c>
      <c r="J7" s="23">
        <f t="shared" si="0"/>
        <v>130</v>
      </c>
      <c r="K7" s="24" t="str">
        <f t="shared" si="1"/>
        <v>OK</v>
      </c>
      <c r="L7" s="58"/>
      <c r="M7" s="58"/>
      <c r="N7" s="58"/>
      <c r="O7" s="58"/>
      <c r="P7" s="58"/>
      <c r="Q7" s="58"/>
      <c r="R7" s="58"/>
      <c r="S7" s="58"/>
      <c r="T7" s="58"/>
      <c r="U7" s="58"/>
    </row>
    <row r="8" spans="1:79" ht="45" x14ac:dyDescent="0.25">
      <c r="A8" s="65"/>
      <c r="B8" s="50">
        <v>23</v>
      </c>
      <c r="C8" s="50" t="s">
        <v>46</v>
      </c>
      <c r="D8" s="50" t="s">
        <v>53</v>
      </c>
      <c r="E8" s="51" t="s">
        <v>54</v>
      </c>
      <c r="F8" s="56" t="s">
        <v>31</v>
      </c>
      <c r="G8" s="57" t="s">
        <v>32</v>
      </c>
      <c r="H8" s="52">
        <v>50</v>
      </c>
      <c r="I8" s="54">
        <v>488.92</v>
      </c>
      <c r="J8" s="23">
        <f t="shared" si="0"/>
        <v>50</v>
      </c>
      <c r="K8" s="24" t="str">
        <f t="shared" si="1"/>
        <v>OK</v>
      </c>
      <c r="L8" s="58"/>
      <c r="M8" s="58"/>
      <c r="N8" s="58"/>
      <c r="O8" s="58"/>
      <c r="P8" s="58"/>
      <c r="Q8" s="58"/>
      <c r="R8" s="58"/>
      <c r="S8" s="58"/>
      <c r="T8" s="58"/>
      <c r="U8" s="58"/>
    </row>
  </sheetData>
  <mergeCells count="15">
    <mergeCell ref="A4:A8"/>
    <mergeCell ref="U1:U2"/>
    <mergeCell ref="A2:K2"/>
    <mergeCell ref="M1:M2"/>
    <mergeCell ref="N1:N2"/>
    <mergeCell ref="O1:O2"/>
    <mergeCell ref="P1:P2"/>
    <mergeCell ref="Q1:Q2"/>
    <mergeCell ref="R1:R2"/>
    <mergeCell ref="A1:C1"/>
    <mergeCell ref="D1:G1"/>
    <mergeCell ref="H1:K1"/>
    <mergeCell ref="L1:L2"/>
    <mergeCell ref="S1:S2"/>
    <mergeCell ref="T1:T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zoomScale="98" zoomScaleNormal="98" workbookViewId="0">
      <selection activeCell="F8" sqref="A4:XFD8"/>
    </sheetView>
  </sheetViews>
  <sheetFormatPr defaultColWidth="9.7109375" defaultRowHeight="15" x14ac:dyDescent="0.25"/>
  <cols>
    <col min="1" max="1" width="27.28515625" style="1" customWidth="1"/>
    <col min="2" max="2" width="5.7109375" style="1" bestFit="1" customWidth="1"/>
    <col min="3" max="3" width="16" style="1" customWidth="1"/>
    <col min="4" max="4" width="16.85546875" style="1" customWidth="1"/>
    <col min="5" max="5" width="39.28515625" style="1" customWidth="1"/>
    <col min="6" max="6" width="9.5703125" style="1" bestFit="1" customWidth="1"/>
    <col min="7" max="7" width="16.5703125" style="1" customWidth="1"/>
    <col min="8" max="8" width="13.42578125" style="31" customWidth="1"/>
    <col min="9" max="9" width="12.85546875" style="19" customWidth="1"/>
    <col min="10" max="10" width="13.28515625" style="25" customWidth="1"/>
    <col min="11" max="11" width="12.5703125" style="17" customWidth="1"/>
    <col min="12" max="12" width="16.5703125" style="19" customWidth="1"/>
    <col min="13" max="13" width="16.5703125" style="25" customWidth="1"/>
    <col min="14" max="14" width="12.5703125" style="17" customWidth="1"/>
    <col min="15" max="15" width="15.7109375" style="18" customWidth="1"/>
    <col min="16" max="16" width="18.28515625" style="18" customWidth="1"/>
    <col min="17" max="26" width="12" style="18" customWidth="1"/>
    <col min="27" max="16384" width="9.7109375" style="15"/>
  </cols>
  <sheetData>
    <row r="1" spans="1:26" ht="33.75" customHeight="1" x14ac:dyDescent="0.25">
      <c r="A1" s="67" t="s">
        <v>37</v>
      </c>
      <c r="B1" s="67"/>
      <c r="C1" s="67"/>
      <c r="D1" s="67" t="s">
        <v>30</v>
      </c>
      <c r="E1" s="67"/>
      <c r="F1" s="67"/>
      <c r="G1" s="67"/>
      <c r="H1" s="67"/>
      <c r="I1" s="68" t="s">
        <v>39</v>
      </c>
      <c r="J1" s="69"/>
      <c r="K1" s="69"/>
      <c r="L1" s="69"/>
      <c r="M1" s="70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33.75" customHeight="1" x14ac:dyDescent="0.25">
      <c r="A2" s="81" t="s">
        <v>36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s="16" customFormat="1" ht="30" x14ac:dyDescent="0.2">
      <c r="A3" s="48" t="s">
        <v>40</v>
      </c>
      <c r="B3" s="48" t="s">
        <v>3</v>
      </c>
      <c r="C3" s="49" t="s">
        <v>41</v>
      </c>
      <c r="D3" s="48" t="s">
        <v>42</v>
      </c>
      <c r="E3" s="49" t="s">
        <v>33</v>
      </c>
      <c r="F3" s="55" t="s">
        <v>4</v>
      </c>
      <c r="G3" s="49" t="s">
        <v>34</v>
      </c>
      <c r="H3" s="49" t="s">
        <v>43</v>
      </c>
      <c r="I3" s="49" t="s">
        <v>44</v>
      </c>
      <c r="J3" s="60" t="s">
        <v>28</v>
      </c>
      <c r="K3" s="61" t="s">
        <v>23</v>
      </c>
      <c r="L3" s="61" t="s">
        <v>29</v>
      </c>
      <c r="M3" s="61" t="s">
        <v>25</v>
      </c>
    </row>
    <row r="4" spans="1:26" ht="30" customHeight="1" x14ac:dyDescent="0.25">
      <c r="A4" s="63" t="s">
        <v>45</v>
      </c>
      <c r="B4" s="50">
        <v>19</v>
      </c>
      <c r="C4" s="50" t="s">
        <v>46</v>
      </c>
      <c r="D4" s="50" t="s">
        <v>47</v>
      </c>
      <c r="E4" s="51" t="s">
        <v>48</v>
      </c>
      <c r="F4" s="56" t="s">
        <v>31</v>
      </c>
      <c r="G4" s="57" t="s">
        <v>32</v>
      </c>
      <c r="H4" s="52">
        <v>50</v>
      </c>
      <c r="I4" s="53">
        <v>359.79</v>
      </c>
      <c r="J4" s="26">
        <f>CEART!H4-CEART!J4</f>
        <v>9</v>
      </c>
      <c r="K4" s="29">
        <f>H4-J4</f>
        <v>41</v>
      </c>
      <c r="L4" s="27">
        <f>H4*I4</f>
        <v>17989.5</v>
      </c>
      <c r="M4" s="27">
        <f>H4*J4</f>
        <v>450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30" customHeight="1" x14ac:dyDescent="0.25">
      <c r="A5" s="64"/>
      <c r="B5" s="50">
        <v>20</v>
      </c>
      <c r="C5" s="50" t="s">
        <v>46</v>
      </c>
      <c r="D5" s="50" t="s">
        <v>47</v>
      </c>
      <c r="E5" s="51" t="s">
        <v>49</v>
      </c>
      <c r="F5" s="56" t="s">
        <v>31</v>
      </c>
      <c r="G5" s="57" t="s">
        <v>32</v>
      </c>
      <c r="H5" s="52">
        <v>50</v>
      </c>
      <c r="I5" s="53">
        <v>359.79</v>
      </c>
      <c r="J5" s="26">
        <f>CEART!H5-CEART!J5</f>
        <v>3</v>
      </c>
      <c r="K5" s="29">
        <f t="shared" ref="K5:K8" si="0">H5-J5</f>
        <v>47</v>
      </c>
      <c r="L5" s="27">
        <f t="shared" ref="L5:L8" si="1">H5*I5</f>
        <v>17989.5</v>
      </c>
      <c r="M5" s="27">
        <f t="shared" ref="M5:M8" si="2">H5*J5</f>
        <v>150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30" customHeight="1" x14ac:dyDescent="0.25">
      <c r="A6" s="64"/>
      <c r="B6" s="50">
        <v>21</v>
      </c>
      <c r="C6" s="50" t="s">
        <v>46</v>
      </c>
      <c r="D6" s="50" t="s">
        <v>47</v>
      </c>
      <c r="E6" s="51" t="s">
        <v>50</v>
      </c>
      <c r="F6" s="56" t="s">
        <v>31</v>
      </c>
      <c r="G6" s="57" t="s">
        <v>32</v>
      </c>
      <c r="H6" s="52">
        <v>30</v>
      </c>
      <c r="I6" s="54">
        <v>348.89</v>
      </c>
      <c r="J6" s="26">
        <f>CEART!H6-CEART!J6</f>
        <v>12</v>
      </c>
      <c r="K6" s="29">
        <f t="shared" si="0"/>
        <v>18</v>
      </c>
      <c r="L6" s="27">
        <f t="shared" si="1"/>
        <v>10466.699999999999</v>
      </c>
      <c r="M6" s="27">
        <f t="shared" si="2"/>
        <v>360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0" customHeight="1" x14ac:dyDescent="0.25">
      <c r="A7" s="64"/>
      <c r="B7" s="50">
        <v>22</v>
      </c>
      <c r="C7" s="50" t="s">
        <v>46</v>
      </c>
      <c r="D7" s="50" t="s">
        <v>51</v>
      </c>
      <c r="E7" s="51" t="s">
        <v>52</v>
      </c>
      <c r="F7" s="56" t="s">
        <v>31</v>
      </c>
      <c r="G7" s="57" t="s">
        <v>32</v>
      </c>
      <c r="H7" s="52">
        <v>130</v>
      </c>
      <c r="I7" s="54">
        <v>473</v>
      </c>
      <c r="J7" s="26">
        <f>CEART!H7-CEART!J7</f>
        <v>0</v>
      </c>
      <c r="K7" s="29">
        <f t="shared" si="0"/>
        <v>130</v>
      </c>
      <c r="L7" s="27">
        <f t="shared" si="1"/>
        <v>61490</v>
      </c>
      <c r="M7" s="27">
        <f t="shared" si="2"/>
        <v>0</v>
      </c>
    </row>
    <row r="8" spans="1:26" ht="30" customHeight="1" x14ac:dyDescent="0.25">
      <c r="A8" s="65"/>
      <c r="B8" s="50">
        <v>23</v>
      </c>
      <c r="C8" s="50" t="s">
        <v>46</v>
      </c>
      <c r="D8" s="50" t="s">
        <v>53</v>
      </c>
      <c r="E8" s="51" t="s">
        <v>54</v>
      </c>
      <c r="F8" s="56" t="s">
        <v>31</v>
      </c>
      <c r="G8" s="57" t="s">
        <v>32</v>
      </c>
      <c r="H8" s="52">
        <v>50</v>
      </c>
      <c r="I8" s="54">
        <v>488.92</v>
      </c>
      <c r="J8" s="26">
        <f>CEART!H8-CEART!J8</f>
        <v>0</v>
      </c>
      <c r="K8" s="29">
        <f t="shared" si="0"/>
        <v>50</v>
      </c>
      <c r="L8" s="27">
        <f t="shared" si="1"/>
        <v>24446</v>
      </c>
      <c r="M8" s="27">
        <f t="shared" si="2"/>
        <v>0</v>
      </c>
    </row>
    <row r="9" spans="1:26" x14ac:dyDescent="0.25">
      <c r="L9" s="45">
        <f>SUM(L4:L8)</f>
        <v>132381.70000000001</v>
      </c>
      <c r="M9" s="27">
        <f>SUM(M4:M8)</f>
        <v>960</v>
      </c>
    </row>
    <row r="13" spans="1:26" x14ac:dyDescent="0.25">
      <c r="I13" s="74" t="s">
        <v>37</v>
      </c>
      <c r="J13" s="75"/>
      <c r="K13" s="75"/>
      <c r="L13" s="75"/>
      <c r="M13" s="76"/>
    </row>
    <row r="14" spans="1:26" ht="30" customHeight="1" x14ac:dyDescent="0.25">
      <c r="I14" s="77" t="s">
        <v>30</v>
      </c>
      <c r="J14" s="77"/>
      <c r="K14" s="77"/>
      <c r="L14" s="77"/>
      <c r="M14" s="77"/>
    </row>
    <row r="15" spans="1:26" x14ac:dyDescent="0.25">
      <c r="I15" s="78" t="s">
        <v>39</v>
      </c>
      <c r="J15" s="79"/>
      <c r="K15" s="79"/>
      <c r="L15" s="79"/>
      <c r="M15" s="80"/>
    </row>
    <row r="16" spans="1:26" x14ac:dyDescent="0.25">
      <c r="I16" s="32" t="s">
        <v>24</v>
      </c>
      <c r="J16" s="33"/>
      <c r="K16" s="33"/>
      <c r="L16" s="34"/>
      <c r="M16" s="35">
        <f>SUM(L4:L8)</f>
        <v>132381.70000000001</v>
      </c>
    </row>
    <row r="17" spans="9:13" x14ac:dyDescent="0.25">
      <c r="I17" s="36" t="s">
        <v>25</v>
      </c>
      <c r="J17" s="37"/>
      <c r="K17" s="37"/>
      <c r="L17" s="38"/>
      <c r="M17" s="39">
        <f>SUM(M4:M8)</f>
        <v>960</v>
      </c>
    </row>
    <row r="18" spans="9:13" x14ac:dyDescent="0.25">
      <c r="I18" s="36" t="s">
        <v>26</v>
      </c>
      <c r="J18" s="37"/>
      <c r="K18" s="37"/>
      <c r="L18" s="38"/>
      <c r="M18" s="40"/>
    </row>
    <row r="19" spans="9:13" x14ac:dyDescent="0.25">
      <c r="I19" s="41" t="s">
        <v>27</v>
      </c>
      <c r="J19" s="42"/>
      <c r="K19" s="42"/>
      <c r="L19" s="43"/>
      <c r="M19" s="44">
        <f>M17/M16</f>
        <v>7.2517576069804201E-3</v>
      </c>
    </row>
    <row r="20" spans="9:13" x14ac:dyDescent="0.25">
      <c r="I20" s="71" t="s">
        <v>56</v>
      </c>
      <c r="J20" s="72"/>
      <c r="K20" s="72"/>
      <c r="L20" s="72"/>
      <c r="M20" s="73"/>
    </row>
  </sheetData>
  <mergeCells count="9">
    <mergeCell ref="A1:C1"/>
    <mergeCell ref="D1:H1"/>
    <mergeCell ref="I1:M1"/>
    <mergeCell ref="A2:M2"/>
    <mergeCell ref="I20:M20"/>
    <mergeCell ref="I13:M13"/>
    <mergeCell ref="I14:M14"/>
    <mergeCell ref="I15:M15"/>
    <mergeCell ref="A4:A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0"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85" t="s">
        <v>6</v>
      </c>
      <c r="B1" s="85"/>
      <c r="C1" s="85"/>
      <c r="D1" s="85"/>
      <c r="E1" s="85"/>
      <c r="F1" s="85"/>
      <c r="G1" s="85"/>
      <c r="H1" s="85"/>
    </row>
    <row r="2" spans="1:8" ht="20.25" x14ac:dyDescent="0.2">
      <c r="B2" s="3"/>
    </row>
    <row r="3" spans="1:8" ht="47.25" customHeight="1" x14ac:dyDescent="0.2">
      <c r="A3" s="86" t="s">
        <v>7</v>
      </c>
      <c r="B3" s="86"/>
      <c r="C3" s="86"/>
      <c r="D3" s="86"/>
      <c r="E3" s="86"/>
      <c r="F3" s="86"/>
      <c r="G3" s="86"/>
      <c r="H3" s="86"/>
    </row>
    <row r="4" spans="1:8" ht="35.25" customHeight="1" x14ac:dyDescent="0.2">
      <c r="B4" s="4"/>
    </row>
    <row r="5" spans="1:8" ht="15" customHeight="1" x14ac:dyDescent="0.2">
      <c r="A5" s="87" t="s">
        <v>8</v>
      </c>
      <c r="B5" s="87"/>
      <c r="C5" s="87"/>
      <c r="D5" s="87"/>
      <c r="E5" s="87"/>
      <c r="F5" s="87"/>
      <c r="G5" s="87"/>
      <c r="H5" s="87"/>
    </row>
    <row r="6" spans="1:8" ht="15" customHeight="1" x14ac:dyDescent="0.2">
      <c r="A6" s="87" t="s">
        <v>9</v>
      </c>
      <c r="B6" s="87"/>
      <c r="C6" s="87"/>
      <c r="D6" s="87"/>
      <c r="E6" s="87"/>
      <c r="F6" s="87"/>
      <c r="G6" s="87"/>
      <c r="H6" s="87"/>
    </row>
    <row r="7" spans="1:8" ht="15" customHeight="1" x14ac:dyDescent="0.2">
      <c r="A7" s="87" t="s">
        <v>10</v>
      </c>
      <c r="B7" s="87"/>
      <c r="C7" s="87"/>
      <c r="D7" s="87"/>
      <c r="E7" s="87"/>
      <c r="F7" s="87"/>
      <c r="G7" s="87"/>
      <c r="H7" s="87"/>
    </row>
    <row r="8" spans="1:8" ht="15" customHeight="1" x14ac:dyDescent="0.2">
      <c r="A8" s="87" t="s">
        <v>11</v>
      </c>
      <c r="B8" s="87"/>
      <c r="C8" s="87"/>
      <c r="D8" s="87"/>
      <c r="E8" s="87"/>
      <c r="F8" s="87"/>
      <c r="G8" s="87"/>
      <c r="H8" s="87"/>
    </row>
    <row r="9" spans="1:8" ht="30" customHeight="1" x14ac:dyDescent="0.2">
      <c r="B9" s="5"/>
    </row>
    <row r="10" spans="1:8" ht="105" customHeight="1" x14ac:dyDescent="0.2">
      <c r="A10" s="88" t="s">
        <v>12</v>
      </c>
      <c r="B10" s="88"/>
      <c r="C10" s="88"/>
      <c r="D10" s="88"/>
      <c r="E10" s="88"/>
      <c r="F10" s="88"/>
      <c r="G10" s="88"/>
      <c r="H10" s="88"/>
    </row>
    <row r="11" spans="1:8" ht="15.75" thickBot="1" x14ac:dyDescent="0.25">
      <c r="B11" s="6"/>
    </row>
    <row r="12" spans="1:8" ht="48.75" thickBot="1" x14ac:dyDescent="0.25">
      <c r="A12" s="7" t="s">
        <v>5</v>
      </c>
      <c r="B12" s="7" t="s">
        <v>3</v>
      </c>
      <c r="C12" s="8" t="s">
        <v>13</v>
      </c>
      <c r="D12" s="8" t="s">
        <v>4</v>
      </c>
      <c r="E12" s="8" t="s">
        <v>14</v>
      </c>
      <c r="F12" s="8" t="s">
        <v>15</v>
      </c>
      <c r="G12" s="8" t="s">
        <v>16</v>
      </c>
      <c r="H12" s="8" t="s">
        <v>17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89" t="s">
        <v>18</v>
      </c>
      <c r="B19" s="89"/>
      <c r="C19" s="89"/>
      <c r="D19" s="89"/>
      <c r="E19" s="89"/>
      <c r="F19" s="89"/>
      <c r="G19" s="89"/>
      <c r="H19" s="89"/>
    </row>
    <row r="20" spans="1:8" ht="14.25" x14ac:dyDescent="0.2">
      <c r="A20" s="90" t="s">
        <v>19</v>
      </c>
      <c r="B20" s="90"/>
      <c r="C20" s="90"/>
      <c r="D20" s="90"/>
      <c r="E20" s="90"/>
      <c r="F20" s="90"/>
      <c r="G20" s="90"/>
      <c r="H20" s="90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91" t="s">
        <v>20</v>
      </c>
      <c r="B24" s="91"/>
      <c r="C24" s="91"/>
      <c r="D24" s="91"/>
      <c r="E24" s="91"/>
      <c r="F24" s="91"/>
      <c r="G24" s="91"/>
      <c r="H24" s="91"/>
    </row>
    <row r="25" spans="1:8" ht="15" customHeight="1" x14ac:dyDescent="0.2">
      <c r="A25" s="91" t="s">
        <v>21</v>
      </c>
      <c r="B25" s="91"/>
      <c r="C25" s="91"/>
      <c r="D25" s="91"/>
      <c r="E25" s="91"/>
      <c r="F25" s="91"/>
      <c r="G25" s="91"/>
      <c r="H25" s="91"/>
    </row>
    <row r="26" spans="1:8" ht="15" customHeight="1" x14ac:dyDescent="0.2">
      <c r="A26" s="84" t="s">
        <v>22</v>
      </c>
      <c r="B26" s="84"/>
      <c r="C26" s="84"/>
      <c r="D26" s="84"/>
      <c r="E26" s="84"/>
      <c r="F26" s="84"/>
      <c r="G26" s="84"/>
      <c r="H26" s="84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CEART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2018-09-12T18:16:17Z</dcterms:modified>
</cp:coreProperties>
</file>