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EstaPasta_de_trabalho" defaultThemeVersion="124226"/>
  <mc:AlternateContent xmlns:mc="http://schemas.openxmlformats.org/markup-compatibility/2006">
    <mc:Choice Requires="x15">
      <x15ac:absPath xmlns:x15ac="http://schemas.microsoft.com/office/spreadsheetml/2010/11/ac" url="D:\Desktop\PF\UDESC\2021\Relatórios 2021\Outubro\"/>
    </mc:Choice>
  </mc:AlternateContent>
  <xr:revisionPtr revIDLastSave="0" documentId="13_ncr:1_{39945655-08B1-4B39-B274-6CD74F354BC3}" xr6:coauthVersionLast="47" xr6:coauthVersionMax="47" xr10:uidLastSave="{00000000-0000-0000-0000-000000000000}"/>
  <bookViews>
    <workbookView xWindow="43080" yWindow="3795" windowWidth="29040" windowHeight="15840" tabRatio="857" activeTab="11" xr2:uid="{00000000-000D-0000-FFFF-FFFF00000000}"/>
  </bookViews>
  <sheets>
    <sheet name="REITORIA" sheetId="133" r:id="rId1"/>
    <sheet name="ESAG" sheetId="129" r:id="rId2"/>
    <sheet name="CEART" sheetId="130" r:id="rId3"/>
    <sheet name="CEFID" sheetId="124" r:id="rId4"/>
    <sheet name="FAED" sheetId="112" r:id="rId5"/>
    <sheet name="CEAD" sheetId="132" r:id="rId6"/>
    <sheet name="CCT" sheetId="134" r:id="rId7"/>
    <sheet name="CEPLAN" sheetId="135" r:id="rId8"/>
    <sheet name="CAV" sheetId="136" r:id="rId9"/>
    <sheet name="CEO" sheetId="137" r:id="rId10"/>
    <sheet name="CEAVI" sheetId="138" r:id="rId11"/>
    <sheet name="CESFI" sheetId="113" r:id="rId12"/>
    <sheet name="CERES" sheetId="117" r:id="rId13"/>
    <sheet name="GESTOR" sheetId="128" r:id="rId14"/>
  </sheets>
  <definedNames>
    <definedName name="CEPLAN" localSheetId="8">#REF!</definedName>
    <definedName name="CEPLAN" localSheetId="6">#REF!</definedName>
    <definedName name="CEPLAN" localSheetId="5">#REF!</definedName>
    <definedName name="CEPLAN" localSheetId="2">#REF!</definedName>
    <definedName name="CEPLAN" localSheetId="10">#REF!</definedName>
    <definedName name="CEPLAN" localSheetId="9">#REF!</definedName>
    <definedName name="CEPLAN" localSheetId="7">#REF!</definedName>
    <definedName name="CEPLAN" localSheetId="1">#REF!</definedName>
    <definedName name="CEPLAN" localSheetId="13">#REF!</definedName>
    <definedName name="CEPLAN" localSheetId="0">#REF!</definedName>
    <definedName name="CEPLAN">#REF!</definedName>
    <definedName name="diasuteis" localSheetId="8">#REF!</definedName>
    <definedName name="diasuteis" localSheetId="6">#REF!</definedName>
    <definedName name="diasuteis" localSheetId="5">#REF!</definedName>
    <definedName name="diasuteis" localSheetId="2">#REF!</definedName>
    <definedName name="diasuteis" localSheetId="10">#REF!</definedName>
    <definedName name="diasuteis" localSheetId="3">#REF!</definedName>
    <definedName name="diasuteis" localSheetId="9">#REF!</definedName>
    <definedName name="diasuteis" localSheetId="7">#REF!</definedName>
    <definedName name="diasuteis" localSheetId="1">#REF!</definedName>
    <definedName name="diasuteis" localSheetId="13">#REF!</definedName>
    <definedName name="diasuteis" localSheetId="0">#REF!</definedName>
    <definedName name="diasuteis">#REF!</definedName>
    <definedName name="Ferias" localSheetId="8">#REF!</definedName>
    <definedName name="Ferias" localSheetId="6">#REF!</definedName>
    <definedName name="Ferias" localSheetId="5">#REF!</definedName>
    <definedName name="Ferias" localSheetId="2">#REF!</definedName>
    <definedName name="Ferias" localSheetId="10">#REF!</definedName>
    <definedName name="Ferias" localSheetId="3">#REF!</definedName>
    <definedName name="Ferias" localSheetId="9">#REF!</definedName>
    <definedName name="Ferias" localSheetId="7">#REF!</definedName>
    <definedName name="Ferias" localSheetId="1">#REF!</definedName>
    <definedName name="Ferias" localSheetId="13">#REF!</definedName>
    <definedName name="Ferias" localSheetId="0">#REF!</definedName>
    <definedName name="Ferias">#REF!</definedName>
    <definedName name="RD" localSheetId="8">OFFSET(#REF!,(MATCH(SMALL(#REF!,ROW()-10),#REF!,0)-1),0)</definedName>
    <definedName name="RD" localSheetId="6">OFFSET(#REF!,(MATCH(SMALL(#REF!,ROW()-10),#REF!,0)-1),0)</definedName>
    <definedName name="RD" localSheetId="5">OFFSET(#REF!,(MATCH(SMALL(#REF!,ROW()-10),#REF!,0)-1),0)</definedName>
    <definedName name="RD" localSheetId="2">OFFSET(#REF!,(MATCH(SMALL(#REF!,ROW()-10),#REF!,0)-1),0)</definedName>
    <definedName name="RD" localSheetId="10">OFFSET(#REF!,(MATCH(SMALL(#REF!,ROW()-10),#REF!,0)-1),0)</definedName>
    <definedName name="RD" localSheetId="3">OFFSET(#REF!,(MATCH(SMALL(#REF!,ROW()-10),#REF!,0)-1),0)</definedName>
    <definedName name="RD" localSheetId="9">OFFSET(#REF!,(MATCH(SMALL(#REF!,ROW()-10),#REF!,0)-1),0)</definedName>
    <definedName name="RD" localSheetId="7">OFFSET(#REF!,(MATCH(SMALL(#REF!,ROW()-10),#REF!,0)-1),0)</definedName>
    <definedName name="RD" localSheetId="1">OFFSET(#REF!,(MATCH(SMALL(#REF!,ROW()-10),#REF!,0)-1),0)</definedName>
    <definedName name="RD" localSheetId="13">OFFSET(#REF!,(MATCH(SMALL(#REF!,ROW()-10),#REF!,0)-1),0)</definedName>
    <definedName name="RD" localSheetId="0">OFFSET(#REF!,(MATCH(SMALL(#REF!,ROW()-10),#REF!,0)-1),0)</definedName>
    <definedName name="RD">OFFSET(#REF!,(MATCH(SMALL(#REF!,ROW()-10),#REF!,0)-1),0)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16" i="113" l="1"/>
  <c r="M16" i="113"/>
  <c r="N16" i="137" l="1"/>
  <c r="M16" i="137"/>
  <c r="N16" i="124" l="1"/>
  <c r="M16" i="124"/>
  <c r="J5" i="137" l="1"/>
  <c r="K5" i="137" s="1"/>
  <c r="L5" i="137" s="1"/>
  <c r="J5" i="138"/>
  <c r="I8" i="128"/>
  <c r="F5" i="128"/>
  <c r="F6" i="128"/>
  <c r="I6" i="128" s="1"/>
  <c r="F7" i="128"/>
  <c r="I7" i="128" s="1"/>
  <c r="F8" i="128"/>
  <c r="F9" i="128"/>
  <c r="I9" i="128" s="1"/>
  <c r="F10" i="128"/>
  <c r="I10" i="128" s="1"/>
  <c r="F11" i="128"/>
  <c r="I11" i="128" s="1"/>
  <c r="F12" i="128"/>
  <c r="I12" i="128" s="1"/>
  <c r="F13" i="128"/>
  <c r="I13" i="128" s="1"/>
  <c r="F14" i="128"/>
  <c r="F15" i="128"/>
  <c r="I15" i="128" s="1"/>
  <c r="F21" i="128"/>
  <c r="F4" i="128"/>
  <c r="N16" i="138"/>
  <c r="M16" i="138"/>
  <c r="K15" i="138"/>
  <c r="L15" i="138" s="1"/>
  <c r="K14" i="138"/>
  <c r="L14" i="138" s="1"/>
  <c r="K13" i="138"/>
  <c r="L13" i="138" s="1"/>
  <c r="K12" i="138"/>
  <c r="L12" i="138" s="1"/>
  <c r="K11" i="138"/>
  <c r="L11" i="138" s="1"/>
  <c r="K10" i="138"/>
  <c r="L10" i="138" s="1"/>
  <c r="K9" i="138"/>
  <c r="L9" i="138" s="1"/>
  <c r="K8" i="138"/>
  <c r="L8" i="138" s="1"/>
  <c r="K7" i="138"/>
  <c r="L7" i="138" s="1"/>
  <c r="K6" i="138"/>
  <c r="L6" i="138" s="1"/>
  <c r="K5" i="138"/>
  <c r="L5" i="138" s="1"/>
  <c r="K4" i="138"/>
  <c r="L4" i="138" s="1"/>
  <c r="K15" i="137"/>
  <c r="L15" i="137" s="1"/>
  <c r="K14" i="137"/>
  <c r="L14" i="137" s="1"/>
  <c r="K13" i="137"/>
  <c r="L13" i="137" s="1"/>
  <c r="K12" i="137"/>
  <c r="L12" i="137" s="1"/>
  <c r="K11" i="137"/>
  <c r="L11" i="137" s="1"/>
  <c r="K10" i="137"/>
  <c r="L10" i="137" s="1"/>
  <c r="K9" i="137"/>
  <c r="L9" i="137" s="1"/>
  <c r="K8" i="137"/>
  <c r="L8" i="137" s="1"/>
  <c r="K7" i="137"/>
  <c r="L7" i="137" s="1"/>
  <c r="K6" i="137"/>
  <c r="L6" i="137" s="1"/>
  <c r="K4" i="137"/>
  <c r="L4" i="137" s="1"/>
  <c r="N16" i="136"/>
  <c r="M16" i="136"/>
  <c r="L15" i="136"/>
  <c r="K15" i="136"/>
  <c r="K14" i="136"/>
  <c r="L14" i="136" s="1"/>
  <c r="K13" i="136"/>
  <c r="L13" i="136" s="1"/>
  <c r="L12" i="136"/>
  <c r="K12" i="136"/>
  <c r="K11" i="136"/>
  <c r="L11" i="136" s="1"/>
  <c r="K10" i="136"/>
  <c r="L10" i="136" s="1"/>
  <c r="K9" i="136"/>
  <c r="L9" i="136" s="1"/>
  <c r="K8" i="136"/>
  <c r="L8" i="136" s="1"/>
  <c r="K7" i="136"/>
  <c r="L7" i="136" s="1"/>
  <c r="K6" i="136"/>
  <c r="L6" i="136" s="1"/>
  <c r="K5" i="136"/>
  <c r="L5" i="136" s="1"/>
  <c r="K4" i="136"/>
  <c r="L4" i="136" s="1"/>
  <c r="N16" i="135"/>
  <c r="M16" i="135"/>
  <c r="K15" i="135"/>
  <c r="L15" i="135" s="1"/>
  <c r="K14" i="135"/>
  <c r="L14" i="135" s="1"/>
  <c r="K13" i="135"/>
  <c r="L13" i="135" s="1"/>
  <c r="K12" i="135"/>
  <c r="L12" i="135" s="1"/>
  <c r="K11" i="135"/>
  <c r="L11" i="135" s="1"/>
  <c r="K10" i="135"/>
  <c r="L10" i="135" s="1"/>
  <c r="K9" i="135"/>
  <c r="L9" i="135" s="1"/>
  <c r="K8" i="135"/>
  <c r="L8" i="135" s="1"/>
  <c r="K7" i="135"/>
  <c r="L7" i="135" s="1"/>
  <c r="K6" i="135"/>
  <c r="L6" i="135" s="1"/>
  <c r="K5" i="135"/>
  <c r="L5" i="135" s="1"/>
  <c r="K4" i="135"/>
  <c r="L4" i="135" s="1"/>
  <c r="N16" i="134"/>
  <c r="M16" i="134"/>
  <c r="K15" i="134"/>
  <c r="L15" i="134" s="1"/>
  <c r="K14" i="134"/>
  <c r="L14" i="134" s="1"/>
  <c r="K13" i="134"/>
  <c r="L13" i="134" s="1"/>
  <c r="L12" i="134"/>
  <c r="K12" i="134"/>
  <c r="K11" i="134"/>
  <c r="L11" i="134" s="1"/>
  <c r="K10" i="134"/>
  <c r="L10" i="134" s="1"/>
  <c r="K9" i="134"/>
  <c r="L9" i="134" s="1"/>
  <c r="K8" i="134"/>
  <c r="L8" i="134" s="1"/>
  <c r="K7" i="134"/>
  <c r="L7" i="134" s="1"/>
  <c r="K6" i="134"/>
  <c r="L6" i="134" s="1"/>
  <c r="K5" i="134"/>
  <c r="L5" i="134" s="1"/>
  <c r="K4" i="134"/>
  <c r="L4" i="134" s="1"/>
  <c r="N16" i="133"/>
  <c r="M16" i="133"/>
  <c r="K15" i="133"/>
  <c r="L15" i="133" s="1"/>
  <c r="K14" i="133"/>
  <c r="L14" i="133" s="1"/>
  <c r="K13" i="133"/>
  <c r="L13" i="133" s="1"/>
  <c r="K12" i="133"/>
  <c r="L12" i="133" s="1"/>
  <c r="K11" i="133"/>
  <c r="L11" i="133" s="1"/>
  <c r="K10" i="133"/>
  <c r="L10" i="133" s="1"/>
  <c r="K9" i="133"/>
  <c r="L9" i="133" s="1"/>
  <c r="K8" i="133"/>
  <c r="L8" i="133" s="1"/>
  <c r="K7" i="133"/>
  <c r="L7" i="133" s="1"/>
  <c r="K6" i="133"/>
  <c r="L6" i="133" s="1"/>
  <c r="K5" i="133"/>
  <c r="L5" i="133" s="1"/>
  <c r="K4" i="133"/>
  <c r="L4" i="133" s="1"/>
  <c r="N16" i="117"/>
  <c r="M16" i="117"/>
  <c r="K15" i="117"/>
  <c r="L15" i="117" s="1"/>
  <c r="K14" i="117"/>
  <c r="L14" i="117" s="1"/>
  <c r="K13" i="117"/>
  <c r="L13" i="117" s="1"/>
  <c r="K12" i="117"/>
  <c r="L12" i="117" s="1"/>
  <c r="K11" i="117"/>
  <c r="L11" i="117" s="1"/>
  <c r="K10" i="117"/>
  <c r="L10" i="117" s="1"/>
  <c r="K9" i="117"/>
  <c r="L9" i="117" s="1"/>
  <c r="K8" i="117"/>
  <c r="L8" i="117" s="1"/>
  <c r="K7" i="117"/>
  <c r="L7" i="117" s="1"/>
  <c r="K6" i="117"/>
  <c r="L6" i="117" s="1"/>
  <c r="K5" i="117"/>
  <c r="L5" i="117" s="1"/>
  <c r="K4" i="117"/>
  <c r="L4" i="117" s="1"/>
  <c r="K15" i="124"/>
  <c r="L15" i="124" s="1"/>
  <c r="K14" i="124"/>
  <c r="L14" i="124" s="1"/>
  <c r="K13" i="124"/>
  <c r="L13" i="124" s="1"/>
  <c r="K12" i="124"/>
  <c r="L12" i="124" s="1"/>
  <c r="K11" i="124"/>
  <c r="L11" i="124" s="1"/>
  <c r="K10" i="124"/>
  <c r="L10" i="124" s="1"/>
  <c r="K9" i="124"/>
  <c r="L9" i="124" s="1"/>
  <c r="K8" i="124"/>
  <c r="L8" i="124" s="1"/>
  <c r="K7" i="124"/>
  <c r="L7" i="124" s="1"/>
  <c r="K6" i="124"/>
  <c r="L6" i="124" s="1"/>
  <c r="K5" i="124"/>
  <c r="L5" i="124" s="1"/>
  <c r="K4" i="124"/>
  <c r="L4" i="124" s="1"/>
  <c r="N16" i="112"/>
  <c r="M16" i="112"/>
  <c r="K15" i="112"/>
  <c r="L15" i="112" s="1"/>
  <c r="K14" i="112"/>
  <c r="L14" i="112" s="1"/>
  <c r="K13" i="112"/>
  <c r="L13" i="112" s="1"/>
  <c r="K12" i="112"/>
  <c r="L12" i="112" s="1"/>
  <c r="K11" i="112"/>
  <c r="L11" i="112" s="1"/>
  <c r="K10" i="112"/>
  <c r="L10" i="112" s="1"/>
  <c r="K9" i="112"/>
  <c r="L9" i="112" s="1"/>
  <c r="K8" i="112"/>
  <c r="L8" i="112" s="1"/>
  <c r="K7" i="112"/>
  <c r="L7" i="112" s="1"/>
  <c r="K6" i="112"/>
  <c r="L6" i="112" s="1"/>
  <c r="K5" i="112"/>
  <c r="L5" i="112" s="1"/>
  <c r="K4" i="112"/>
  <c r="L4" i="112" s="1"/>
  <c r="N16" i="130"/>
  <c r="M16" i="130"/>
  <c r="K15" i="130"/>
  <c r="L15" i="130" s="1"/>
  <c r="K14" i="130"/>
  <c r="L14" i="130" s="1"/>
  <c r="K13" i="130"/>
  <c r="L13" i="130" s="1"/>
  <c r="K12" i="130"/>
  <c r="L12" i="130" s="1"/>
  <c r="K11" i="130"/>
  <c r="L11" i="130" s="1"/>
  <c r="K10" i="130"/>
  <c r="L10" i="130" s="1"/>
  <c r="K9" i="130"/>
  <c r="L9" i="130" s="1"/>
  <c r="K8" i="130"/>
  <c r="L8" i="130" s="1"/>
  <c r="K7" i="130"/>
  <c r="L7" i="130" s="1"/>
  <c r="L6" i="130"/>
  <c r="K6" i="130"/>
  <c r="K5" i="130"/>
  <c r="L5" i="130" s="1"/>
  <c r="K4" i="130"/>
  <c r="L4" i="130" s="1"/>
  <c r="N16" i="132"/>
  <c r="M16" i="132"/>
  <c r="K15" i="132"/>
  <c r="L15" i="132" s="1"/>
  <c r="K14" i="132"/>
  <c r="L14" i="132" s="1"/>
  <c r="K13" i="132"/>
  <c r="L13" i="132" s="1"/>
  <c r="K12" i="132"/>
  <c r="L12" i="132" s="1"/>
  <c r="K11" i="132"/>
  <c r="L11" i="132" s="1"/>
  <c r="K10" i="132"/>
  <c r="L10" i="132" s="1"/>
  <c r="K9" i="132"/>
  <c r="L9" i="132" s="1"/>
  <c r="K8" i="132"/>
  <c r="L8" i="132" s="1"/>
  <c r="K7" i="132"/>
  <c r="L7" i="132" s="1"/>
  <c r="K6" i="132"/>
  <c r="L6" i="132" s="1"/>
  <c r="K5" i="132"/>
  <c r="L5" i="132" s="1"/>
  <c r="K4" i="132"/>
  <c r="L4" i="132" s="1"/>
  <c r="N16" i="129"/>
  <c r="M16" i="129"/>
  <c r="K15" i="129"/>
  <c r="L15" i="129" s="1"/>
  <c r="K14" i="129"/>
  <c r="L14" i="129" s="1"/>
  <c r="K13" i="129"/>
  <c r="L13" i="129" s="1"/>
  <c r="K12" i="129"/>
  <c r="L12" i="129" s="1"/>
  <c r="K11" i="129"/>
  <c r="L11" i="129" s="1"/>
  <c r="K10" i="129"/>
  <c r="L10" i="129" s="1"/>
  <c r="K9" i="129"/>
  <c r="L9" i="129" s="1"/>
  <c r="K8" i="129"/>
  <c r="L8" i="129" s="1"/>
  <c r="K7" i="129"/>
  <c r="L7" i="129" s="1"/>
  <c r="K6" i="129"/>
  <c r="L6" i="129" s="1"/>
  <c r="K5" i="129"/>
  <c r="L5" i="129" s="1"/>
  <c r="K4" i="129"/>
  <c r="L4" i="129" s="1"/>
  <c r="I14" i="128" l="1"/>
  <c r="I5" i="128"/>
  <c r="K10" i="113"/>
  <c r="L10" i="113" s="1"/>
  <c r="K11" i="113"/>
  <c r="G11" i="128" s="1"/>
  <c r="J11" i="128" s="1"/>
  <c r="K12" i="113"/>
  <c r="L12" i="113" s="1"/>
  <c r="K14" i="113"/>
  <c r="L14" i="113" s="1"/>
  <c r="G12" i="128" l="1"/>
  <c r="J12" i="128" s="1"/>
  <c r="L11" i="113"/>
  <c r="G14" i="128"/>
  <c r="J14" i="128" s="1"/>
  <c r="G10" i="128"/>
  <c r="J10" i="128" s="1"/>
  <c r="H11" i="128"/>
  <c r="H12" i="128"/>
  <c r="H14" i="128" l="1"/>
  <c r="H10" i="128"/>
  <c r="K13" i="113" l="1"/>
  <c r="G13" i="128" s="1"/>
  <c r="K15" i="113"/>
  <c r="G15" i="128" s="1"/>
  <c r="J15" i="128" l="1"/>
  <c r="H15" i="128"/>
  <c r="J13" i="128"/>
  <c r="H13" i="128"/>
  <c r="L15" i="113"/>
  <c r="L13" i="113"/>
  <c r="F23" i="128"/>
  <c r="F22" i="128"/>
  <c r="K5" i="113" l="1"/>
  <c r="G5" i="128" s="1"/>
  <c r="K6" i="113"/>
  <c r="G6" i="128" s="1"/>
  <c r="K7" i="113"/>
  <c r="G7" i="128" s="1"/>
  <c r="K8" i="113"/>
  <c r="G8" i="128" s="1"/>
  <c r="K9" i="113"/>
  <c r="G9" i="128" s="1"/>
  <c r="K4" i="113"/>
  <c r="G4" i="128" s="1"/>
  <c r="H8" i="128" l="1"/>
  <c r="J8" i="128"/>
  <c r="J9" i="128"/>
  <c r="H9" i="128"/>
  <c r="J7" i="128"/>
  <c r="H7" i="128"/>
  <c r="J6" i="128"/>
  <c r="H6" i="128"/>
  <c r="J5" i="128"/>
  <c r="H5" i="128"/>
  <c r="L4" i="113"/>
  <c r="I4" i="128" l="1"/>
  <c r="I16" i="128" s="1"/>
  <c r="J24" i="128" s="1"/>
  <c r="L9" i="113" l="1"/>
  <c r="L8" i="113"/>
  <c r="J4" i="128"/>
  <c r="J16" i="128" s="1"/>
  <c r="J25" i="128" s="1"/>
  <c r="H4" i="128" l="1"/>
  <c r="L7" i="113"/>
  <c r="L6" i="113"/>
  <c r="L5" i="113"/>
  <c r="J27" i="1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Muraro</author>
  </authors>
  <commentList>
    <comment ref="J5" authorId="0" shapeId="0" xr:uid="{DEE4814D-89FC-4118-84C8-6D1D76A3E8B9}">
      <text>
        <r>
          <rPr>
            <b/>
            <sz val="9"/>
            <color indexed="81"/>
            <rFont val="Segoe UI"/>
            <charset val="1"/>
          </rPr>
          <t>Muraro:</t>
        </r>
        <r>
          <rPr>
            <sz val="9"/>
            <color indexed="81"/>
            <rFont val="Segoe UI"/>
            <charset val="1"/>
          </rPr>
          <t xml:space="preserve">
Cedidas 250 unid. pelo CEAVI em 16/04/21.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Muraro</author>
  </authors>
  <commentList>
    <comment ref="J5" authorId="0" shapeId="0" xr:uid="{15D7C725-68E2-46CD-9391-AF0A7F4D745A}">
      <text>
        <r>
          <rPr>
            <b/>
            <sz val="9"/>
            <color indexed="81"/>
            <rFont val="Segoe UI"/>
            <charset val="1"/>
          </rPr>
          <t>Muraro:</t>
        </r>
        <r>
          <rPr>
            <sz val="9"/>
            <color indexed="81"/>
            <rFont val="Segoe UI"/>
            <charset val="1"/>
          </rPr>
          <t xml:space="preserve">
Cedidas 250 unid. ao CEO em 16/04/21.</t>
        </r>
      </text>
    </comment>
  </commentList>
</comments>
</file>

<file path=xl/sharedStrings.xml><?xml version="1.0" encoding="utf-8"?>
<sst xmlns="http://schemas.openxmlformats.org/spreadsheetml/2006/main" count="1659" uniqueCount="85">
  <si>
    <t>Saldo / Automático</t>
  </si>
  <si>
    <t>...../...../......</t>
  </si>
  <si>
    <t>Preço UNITÁRIO (R$)</t>
  </si>
  <si>
    <t>ALERTA</t>
  </si>
  <si>
    <t>Unidade</t>
  </si>
  <si>
    <t>SALDO</t>
  </si>
  <si>
    <t>Qtde Registrada</t>
  </si>
  <si>
    <t>Valor Total Registrado</t>
  </si>
  <si>
    <t>Valor Total Utilizado</t>
  </si>
  <si>
    <t>Valor Total da Ata com Aditivo</t>
  </si>
  <si>
    <t>Valor Utilizado</t>
  </si>
  <si>
    <t>% Aditivos</t>
  </si>
  <si>
    <t>% Utilizado</t>
  </si>
  <si>
    <t>Qtde Utilizada</t>
  </si>
  <si>
    <t>CENTRO PARTICIPANTE:</t>
  </si>
  <si>
    <t xml:space="preserve">Item </t>
  </si>
  <si>
    <t>Empresa</t>
  </si>
  <si>
    <t>ESPECIFICAÇÕES</t>
  </si>
  <si>
    <t>Resumo Atualizado e</t>
  </si>
  <si>
    <t>Grupo-Classe</t>
  </si>
  <si>
    <t>Código NUC</t>
  </si>
  <si>
    <t>Detalhamento</t>
  </si>
  <si>
    <t>PROCESSO: PE SEA 66/2020</t>
  </si>
  <si>
    <t>VIGÊNCIA DA ATA: 11/11/2020 até 11/11/2021</t>
  </si>
  <si>
    <t xml:space="preserve"> AF/OS nº  xxxx/2021 Qtde. DT</t>
  </si>
  <si>
    <t>ALPHA    HIGIENE    E    LIMPEZA    LTDA,    inscrita    no    CNPJ/MF    sob    o    nº 09.276.894/0001-11</t>
  </si>
  <si>
    <t>Desinfetante a base de hipoclorito de sódio com 1%, embalagem com no máximo 5 litros de cloro ativo (10.000ppm), com ação bactericida, baixa toxicidade, amplo espectro para desinfecção de material de inaloterapia, superfícies, lavagem de verduras e lactário. Não deve ter cheiro agressivo, não deverá ser corrosivo sobre plásticos e borrachas. Apresentar autorização de funcionamento. A embalagem, registro MS e laudos técnicos emitido por laboratório credenciado conforme legislação RDC 321/2019.</t>
  </si>
  <si>
    <t>66-02</t>
  </si>
  <si>
    <t>00943-1-001</t>
  </si>
  <si>
    <t>339030.22</t>
  </si>
  <si>
    <t>PEÇA</t>
  </si>
  <si>
    <t>MARCA</t>
  </si>
  <si>
    <t>BENFORT</t>
  </si>
  <si>
    <t>MAYCON  WILL  EIRELI,  inscrita  no  CNPJ/MF  sob  o  nº  18.712.730/0001-80</t>
  </si>
  <si>
    <t>Gorro cirúrgico descartável, com elástico, de não tecido, micro perfurado, gramatura mínima de 16g/m2, condicionados em recipiente que garanta a integridade do produto, apresentando na embalagem dados de identificação, lote, procedência, validade, apresentar isenção de registro MS</t>
  </si>
  <si>
    <t>Nobre</t>
  </si>
  <si>
    <t>Peça</t>
  </si>
  <si>
    <t>66-15</t>
  </si>
  <si>
    <t>00966-0-006</t>
  </si>
  <si>
    <t>339030.28</t>
  </si>
  <si>
    <t>ELFORT  IMPORTAÇÃO  E  DISTRIBUICAO  DE  PRODUTOS  EIRELI,  inscrita  no CNPJ/MF sob o nº 09.213.849/0001-18</t>
  </si>
  <si>
    <t>Máscara respiradora semi-facial, para proteção de agentes
biológicos:Tuberculose,Gripe Aviária, Pneumonia Asiática, Herpes Zoster, Antavirose Rubéola, Sarampo, Varicela, parotidite infecciosa, monucleose infecciosa, candidíase e furunculose, sem viseira, com no mínimo três camadas, camada externa 100% em polipropileno e camada interna de celulose e poliester, eficiência de filtração bacteriana (BFE) no mínimo de 99%, eficiência mínima de filtragem de 95%, preferencialmente formato de trapézio, sendo possível na base menor do trapézio proceder dobradura para fechá-la pela extremidade (base maior do trapézio), anatômica, com clip nasal em alumínio dobrável, ajustável, com as pontas arredondadas e resistente, atraumática, hipoalergênica, inodora, sem prejuízo da respiração natural, duas tiras elásticas reforçadas, que proporcione boa vedação no rosto, sem desprender partículas do material (fiapos), acondicionados em recipiente que garanta a integridade do produto, apresentando na embalagem dados de identificação, lote, data de validade, procedência, apresentar registro no MS, apresentar laudo de eficiência de filtragem bacteriana (EBF), apresentar certificado de aprovação M.T.</t>
  </si>
  <si>
    <t>KSN</t>
  </si>
  <si>
    <t>00966-0-007</t>
  </si>
  <si>
    <t>Máscara facial sem viseira com no mínimo três camadas,camada externa 100% em polipropileno, e camada interna de celulose e poliester, para procedimentos cirúrgicos, com clips nasal, eficiência de filtragem bacteriana acima (BFE) de 95%, formato antômico, hipoalergêncio, inodora, sem prejuízo da respiração natural, presilhas reforçadas, com ajuste em elástico, sem desprender partículas do material (fiapos), acondicionados em recipiente que garanta a integridade do produto, apresentando na embalagem dados de identificação, lote, data de validade, procedência, apresentar laudo de eficiência de filtragem bacteriana (EBF), apresentar certificado de aprovação MT.</t>
  </si>
  <si>
    <t>00966-0-008</t>
  </si>
  <si>
    <t>SC MED DISTRIBUIDORA MEDICO HOSPITALAR LTDA, inscrita no CNPJ/MF sob o nº 27.311.107/0001-07</t>
  </si>
  <si>
    <t>Máscara facial sem viseira com no mínimo três camadas,camada externa 100% em polipropileno, e camada interna de celulose e poliester, para procedimentos cirúrgicos, com clips nasal, eficiência de filtragem bacteriana acima (BFE) de 95%, formato antômico, hipoalergêncio, inodora, sem prejuízo da respiração
natural, presilhas reforçadas, com ajuste de tiras, sem
desprender partículas do material (fiapos), acondicionados em recipiente que garanta a integridade do produto, apresentando na embalagem dados de identificação, lote, data de validade, procedência, apresentar laudo de eficiência de filtragem bacteriana (EBF), apresentar certificado de aprovação MT.</t>
  </si>
  <si>
    <t>Neve Premium</t>
  </si>
  <si>
    <t>00966-0-138</t>
  </si>
  <si>
    <t>MEDCLEAN  COMERCIAL  LTDA,  inscrita  no  CNPJ/MF  sob  o  nº  03.921.280/0001-69</t>
  </si>
  <si>
    <t>Avental descartável, confeccionado em material não tecido para uso odonto-medico-hospitalar ou equivalente, impermeável. Com largura de no mínimo 1,6m e altura de, no mínimo, 1,5 m, medindo-se na parte posterior da peça do decote até a barra inferior. Gramatura de no mínimo 30g/m2. Barreira microbiana comprovada por laudos de Eficiência de Filtração Bacteriana (BFE) e Eficiência de Filtração Viral (VFE) do produto acabado. O produto deverá atender as normas técnicas ABNT NBR ISO 13688:2017 ; ABNT NBR 16064:2016 ; ABNT NBR 14873:2002 ; ABNT NBR ISO 16693:2018 . Manga longa com punho em malha canelada ou elástico, sistema de ajuste com transpasse nas costas e fixação através de amarrilhos nas costas e cintura. Embalagem individual. Apresentar Registro ANVISA ou declaração de atendimento a RDC Nº 379, de 30 de Abril de
2020.
***Atendimento ao COVID-19**</t>
  </si>
  <si>
    <t>CLEANTECH/RMS80053550011/CX C/ 100U/AV PROC SMS.</t>
  </si>
  <si>
    <t>00966-0-174</t>
  </si>
  <si>
    <t>PKB    PRODUTOS    QUÍMICOS    LTDA,    inscrita    no    CNPJ/MF    sob    o    nº 01.648.513/0001-76</t>
  </si>
  <si>
    <t>Álcool a 70% para desinfecção de materiais, superfícies, em frasco de 1 (um) litro. Apresentar registro de saneante na ANVISA e laudo de teor alcoólico (por lote fornecido). Embaladas em caixa de papelão resistente</t>
  </si>
  <si>
    <t>Sauba</t>
  </si>
  <si>
    <t>62-02</t>
  </si>
  <si>
    <t>01893-7-002</t>
  </si>
  <si>
    <t>Álcool em gel para uso geral 70%, cosmético, embalagem
5 litros</t>
  </si>
  <si>
    <t>01893-7-033</t>
  </si>
  <si>
    <t>Álcool etílico liquido, para uso geral e desinfecção de superfícies e ambientes. Características: com concentração de 68% a 72%. Validade: mínimo 20 meses a partir de cada pedido de entrega. Embalagem: em frasco com 5l, contendo especificações, indicações, precauções e modo de usar, nome, endereço, CNPJ do fabricante, serviço de atendimento ao consumidor, registro no Ministério da Saúde, nome e registro do técnico ou profissional responsável na entidade profissional competente. Data de fabricação e data de validade indicados no produto e na caixa. Observação: Apresentar: AFE - Autorização de Funcionamento da Empresa e notificação ou registro do produto na ANVISA, conforme o caso, de acordo com as legislações vigentes</t>
  </si>
  <si>
    <t>01893-7-035</t>
  </si>
  <si>
    <t>HILEON  CESAR  SUCATELLI  ME,  inscrita  no  CNPJ/MF  sob  o  nº  17.778.957/0001-66</t>
  </si>
  <si>
    <t>Álcool em gel para uso geral 70%, cosmético, embalagem
descart.400 a 500 ml, válvula pump</t>
  </si>
  <si>
    <t>Super</t>
  </si>
  <si>
    <t>01893-7-036</t>
  </si>
  <si>
    <t>BMI  PROSPER  EIRELI  EPP,  inscrita  no  CNPJ/MF  sob  o  nº  14.012.375/0001-86</t>
  </si>
  <si>
    <t>Termômetro infravermelho com mira laser, de ponto único, com faixa de medição de aproximadamente - 30 °C a 260 °C; distância focal de 8:1 a 12:1; resolução 0,1 °C; precisão 2 °C; emissividade valor fixo 0,95. Acompanha manual de instruções e calibração RBC em três pontos a serem definidos pelo usuário.</t>
  </si>
  <si>
    <t>Bioland</t>
  </si>
  <si>
    <t>61-11</t>
  </si>
  <si>
    <t>02718-9-095</t>
  </si>
  <si>
    <t>339030.36</t>
  </si>
  <si>
    <t>CRISTIANI    LOURI    RODRIGUES    ME,    inscrita    no    CNPJ/MF    sob    o    nº 08.676.816/0001-41,</t>
  </si>
  <si>
    <t>Dispenser com reservatório para alcool gel</t>
  </si>
  <si>
    <t>10585-6-005</t>
  </si>
  <si>
    <t>Aquisição de EPI´S para enfrentamento do Coronavírus para os órgãos do 
Estado de Santa Catarina,</t>
  </si>
  <si>
    <t xml:space="preserve"> AF/OS nº  14/2021</t>
  </si>
  <si>
    <t xml:space="preserve"> AF/OS nº  15/2021</t>
  </si>
  <si>
    <t xml:space="preserve"> AF/OS nº  16/2021 </t>
  </si>
  <si>
    <t xml:space="preserve"> AF nº  260/2021 Qtde. Elfort</t>
  </si>
  <si>
    <t xml:space="preserve"> AF nº  261/2021 Qtde. Maycon Will</t>
  </si>
  <si>
    <t>CANCELADO</t>
  </si>
  <si>
    <t xml:space="preserve"> AF/OS nº 415/2021 Qtde. DT</t>
  </si>
  <si>
    <t xml:space="preserve"> AF/OS nº  434/2021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</si>
</sst>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
    <numFmt numFmtId="170" formatCode="_-&quot;R$&quot;\ * #,##0.0000_-;\-&quot;R$&quot;\ * #,##0.0000_-;_-&quot;R$&quot;\ * &quot;-&quot;??_-;_-@_-"/>
    <numFmt numFmtId="171" formatCode="#,##0.00_ ;\-#,##0.00\ "/>
    <numFmt numFmtId="172" formatCode="_-&quot;R$&quot;\ * #,##0.0000_-;\-&quot;R$&quot;\ * #,##0.0000_-;_-&quot;R$&quot;\ * &quot;-&quot;????_-;_-@_-"/>
  </numFmts>
  <fonts count="17" x14ac:knownFonts="1">
    <font>
      <sz val="10"/>
      <name val="Arial"/>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sz val="11"/>
      <color indexed="8"/>
      <name val="Calibri"/>
      <family val="2"/>
    </font>
    <font>
      <sz val="10"/>
      <name val="Arial"/>
    </font>
    <font>
      <b/>
      <sz val="12"/>
      <name val="Calibri"/>
      <family val="2"/>
    </font>
    <font>
      <b/>
      <sz val="14"/>
      <name val="Calibri"/>
      <family val="2"/>
    </font>
    <font>
      <b/>
      <sz val="11"/>
      <name val="Calibri"/>
      <family val="2"/>
      <scheme val="minor"/>
    </font>
    <font>
      <sz val="10"/>
      <color theme="1"/>
      <name val="Arial"/>
      <family val="2"/>
    </font>
    <font>
      <b/>
      <sz val="10"/>
      <name val="Arial"/>
      <family val="2"/>
    </font>
    <font>
      <b/>
      <sz val="10"/>
      <color theme="1"/>
      <name val="Arial"/>
      <family val="2"/>
    </font>
    <font>
      <sz val="10"/>
      <color indexed="8"/>
      <name val="Calibri"/>
      <family val="2"/>
    </font>
    <font>
      <sz val="9"/>
      <color indexed="81"/>
      <name val="Segoe UI"/>
      <charset val="1"/>
    </font>
    <font>
      <b/>
      <sz val="9"/>
      <color indexed="81"/>
      <name val="Segoe UI"/>
      <charset val="1"/>
    </font>
  </fonts>
  <fills count="19">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59999389629810485"/>
        <bgColor indexed="10"/>
      </patternFill>
    </fill>
    <fill>
      <patternFill patternType="solid">
        <fgColor theme="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tint="-0.14999847407452621"/>
        <bgColor indexed="31"/>
      </patternFill>
    </fill>
    <fill>
      <patternFill patternType="solid">
        <fgColor theme="0"/>
        <bgColor indexed="31"/>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4">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167" fontId="4"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4" fontId="7" fillId="0" borderId="0" applyFont="0" applyFill="0" applyBorder="0" applyAlignment="0" applyProtection="0"/>
  </cellStyleXfs>
  <cellXfs count="122">
    <xf numFmtId="0" fontId="0" fillId="0" borderId="0" xfId="0"/>
    <xf numFmtId="0" fontId="3" fillId="0" borderId="0" xfId="1" applyFont="1" applyFill="1" applyAlignment="1">
      <alignment horizontal="center" vertical="center" wrapText="1"/>
    </xf>
    <xf numFmtId="0" fontId="3" fillId="0" borderId="0" xfId="1" applyFont="1" applyAlignment="1">
      <alignment wrapText="1"/>
    </xf>
    <xf numFmtId="0" fontId="3" fillId="0" borderId="0" xfId="1" applyFont="1" applyFill="1" applyAlignment="1">
      <alignment vertical="center" wrapText="1"/>
    </xf>
    <xf numFmtId="0" fontId="3" fillId="0" borderId="0" xfId="1" applyFont="1" applyFill="1" applyAlignment="1" applyProtection="1">
      <alignment wrapText="1"/>
      <protection locked="0"/>
    </xf>
    <xf numFmtId="3" fontId="3" fillId="0" borderId="0" xfId="1" applyNumberFormat="1" applyFont="1" applyAlignment="1" applyProtection="1">
      <alignment wrapText="1"/>
      <protection locked="0"/>
    </xf>
    <xf numFmtId="0" fontId="3" fillId="0" borderId="0" xfId="1" applyFont="1" applyAlignment="1" applyProtection="1">
      <alignment wrapText="1"/>
      <protection locked="0"/>
    </xf>
    <xf numFmtId="168" fontId="5" fillId="8" borderId="2" xfId="1" applyNumberFormat="1" applyFont="1" applyFill="1" applyBorder="1" applyAlignment="1" applyProtection="1">
      <alignment horizontal="right"/>
      <protection locked="0"/>
    </xf>
    <xf numFmtId="168" fontId="5" fillId="8" borderId="3" xfId="1" applyNumberFormat="1" applyFont="1" applyFill="1" applyBorder="1" applyAlignment="1" applyProtection="1">
      <alignment horizontal="right"/>
      <protection locked="0"/>
    </xf>
    <xf numFmtId="9" fontId="5" fillId="8" borderId="4" xfId="12" applyFont="1" applyFill="1" applyBorder="1" applyAlignment="1" applyProtection="1">
      <alignment horizontal="right"/>
      <protection locked="0"/>
    </xf>
    <xf numFmtId="2" fontId="5" fillId="8" borderId="3" xfId="1" applyNumberFormat="1" applyFont="1" applyFill="1" applyBorder="1" applyAlignment="1">
      <alignment horizontal="right"/>
    </xf>
    <xf numFmtId="0" fontId="5" fillId="8" borderId="8" xfId="1" applyFont="1" applyFill="1" applyBorder="1" applyAlignment="1" applyProtection="1">
      <alignment horizontal="left"/>
      <protection locked="0"/>
    </xf>
    <xf numFmtId="0" fontId="5" fillId="8" borderId="15" xfId="1" applyFont="1" applyFill="1" applyBorder="1" applyAlignment="1" applyProtection="1">
      <alignment horizontal="left"/>
      <protection locked="0"/>
    </xf>
    <xf numFmtId="0" fontId="5" fillId="8" borderId="10" xfId="1" applyFont="1" applyFill="1" applyBorder="1" applyAlignment="1" applyProtection="1">
      <alignment horizontal="left"/>
      <protection locked="0"/>
    </xf>
    <xf numFmtId="0" fontId="5" fillId="8" borderId="0" xfId="1" applyFont="1" applyFill="1" applyBorder="1" applyAlignment="1" applyProtection="1">
      <alignment horizontal="left"/>
      <protection locked="0"/>
    </xf>
    <xf numFmtId="0" fontId="5" fillId="8" borderId="12" xfId="1" applyFont="1" applyFill="1" applyBorder="1" applyAlignment="1" applyProtection="1">
      <alignment horizontal="left"/>
      <protection locked="0"/>
    </xf>
    <xf numFmtId="0" fontId="5" fillId="8" borderId="14" xfId="1" applyFont="1" applyFill="1" applyBorder="1" applyAlignment="1" applyProtection="1">
      <alignment horizontal="left"/>
      <protection locked="0"/>
    </xf>
    <xf numFmtId="3" fontId="3" fillId="0" borderId="1" xfId="1" applyNumberFormat="1" applyFont="1" applyFill="1" applyBorder="1" applyAlignment="1" applyProtection="1">
      <alignment horizontal="center" vertical="center" wrapText="1"/>
      <protection locked="0"/>
    </xf>
    <xf numFmtId="0" fontId="3" fillId="6" borderId="1" xfId="0" applyFont="1" applyFill="1" applyBorder="1" applyAlignment="1">
      <alignment horizontal="center" vertical="center" wrapText="1"/>
    </xf>
    <xf numFmtId="0" fontId="3" fillId="6" borderId="1" xfId="1" applyFont="1" applyFill="1" applyBorder="1" applyAlignment="1" applyProtection="1">
      <alignment horizontal="center" vertical="center" wrapText="1"/>
      <protection locked="0"/>
    </xf>
    <xf numFmtId="44" fontId="3" fillId="7" borderId="1" xfId="1" applyNumberFormat="1" applyFont="1" applyFill="1" applyBorder="1" applyAlignment="1">
      <alignment vertical="center" wrapText="1"/>
    </xf>
    <xf numFmtId="0" fontId="3"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xf>
    <xf numFmtId="166" fontId="3" fillId="2" borderId="1" xfId="1" applyNumberFormat="1" applyFont="1" applyFill="1" applyBorder="1" applyAlignment="1">
      <alignment horizontal="center" vertical="center" wrapText="1"/>
    </xf>
    <xf numFmtId="166" fontId="3" fillId="4" borderId="1" xfId="0" applyNumberFormat="1" applyFont="1" applyFill="1" applyBorder="1" applyAlignment="1">
      <alignment horizontal="center" vertical="center" wrapText="1"/>
    </xf>
    <xf numFmtId="3" fontId="3" fillId="3" borderId="1" xfId="1" applyNumberFormat="1" applyFont="1" applyFill="1" applyBorder="1" applyAlignment="1" applyProtection="1">
      <alignment horizontal="center" vertical="center" wrapText="1"/>
      <protection locked="0"/>
    </xf>
    <xf numFmtId="4" fontId="3" fillId="0" borderId="0" xfId="1" applyNumberFormat="1" applyFont="1" applyFill="1" applyAlignment="1">
      <alignment horizontal="center" vertical="center" wrapText="1"/>
    </xf>
    <xf numFmtId="166" fontId="3" fillId="0" borderId="0" xfId="0" applyNumberFormat="1" applyFont="1" applyFill="1" applyAlignment="1">
      <alignment horizontal="center" vertical="center" wrapText="1"/>
    </xf>
    <xf numFmtId="168" fontId="3" fillId="2" borderId="1" xfId="3" applyNumberFormat="1" applyFont="1" applyFill="1" applyBorder="1" applyAlignment="1" applyProtection="1">
      <alignment horizontal="center" vertical="center" wrapText="1"/>
    </xf>
    <xf numFmtId="3" fontId="3" fillId="9" borderId="5" xfId="1" applyNumberFormat="1" applyFont="1" applyFill="1" applyBorder="1" applyAlignment="1" applyProtection="1">
      <alignment horizontal="center" vertical="center" wrapText="1"/>
      <protection locked="0"/>
    </xf>
    <xf numFmtId="44" fontId="3" fillId="2" borderId="1" xfId="13" applyFont="1" applyFill="1" applyBorder="1" applyAlignment="1" applyProtection="1">
      <alignment horizontal="center" vertical="center" wrapText="1"/>
    </xf>
    <xf numFmtId="44" fontId="6" fillId="10" borderId="1" xfId="13" applyFont="1" applyFill="1" applyBorder="1" applyAlignment="1">
      <alignment horizontal="center" vertical="center"/>
    </xf>
    <xf numFmtId="44" fontId="6" fillId="0" borderId="1" xfId="13" applyFont="1" applyFill="1" applyBorder="1" applyAlignment="1">
      <alignment horizontal="center" vertical="center"/>
    </xf>
    <xf numFmtId="44" fontId="3" fillId="0" borderId="0" xfId="13" applyFont="1" applyFill="1" applyAlignment="1">
      <alignment vertical="center" wrapText="1"/>
    </xf>
    <xf numFmtId="0" fontId="8" fillId="10" borderId="1" xfId="0" applyFont="1" applyFill="1" applyBorder="1" applyAlignment="1">
      <alignment horizontal="center" vertical="center"/>
    </xf>
    <xf numFmtId="0" fontId="3" fillId="11" borderId="1" xfId="1" applyNumberFormat="1" applyFont="1" applyFill="1" applyBorder="1" applyAlignment="1" applyProtection="1">
      <alignment horizontal="center" vertical="center" wrapText="1"/>
      <protection locked="0"/>
    </xf>
    <xf numFmtId="0" fontId="3" fillId="0" borderId="0" xfId="1" applyFont="1" applyFill="1" applyAlignment="1">
      <alignment horizontal="center" vertical="center" wrapText="1"/>
    </xf>
    <xf numFmtId="44" fontId="3" fillId="0" borderId="1" xfId="1" applyNumberFormat="1" applyFont="1" applyFill="1" applyBorder="1" applyAlignment="1" applyProtection="1">
      <alignment wrapText="1"/>
      <protection locked="0"/>
    </xf>
    <xf numFmtId="0" fontId="3" fillId="0" borderId="1" xfId="1" applyFont="1" applyBorder="1" applyAlignment="1" applyProtection="1">
      <alignment wrapText="1"/>
      <protection locked="0"/>
    </xf>
    <xf numFmtId="0" fontId="8" fillId="14" borderId="1" xfId="0" applyFont="1" applyFill="1" applyBorder="1" applyAlignment="1">
      <alignment horizontal="center" vertical="center"/>
    </xf>
    <xf numFmtId="0" fontId="8" fillId="15"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44" fontId="3" fillId="15" borderId="2" xfId="13" applyFont="1" applyFill="1" applyBorder="1" applyAlignment="1" applyProtection="1">
      <alignment horizontal="center" vertical="center" wrapText="1"/>
    </xf>
    <xf numFmtId="0" fontId="3" fillId="15" borderId="2" xfId="1" applyFont="1" applyFill="1" applyBorder="1" applyAlignment="1" applyProtection="1">
      <alignment horizontal="center" vertical="center" wrapText="1"/>
    </xf>
    <xf numFmtId="166" fontId="3" fillId="15" borderId="2" xfId="1" applyNumberFormat="1" applyFont="1" applyFill="1" applyBorder="1" applyAlignment="1">
      <alignment horizontal="center" vertical="center" wrapText="1"/>
    </xf>
    <xf numFmtId="0" fontId="3" fillId="15" borderId="2" xfId="1" applyFont="1" applyFill="1" applyBorder="1" applyAlignment="1" applyProtection="1">
      <alignment horizontal="center" vertical="center" wrapText="1"/>
      <protection locked="0"/>
    </xf>
    <xf numFmtId="44" fontId="3" fillId="0" borderId="0" xfId="1" applyNumberFormat="1" applyFont="1" applyAlignment="1">
      <alignment wrapText="1"/>
    </xf>
    <xf numFmtId="44" fontId="3" fillId="0" borderId="0" xfId="8" applyFont="1" applyAlignment="1" applyProtection="1">
      <alignment wrapText="1"/>
      <protection locked="0"/>
    </xf>
    <xf numFmtId="3" fontId="3" fillId="0" borderId="1" xfId="1" applyNumberFormat="1" applyFont="1" applyBorder="1" applyAlignment="1" applyProtection="1">
      <alignment horizontal="center" vertical="center" wrapText="1"/>
      <protection locked="0"/>
    </xf>
    <xf numFmtId="44" fontId="3" fillId="0" borderId="1" xfId="1" applyNumberFormat="1" applyFont="1" applyBorder="1" applyAlignment="1" applyProtection="1">
      <alignment wrapText="1"/>
      <protection locked="0"/>
    </xf>
    <xf numFmtId="0" fontId="8" fillId="16" borderId="1" xfId="0" applyFont="1" applyFill="1" applyBorder="1" applyAlignment="1">
      <alignment horizontal="center" vertical="center"/>
    </xf>
    <xf numFmtId="44" fontId="6" fillId="16" borderId="1" xfId="13" applyFont="1" applyFill="1" applyBorder="1" applyAlignment="1">
      <alignment horizontal="center" vertical="center"/>
    </xf>
    <xf numFmtId="44" fontId="10" fillId="0" borderId="0" xfId="1" applyNumberFormat="1" applyFont="1" applyAlignment="1">
      <alignment wrapText="1"/>
    </xf>
    <xf numFmtId="0" fontId="11" fillId="16" borderId="1" xfId="0" applyFont="1" applyFill="1" applyBorder="1" applyAlignment="1">
      <alignment horizontal="left" vertical="center" wrapText="1"/>
    </xf>
    <xf numFmtId="0" fontId="1" fillId="10" borderId="16" xfId="0" applyFont="1" applyFill="1" applyBorder="1" applyAlignment="1">
      <alignment horizontal="center" vertical="center" wrapText="1"/>
    </xf>
    <xf numFmtId="49" fontId="1" fillId="10" borderId="16" xfId="0" applyNumberFormat="1" applyFont="1" applyFill="1" applyBorder="1" applyAlignment="1">
      <alignment horizontal="center" vertical="center" wrapText="1"/>
    </xf>
    <xf numFmtId="0" fontId="11" fillId="10" borderId="1" xfId="0" applyFont="1" applyFill="1" applyBorder="1" applyAlignment="1">
      <alignment horizontal="left" vertical="center" wrapText="1"/>
    </xf>
    <xf numFmtId="0" fontId="11" fillId="10" borderId="0" xfId="0" applyFont="1" applyFill="1" applyBorder="1" applyAlignment="1">
      <alignment horizontal="center" vertical="center" wrapText="1"/>
    </xf>
    <xf numFmtId="169" fontId="11" fillId="18" borderId="1" xfId="0" applyNumberFormat="1" applyFont="1" applyFill="1" applyBorder="1" applyAlignment="1">
      <alignment horizontal="center" vertical="center"/>
    </xf>
    <xf numFmtId="0" fontId="11" fillId="18" borderId="1" xfId="0" applyFont="1" applyFill="1" applyBorder="1" applyAlignment="1">
      <alignment horizontal="center" vertical="center"/>
    </xf>
    <xf numFmtId="0" fontId="12" fillId="10"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6" borderId="1" xfId="0" applyFont="1" applyFill="1" applyBorder="1" applyAlignment="1">
      <alignment horizontal="left" vertical="center" wrapText="1"/>
    </xf>
    <xf numFmtId="0" fontId="1" fillId="16" borderId="1" xfId="0" applyFont="1" applyFill="1" applyBorder="1" applyAlignment="1">
      <alignment horizontal="center" vertical="center"/>
    </xf>
    <xf numFmtId="0" fontId="1" fillId="16" borderId="1" xfId="0" applyNumberFormat="1" applyFont="1" applyFill="1" applyBorder="1" applyAlignment="1">
      <alignment horizontal="center" vertical="center"/>
    </xf>
    <xf numFmtId="169" fontId="1" fillId="16" borderId="1" xfId="0" applyNumberFormat="1" applyFont="1" applyFill="1" applyBorder="1" applyAlignment="1">
      <alignment horizontal="center" vertical="center"/>
    </xf>
    <xf numFmtId="0" fontId="1" fillId="10"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 fillId="10" borderId="1" xfId="0" applyFont="1" applyFill="1" applyBorder="1" applyAlignment="1">
      <alignment horizontal="center" vertical="center"/>
    </xf>
    <xf numFmtId="0" fontId="1" fillId="10" borderId="1" xfId="0" applyNumberFormat="1" applyFont="1" applyFill="1" applyBorder="1" applyAlignment="1">
      <alignment horizontal="center" vertical="center"/>
    </xf>
    <xf numFmtId="169" fontId="1" fillId="10" borderId="1" xfId="0" applyNumberFormat="1" applyFont="1" applyFill="1" applyBorder="1" applyAlignment="1">
      <alignment horizontal="center" vertical="center"/>
    </xf>
    <xf numFmtId="44" fontId="14" fillId="10" borderId="1" xfId="13" applyFont="1" applyFill="1" applyBorder="1" applyAlignment="1">
      <alignment horizontal="center" vertical="center"/>
    </xf>
    <xf numFmtId="0" fontId="1" fillId="10" borderId="1" xfId="0" applyFont="1" applyFill="1" applyBorder="1" applyAlignment="1">
      <alignment horizontal="left" vertical="center" wrapText="1"/>
    </xf>
    <xf numFmtId="0" fontId="1" fillId="18" borderId="1" xfId="0" applyNumberFormat="1" applyFont="1" applyFill="1" applyBorder="1" applyAlignment="1">
      <alignment horizontal="center" vertical="center"/>
    </xf>
    <xf numFmtId="0" fontId="1" fillId="18" borderId="1" xfId="0" applyFont="1" applyFill="1" applyBorder="1" applyAlignment="1">
      <alignment horizontal="center" vertical="center"/>
    </xf>
    <xf numFmtId="169" fontId="1" fillId="18" borderId="1" xfId="0" applyNumberFormat="1" applyFont="1" applyFill="1" applyBorder="1" applyAlignment="1">
      <alignment horizontal="center" vertical="center"/>
    </xf>
    <xf numFmtId="16" fontId="1" fillId="10" borderId="1" xfId="0" applyNumberFormat="1" applyFont="1" applyFill="1" applyBorder="1" applyAlignment="1">
      <alignment horizontal="center" vertical="center"/>
    </xf>
    <xf numFmtId="0" fontId="1" fillId="17" borderId="1" xfId="0" applyFont="1" applyFill="1" applyBorder="1" applyAlignment="1">
      <alignment horizontal="center" vertical="center" wrapText="1"/>
    </xf>
    <xf numFmtId="0" fontId="1" fillId="17" borderId="1" xfId="0" applyFont="1" applyFill="1" applyBorder="1" applyAlignment="1">
      <alignment horizontal="left" vertical="center" wrapText="1"/>
    </xf>
    <xf numFmtId="49" fontId="1" fillId="16" borderId="1" xfId="0" applyNumberFormat="1" applyFont="1" applyFill="1" applyBorder="1" applyAlignment="1">
      <alignment horizontal="center" vertical="center" wrapText="1"/>
    </xf>
    <xf numFmtId="169" fontId="1" fillId="16" borderId="1" xfId="0" applyNumberFormat="1" applyFont="1" applyFill="1" applyBorder="1" applyAlignment="1">
      <alignment horizontal="center" vertical="center" wrapText="1"/>
    </xf>
    <xf numFmtId="0" fontId="11" fillId="16" borderId="1" xfId="0" applyFont="1" applyFill="1" applyBorder="1" applyAlignment="1">
      <alignment horizontal="center" vertical="center" wrapText="1"/>
    </xf>
    <xf numFmtId="49" fontId="11" fillId="17" borderId="1" xfId="0" applyNumberFormat="1" applyFont="1" applyFill="1" applyBorder="1" applyAlignment="1">
      <alignment horizontal="center" vertical="center"/>
    </xf>
    <xf numFmtId="0" fontId="11" fillId="16" borderId="1" xfId="0" applyFont="1" applyFill="1" applyBorder="1" applyAlignment="1">
      <alignment horizontal="center" vertical="center"/>
    </xf>
    <xf numFmtId="0" fontId="12" fillId="17"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170" fontId="6" fillId="16" borderId="1" xfId="13" applyNumberFormat="1" applyFont="1" applyFill="1" applyBorder="1" applyAlignment="1">
      <alignment horizontal="center" vertical="center"/>
    </xf>
    <xf numFmtId="3" fontId="3" fillId="6" borderId="1" xfId="0" applyNumberFormat="1" applyFont="1" applyFill="1" applyBorder="1" applyAlignment="1">
      <alignment horizontal="center" vertical="center" wrapText="1"/>
    </xf>
    <xf numFmtId="3" fontId="3" fillId="6" borderId="1" xfId="1" applyNumberFormat="1" applyFont="1" applyFill="1" applyBorder="1" applyAlignment="1" applyProtection="1">
      <alignment horizontal="center" vertical="center" wrapText="1"/>
      <protection locked="0"/>
    </xf>
    <xf numFmtId="14" fontId="3" fillId="11" borderId="1" xfId="1" applyNumberFormat="1" applyFont="1" applyFill="1" applyBorder="1" applyAlignment="1" applyProtection="1">
      <alignment horizontal="center" vertical="center" wrapText="1"/>
      <protection locked="0"/>
    </xf>
    <xf numFmtId="171" fontId="3" fillId="6" borderId="1" xfId="1" applyNumberFormat="1" applyFont="1" applyFill="1" applyBorder="1" applyAlignment="1" applyProtection="1">
      <alignment wrapText="1"/>
      <protection locked="0"/>
    </xf>
    <xf numFmtId="44" fontId="3" fillId="0" borderId="1" xfId="1" applyNumberFormat="1" applyFont="1" applyBorder="1" applyAlignment="1" applyProtection="1">
      <alignment horizontal="center" vertical="center" wrapText="1"/>
      <protection locked="0"/>
    </xf>
    <xf numFmtId="44" fontId="3" fillId="0" borderId="0" xfId="8" applyFont="1" applyAlignment="1" applyProtection="1">
      <alignment horizontal="center" vertical="center" wrapText="1"/>
      <protection locked="0"/>
    </xf>
    <xf numFmtId="0" fontId="3" fillId="0" borderId="0" xfId="1" applyFont="1" applyAlignment="1" applyProtection="1">
      <alignment horizontal="center" vertical="center" wrapText="1"/>
      <protection locked="0"/>
    </xf>
    <xf numFmtId="172" fontId="3" fillId="0" borderId="0" xfId="1" applyNumberFormat="1" applyFont="1" applyAlignment="1" applyProtection="1">
      <alignment wrapText="1"/>
      <protection locked="0"/>
    </xf>
    <xf numFmtId="3" fontId="3" fillId="5" borderId="1" xfId="1" applyNumberFormat="1" applyFont="1" applyFill="1" applyBorder="1" applyAlignment="1" applyProtection="1">
      <alignment horizontal="center" vertical="center" wrapText="1"/>
      <protection locked="0"/>
    </xf>
    <xf numFmtId="0" fontId="3" fillId="12" borderId="1" xfId="0" applyNumberFormat="1" applyFont="1" applyFill="1" applyBorder="1" applyAlignment="1">
      <alignment horizontal="left" vertical="center" wrapText="1"/>
    </xf>
    <xf numFmtId="0" fontId="5" fillId="12" borderId="5" xfId="0" applyNumberFormat="1" applyFont="1" applyFill="1" applyBorder="1" applyAlignment="1">
      <alignment horizontal="left" vertical="center"/>
    </xf>
    <xf numFmtId="0" fontId="5" fillId="12" borderId="6" xfId="0" applyNumberFormat="1" applyFont="1" applyFill="1" applyBorder="1" applyAlignment="1">
      <alignment horizontal="left" vertical="center"/>
    </xf>
    <xf numFmtId="0" fontId="5" fillId="12" borderId="7" xfId="0" applyNumberFormat="1" applyFont="1" applyFill="1" applyBorder="1" applyAlignment="1">
      <alignment horizontal="left" vertical="center"/>
    </xf>
    <xf numFmtId="0" fontId="5" fillId="12" borderId="5" xfId="0" applyNumberFormat="1" applyFont="1" applyFill="1" applyBorder="1" applyAlignment="1">
      <alignment horizontal="left" vertical="center" wrapText="1"/>
    </xf>
    <xf numFmtId="0" fontId="5" fillId="8" borderId="5" xfId="1" applyFont="1" applyFill="1" applyBorder="1" applyAlignment="1" applyProtection="1">
      <alignment horizontal="left"/>
      <protection locked="0"/>
    </xf>
    <xf numFmtId="0" fontId="5" fillId="8" borderId="6" xfId="1" applyFont="1" applyFill="1" applyBorder="1" applyAlignment="1" applyProtection="1">
      <alignment horizontal="left"/>
      <protection locked="0"/>
    </xf>
    <xf numFmtId="0" fontId="5" fillId="8" borderId="7" xfId="1" applyFont="1" applyFill="1" applyBorder="1" applyAlignment="1" applyProtection="1">
      <alignment horizontal="left"/>
      <protection locked="0"/>
    </xf>
    <xf numFmtId="0" fontId="3" fillId="13" borderId="5" xfId="0" applyNumberFormat="1" applyFont="1" applyFill="1" applyBorder="1" applyAlignment="1">
      <alignment horizontal="center" vertical="center" wrapText="1"/>
    </xf>
    <xf numFmtId="0" fontId="3" fillId="13" borderId="6" xfId="0" applyNumberFormat="1" applyFont="1" applyFill="1" applyBorder="1" applyAlignment="1">
      <alignment horizontal="center" vertical="center" wrapText="1"/>
    </xf>
    <xf numFmtId="0" fontId="3" fillId="13" borderId="7" xfId="0" applyNumberFormat="1" applyFont="1" applyFill="1" applyBorder="1" applyAlignment="1">
      <alignment horizontal="center" vertical="center" wrapText="1"/>
    </xf>
    <xf numFmtId="0" fontId="3" fillId="13" borderId="1" xfId="0" applyNumberFormat="1" applyFont="1" applyFill="1" applyBorder="1" applyAlignment="1">
      <alignment horizontal="left" vertical="center" wrapText="1"/>
    </xf>
    <xf numFmtId="0" fontId="3" fillId="13" borderId="6" xfId="0" applyNumberFormat="1" applyFont="1" applyFill="1" applyBorder="1" applyAlignment="1">
      <alignment horizontal="left" vertical="center" wrapText="1"/>
    </xf>
    <xf numFmtId="0" fontId="3" fillId="13" borderId="7" xfId="0" applyNumberFormat="1" applyFont="1" applyFill="1" applyBorder="1" applyAlignment="1">
      <alignment horizontal="left" vertical="center" wrapText="1"/>
    </xf>
    <xf numFmtId="0" fontId="3" fillId="13" borderId="5" xfId="0" applyNumberFormat="1" applyFont="1" applyFill="1" applyBorder="1" applyAlignment="1">
      <alignment horizontal="left" vertical="center"/>
    </xf>
    <xf numFmtId="0" fontId="3" fillId="13" borderId="6" xfId="0" applyNumberFormat="1" applyFont="1" applyFill="1" applyBorder="1" applyAlignment="1">
      <alignment horizontal="left" vertical="center"/>
    </xf>
    <xf numFmtId="0" fontId="3" fillId="13" borderId="7" xfId="0" applyNumberFormat="1" applyFont="1" applyFill="1" applyBorder="1" applyAlignment="1">
      <alignment horizontal="left" vertical="center"/>
    </xf>
    <xf numFmtId="0" fontId="5" fillId="8" borderId="8" xfId="1" applyFont="1" applyFill="1" applyBorder="1" applyAlignment="1">
      <alignment vertical="center" wrapText="1"/>
    </xf>
    <xf numFmtId="0" fontId="5" fillId="8" borderId="15" xfId="1" applyFont="1" applyFill="1" applyBorder="1" applyAlignment="1">
      <alignment vertical="center" wrapText="1"/>
    </xf>
    <xf numFmtId="0" fontId="5" fillId="8" borderId="9" xfId="1" applyFont="1" applyFill="1" applyBorder="1" applyAlignment="1">
      <alignment vertical="center" wrapText="1"/>
    </xf>
    <xf numFmtId="0" fontId="5" fillId="8" borderId="10" xfId="1" applyFont="1" applyFill="1" applyBorder="1" applyAlignment="1">
      <alignment vertical="center" wrapText="1"/>
    </xf>
    <xf numFmtId="0" fontId="5" fillId="8" borderId="0" xfId="1" applyFont="1" applyFill="1" applyBorder="1" applyAlignment="1">
      <alignment vertical="center" wrapText="1"/>
    </xf>
    <xf numFmtId="0" fontId="5" fillId="8" borderId="11" xfId="1" applyFont="1" applyFill="1" applyBorder="1" applyAlignment="1">
      <alignment vertical="center" wrapText="1"/>
    </xf>
    <xf numFmtId="0" fontId="5" fillId="8" borderId="12" xfId="1" applyFont="1" applyFill="1" applyBorder="1" applyAlignment="1">
      <alignment vertical="center" wrapText="1"/>
    </xf>
    <xf numFmtId="0" fontId="5" fillId="8" borderId="14" xfId="1" applyFont="1" applyFill="1" applyBorder="1" applyAlignment="1">
      <alignment vertical="center" wrapText="1"/>
    </xf>
    <xf numFmtId="0" fontId="5" fillId="8" borderId="13" xfId="1" applyFont="1" applyFill="1" applyBorder="1" applyAlignment="1">
      <alignment vertical="center" wrapText="1"/>
    </xf>
  </cellXfs>
  <cellStyles count="14">
    <cellStyle name="Moeda" xfId="13" builtinId="4"/>
    <cellStyle name="Moeda 2" xfId="5" xr:uid="{00000000-0005-0000-0000-000001000000}"/>
    <cellStyle name="Moeda 2 2" xfId="9" xr:uid="{00000000-0005-0000-0000-000002000000}"/>
    <cellStyle name="Moeda 3" xfId="8" xr:uid="{00000000-0005-0000-0000-000003000000}"/>
    <cellStyle name="Normal" xfId="0" builtinId="0"/>
    <cellStyle name="Normal 2" xfId="1" xr:uid="{00000000-0005-0000-0000-000005000000}"/>
    <cellStyle name="Porcentagem 2" xfId="12" xr:uid="{00000000-0005-0000-0000-000006000000}"/>
    <cellStyle name="Separador de milhares 2" xfId="2" xr:uid="{00000000-0005-0000-0000-000007000000}"/>
    <cellStyle name="Separador de milhares 2 2" xfId="7" xr:uid="{00000000-0005-0000-0000-000008000000}"/>
    <cellStyle name="Separador de milhares 2 2 2" xfId="11" xr:uid="{00000000-0005-0000-0000-000009000000}"/>
    <cellStyle name="Separador de milhares 2 3" xfId="6" xr:uid="{00000000-0005-0000-0000-00000A000000}"/>
    <cellStyle name="Separador de milhares 2 3 2" xfId="10" xr:uid="{00000000-0005-0000-0000-00000B000000}"/>
    <cellStyle name="Separador de milhares 3" xfId="3" xr:uid="{00000000-0005-0000-0000-00000C000000}"/>
    <cellStyle name="Título 5" xfId="4" xr:uid="{00000000-0005-0000-0000-00000D000000}"/>
  </cellStyles>
  <dxfs count="246">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8C3AF-0D0F-4BCF-BB5B-C99CC702529F}">
  <dimension ref="A1:X17"/>
  <sheetViews>
    <sheetView topLeftCell="A7" zoomScale="80" zoomScaleNormal="80" workbookViewId="0">
      <selection activeCell="K9" sqref="K9"/>
    </sheetView>
  </sheetViews>
  <sheetFormatPr defaultColWidth="9.73046875" defaultRowHeight="14.25" x14ac:dyDescent="0.45"/>
  <cols>
    <col min="1" max="1" width="7.86328125" style="36" customWidth="1"/>
    <col min="2" max="2" width="44.3984375" style="26" customWidth="1"/>
    <col min="3" max="3" width="70.1328125" style="36" customWidth="1"/>
    <col min="4" max="4" width="13.73046875" style="36" customWidth="1"/>
    <col min="5" max="5" width="12.3984375" style="36" customWidth="1"/>
    <col min="6" max="6" width="15.1328125" style="36" customWidth="1"/>
    <col min="7" max="7" width="16.3984375" style="36" customWidth="1"/>
    <col min="8" max="8" width="16.73046875" style="36" customWidth="1"/>
    <col min="9" max="9" width="15.59765625" style="33" customWidth="1"/>
    <col min="10" max="10" width="12.86328125" style="4" customWidth="1"/>
    <col min="11" max="11" width="13.265625" style="27" customWidth="1"/>
    <col min="12" max="12" width="12.59765625" style="5" customWidth="1"/>
    <col min="13" max="13" width="12.86328125" style="6" customWidth="1"/>
    <col min="14" max="14" width="13.86328125" style="6" customWidth="1"/>
    <col min="15" max="24" width="12" style="6" customWidth="1"/>
    <col min="25" max="16384" width="9.73046875" style="2"/>
  </cols>
  <sheetData>
    <row r="1" spans="1:24" ht="32.25" customHeight="1" x14ac:dyDescent="0.45">
      <c r="A1" s="96" t="s">
        <v>22</v>
      </c>
      <c r="B1" s="96"/>
      <c r="C1" s="97" t="s">
        <v>76</v>
      </c>
      <c r="D1" s="98"/>
      <c r="E1" s="98"/>
      <c r="F1" s="98"/>
      <c r="G1" s="98"/>
      <c r="H1" s="98"/>
      <c r="I1" s="99"/>
      <c r="J1" s="96" t="s">
        <v>23</v>
      </c>
      <c r="K1" s="96"/>
      <c r="L1" s="96"/>
      <c r="M1" s="95" t="s">
        <v>24</v>
      </c>
      <c r="N1" s="95" t="s">
        <v>24</v>
      </c>
      <c r="O1" s="95" t="s">
        <v>24</v>
      </c>
      <c r="P1" s="95" t="s">
        <v>24</v>
      </c>
      <c r="Q1" s="95" t="s">
        <v>24</v>
      </c>
      <c r="R1" s="95" t="s">
        <v>24</v>
      </c>
      <c r="S1" s="95" t="s">
        <v>24</v>
      </c>
      <c r="T1" s="95" t="s">
        <v>24</v>
      </c>
      <c r="U1" s="95" t="s">
        <v>24</v>
      </c>
      <c r="V1" s="95" t="s">
        <v>24</v>
      </c>
      <c r="W1" s="95" t="s">
        <v>24</v>
      </c>
      <c r="X1" s="95" t="s">
        <v>24</v>
      </c>
    </row>
    <row r="2" spans="1:24" ht="26.25" customHeight="1" x14ac:dyDescent="0.45">
      <c r="A2" s="96" t="s">
        <v>14</v>
      </c>
      <c r="B2" s="96"/>
      <c r="C2" s="96"/>
      <c r="D2" s="96"/>
      <c r="E2" s="96"/>
      <c r="F2" s="96"/>
      <c r="G2" s="96"/>
      <c r="H2" s="96"/>
      <c r="I2" s="96"/>
      <c r="J2" s="96"/>
      <c r="K2" s="96"/>
      <c r="L2" s="96"/>
      <c r="M2" s="95"/>
      <c r="N2" s="95"/>
      <c r="O2" s="95"/>
      <c r="P2" s="95"/>
      <c r="Q2" s="95"/>
      <c r="R2" s="95"/>
      <c r="S2" s="95"/>
      <c r="T2" s="95"/>
      <c r="U2" s="95"/>
      <c r="V2" s="95"/>
      <c r="W2" s="95"/>
      <c r="X2" s="95"/>
    </row>
    <row r="3" spans="1:24" s="3" customFormat="1" ht="28.5" x14ac:dyDescent="0.35">
      <c r="A3" s="40" t="s">
        <v>15</v>
      </c>
      <c r="B3" s="40" t="s">
        <v>16</v>
      </c>
      <c r="C3" s="41" t="s">
        <v>17</v>
      </c>
      <c r="D3" s="40" t="s">
        <v>31</v>
      </c>
      <c r="E3" s="40" t="s">
        <v>4</v>
      </c>
      <c r="F3" s="40" t="s">
        <v>19</v>
      </c>
      <c r="G3" s="40" t="s">
        <v>20</v>
      </c>
      <c r="H3" s="40" t="s">
        <v>21</v>
      </c>
      <c r="I3" s="42" t="s">
        <v>2</v>
      </c>
      <c r="J3" s="43" t="s">
        <v>6</v>
      </c>
      <c r="K3" s="44" t="s">
        <v>0</v>
      </c>
      <c r="L3" s="45" t="s">
        <v>3</v>
      </c>
      <c r="M3" s="35" t="s">
        <v>1</v>
      </c>
      <c r="N3" s="35" t="s">
        <v>1</v>
      </c>
      <c r="O3" s="35" t="s">
        <v>1</v>
      </c>
      <c r="P3" s="35" t="s">
        <v>1</v>
      </c>
      <c r="Q3" s="35" t="s">
        <v>1</v>
      </c>
      <c r="R3" s="35" t="s">
        <v>1</v>
      </c>
      <c r="S3" s="35" t="s">
        <v>1</v>
      </c>
      <c r="T3" s="35" t="s">
        <v>1</v>
      </c>
      <c r="U3" s="35" t="s">
        <v>1</v>
      </c>
      <c r="V3" s="35" t="s">
        <v>1</v>
      </c>
      <c r="W3" s="35" t="s">
        <v>1</v>
      </c>
      <c r="X3" s="35" t="s">
        <v>1</v>
      </c>
    </row>
    <row r="4" spans="1:24" ht="96.75" customHeight="1" x14ac:dyDescent="0.45">
      <c r="A4" s="34">
        <v>1</v>
      </c>
      <c r="B4" s="60" t="s">
        <v>25</v>
      </c>
      <c r="C4" s="56" t="s">
        <v>26</v>
      </c>
      <c r="D4" s="57" t="s">
        <v>32</v>
      </c>
      <c r="E4" s="54" t="s">
        <v>30</v>
      </c>
      <c r="F4" s="55" t="s">
        <v>27</v>
      </c>
      <c r="G4" s="58" t="s">
        <v>28</v>
      </c>
      <c r="H4" s="59" t="s">
        <v>29</v>
      </c>
      <c r="I4" s="31">
        <v>0.97</v>
      </c>
      <c r="J4" s="18">
        <v>860</v>
      </c>
      <c r="K4" s="24">
        <f>J4-(SUM(M4:X4))</f>
        <v>860</v>
      </c>
      <c r="L4" s="25" t="str">
        <f>IF(K4&lt;0,"ATENÇÃO","OK")</f>
        <v>OK</v>
      </c>
      <c r="M4" s="48"/>
      <c r="N4" s="48"/>
      <c r="O4" s="17"/>
      <c r="P4" s="17"/>
      <c r="Q4" s="17"/>
      <c r="R4" s="17"/>
      <c r="S4" s="17"/>
      <c r="T4" s="17"/>
      <c r="U4" s="17"/>
      <c r="V4" s="17"/>
      <c r="W4" s="17"/>
      <c r="X4" s="17"/>
    </row>
    <row r="5" spans="1:24" ht="61.5" customHeight="1" x14ac:dyDescent="0.45">
      <c r="A5" s="50">
        <v>8</v>
      </c>
      <c r="B5" s="67" t="s">
        <v>33</v>
      </c>
      <c r="C5" s="62" t="s">
        <v>34</v>
      </c>
      <c r="D5" s="61" t="s">
        <v>35</v>
      </c>
      <c r="E5" s="63" t="s">
        <v>36</v>
      </c>
      <c r="F5" s="64" t="s">
        <v>37</v>
      </c>
      <c r="G5" s="65" t="s">
        <v>38</v>
      </c>
      <c r="H5" s="63" t="s">
        <v>39</v>
      </c>
      <c r="I5" s="51">
        <v>0.15</v>
      </c>
      <c r="J5" s="19">
        <v>100</v>
      </c>
      <c r="K5" s="24">
        <f t="shared" ref="K5:K15" si="0">J5-(SUM(M5:X5))</f>
        <v>100</v>
      </c>
      <c r="L5" s="25" t="str">
        <f t="shared" ref="L5:L15" si="1">IF(K5&lt;0,"ATENÇÃO","OK")</f>
        <v>OK</v>
      </c>
      <c r="M5" s="48"/>
      <c r="N5" s="48"/>
      <c r="O5" s="17"/>
      <c r="P5" s="17"/>
      <c r="Q5" s="17"/>
      <c r="R5" s="17"/>
      <c r="S5" s="17"/>
      <c r="T5" s="17"/>
      <c r="U5" s="17"/>
      <c r="V5" s="17"/>
      <c r="W5" s="17"/>
      <c r="X5" s="17"/>
    </row>
    <row r="6" spans="1:24" ht="228.75" customHeight="1" x14ac:dyDescent="0.45">
      <c r="A6" s="34">
        <v>9</v>
      </c>
      <c r="B6" s="60" t="s">
        <v>40</v>
      </c>
      <c r="C6" s="72" t="s">
        <v>41</v>
      </c>
      <c r="D6" s="66" t="s">
        <v>42</v>
      </c>
      <c r="E6" s="68" t="s">
        <v>36</v>
      </c>
      <c r="F6" s="69" t="s">
        <v>37</v>
      </c>
      <c r="G6" s="70" t="s">
        <v>43</v>
      </c>
      <c r="H6" s="68" t="s">
        <v>39</v>
      </c>
      <c r="I6" s="71">
        <v>3.31</v>
      </c>
      <c r="J6" s="19">
        <v>20</v>
      </c>
      <c r="K6" s="24">
        <f t="shared" si="0"/>
        <v>20</v>
      </c>
      <c r="L6" s="25" t="str">
        <f t="shared" si="1"/>
        <v>OK</v>
      </c>
      <c r="M6" s="48"/>
      <c r="N6" s="48"/>
      <c r="O6" s="17"/>
      <c r="P6" s="17"/>
      <c r="Q6" s="17"/>
      <c r="R6" s="17"/>
      <c r="S6" s="17"/>
      <c r="T6" s="17"/>
      <c r="U6" s="17"/>
      <c r="V6" s="17"/>
      <c r="W6" s="17"/>
      <c r="X6" s="17"/>
    </row>
    <row r="7" spans="1:24" ht="120.75" customHeight="1" x14ac:dyDescent="0.45">
      <c r="A7" s="50">
        <v>10</v>
      </c>
      <c r="B7" s="67" t="s">
        <v>33</v>
      </c>
      <c r="C7" s="62" t="s">
        <v>44</v>
      </c>
      <c r="D7" s="61" t="s">
        <v>35</v>
      </c>
      <c r="E7" s="63" t="s">
        <v>36</v>
      </c>
      <c r="F7" s="64" t="s">
        <v>37</v>
      </c>
      <c r="G7" s="65" t="s">
        <v>45</v>
      </c>
      <c r="H7" s="63" t="s">
        <v>39</v>
      </c>
      <c r="I7" s="86">
        <v>0.45989999999999998</v>
      </c>
      <c r="J7" s="19">
        <v>3500</v>
      </c>
      <c r="K7" s="24">
        <f t="shared" si="0"/>
        <v>3500</v>
      </c>
      <c r="L7" s="25" t="str">
        <f t="shared" si="1"/>
        <v>OK</v>
      </c>
      <c r="M7" s="48"/>
      <c r="N7" s="48"/>
      <c r="O7" s="17"/>
      <c r="P7" s="17"/>
      <c r="Q7" s="17"/>
      <c r="R7" s="17"/>
      <c r="S7" s="17"/>
      <c r="T7" s="17"/>
      <c r="U7" s="17"/>
      <c r="V7" s="17"/>
      <c r="W7" s="17"/>
      <c r="X7" s="17"/>
    </row>
    <row r="8" spans="1:24" ht="64.5" customHeight="1" x14ac:dyDescent="0.45">
      <c r="A8" s="34">
        <v>13</v>
      </c>
      <c r="B8" s="60" t="s">
        <v>46</v>
      </c>
      <c r="C8" s="72" t="s">
        <v>47</v>
      </c>
      <c r="D8" s="66" t="s">
        <v>48</v>
      </c>
      <c r="E8" s="68" t="s">
        <v>36</v>
      </c>
      <c r="F8" s="73" t="s">
        <v>37</v>
      </c>
      <c r="G8" s="70" t="s">
        <v>49</v>
      </c>
      <c r="H8" s="74" t="s">
        <v>39</v>
      </c>
      <c r="I8" s="71">
        <v>1.37</v>
      </c>
      <c r="J8" s="19"/>
      <c r="K8" s="24">
        <f t="shared" si="0"/>
        <v>0</v>
      </c>
      <c r="L8" s="25" t="str">
        <f t="shared" si="1"/>
        <v>OK</v>
      </c>
      <c r="M8" s="48"/>
      <c r="N8" s="48"/>
      <c r="O8" s="17"/>
      <c r="P8" s="17"/>
      <c r="Q8" s="17"/>
      <c r="R8" s="17"/>
      <c r="S8" s="17"/>
      <c r="T8" s="17"/>
      <c r="U8" s="17"/>
      <c r="V8" s="17"/>
      <c r="W8" s="17"/>
      <c r="X8" s="17"/>
    </row>
    <row r="9" spans="1:24" ht="171" customHeight="1" x14ac:dyDescent="0.45">
      <c r="A9" s="50">
        <v>14</v>
      </c>
      <c r="B9" s="67" t="s">
        <v>50</v>
      </c>
      <c r="C9" s="62" t="s">
        <v>51</v>
      </c>
      <c r="D9" s="61" t="s">
        <v>52</v>
      </c>
      <c r="E9" s="63" t="s">
        <v>36</v>
      </c>
      <c r="F9" s="64" t="s">
        <v>37</v>
      </c>
      <c r="G9" s="65" t="s">
        <v>53</v>
      </c>
      <c r="H9" s="63" t="s">
        <v>39</v>
      </c>
      <c r="I9" s="51">
        <v>5.84</v>
      </c>
      <c r="J9" s="19">
        <v>522</v>
      </c>
      <c r="K9" s="24">
        <f t="shared" si="0"/>
        <v>522</v>
      </c>
      <c r="L9" s="25" t="str">
        <f t="shared" si="1"/>
        <v>OK</v>
      </c>
      <c r="M9" s="48"/>
      <c r="N9" s="48"/>
      <c r="O9" s="17"/>
      <c r="P9" s="17"/>
      <c r="Q9" s="17"/>
      <c r="R9" s="17"/>
      <c r="S9" s="17"/>
      <c r="T9" s="17"/>
      <c r="U9" s="17"/>
      <c r="V9" s="17"/>
      <c r="W9" s="17"/>
      <c r="X9" s="17"/>
    </row>
    <row r="10" spans="1:24" ht="57.75" customHeight="1" x14ac:dyDescent="0.45">
      <c r="A10" s="34">
        <v>16</v>
      </c>
      <c r="B10" s="60" t="s">
        <v>54</v>
      </c>
      <c r="C10" s="72" t="s">
        <v>55</v>
      </c>
      <c r="D10" s="66" t="s">
        <v>56</v>
      </c>
      <c r="E10" s="68" t="s">
        <v>36</v>
      </c>
      <c r="F10" s="73" t="s">
        <v>57</v>
      </c>
      <c r="G10" s="75" t="s">
        <v>58</v>
      </c>
      <c r="H10" s="74" t="s">
        <v>29</v>
      </c>
      <c r="I10" s="31">
        <v>4.18</v>
      </c>
      <c r="J10" s="19">
        <v>1005</v>
      </c>
      <c r="K10" s="24">
        <f t="shared" si="0"/>
        <v>1005</v>
      </c>
      <c r="L10" s="25" t="str">
        <f t="shared" si="1"/>
        <v>OK</v>
      </c>
      <c r="M10" s="48"/>
      <c r="N10" s="48"/>
      <c r="O10" s="17"/>
      <c r="P10" s="17"/>
      <c r="Q10" s="17"/>
      <c r="R10" s="17"/>
      <c r="S10" s="17"/>
      <c r="T10" s="17"/>
      <c r="U10" s="17"/>
      <c r="V10" s="17"/>
      <c r="W10" s="17"/>
      <c r="X10" s="17"/>
    </row>
    <row r="11" spans="1:24" ht="50.1" customHeight="1" x14ac:dyDescent="0.45">
      <c r="A11" s="50">
        <v>17</v>
      </c>
      <c r="B11" s="67" t="s">
        <v>54</v>
      </c>
      <c r="C11" s="62" t="s">
        <v>59</v>
      </c>
      <c r="D11" s="61" t="s">
        <v>56</v>
      </c>
      <c r="E11" s="63" t="s">
        <v>36</v>
      </c>
      <c r="F11" s="64" t="s">
        <v>57</v>
      </c>
      <c r="G11" s="65" t="s">
        <v>60</v>
      </c>
      <c r="H11" s="63" t="s">
        <v>29</v>
      </c>
      <c r="I11" s="51">
        <v>33.9</v>
      </c>
      <c r="J11" s="19">
        <v>101</v>
      </c>
      <c r="K11" s="24">
        <f t="shared" si="0"/>
        <v>101</v>
      </c>
      <c r="L11" s="25" t="str">
        <f t="shared" si="1"/>
        <v>OK</v>
      </c>
      <c r="M11" s="48"/>
      <c r="N11" s="48"/>
      <c r="O11" s="17"/>
      <c r="P11" s="17"/>
      <c r="Q11" s="17"/>
      <c r="R11" s="17"/>
      <c r="S11" s="17"/>
      <c r="T11" s="17"/>
      <c r="U11" s="17"/>
      <c r="V11" s="17"/>
      <c r="W11" s="17"/>
      <c r="X11" s="17"/>
    </row>
    <row r="12" spans="1:24" ht="138" customHeight="1" x14ac:dyDescent="0.45">
      <c r="A12" s="34">
        <v>18</v>
      </c>
      <c r="B12" s="60" t="s">
        <v>54</v>
      </c>
      <c r="C12" s="72" t="s">
        <v>61</v>
      </c>
      <c r="D12" s="66" t="s">
        <v>56</v>
      </c>
      <c r="E12" s="68" t="s">
        <v>36</v>
      </c>
      <c r="F12" s="76" t="s">
        <v>57</v>
      </c>
      <c r="G12" s="70" t="s">
        <v>62</v>
      </c>
      <c r="H12" s="68" t="s">
        <v>29</v>
      </c>
      <c r="I12" s="31">
        <v>28</v>
      </c>
      <c r="J12" s="19">
        <v>5</v>
      </c>
      <c r="K12" s="24">
        <f t="shared" si="0"/>
        <v>5</v>
      </c>
      <c r="L12" s="25" t="str">
        <f t="shared" si="1"/>
        <v>OK</v>
      </c>
      <c r="M12" s="48"/>
      <c r="N12" s="48"/>
      <c r="O12" s="17"/>
      <c r="P12" s="17"/>
      <c r="Q12" s="17"/>
      <c r="R12" s="17"/>
      <c r="S12" s="17"/>
      <c r="T12" s="17"/>
      <c r="U12" s="17"/>
      <c r="V12" s="17"/>
      <c r="W12" s="17"/>
      <c r="X12" s="17"/>
    </row>
    <row r="13" spans="1:24" ht="50.1" customHeight="1" x14ac:dyDescent="0.45">
      <c r="A13" s="50">
        <v>19</v>
      </c>
      <c r="B13" s="84" t="s">
        <v>63</v>
      </c>
      <c r="C13" s="78" t="s">
        <v>64</v>
      </c>
      <c r="D13" s="77" t="s">
        <v>65</v>
      </c>
      <c r="E13" s="63" t="s">
        <v>36</v>
      </c>
      <c r="F13" s="79" t="s">
        <v>57</v>
      </c>
      <c r="G13" s="80" t="s">
        <v>66</v>
      </c>
      <c r="H13" s="61" t="s">
        <v>29</v>
      </c>
      <c r="I13" s="51">
        <v>5.85</v>
      </c>
      <c r="J13" s="19">
        <v>312</v>
      </c>
      <c r="K13" s="24">
        <f t="shared" si="0"/>
        <v>312</v>
      </c>
      <c r="L13" s="25" t="str">
        <f t="shared" si="1"/>
        <v>OK</v>
      </c>
      <c r="M13" s="49"/>
      <c r="N13" s="49"/>
      <c r="O13" s="37"/>
      <c r="P13" s="37"/>
      <c r="Q13" s="37"/>
      <c r="R13" s="37"/>
      <c r="S13" s="38"/>
      <c r="T13" s="38"/>
      <c r="U13" s="38"/>
      <c r="V13" s="38"/>
      <c r="W13" s="38"/>
      <c r="X13" s="38"/>
    </row>
    <row r="14" spans="1:24" ht="64.5" customHeight="1" x14ac:dyDescent="0.45">
      <c r="A14" s="34">
        <v>20</v>
      </c>
      <c r="B14" s="60" t="s">
        <v>67</v>
      </c>
      <c r="C14" s="72" t="s">
        <v>68</v>
      </c>
      <c r="D14" s="66" t="s">
        <v>69</v>
      </c>
      <c r="E14" s="68" t="s">
        <v>36</v>
      </c>
      <c r="F14" s="69" t="s">
        <v>70</v>
      </c>
      <c r="G14" s="70" t="s">
        <v>71</v>
      </c>
      <c r="H14" s="68" t="s">
        <v>72</v>
      </c>
      <c r="I14" s="31">
        <v>132.9</v>
      </c>
      <c r="J14" s="19">
        <v>6</v>
      </c>
      <c r="K14" s="24">
        <f t="shared" si="0"/>
        <v>6</v>
      </c>
      <c r="L14" s="25" t="str">
        <f t="shared" si="1"/>
        <v>OK</v>
      </c>
      <c r="M14" s="49"/>
      <c r="N14" s="49"/>
      <c r="O14" s="37"/>
      <c r="P14" s="37"/>
      <c r="Q14" s="37"/>
      <c r="R14" s="37"/>
      <c r="S14" s="38"/>
      <c r="T14" s="38"/>
      <c r="U14" s="38"/>
      <c r="V14" s="38"/>
      <c r="W14" s="38"/>
      <c r="X14" s="38"/>
    </row>
    <row r="15" spans="1:24" ht="51" customHeight="1" x14ac:dyDescent="0.45">
      <c r="A15" s="50">
        <v>21</v>
      </c>
      <c r="B15" s="85" t="s">
        <v>73</v>
      </c>
      <c r="C15" s="53" t="s">
        <v>74</v>
      </c>
      <c r="D15" s="81" t="s">
        <v>35</v>
      </c>
      <c r="E15" s="63" t="s">
        <v>36</v>
      </c>
      <c r="F15" s="82" t="s">
        <v>57</v>
      </c>
      <c r="G15" s="65" t="s">
        <v>75</v>
      </c>
      <c r="H15" s="83" t="s">
        <v>29</v>
      </c>
      <c r="I15" s="51">
        <v>26.19</v>
      </c>
      <c r="J15" s="19">
        <v>40</v>
      </c>
      <c r="K15" s="24">
        <f t="shared" si="0"/>
        <v>40</v>
      </c>
      <c r="L15" s="25" t="str">
        <f t="shared" si="1"/>
        <v>OK</v>
      </c>
      <c r="M15" s="38"/>
      <c r="N15" s="38"/>
      <c r="O15" s="38"/>
      <c r="P15" s="38"/>
      <c r="Q15" s="38"/>
      <c r="R15" s="38"/>
      <c r="S15" s="38"/>
      <c r="T15" s="38"/>
      <c r="U15" s="38"/>
      <c r="V15" s="38"/>
      <c r="W15" s="38"/>
      <c r="X15" s="38"/>
    </row>
    <row r="16" spans="1:24" x14ac:dyDescent="0.45">
      <c r="C16" s="3"/>
      <c r="D16" s="3"/>
      <c r="M16" s="47">
        <f>SUMPRODUCT(I4:I15,M4:M15)</f>
        <v>0</v>
      </c>
      <c r="N16" s="47">
        <f>SUMPRODUCT(I4:I15,N4:N15)</f>
        <v>0</v>
      </c>
    </row>
    <row r="17" spans="3:4" x14ac:dyDescent="0.45">
      <c r="C17" s="3"/>
      <c r="D17" s="3"/>
    </row>
  </sheetData>
  <mergeCells count="16">
    <mergeCell ref="V1:V2"/>
    <mergeCell ref="W1:W2"/>
    <mergeCell ref="X1:X2"/>
    <mergeCell ref="A2:L2"/>
    <mergeCell ref="P1:P2"/>
    <mergeCell ref="Q1:Q2"/>
    <mergeCell ref="R1:R2"/>
    <mergeCell ref="S1:S2"/>
    <mergeCell ref="T1:T2"/>
    <mergeCell ref="U1:U2"/>
    <mergeCell ref="A1:B1"/>
    <mergeCell ref="C1:I1"/>
    <mergeCell ref="J1:L1"/>
    <mergeCell ref="M1:M2"/>
    <mergeCell ref="N1:N2"/>
    <mergeCell ref="O1:O2"/>
  </mergeCells>
  <conditionalFormatting sqref="M5:X12">
    <cfRule type="cellIs" dxfId="245" priority="13" stopIfTrue="1" operator="greaterThan">
      <formula>0</formula>
    </cfRule>
    <cfRule type="cellIs" dxfId="244" priority="14" stopIfTrue="1" operator="greaterThan">
      <formula>0</formula>
    </cfRule>
    <cfRule type="cellIs" dxfId="243" priority="15" stopIfTrue="1" operator="greaterThan">
      <formula>0</formula>
    </cfRule>
  </conditionalFormatting>
  <conditionalFormatting sqref="S4:X4">
    <cfRule type="cellIs" dxfId="242" priority="10" stopIfTrue="1" operator="greaterThan">
      <formula>0</formula>
    </cfRule>
    <cfRule type="cellIs" dxfId="241" priority="11" stopIfTrue="1" operator="greaterThan">
      <formula>0</formula>
    </cfRule>
    <cfRule type="cellIs" dxfId="240" priority="12" stopIfTrue="1" operator="greaterThan">
      <formula>0</formula>
    </cfRule>
  </conditionalFormatting>
  <conditionalFormatting sqref="O4:R4">
    <cfRule type="cellIs" dxfId="239" priority="7" stopIfTrue="1" operator="greaterThan">
      <formula>0</formula>
    </cfRule>
    <cfRule type="cellIs" dxfId="238" priority="8" stopIfTrue="1" operator="greaterThan">
      <formula>0</formula>
    </cfRule>
    <cfRule type="cellIs" dxfId="237" priority="9" stopIfTrue="1" operator="greaterThan">
      <formula>0</formula>
    </cfRule>
  </conditionalFormatting>
  <conditionalFormatting sqref="M4">
    <cfRule type="cellIs" dxfId="236" priority="4" stopIfTrue="1" operator="greaterThan">
      <formula>0</formula>
    </cfRule>
    <cfRule type="cellIs" dxfId="235" priority="5" stopIfTrue="1" operator="greaterThan">
      <formula>0</formula>
    </cfRule>
    <cfRule type="cellIs" dxfId="234" priority="6" stopIfTrue="1" operator="greaterThan">
      <formula>0</formula>
    </cfRule>
  </conditionalFormatting>
  <conditionalFormatting sqref="N4">
    <cfRule type="cellIs" dxfId="233" priority="1" stopIfTrue="1" operator="greaterThan">
      <formula>0</formula>
    </cfRule>
    <cfRule type="cellIs" dxfId="232" priority="2" stopIfTrue="1" operator="greaterThan">
      <formula>0</formula>
    </cfRule>
    <cfRule type="cellIs" dxfId="231" priority="3"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009E-CFC7-4750-8998-5CA04A9D4163}">
  <dimension ref="A1:X19"/>
  <sheetViews>
    <sheetView zoomScale="80" zoomScaleNormal="80" workbookViewId="0">
      <selection activeCell="M1" sqref="M1:N1048576"/>
    </sheetView>
  </sheetViews>
  <sheetFormatPr defaultColWidth="9.73046875" defaultRowHeight="14.25" x14ac:dyDescent="0.45"/>
  <cols>
    <col min="1" max="1" width="7.86328125" style="36" customWidth="1"/>
    <col min="2" max="2" width="44.3984375" style="26" customWidth="1"/>
    <col min="3" max="3" width="70.1328125" style="36" customWidth="1"/>
    <col min="4" max="4" width="13.73046875" style="36" customWidth="1"/>
    <col min="5" max="5" width="12.3984375" style="36" customWidth="1"/>
    <col min="6" max="6" width="15.1328125" style="36" customWidth="1"/>
    <col min="7" max="7" width="16.3984375" style="36" customWidth="1"/>
    <col min="8" max="8" width="16.73046875" style="36" customWidth="1"/>
    <col min="9" max="9" width="15.59765625" style="33" customWidth="1"/>
    <col min="10" max="10" width="12.86328125" style="4" customWidth="1"/>
    <col min="11" max="11" width="13.265625" style="27" customWidth="1"/>
    <col min="12" max="12" width="12.59765625" style="5" customWidth="1"/>
    <col min="13" max="13" width="12.86328125" style="6" customWidth="1"/>
    <col min="14" max="14" width="13.86328125" style="6" customWidth="1"/>
    <col min="15" max="24" width="12" style="6" customWidth="1"/>
    <col min="25" max="16384" width="9.73046875" style="2"/>
  </cols>
  <sheetData>
    <row r="1" spans="1:24" ht="32.25" customHeight="1" x14ac:dyDescent="0.45">
      <c r="A1" s="96" t="s">
        <v>22</v>
      </c>
      <c r="B1" s="96"/>
      <c r="C1" s="97" t="s">
        <v>76</v>
      </c>
      <c r="D1" s="98"/>
      <c r="E1" s="98"/>
      <c r="F1" s="98"/>
      <c r="G1" s="98"/>
      <c r="H1" s="98"/>
      <c r="I1" s="99"/>
      <c r="J1" s="96" t="s">
        <v>23</v>
      </c>
      <c r="K1" s="96"/>
      <c r="L1" s="96"/>
      <c r="M1" s="95" t="s">
        <v>80</v>
      </c>
      <c r="N1" s="95" t="s">
        <v>81</v>
      </c>
      <c r="O1" s="95" t="s">
        <v>24</v>
      </c>
      <c r="P1" s="95" t="s">
        <v>24</v>
      </c>
      <c r="Q1" s="95" t="s">
        <v>24</v>
      </c>
      <c r="R1" s="95" t="s">
        <v>24</v>
      </c>
      <c r="S1" s="95" t="s">
        <v>24</v>
      </c>
      <c r="T1" s="95" t="s">
        <v>24</v>
      </c>
      <c r="U1" s="95" t="s">
        <v>24</v>
      </c>
      <c r="V1" s="95" t="s">
        <v>24</v>
      </c>
      <c r="W1" s="95" t="s">
        <v>24</v>
      </c>
      <c r="X1" s="95" t="s">
        <v>24</v>
      </c>
    </row>
    <row r="2" spans="1:24" ht="26.25" customHeight="1" x14ac:dyDescent="0.45">
      <c r="A2" s="96" t="s">
        <v>14</v>
      </c>
      <c r="B2" s="96"/>
      <c r="C2" s="96"/>
      <c r="D2" s="96"/>
      <c r="E2" s="96"/>
      <c r="F2" s="96"/>
      <c r="G2" s="96"/>
      <c r="H2" s="96"/>
      <c r="I2" s="96"/>
      <c r="J2" s="96"/>
      <c r="K2" s="96"/>
      <c r="L2" s="96"/>
      <c r="M2" s="95"/>
      <c r="N2" s="95"/>
      <c r="O2" s="95"/>
      <c r="P2" s="95"/>
      <c r="Q2" s="95"/>
      <c r="R2" s="95"/>
      <c r="S2" s="95"/>
      <c r="T2" s="95"/>
      <c r="U2" s="95"/>
      <c r="V2" s="95"/>
      <c r="W2" s="95"/>
      <c r="X2" s="95"/>
    </row>
    <row r="3" spans="1:24" s="3" customFormat="1" ht="28.5" x14ac:dyDescent="0.35">
      <c r="A3" s="40" t="s">
        <v>15</v>
      </c>
      <c r="B3" s="40" t="s">
        <v>16</v>
      </c>
      <c r="C3" s="41" t="s">
        <v>17</v>
      </c>
      <c r="D3" s="40" t="s">
        <v>31</v>
      </c>
      <c r="E3" s="40" t="s">
        <v>4</v>
      </c>
      <c r="F3" s="40" t="s">
        <v>19</v>
      </c>
      <c r="G3" s="40" t="s">
        <v>20</v>
      </c>
      <c r="H3" s="40" t="s">
        <v>21</v>
      </c>
      <c r="I3" s="42" t="s">
        <v>2</v>
      </c>
      <c r="J3" s="43" t="s">
        <v>6</v>
      </c>
      <c r="K3" s="44" t="s">
        <v>0</v>
      </c>
      <c r="L3" s="45" t="s">
        <v>3</v>
      </c>
      <c r="M3" s="89">
        <v>44305</v>
      </c>
      <c r="N3" s="89">
        <v>44305</v>
      </c>
      <c r="O3" s="35" t="s">
        <v>1</v>
      </c>
      <c r="P3" s="35" t="s">
        <v>1</v>
      </c>
      <c r="Q3" s="35" t="s">
        <v>1</v>
      </c>
      <c r="R3" s="35" t="s">
        <v>1</v>
      </c>
      <c r="S3" s="35" t="s">
        <v>1</v>
      </c>
      <c r="T3" s="35" t="s">
        <v>1</v>
      </c>
      <c r="U3" s="35" t="s">
        <v>1</v>
      </c>
      <c r="V3" s="35" t="s">
        <v>1</v>
      </c>
      <c r="W3" s="35" t="s">
        <v>1</v>
      </c>
      <c r="X3" s="35" t="s">
        <v>1</v>
      </c>
    </row>
    <row r="4" spans="1:24" ht="96.75" customHeight="1" x14ac:dyDescent="0.45">
      <c r="A4" s="34">
        <v>1</v>
      </c>
      <c r="B4" s="60" t="s">
        <v>25</v>
      </c>
      <c r="C4" s="56" t="s">
        <v>26</v>
      </c>
      <c r="D4" s="57" t="s">
        <v>32</v>
      </c>
      <c r="E4" s="54" t="s">
        <v>30</v>
      </c>
      <c r="F4" s="55" t="s">
        <v>27</v>
      </c>
      <c r="G4" s="58" t="s">
        <v>28</v>
      </c>
      <c r="H4" s="59" t="s">
        <v>29</v>
      </c>
      <c r="I4" s="31">
        <v>0.97</v>
      </c>
      <c r="J4" s="18">
        <v>500</v>
      </c>
      <c r="K4" s="24">
        <f>J4-(SUM(M4:X4))</f>
        <v>500</v>
      </c>
      <c r="L4" s="25" t="str">
        <f>IF(K4&lt;0,"ATENÇÃO","OK")</f>
        <v>OK</v>
      </c>
      <c r="M4" s="48"/>
      <c r="N4" s="48"/>
      <c r="O4" s="17"/>
      <c r="P4" s="17"/>
      <c r="Q4" s="17"/>
      <c r="R4" s="17"/>
      <c r="S4" s="17"/>
      <c r="T4" s="17"/>
      <c r="U4" s="17"/>
      <c r="V4" s="17"/>
      <c r="W4" s="17"/>
      <c r="X4" s="17"/>
    </row>
    <row r="5" spans="1:24" ht="61.5" customHeight="1" x14ac:dyDescent="0.45">
      <c r="A5" s="50">
        <v>8</v>
      </c>
      <c r="B5" s="67" t="s">
        <v>33</v>
      </c>
      <c r="C5" s="62" t="s">
        <v>34</v>
      </c>
      <c r="D5" s="61" t="s">
        <v>35</v>
      </c>
      <c r="E5" s="63" t="s">
        <v>36</v>
      </c>
      <c r="F5" s="64" t="s">
        <v>37</v>
      </c>
      <c r="G5" s="65" t="s">
        <v>38</v>
      </c>
      <c r="H5" s="63" t="s">
        <v>39</v>
      </c>
      <c r="I5" s="51">
        <v>0.15</v>
      </c>
      <c r="J5" s="19">
        <f>708+250</f>
        <v>958</v>
      </c>
      <c r="K5" s="24">
        <f t="shared" ref="K5:K15" si="0">J5-(SUM(M5:X5))</f>
        <v>0</v>
      </c>
      <c r="L5" s="25" t="str">
        <f t="shared" ref="L5:L15" si="1">IF(K5&lt;0,"ATENÇÃO","OK")</f>
        <v>OK</v>
      </c>
      <c r="M5" s="48"/>
      <c r="N5" s="48">
        <v>958</v>
      </c>
      <c r="O5" s="17"/>
      <c r="P5" s="17"/>
      <c r="Q5" s="17"/>
      <c r="R5" s="17"/>
      <c r="S5" s="17"/>
      <c r="T5" s="17"/>
      <c r="U5" s="17"/>
      <c r="V5" s="17"/>
      <c r="W5" s="17"/>
      <c r="X5" s="17"/>
    </row>
    <row r="6" spans="1:24" ht="228.75" customHeight="1" x14ac:dyDescent="0.45">
      <c r="A6" s="34">
        <v>9</v>
      </c>
      <c r="B6" s="60" t="s">
        <v>40</v>
      </c>
      <c r="C6" s="72" t="s">
        <v>41</v>
      </c>
      <c r="D6" s="66" t="s">
        <v>42</v>
      </c>
      <c r="E6" s="68" t="s">
        <v>36</v>
      </c>
      <c r="F6" s="69" t="s">
        <v>37</v>
      </c>
      <c r="G6" s="70" t="s">
        <v>43</v>
      </c>
      <c r="H6" s="68" t="s">
        <v>39</v>
      </c>
      <c r="I6" s="71">
        <v>3.31</v>
      </c>
      <c r="J6" s="19">
        <v>300</v>
      </c>
      <c r="K6" s="24">
        <f t="shared" si="0"/>
        <v>0</v>
      </c>
      <c r="L6" s="25" t="str">
        <f t="shared" si="1"/>
        <v>OK</v>
      </c>
      <c r="M6" s="48">
        <v>300</v>
      </c>
      <c r="N6" s="48"/>
      <c r="O6" s="17"/>
      <c r="P6" s="17"/>
      <c r="Q6" s="17"/>
      <c r="R6" s="17"/>
      <c r="S6" s="17"/>
      <c r="T6" s="17"/>
      <c r="U6" s="17"/>
      <c r="V6" s="17"/>
      <c r="W6" s="17"/>
      <c r="X6" s="17"/>
    </row>
    <row r="7" spans="1:24" ht="120.75" customHeight="1" x14ac:dyDescent="0.45">
      <c r="A7" s="50">
        <v>10</v>
      </c>
      <c r="B7" s="67" t="s">
        <v>33</v>
      </c>
      <c r="C7" s="62" t="s">
        <v>44</v>
      </c>
      <c r="D7" s="61" t="s">
        <v>35</v>
      </c>
      <c r="E7" s="63" t="s">
        <v>36</v>
      </c>
      <c r="F7" s="64" t="s">
        <v>37</v>
      </c>
      <c r="G7" s="65" t="s">
        <v>45</v>
      </c>
      <c r="H7" s="63" t="s">
        <v>39</v>
      </c>
      <c r="I7" s="86">
        <v>0.45989999999999998</v>
      </c>
      <c r="J7" s="19">
        <v>6600</v>
      </c>
      <c r="K7" s="24">
        <f t="shared" si="0"/>
        <v>4600</v>
      </c>
      <c r="L7" s="25" t="str">
        <f t="shared" si="1"/>
        <v>OK</v>
      </c>
      <c r="M7" s="48"/>
      <c r="N7" s="48">
        <v>2000</v>
      </c>
      <c r="O7" s="17"/>
      <c r="P7" s="17"/>
      <c r="Q7" s="17"/>
      <c r="R7" s="17"/>
      <c r="S7" s="17"/>
      <c r="T7" s="17"/>
      <c r="U7" s="17"/>
      <c r="V7" s="17"/>
      <c r="W7" s="17"/>
      <c r="X7" s="17"/>
    </row>
    <row r="8" spans="1:24" ht="64.5" customHeight="1" x14ac:dyDescent="0.45">
      <c r="A8" s="34">
        <v>13</v>
      </c>
      <c r="B8" s="60" t="s">
        <v>46</v>
      </c>
      <c r="C8" s="72" t="s">
        <v>47</v>
      </c>
      <c r="D8" s="66" t="s">
        <v>48</v>
      </c>
      <c r="E8" s="68" t="s">
        <v>36</v>
      </c>
      <c r="F8" s="73" t="s">
        <v>37</v>
      </c>
      <c r="G8" s="70" t="s">
        <v>49</v>
      </c>
      <c r="H8" s="74" t="s">
        <v>39</v>
      </c>
      <c r="I8" s="71">
        <v>1.37</v>
      </c>
      <c r="J8" s="19"/>
      <c r="K8" s="24">
        <f t="shared" si="0"/>
        <v>0</v>
      </c>
      <c r="L8" s="25" t="str">
        <f t="shared" si="1"/>
        <v>OK</v>
      </c>
      <c r="M8" s="48"/>
      <c r="N8" s="48"/>
      <c r="O8" s="17"/>
      <c r="P8" s="17"/>
      <c r="Q8" s="17"/>
      <c r="R8" s="17"/>
      <c r="S8" s="17"/>
      <c r="T8" s="17"/>
      <c r="U8" s="17"/>
      <c r="V8" s="17"/>
      <c r="W8" s="17"/>
      <c r="X8" s="17"/>
    </row>
    <row r="9" spans="1:24" ht="171" customHeight="1" x14ac:dyDescent="0.45">
      <c r="A9" s="50">
        <v>14</v>
      </c>
      <c r="B9" s="67" t="s">
        <v>50</v>
      </c>
      <c r="C9" s="62" t="s">
        <v>51</v>
      </c>
      <c r="D9" s="61" t="s">
        <v>52</v>
      </c>
      <c r="E9" s="63" t="s">
        <v>36</v>
      </c>
      <c r="F9" s="64" t="s">
        <v>37</v>
      </c>
      <c r="G9" s="65" t="s">
        <v>53</v>
      </c>
      <c r="H9" s="63" t="s">
        <v>39</v>
      </c>
      <c r="I9" s="51">
        <v>5.84</v>
      </c>
      <c r="J9" s="19">
        <v>800</v>
      </c>
      <c r="K9" s="24">
        <f t="shared" si="0"/>
        <v>800</v>
      </c>
      <c r="L9" s="25" t="str">
        <f t="shared" si="1"/>
        <v>OK</v>
      </c>
      <c r="M9" s="48"/>
      <c r="N9" s="48"/>
      <c r="O9" s="17"/>
      <c r="P9" s="17"/>
      <c r="Q9" s="17"/>
      <c r="R9" s="17"/>
      <c r="S9" s="17"/>
      <c r="T9" s="17"/>
      <c r="U9" s="17"/>
      <c r="V9" s="17"/>
      <c r="W9" s="17"/>
      <c r="X9" s="17"/>
    </row>
    <row r="10" spans="1:24" ht="57.75" customHeight="1" x14ac:dyDescent="0.45">
      <c r="A10" s="34">
        <v>16</v>
      </c>
      <c r="B10" s="60" t="s">
        <v>54</v>
      </c>
      <c r="C10" s="72" t="s">
        <v>55</v>
      </c>
      <c r="D10" s="66" t="s">
        <v>56</v>
      </c>
      <c r="E10" s="68" t="s">
        <v>36</v>
      </c>
      <c r="F10" s="73" t="s">
        <v>57</v>
      </c>
      <c r="G10" s="75" t="s">
        <v>58</v>
      </c>
      <c r="H10" s="74" t="s">
        <v>29</v>
      </c>
      <c r="I10" s="31">
        <v>4.18</v>
      </c>
      <c r="J10" s="19">
        <v>250</v>
      </c>
      <c r="K10" s="24">
        <f t="shared" si="0"/>
        <v>250</v>
      </c>
      <c r="L10" s="25" t="str">
        <f t="shared" si="1"/>
        <v>OK</v>
      </c>
      <c r="M10" s="48"/>
      <c r="N10" s="48"/>
      <c r="O10" s="17"/>
      <c r="P10" s="17"/>
      <c r="Q10" s="17"/>
      <c r="R10" s="17"/>
      <c r="S10" s="17"/>
      <c r="T10" s="17"/>
      <c r="U10" s="17"/>
      <c r="V10" s="17"/>
      <c r="W10" s="17"/>
      <c r="X10" s="17"/>
    </row>
    <row r="11" spans="1:24" ht="50.1" customHeight="1" x14ac:dyDescent="0.45">
      <c r="A11" s="50">
        <v>17</v>
      </c>
      <c r="B11" s="67" t="s">
        <v>54</v>
      </c>
      <c r="C11" s="62" t="s">
        <v>59</v>
      </c>
      <c r="D11" s="61" t="s">
        <v>56</v>
      </c>
      <c r="E11" s="63" t="s">
        <v>36</v>
      </c>
      <c r="F11" s="64" t="s">
        <v>57</v>
      </c>
      <c r="G11" s="65" t="s">
        <v>60</v>
      </c>
      <c r="H11" s="63" t="s">
        <v>29</v>
      </c>
      <c r="I11" s="51">
        <v>33.9</v>
      </c>
      <c r="J11" s="19">
        <v>45</v>
      </c>
      <c r="K11" s="24">
        <f t="shared" si="0"/>
        <v>45</v>
      </c>
      <c r="L11" s="25" t="str">
        <f t="shared" si="1"/>
        <v>OK</v>
      </c>
      <c r="M11" s="48"/>
      <c r="N11" s="48"/>
      <c r="O11" s="17"/>
      <c r="P11" s="17"/>
      <c r="Q11" s="17"/>
      <c r="R11" s="17"/>
      <c r="S11" s="17"/>
      <c r="T11" s="17"/>
      <c r="U11" s="17"/>
      <c r="V11" s="17"/>
      <c r="W11" s="17"/>
      <c r="X11" s="17"/>
    </row>
    <row r="12" spans="1:24" ht="138" customHeight="1" x14ac:dyDescent="0.45">
      <c r="A12" s="34">
        <v>18</v>
      </c>
      <c r="B12" s="60" t="s">
        <v>54</v>
      </c>
      <c r="C12" s="72" t="s">
        <v>61</v>
      </c>
      <c r="D12" s="66" t="s">
        <v>56</v>
      </c>
      <c r="E12" s="68" t="s">
        <v>36</v>
      </c>
      <c r="F12" s="76" t="s">
        <v>57</v>
      </c>
      <c r="G12" s="70" t="s">
        <v>62</v>
      </c>
      <c r="H12" s="68" t="s">
        <v>29</v>
      </c>
      <c r="I12" s="31">
        <v>28</v>
      </c>
      <c r="J12" s="19">
        <v>100</v>
      </c>
      <c r="K12" s="24">
        <f t="shared" si="0"/>
        <v>100</v>
      </c>
      <c r="L12" s="25" t="str">
        <f t="shared" si="1"/>
        <v>OK</v>
      </c>
      <c r="M12" s="48"/>
      <c r="N12" s="48"/>
      <c r="O12" s="17"/>
      <c r="P12" s="17"/>
      <c r="Q12" s="17"/>
      <c r="R12" s="17"/>
      <c r="S12" s="17"/>
      <c r="T12" s="17"/>
      <c r="U12" s="17"/>
      <c r="V12" s="17"/>
      <c r="W12" s="17"/>
      <c r="X12" s="17"/>
    </row>
    <row r="13" spans="1:24" ht="50.1" customHeight="1" x14ac:dyDescent="0.45">
      <c r="A13" s="50">
        <v>19</v>
      </c>
      <c r="B13" s="84" t="s">
        <v>63</v>
      </c>
      <c r="C13" s="78" t="s">
        <v>64</v>
      </c>
      <c r="D13" s="77" t="s">
        <v>65</v>
      </c>
      <c r="E13" s="63" t="s">
        <v>36</v>
      </c>
      <c r="F13" s="79" t="s">
        <v>57</v>
      </c>
      <c r="G13" s="80" t="s">
        <v>66</v>
      </c>
      <c r="H13" s="61" t="s">
        <v>29</v>
      </c>
      <c r="I13" s="51">
        <v>5.85</v>
      </c>
      <c r="J13" s="19">
        <v>200</v>
      </c>
      <c r="K13" s="24">
        <f t="shared" si="0"/>
        <v>200</v>
      </c>
      <c r="L13" s="25" t="str">
        <f t="shared" si="1"/>
        <v>OK</v>
      </c>
      <c r="M13" s="49"/>
      <c r="N13" s="49"/>
      <c r="O13" s="37"/>
      <c r="P13" s="37"/>
      <c r="Q13" s="37"/>
      <c r="R13" s="37"/>
      <c r="S13" s="38"/>
      <c r="T13" s="38"/>
      <c r="U13" s="38"/>
      <c r="V13" s="38"/>
      <c r="W13" s="38"/>
      <c r="X13" s="38"/>
    </row>
    <row r="14" spans="1:24" ht="64.5" customHeight="1" x14ac:dyDescent="0.45">
      <c r="A14" s="34">
        <v>20</v>
      </c>
      <c r="B14" s="60" t="s">
        <v>67</v>
      </c>
      <c r="C14" s="72" t="s">
        <v>68</v>
      </c>
      <c r="D14" s="66" t="s">
        <v>69</v>
      </c>
      <c r="E14" s="68" t="s">
        <v>36</v>
      </c>
      <c r="F14" s="69" t="s">
        <v>70</v>
      </c>
      <c r="G14" s="70" t="s">
        <v>71</v>
      </c>
      <c r="H14" s="68" t="s">
        <v>72</v>
      </c>
      <c r="I14" s="31">
        <v>132.9</v>
      </c>
      <c r="J14" s="19">
        <v>37</v>
      </c>
      <c r="K14" s="24">
        <f t="shared" si="0"/>
        <v>37</v>
      </c>
      <c r="L14" s="25" t="str">
        <f t="shared" si="1"/>
        <v>OK</v>
      </c>
      <c r="M14" s="49"/>
      <c r="N14" s="49"/>
      <c r="O14" s="37"/>
      <c r="P14" s="37"/>
      <c r="Q14" s="37"/>
      <c r="R14" s="37"/>
      <c r="S14" s="38"/>
      <c r="T14" s="38"/>
      <c r="U14" s="38"/>
      <c r="V14" s="38"/>
      <c r="W14" s="38"/>
      <c r="X14" s="38"/>
    </row>
    <row r="15" spans="1:24" ht="51" customHeight="1" x14ac:dyDescent="0.45">
      <c r="A15" s="50">
        <v>21</v>
      </c>
      <c r="B15" s="85" t="s">
        <v>73</v>
      </c>
      <c r="C15" s="53" t="s">
        <v>74</v>
      </c>
      <c r="D15" s="81" t="s">
        <v>35</v>
      </c>
      <c r="E15" s="63" t="s">
        <v>36</v>
      </c>
      <c r="F15" s="82" t="s">
        <v>57</v>
      </c>
      <c r="G15" s="65" t="s">
        <v>75</v>
      </c>
      <c r="H15" s="83" t="s">
        <v>29</v>
      </c>
      <c r="I15" s="51">
        <v>26.19</v>
      </c>
      <c r="J15" s="19">
        <v>20</v>
      </c>
      <c r="K15" s="24">
        <f t="shared" si="0"/>
        <v>20</v>
      </c>
      <c r="L15" s="25" t="str">
        <f t="shared" si="1"/>
        <v>OK</v>
      </c>
      <c r="M15" s="38"/>
      <c r="N15" s="38"/>
      <c r="O15" s="38"/>
      <c r="P15" s="38"/>
      <c r="Q15" s="38"/>
      <c r="R15" s="38"/>
      <c r="S15" s="38"/>
      <c r="T15" s="38"/>
      <c r="U15" s="38"/>
      <c r="V15" s="38"/>
      <c r="W15" s="38"/>
      <c r="X15" s="38"/>
    </row>
    <row r="16" spans="1:24" x14ac:dyDescent="0.45">
      <c r="C16" s="3"/>
      <c r="D16" s="3"/>
      <c r="M16" s="47">
        <f>SUMPRODUCT(I4:I15,M4:M15)</f>
        <v>993</v>
      </c>
      <c r="N16" s="47">
        <f>SUMPRODUCT(I4:I15,N4:N15)</f>
        <v>1063.5</v>
      </c>
    </row>
    <row r="17" spans="3:14" x14ac:dyDescent="0.45">
      <c r="C17" s="3"/>
      <c r="D17" s="3"/>
    </row>
    <row r="19" spans="3:14" x14ac:dyDescent="0.45">
      <c r="N19" s="94"/>
    </row>
  </sheetData>
  <mergeCells count="16">
    <mergeCell ref="V1:V2"/>
    <mergeCell ref="W1:W2"/>
    <mergeCell ref="X1:X2"/>
    <mergeCell ref="A2:L2"/>
    <mergeCell ref="P1:P2"/>
    <mergeCell ref="Q1:Q2"/>
    <mergeCell ref="R1:R2"/>
    <mergeCell ref="S1:S2"/>
    <mergeCell ref="T1:T2"/>
    <mergeCell ref="U1:U2"/>
    <mergeCell ref="A1:B1"/>
    <mergeCell ref="C1:I1"/>
    <mergeCell ref="J1:L1"/>
    <mergeCell ref="M1:M2"/>
    <mergeCell ref="N1:N2"/>
    <mergeCell ref="O1:O2"/>
  </mergeCells>
  <conditionalFormatting sqref="O5:X12">
    <cfRule type="cellIs" dxfId="98" priority="31" stopIfTrue="1" operator="greaterThan">
      <formula>0</formula>
    </cfRule>
    <cfRule type="cellIs" dxfId="97" priority="32" stopIfTrue="1" operator="greaterThan">
      <formula>0</formula>
    </cfRule>
    <cfRule type="cellIs" dxfId="96" priority="33" stopIfTrue="1" operator="greaterThan">
      <formula>0</formula>
    </cfRule>
  </conditionalFormatting>
  <conditionalFormatting sqref="S4:X4">
    <cfRule type="cellIs" dxfId="95" priority="28" stopIfTrue="1" operator="greaterThan">
      <formula>0</formula>
    </cfRule>
    <cfRule type="cellIs" dxfId="94" priority="29" stopIfTrue="1" operator="greaterThan">
      <formula>0</formula>
    </cfRule>
    <cfRule type="cellIs" dxfId="93" priority="30" stopIfTrue="1" operator="greaterThan">
      <formula>0</formula>
    </cfRule>
  </conditionalFormatting>
  <conditionalFormatting sqref="O4:R4">
    <cfRule type="cellIs" dxfId="92" priority="25" stopIfTrue="1" operator="greaterThan">
      <formula>0</formula>
    </cfRule>
    <cfRule type="cellIs" dxfId="91" priority="26" stopIfTrue="1" operator="greaterThan">
      <formula>0</formula>
    </cfRule>
    <cfRule type="cellIs" dxfId="90" priority="27" stopIfTrue="1" operator="greaterThan">
      <formula>0</formula>
    </cfRule>
  </conditionalFormatting>
  <conditionalFormatting sqref="M5:N12">
    <cfRule type="cellIs" dxfId="17" priority="7" stopIfTrue="1" operator="greaterThan">
      <formula>0</formula>
    </cfRule>
    <cfRule type="cellIs" dxfId="16" priority="8" stopIfTrue="1" operator="greaterThan">
      <formula>0</formula>
    </cfRule>
    <cfRule type="cellIs" dxfId="15" priority="9" stopIfTrue="1" operator="greaterThan">
      <formula>0</formula>
    </cfRule>
  </conditionalFormatting>
  <conditionalFormatting sqref="M4">
    <cfRule type="cellIs" dxfId="14" priority="4" stopIfTrue="1" operator="greaterThan">
      <formula>0</formula>
    </cfRule>
    <cfRule type="cellIs" dxfId="13" priority="5" stopIfTrue="1" operator="greaterThan">
      <formula>0</formula>
    </cfRule>
    <cfRule type="cellIs" dxfId="12" priority="6" stopIfTrue="1" operator="greaterThan">
      <formula>0</formula>
    </cfRule>
  </conditionalFormatting>
  <conditionalFormatting sqref="N4">
    <cfRule type="cellIs" dxfId="11" priority="1" stopIfTrue="1" operator="greaterThan">
      <formula>0</formula>
    </cfRule>
    <cfRule type="cellIs" dxfId="10" priority="2" stopIfTrue="1" operator="greaterThan">
      <formula>0</formula>
    </cfRule>
    <cfRule type="cellIs" dxfId="9" priority="3"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E3FE-A9BA-413C-92DD-92D001C0C552}">
  <dimension ref="A1:X17"/>
  <sheetViews>
    <sheetView zoomScale="80" zoomScaleNormal="80" workbookViewId="0">
      <selection activeCell="J5" sqref="J5"/>
    </sheetView>
  </sheetViews>
  <sheetFormatPr defaultColWidth="9.73046875" defaultRowHeight="14.25" x14ac:dyDescent="0.45"/>
  <cols>
    <col min="1" max="1" width="7.86328125" style="36" customWidth="1"/>
    <col min="2" max="2" width="44.3984375" style="26" customWidth="1"/>
    <col min="3" max="3" width="70.1328125" style="36" customWidth="1"/>
    <col min="4" max="4" width="13.73046875" style="36" customWidth="1"/>
    <col min="5" max="5" width="12.3984375" style="36" customWidth="1"/>
    <col min="6" max="6" width="15.1328125" style="36" customWidth="1"/>
    <col min="7" max="7" width="16.3984375" style="36" customWidth="1"/>
    <col min="8" max="8" width="16.73046875" style="36" customWidth="1"/>
    <col min="9" max="9" width="15.59765625" style="33" customWidth="1"/>
    <col min="10" max="10" width="12.86328125" style="4" customWidth="1"/>
    <col min="11" max="11" width="13.265625" style="27" customWidth="1"/>
    <col min="12" max="12" width="12.59765625" style="5" customWidth="1"/>
    <col min="13" max="13" width="12.86328125" style="6" customWidth="1"/>
    <col min="14" max="14" width="13.86328125" style="6" customWidth="1"/>
    <col min="15" max="24" width="12" style="6" customWidth="1"/>
    <col min="25" max="16384" width="9.73046875" style="2"/>
  </cols>
  <sheetData>
    <row r="1" spans="1:24" ht="32.25" customHeight="1" x14ac:dyDescent="0.45">
      <c r="A1" s="96" t="s">
        <v>22</v>
      </c>
      <c r="B1" s="96"/>
      <c r="C1" s="97" t="s">
        <v>76</v>
      </c>
      <c r="D1" s="98"/>
      <c r="E1" s="98"/>
      <c r="F1" s="98"/>
      <c r="G1" s="98"/>
      <c r="H1" s="98"/>
      <c r="I1" s="99"/>
      <c r="J1" s="96" t="s">
        <v>23</v>
      </c>
      <c r="K1" s="96"/>
      <c r="L1" s="96"/>
      <c r="M1" s="95" t="s">
        <v>24</v>
      </c>
      <c r="N1" s="95" t="s">
        <v>24</v>
      </c>
      <c r="O1" s="95" t="s">
        <v>24</v>
      </c>
      <c r="P1" s="95" t="s">
        <v>24</v>
      </c>
      <c r="Q1" s="95" t="s">
        <v>24</v>
      </c>
      <c r="R1" s="95" t="s">
        <v>24</v>
      </c>
      <c r="S1" s="95" t="s">
        <v>24</v>
      </c>
      <c r="T1" s="95" t="s">
        <v>24</v>
      </c>
      <c r="U1" s="95" t="s">
        <v>24</v>
      </c>
      <c r="V1" s="95" t="s">
        <v>24</v>
      </c>
      <c r="W1" s="95" t="s">
        <v>24</v>
      </c>
      <c r="X1" s="95" t="s">
        <v>24</v>
      </c>
    </row>
    <row r="2" spans="1:24" ht="26.25" customHeight="1" x14ac:dyDescent="0.45">
      <c r="A2" s="96" t="s">
        <v>14</v>
      </c>
      <c r="B2" s="96"/>
      <c r="C2" s="96"/>
      <c r="D2" s="96"/>
      <c r="E2" s="96"/>
      <c r="F2" s="96"/>
      <c r="G2" s="96"/>
      <c r="H2" s="96"/>
      <c r="I2" s="96"/>
      <c r="J2" s="96"/>
      <c r="K2" s="96"/>
      <c r="L2" s="96"/>
      <c r="M2" s="95"/>
      <c r="N2" s="95"/>
      <c r="O2" s="95"/>
      <c r="P2" s="95"/>
      <c r="Q2" s="95"/>
      <c r="R2" s="95"/>
      <c r="S2" s="95"/>
      <c r="T2" s="95"/>
      <c r="U2" s="95"/>
      <c r="V2" s="95"/>
      <c r="W2" s="95"/>
      <c r="X2" s="95"/>
    </row>
    <row r="3" spans="1:24" s="3" customFormat="1" ht="28.5" x14ac:dyDescent="0.35">
      <c r="A3" s="40" t="s">
        <v>15</v>
      </c>
      <c r="B3" s="40" t="s">
        <v>16</v>
      </c>
      <c r="C3" s="41" t="s">
        <v>17</v>
      </c>
      <c r="D3" s="40" t="s">
        <v>31</v>
      </c>
      <c r="E3" s="40" t="s">
        <v>4</v>
      </c>
      <c r="F3" s="40" t="s">
        <v>19</v>
      </c>
      <c r="G3" s="40" t="s">
        <v>20</v>
      </c>
      <c r="H3" s="40" t="s">
        <v>21</v>
      </c>
      <c r="I3" s="42" t="s">
        <v>2</v>
      </c>
      <c r="J3" s="43" t="s">
        <v>6</v>
      </c>
      <c r="K3" s="44" t="s">
        <v>0</v>
      </c>
      <c r="L3" s="45" t="s">
        <v>3</v>
      </c>
      <c r="M3" s="35" t="s">
        <v>1</v>
      </c>
      <c r="N3" s="35" t="s">
        <v>1</v>
      </c>
      <c r="O3" s="35" t="s">
        <v>1</v>
      </c>
      <c r="P3" s="35" t="s">
        <v>1</v>
      </c>
      <c r="Q3" s="35" t="s">
        <v>1</v>
      </c>
      <c r="R3" s="35" t="s">
        <v>1</v>
      </c>
      <c r="S3" s="35" t="s">
        <v>1</v>
      </c>
      <c r="T3" s="35" t="s">
        <v>1</v>
      </c>
      <c r="U3" s="35" t="s">
        <v>1</v>
      </c>
      <c r="V3" s="35" t="s">
        <v>1</v>
      </c>
      <c r="W3" s="35" t="s">
        <v>1</v>
      </c>
      <c r="X3" s="35" t="s">
        <v>1</v>
      </c>
    </row>
    <row r="4" spans="1:24" ht="96.75" customHeight="1" x14ac:dyDescent="0.45">
      <c r="A4" s="34">
        <v>1</v>
      </c>
      <c r="B4" s="60" t="s">
        <v>25</v>
      </c>
      <c r="C4" s="56" t="s">
        <v>26</v>
      </c>
      <c r="D4" s="57" t="s">
        <v>32</v>
      </c>
      <c r="E4" s="54" t="s">
        <v>30</v>
      </c>
      <c r="F4" s="55" t="s">
        <v>27</v>
      </c>
      <c r="G4" s="58" t="s">
        <v>28</v>
      </c>
      <c r="H4" s="59" t="s">
        <v>29</v>
      </c>
      <c r="I4" s="31">
        <v>0.97</v>
      </c>
      <c r="J4" s="18">
        <v>150</v>
      </c>
      <c r="K4" s="24">
        <f>J4-(SUM(M4:X4))</f>
        <v>150</v>
      </c>
      <c r="L4" s="25" t="str">
        <f>IF(K4&lt;0,"ATENÇÃO","OK")</f>
        <v>OK</v>
      </c>
      <c r="M4" s="48"/>
      <c r="N4" s="48"/>
      <c r="O4" s="17"/>
      <c r="P4" s="17"/>
      <c r="Q4" s="17"/>
      <c r="R4" s="17"/>
      <c r="S4" s="17"/>
      <c r="T4" s="17"/>
      <c r="U4" s="17"/>
      <c r="V4" s="17"/>
      <c r="W4" s="17"/>
      <c r="X4" s="17"/>
    </row>
    <row r="5" spans="1:24" ht="61.5" customHeight="1" x14ac:dyDescent="0.45">
      <c r="A5" s="50">
        <v>8</v>
      </c>
      <c r="B5" s="67" t="s">
        <v>33</v>
      </c>
      <c r="C5" s="62" t="s">
        <v>34</v>
      </c>
      <c r="D5" s="61" t="s">
        <v>35</v>
      </c>
      <c r="E5" s="63" t="s">
        <v>36</v>
      </c>
      <c r="F5" s="64" t="s">
        <v>37</v>
      </c>
      <c r="G5" s="65" t="s">
        <v>38</v>
      </c>
      <c r="H5" s="63" t="s">
        <v>39</v>
      </c>
      <c r="I5" s="51">
        <v>0.15</v>
      </c>
      <c r="J5" s="19">
        <f>308-250</f>
        <v>58</v>
      </c>
      <c r="K5" s="24">
        <f t="shared" ref="K5:K15" si="0">J5-(SUM(M5:X5))</f>
        <v>58</v>
      </c>
      <c r="L5" s="25" t="str">
        <f t="shared" ref="L5:L15" si="1">IF(K5&lt;0,"ATENÇÃO","OK")</f>
        <v>OK</v>
      </c>
      <c r="M5" s="48"/>
      <c r="N5" s="48"/>
      <c r="O5" s="17"/>
      <c r="P5" s="17"/>
      <c r="Q5" s="17"/>
      <c r="R5" s="17"/>
      <c r="S5" s="17"/>
      <c r="T5" s="17"/>
      <c r="U5" s="17"/>
      <c r="V5" s="17"/>
      <c r="W5" s="17"/>
      <c r="X5" s="17"/>
    </row>
    <row r="6" spans="1:24" ht="228.75" customHeight="1" x14ac:dyDescent="0.45">
      <c r="A6" s="34">
        <v>9</v>
      </c>
      <c r="B6" s="60" t="s">
        <v>40</v>
      </c>
      <c r="C6" s="72" t="s">
        <v>41</v>
      </c>
      <c r="D6" s="66" t="s">
        <v>42</v>
      </c>
      <c r="E6" s="68" t="s">
        <v>36</v>
      </c>
      <c r="F6" s="69" t="s">
        <v>37</v>
      </c>
      <c r="G6" s="70" t="s">
        <v>43</v>
      </c>
      <c r="H6" s="68" t="s">
        <v>39</v>
      </c>
      <c r="I6" s="71">
        <v>3.31</v>
      </c>
      <c r="J6" s="19"/>
      <c r="K6" s="24">
        <f t="shared" si="0"/>
        <v>0</v>
      </c>
      <c r="L6" s="25" t="str">
        <f t="shared" si="1"/>
        <v>OK</v>
      </c>
      <c r="M6" s="48"/>
      <c r="N6" s="48"/>
      <c r="O6" s="17"/>
      <c r="P6" s="17"/>
      <c r="Q6" s="17"/>
      <c r="R6" s="17"/>
      <c r="S6" s="17"/>
      <c r="T6" s="17"/>
      <c r="U6" s="17"/>
      <c r="V6" s="17"/>
      <c r="W6" s="17"/>
      <c r="X6" s="17"/>
    </row>
    <row r="7" spans="1:24" ht="120.75" customHeight="1" x14ac:dyDescent="0.45">
      <c r="A7" s="50">
        <v>10</v>
      </c>
      <c r="B7" s="67" t="s">
        <v>33</v>
      </c>
      <c r="C7" s="62" t="s">
        <v>44</v>
      </c>
      <c r="D7" s="61" t="s">
        <v>35</v>
      </c>
      <c r="E7" s="63" t="s">
        <v>36</v>
      </c>
      <c r="F7" s="64" t="s">
        <v>37</v>
      </c>
      <c r="G7" s="65" t="s">
        <v>45</v>
      </c>
      <c r="H7" s="63" t="s">
        <v>39</v>
      </c>
      <c r="I7" s="86">
        <v>0.45989999999999998</v>
      </c>
      <c r="J7" s="19">
        <v>600</v>
      </c>
      <c r="K7" s="24">
        <f t="shared" si="0"/>
        <v>600</v>
      </c>
      <c r="L7" s="25" t="str">
        <f t="shared" si="1"/>
        <v>OK</v>
      </c>
      <c r="M7" s="48"/>
      <c r="N7" s="48"/>
      <c r="O7" s="17"/>
      <c r="P7" s="17"/>
      <c r="Q7" s="17"/>
      <c r="R7" s="17"/>
      <c r="S7" s="17"/>
      <c r="T7" s="17"/>
      <c r="U7" s="17"/>
      <c r="V7" s="17"/>
      <c r="W7" s="17"/>
      <c r="X7" s="17"/>
    </row>
    <row r="8" spans="1:24" ht="64.5" customHeight="1" x14ac:dyDescent="0.45">
      <c r="A8" s="34">
        <v>13</v>
      </c>
      <c r="B8" s="60" t="s">
        <v>46</v>
      </c>
      <c r="C8" s="72" t="s">
        <v>47</v>
      </c>
      <c r="D8" s="66" t="s">
        <v>48</v>
      </c>
      <c r="E8" s="68" t="s">
        <v>36</v>
      </c>
      <c r="F8" s="73" t="s">
        <v>37</v>
      </c>
      <c r="G8" s="70" t="s">
        <v>49</v>
      </c>
      <c r="H8" s="74" t="s">
        <v>39</v>
      </c>
      <c r="I8" s="71">
        <v>1.37</v>
      </c>
      <c r="J8" s="19"/>
      <c r="K8" s="24">
        <f t="shared" si="0"/>
        <v>0</v>
      </c>
      <c r="L8" s="25" t="str">
        <f t="shared" si="1"/>
        <v>OK</v>
      </c>
      <c r="M8" s="48"/>
      <c r="N8" s="48"/>
      <c r="O8" s="17"/>
      <c r="P8" s="17"/>
      <c r="Q8" s="17"/>
      <c r="R8" s="17"/>
      <c r="S8" s="17"/>
      <c r="T8" s="17"/>
      <c r="U8" s="17"/>
      <c r="V8" s="17"/>
      <c r="W8" s="17"/>
      <c r="X8" s="17"/>
    </row>
    <row r="9" spans="1:24" ht="171" customHeight="1" x14ac:dyDescent="0.45">
      <c r="A9" s="50">
        <v>14</v>
      </c>
      <c r="B9" s="67" t="s">
        <v>50</v>
      </c>
      <c r="C9" s="62" t="s">
        <v>51</v>
      </c>
      <c r="D9" s="61" t="s">
        <v>52</v>
      </c>
      <c r="E9" s="63" t="s">
        <v>36</v>
      </c>
      <c r="F9" s="64" t="s">
        <v>37</v>
      </c>
      <c r="G9" s="65" t="s">
        <v>53</v>
      </c>
      <c r="H9" s="63" t="s">
        <v>39</v>
      </c>
      <c r="I9" s="51">
        <v>5.84</v>
      </c>
      <c r="J9" s="19">
        <v>800</v>
      </c>
      <c r="K9" s="24">
        <f t="shared" si="0"/>
        <v>800</v>
      </c>
      <c r="L9" s="25" t="str">
        <f t="shared" si="1"/>
        <v>OK</v>
      </c>
      <c r="M9" s="48"/>
      <c r="N9" s="48"/>
      <c r="O9" s="17"/>
      <c r="P9" s="17"/>
      <c r="Q9" s="17"/>
      <c r="R9" s="17"/>
      <c r="S9" s="17"/>
      <c r="T9" s="17"/>
      <c r="U9" s="17"/>
      <c r="V9" s="17"/>
      <c r="W9" s="17"/>
      <c r="X9" s="17"/>
    </row>
    <row r="10" spans="1:24" ht="57.75" customHeight="1" x14ac:dyDescent="0.45">
      <c r="A10" s="34">
        <v>16</v>
      </c>
      <c r="B10" s="60" t="s">
        <v>54</v>
      </c>
      <c r="C10" s="72" t="s">
        <v>55</v>
      </c>
      <c r="D10" s="66" t="s">
        <v>56</v>
      </c>
      <c r="E10" s="68" t="s">
        <v>36</v>
      </c>
      <c r="F10" s="73" t="s">
        <v>57</v>
      </c>
      <c r="G10" s="75" t="s">
        <v>58</v>
      </c>
      <c r="H10" s="74" t="s">
        <v>29</v>
      </c>
      <c r="I10" s="31">
        <v>4.18</v>
      </c>
      <c r="J10" s="19">
        <v>1000</v>
      </c>
      <c r="K10" s="24">
        <f t="shared" si="0"/>
        <v>1000</v>
      </c>
      <c r="L10" s="25" t="str">
        <f t="shared" si="1"/>
        <v>OK</v>
      </c>
      <c r="M10" s="48"/>
      <c r="N10" s="48"/>
      <c r="O10" s="17"/>
      <c r="P10" s="17"/>
      <c r="Q10" s="17"/>
      <c r="R10" s="17"/>
      <c r="S10" s="17"/>
      <c r="T10" s="17"/>
      <c r="U10" s="17"/>
      <c r="V10" s="17"/>
      <c r="W10" s="17"/>
      <c r="X10" s="17"/>
    </row>
    <row r="11" spans="1:24" ht="50.1" customHeight="1" x14ac:dyDescent="0.45">
      <c r="A11" s="50">
        <v>17</v>
      </c>
      <c r="B11" s="67" t="s">
        <v>54</v>
      </c>
      <c r="C11" s="62" t="s">
        <v>59</v>
      </c>
      <c r="D11" s="61" t="s">
        <v>56</v>
      </c>
      <c r="E11" s="63" t="s">
        <v>36</v>
      </c>
      <c r="F11" s="64" t="s">
        <v>57</v>
      </c>
      <c r="G11" s="65" t="s">
        <v>60</v>
      </c>
      <c r="H11" s="63" t="s">
        <v>29</v>
      </c>
      <c r="I11" s="51">
        <v>33.9</v>
      </c>
      <c r="J11" s="19">
        <v>300</v>
      </c>
      <c r="K11" s="24">
        <f t="shared" si="0"/>
        <v>300</v>
      </c>
      <c r="L11" s="25" t="str">
        <f t="shared" si="1"/>
        <v>OK</v>
      </c>
      <c r="M11" s="48"/>
      <c r="N11" s="48"/>
      <c r="O11" s="17"/>
      <c r="P11" s="17"/>
      <c r="Q11" s="17"/>
      <c r="R11" s="17"/>
      <c r="S11" s="17"/>
      <c r="T11" s="17"/>
      <c r="U11" s="17"/>
      <c r="V11" s="17"/>
      <c r="W11" s="17"/>
      <c r="X11" s="17"/>
    </row>
    <row r="12" spans="1:24" ht="138" customHeight="1" x14ac:dyDescent="0.45">
      <c r="A12" s="34">
        <v>18</v>
      </c>
      <c r="B12" s="60" t="s">
        <v>54</v>
      </c>
      <c r="C12" s="72" t="s">
        <v>61</v>
      </c>
      <c r="D12" s="66" t="s">
        <v>56</v>
      </c>
      <c r="E12" s="68" t="s">
        <v>36</v>
      </c>
      <c r="F12" s="76" t="s">
        <v>57</v>
      </c>
      <c r="G12" s="70" t="s">
        <v>62</v>
      </c>
      <c r="H12" s="68" t="s">
        <v>29</v>
      </c>
      <c r="I12" s="31">
        <v>28</v>
      </c>
      <c r="J12" s="19"/>
      <c r="K12" s="24">
        <f t="shared" si="0"/>
        <v>0</v>
      </c>
      <c r="L12" s="25" t="str">
        <f t="shared" si="1"/>
        <v>OK</v>
      </c>
      <c r="M12" s="48"/>
      <c r="N12" s="48"/>
      <c r="O12" s="17"/>
      <c r="P12" s="17"/>
      <c r="Q12" s="17"/>
      <c r="R12" s="17"/>
      <c r="S12" s="17"/>
      <c r="T12" s="17"/>
      <c r="U12" s="17"/>
      <c r="V12" s="17"/>
      <c r="W12" s="17"/>
      <c r="X12" s="17"/>
    </row>
    <row r="13" spans="1:24" ht="50.1" customHeight="1" x14ac:dyDescent="0.45">
      <c r="A13" s="50">
        <v>19</v>
      </c>
      <c r="B13" s="84" t="s">
        <v>63</v>
      </c>
      <c r="C13" s="78" t="s">
        <v>64</v>
      </c>
      <c r="D13" s="77" t="s">
        <v>65</v>
      </c>
      <c r="E13" s="63" t="s">
        <v>36</v>
      </c>
      <c r="F13" s="79" t="s">
        <v>57</v>
      </c>
      <c r="G13" s="80" t="s">
        <v>66</v>
      </c>
      <c r="H13" s="61" t="s">
        <v>29</v>
      </c>
      <c r="I13" s="51">
        <v>5.85</v>
      </c>
      <c r="J13" s="19">
        <v>60</v>
      </c>
      <c r="K13" s="24">
        <f t="shared" si="0"/>
        <v>60</v>
      </c>
      <c r="L13" s="25" t="str">
        <f t="shared" si="1"/>
        <v>OK</v>
      </c>
      <c r="M13" s="49"/>
      <c r="N13" s="49"/>
      <c r="O13" s="37"/>
      <c r="P13" s="37"/>
      <c r="Q13" s="37"/>
      <c r="R13" s="37"/>
      <c r="S13" s="38"/>
      <c r="T13" s="38"/>
      <c r="U13" s="38"/>
      <c r="V13" s="38"/>
      <c r="W13" s="38"/>
      <c r="X13" s="38"/>
    </row>
    <row r="14" spans="1:24" ht="64.5" customHeight="1" x14ac:dyDescent="0.45">
      <c r="A14" s="34">
        <v>20</v>
      </c>
      <c r="B14" s="60" t="s">
        <v>67</v>
      </c>
      <c r="C14" s="72" t="s">
        <v>68</v>
      </c>
      <c r="D14" s="66" t="s">
        <v>69</v>
      </c>
      <c r="E14" s="68" t="s">
        <v>36</v>
      </c>
      <c r="F14" s="69" t="s">
        <v>70</v>
      </c>
      <c r="G14" s="70" t="s">
        <v>71</v>
      </c>
      <c r="H14" s="68" t="s">
        <v>72</v>
      </c>
      <c r="I14" s="31">
        <v>132.9</v>
      </c>
      <c r="J14" s="19">
        <v>15</v>
      </c>
      <c r="K14" s="24">
        <f t="shared" si="0"/>
        <v>15</v>
      </c>
      <c r="L14" s="25" t="str">
        <f t="shared" si="1"/>
        <v>OK</v>
      </c>
      <c r="M14" s="49"/>
      <c r="N14" s="49"/>
      <c r="O14" s="37"/>
      <c r="P14" s="37"/>
      <c r="Q14" s="37"/>
      <c r="R14" s="37"/>
      <c r="S14" s="38"/>
      <c r="T14" s="38"/>
      <c r="U14" s="38"/>
      <c r="V14" s="38"/>
      <c r="W14" s="38"/>
      <c r="X14" s="38"/>
    </row>
    <row r="15" spans="1:24" ht="51" customHeight="1" x14ac:dyDescent="0.45">
      <c r="A15" s="50">
        <v>21</v>
      </c>
      <c r="B15" s="85" t="s">
        <v>73</v>
      </c>
      <c r="C15" s="53" t="s">
        <v>74</v>
      </c>
      <c r="D15" s="81" t="s">
        <v>35</v>
      </c>
      <c r="E15" s="63" t="s">
        <v>36</v>
      </c>
      <c r="F15" s="82" t="s">
        <v>57</v>
      </c>
      <c r="G15" s="65" t="s">
        <v>75</v>
      </c>
      <c r="H15" s="83" t="s">
        <v>29</v>
      </c>
      <c r="I15" s="51">
        <v>26.19</v>
      </c>
      <c r="J15" s="19">
        <v>56</v>
      </c>
      <c r="K15" s="24">
        <f t="shared" si="0"/>
        <v>56</v>
      </c>
      <c r="L15" s="25" t="str">
        <f t="shared" si="1"/>
        <v>OK</v>
      </c>
      <c r="M15" s="38"/>
      <c r="N15" s="38"/>
      <c r="O15" s="38"/>
      <c r="P15" s="38"/>
      <c r="Q15" s="38"/>
      <c r="R15" s="38"/>
      <c r="S15" s="38"/>
      <c r="T15" s="38"/>
      <c r="U15" s="38"/>
      <c r="V15" s="38"/>
      <c r="W15" s="38"/>
      <c r="X15" s="38"/>
    </row>
    <row r="16" spans="1:24" x14ac:dyDescent="0.45">
      <c r="C16" s="3"/>
      <c r="D16" s="3"/>
      <c r="M16" s="47">
        <f>SUMPRODUCT(I4:I15,M4:M15)</f>
        <v>0</v>
      </c>
      <c r="N16" s="47">
        <f>SUMPRODUCT(I4:I15,N4:N15)</f>
        <v>0</v>
      </c>
    </row>
    <row r="17" spans="3:4" x14ac:dyDescent="0.45">
      <c r="C17" s="3"/>
      <c r="D17" s="3"/>
    </row>
  </sheetData>
  <mergeCells count="16">
    <mergeCell ref="V1:V2"/>
    <mergeCell ref="W1:W2"/>
    <mergeCell ref="X1:X2"/>
    <mergeCell ref="A2:L2"/>
    <mergeCell ref="P1:P2"/>
    <mergeCell ref="Q1:Q2"/>
    <mergeCell ref="R1:R2"/>
    <mergeCell ref="S1:S2"/>
    <mergeCell ref="T1:T2"/>
    <mergeCell ref="U1:U2"/>
    <mergeCell ref="A1:B1"/>
    <mergeCell ref="C1:I1"/>
    <mergeCell ref="J1:L1"/>
    <mergeCell ref="M1:M2"/>
    <mergeCell ref="N1:N2"/>
    <mergeCell ref="O1:O2"/>
  </mergeCells>
  <conditionalFormatting sqref="M5:X12">
    <cfRule type="cellIs" dxfId="80" priority="13" stopIfTrue="1" operator="greaterThan">
      <formula>0</formula>
    </cfRule>
    <cfRule type="cellIs" dxfId="79" priority="14" stopIfTrue="1" operator="greaterThan">
      <formula>0</formula>
    </cfRule>
    <cfRule type="cellIs" dxfId="78" priority="15" stopIfTrue="1" operator="greaterThan">
      <formula>0</formula>
    </cfRule>
  </conditionalFormatting>
  <conditionalFormatting sqref="S4:X4">
    <cfRule type="cellIs" dxfId="77" priority="10" stopIfTrue="1" operator="greaterThan">
      <formula>0</formula>
    </cfRule>
    <cfRule type="cellIs" dxfId="76" priority="11" stopIfTrue="1" operator="greaterThan">
      <formula>0</formula>
    </cfRule>
    <cfRule type="cellIs" dxfId="75" priority="12" stopIfTrue="1" operator="greaterThan">
      <formula>0</formula>
    </cfRule>
  </conditionalFormatting>
  <conditionalFormatting sqref="O4:R4">
    <cfRule type="cellIs" dxfId="74" priority="7" stopIfTrue="1" operator="greaterThan">
      <formula>0</formula>
    </cfRule>
    <cfRule type="cellIs" dxfId="73" priority="8" stopIfTrue="1" operator="greaterThan">
      <formula>0</formula>
    </cfRule>
    <cfRule type="cellIs" dxfId="72" priority="9" stopIfTrue="1" operator="greaterThan">
      <formula>0</formula>
    </cfRule>
  </conditionalFormatting>
  <conditionalFormatting sqref="M4">
    <cfRule type="cellIs" dxfId="71" priority="4" stopIfTrue="1" operator="greaterThan">
      <formula>0</formula>
    </cfRule>
    <cfRule type="cellIs" dxfId="70" priority="5" stopIfTrue="1" operator="greaterThan">
      <formula>0</formula>
    </cfRule>
    <cfRule type="cellIs" dxfId="69" priority="6" stopIfTrue="1" operator="greaterThan">
      <formula>0</formula>
    </cfRule>
  </conditionalFormatting>
  <conditionalFormatting sqref="N4">
    <cfRule type="cellIs" dxfId="68" priority="1" stopIfTrue="1" operator="greaterThan">
      <formula>0</formula>
    </cfRule>
    <cfRule type="cellIs" dxfId="67" priority="2" stopIfTrue="1" operator="greaterThan">
      <formula>0</formula>
    </cfRule>
    <cfRule type="cellIs" dxfId="66" priority="3"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7"/>
  <sheetViews>
    <sheetView tabSelected="1" zoomScale="80" zoomScaleNormal="80" workbookViewId="0">
      <selection activeCell="M1" sqref="M1:N1048576"/>
    </sheetView>
  </sheetViews>
  <sheetFormatPr defaultColWidth="9.73046875" defaultRowHeight="14.25" x14ac:dyDescent="0.45"/>
  <cols>
    <col min="1" max="1" width="7.86328125" style="1" customWidth="1"/>
    <col min="2" max="2" width="44.3984375" style="26" customWidth="1"/>
    <col min="3" max="3" width="70.1328125" style="1" customWidth="1"/>
    <col min="4" max="4" width="13.73046875" style="36" customWidth="1"/>
    <col min="5" max="5" width="12.3984375" style="1" customWidth="1"/>
    <col min="6" max="6" width="15.1328125" style="36" customWidth="1"/>
    <col min="7" max="7" width="16.3984375" style="36" customWidth="1"/>
    <col min="8" max="8" width="16.73046875" style="1" customWidth="1"/>
    <col min="9" max="9" width="15.59765625" style="33" customWidth="1"/>
    <col min="10" max="10" width="12.86328125" style="4" customWidth="1"/>
    <col min="11" max="11" width="13.265625" style="27" customWidth="1"/>
    <col min="12" max="12" width="12.59765625" style="5" customWidth="1"/>
    <col min="13" max="13" width="12.86328125" style="6" customWidth="1"/>
    <col min="14" max="14" width="13.86328125" style="6" customWidth="1"/>
    <col min="15" max="24" width="12" style="6" customWidth="1"/>
    <col min="25" max="16384" width="9.73046875" style="2"/>
  </cols>
  <sheetData>
    <row r="1" spans="1:24" ht="32.25" customHeight="1" x14ac:dyDescent="0.45">
      <c r="A1" s="96" t="s">
        <v>22</v>
      </c>
      <c r="B1" s="96"/>
      <c r="C1" s="97" t="s">
        <v>76</v>
      </c>
      <c r="D1" s="98"/>
      <c r="E1" s="98"/>
      <c r="F1" s="98"/>
      <c r="G1" s="98"/>
      <c r="H1" s="98"/>
      <c r="I1" s="99"/>
      <c r="J1" s="96" t="s">
        <v>23</v>
      </c>
      <c r="K1" s="96"/>
      <c r="L1" s="96"/>
      <c r="M1" s="95" t="s">
        <v>83</v>
      </c>
      <c r="N1" s="95" t="s">
        <v>84</v>
      </c>
      <c r="O1" s="95" t="s">
        <v>24</v>
      </c>
      <c r="P1" s="95" t="s">
        <v>24</v>
      </c>
      <c r="Q1" s="95" t="s">
        <v>24</v>
      </c>
      <c r="R1" s="95" t="s">
        <v>24</v>
      </c>
      <c r="S1" s="95" t="s">
        <v>24</v>
      </c>
      <c r="T1" s="95" t="s">
        <v>24</v>
      </c>
      <c r="U1" s="95" t="s">
        <v>24</v>
      </c>
      <c r="V1" s="95" t="s">
        <v>24</v>
      </c>
      <c r="W1" s="95" t="s">
        <v>24</v>
      </c>
      <c r="X1" s="95" t="s">
        <v>24</v>
      </c>
    </row>
    <row r="2" spans="1:24" ht="26.25" customHeight="1" x14ac:dyDescent="0.45">
      <c r="A2" s="96" t="s">
        <v>14</v>
      </c>
      <c r="B2" s="96"/>
      <c r="C2" s="96"/>
      <c r="D2" s="96"/>
      <c r="E2" s="96"/>
      <c r="F2" s="96"/>
      <c r="G2" s="96"/>
      <c r="H2" s="96"/>
      <c r="I2" s="96"/>
      <c r="J2" s="96"/>
      <c r="K2" s="96"/>
      <c r="L2" s="96"/>
      <c r="M2" s="95"/>
      <c r="N2" s="95"/>
      <c r="O2" s="95"/>
      <c r="P2" s="95"/>
      <c r="Q2" s="95"/>
      <c r="R2" s="95"/>
      <c r="S2" s="95"/>
      <c r="T2" s="95"/>
      <c r="U2" s="95"/>
      <c r="V2" s="95"/>
      <c r="W2" s="95"/>
      <c r="X2" s="95"/>
    </row>
    <row r="3" spans="1:24" s="3" customFormat="1" ht="28.5" x14ac:dyDescent="0.35">
      <c r="A3" s="40" t="s">
        <v>15</v>
      </c>
      <c r="B3" s="40" t="s">
        <v>16</v>
      </c>
      <c r="C3" s="41" t="s">
        <v>17</v>
      </c>
      <c r="D3" s="40" t="s">
        <v>31</v>
      </c>
      <c r="E3" s="40" t="s">
        <v>4</v>
      </c>
      <c r="F3" s="40" t="s">
        <v>19</v>
      </c>
      <c r="G3" s="40" t="s">
        <v>20</v>
      </c>
      <c r="H3" s="40" t="s">
        <v>21</v>
      </c>
      <c r="I3" s="42" t="s">
        <v>2</v>
      </c>
      <c r="J3" s="43" t="s">
        <v>6</v>
      </c>
      <c r="K3" s="44" t="s">
        <v>0</v>
      </c>
      <c r="L3" s="45" t="s">
        <v>3</v>
      </c>
      <c r="M3" s="89">
        <v>44337</v>
      </c>
      <c r="N3" s="89">
        <v>44344</v>
      </c>
      <c r="O3" s="35" t="s">
        <v>1</v>
      </c>
      <c r="P3" s="35" t="s">
        <v>1</v>
      </c>
      <c r="Q3" s="35" t="s">
        <v>1</v>
      </c>
      <c r="R3" s="35" t="s">
        <v>1</v>
      </c>
      <c r="S3" s="35" t="s">
        <v>1</v>
      </c>
      <c r="T3" s="35" t="s">
        <v>1</v>
      </c>
      <c r="U3" s="35" t="s">
        <v>1</v>
      </c>
      <c r="V3" s="35" t="s">
        <v>1</v>
      </c>
      <c r="W3" s="35" t="s">
        <v>1</v>
      </c>
      <c r="X3" s="35" t="s">
        <v>1</v>
      </c>
    </row>
    <row r="4" spans="1:24" ht="96.75" customHeight="1" x14ac:dyDescent="0.45">
      <c r="A4" s="34">
        <v>1</v>
      </c>
      <c r="B4" s="60" t="s">
        <v>25</v>
      </c>
      <c r="C4" s="56" t="s">
        <v>26</v>
      </c>
      <c r="D4" s="57" t="s">
        <v>32</v>
      </c>
      <c r="E4" s="54" t="s">
        <v>30</v>
      </c>
      <c r="F4" s="55" t="s">
        <v>27</v>
      </c>
      <c r="G4" s="58" t="s">
        <v>28</v>
      </c>
      <c r="H4" s="59" t="s">
        <v>29</v>
      </c>
      <c r="I4" s="31">
        <v>0.97</v>
      </c>
      <c r="J4" s="18">
        <v>50</v>
      </c>
      <c r="K4" s="24">
        <f>J4-(SUM(M4:X4))</f>
        <v>0</v>
      </c>
      <c r="L4" s="25" t="str">
        <f>IF(K4&lt;0,"ATENÇÃO","OK")</f>
        <v>OK</v>
      </c>
      <c r="M4" s="48">
        <v>50</v>
      </c>
      <c r="N4" s="48"/>
      <c r="O4" s="17"/>
      <c r="P4" s="17"/>
      <c r="Q4" s="17"/>
      <c r="R4" s="17"/>
      <c r="S4" s="17"/>
      <c r="T4" s="17"/>
      <c r="U4" s="17"/>
      <c r="V4" s="17"/>
      <c r="W4" s="17"/>
      <c r="X4" s="17"/>
    </row>
    <row r="5" spans="1:24" ht="61.5" customHeight="1" x14ac:dyDescent="0.45">
      <c r="A5" s="50">
        <v>8</v>
      </c>
      <c r="B5" s="67" t="s">
        <v>33</v>
      </c>
      <c r="C5" s="62" t="s">
        <v>34</v>
      </c>
      <c r="D5" s="61" t="s">
        <v>35</v>
      </c>
      <c r="E5" s="63" t="s">
        <v>36</v>
      </c>
      <c r="F5" s="64" t="s">
        <v>37</v>
      </c>
      <c r="G5" s="65" t="s">
        <v>38</v>
      </c>
      <c r="H5" s="63" t="s">
        <v>39</v>
      </c>
      <c r="I5" s="51">
        <v>0.15</v>
      </c>
      <c r="J5" s="19">
        <v>462</v>
      </c>
      <c r="K5" s="24">
        <f t="shared" ref="K5:K12" si="0">J5-(SUM(M5:X5))</f>
        <v>462</v>
      </c>
      <c r="L5" s="25" t="str">
        <f t="shared" ref="L5:L7" si="1">IF(K5&lt;0,"ATENÇÃO","OK")</f>
        <v>OK</v>
      </c>
      <c r="M5" s="48"/>
      <c r="N5" s="48"/>
      <c r="O5" s="17"/>
      <c r="P5" s="17"/>
      <c r="Q5" s="17"/>
      <c r="R5" s="17"/>
      <c r="S5" s="17"/>
      <c r="T5" s="17"/>
      <c r="U5" s="17"/>
      <c r="V5" s="17"/>
      <c r="W5" s="17"/>
      <c r="X5" s="17"/>
    </row>
    <row r="6" spans="1:24" ht="228.75" customHeight="1" x14ac:dyDescent="0.45">
      <c r="A6" s="34">
        <v>9</v>
      </c>
      <c r="B6" s="60" t="s">
        <v>40</v>
      </c>
      <c r="C6" s="72" t="s">
        <v>41</v>
      </c>
      <c r="D6" s="66" t="s">
        <v>42</v>
      </c>
      <c r="E6" s="68" t="s">
        <v>36</v>
      </c>
      <c r="F6" s="69" t="s">
        <v>37</v>
      </c>
      <c r="G6" s="70" t="s">
        <v>43</v>
      </c>
      <c r="H6" s="68" t="s">
        <v>39</v>
      </c>
      <c r="I6" s="71">
        <v>3.31</v>
      </c>
      <c r="J6" s="19"/>
      <c r="K6" s="24">
        <f t="shared" si="0"/>
        <v>0</v>
      </c>
      <c r="L6" s="25" t="str">
        <f t="shared" si="1"/>
        <v>OK</v>
      </c>
      <c r="M6" s="48"/>
      <c r="N6" s="48"/>
      <c r="O6" s="17"/>
      <c r="P6" s="17"/>
      <c r="Q6" s="17"/>
      <c r="R6" s="17"/>
      <c r="S6" s="17"/>
      <c r="T6" s="17"/>
      <c r="U6" s="17"/>
      <c r="V6" s="17"/>
      <c r="W6" s="17"/>
      <c r="X6" s="17"/>
    </row>
    <row r="7" spans="1:24" ht="120.75" customHeight="1" x14ac:dyDescent="0.45">
      <c r="A7" s="50">
        <v>10</v>
      </c>
      <c r="B7" s="67" t="s">
        <v>33</v>
      </c>
      <c r="C7" s="62" t="s">
        <v>44</v>
      </c>
      <c r="D7" s="61" t="s">
        <v>35</v>
      </c>
      <c r="E7" s="63" t="s">
        <v>36</v>
      </c>
      <c r="F7" s="64" t="s">
        <v>37</v>
      </c>
      <c r="G7" s="65" t="s">
        <v>45</v>
      </c>
      <c r="H7" s="63" t="s">
        <v>39</v>
      </c>
      <c r="I7" s="86">
        <v>0.45989999999999998</v>
      </c>
      <c r="J7" s="19">
        <v>600</v>
      </c>
      <c r="K7" s="24">
        <f t="shared" si="0"/>
        <v>300</v>
      </c>
      <c r="L7" s="25" t="str">
        <f t="shared" si="1"/>
        <v>OK</v>
      </c>
      <c r="M7" s="48"/>
      <c r="N7" s="48">
        <v>300</v>
      </c>
      <c r="O7" s="17"/>
      <c r="P7" s="17"/>
      <c r="Q7" s="17"/>
      <c r="R7" s="17"/>
      <c r="S7" s="17"/>
      <c r="T7" s="17"/>
      <c r="U7" s="17"/>
      <c r="V7" s="17"/>
      <c r="W7" s="17"/>
      <c r="X7" s="17"/>
    </row>
    <row r="8" spans="1:24" ht="64.5" customHeight="1" x14ac:dyDescent="0.45">
      <c r="A8" s="34">
        <v>13</v>
      </c>
      <c r="B8" s="60" t="s">
        <v>46</v>
      </c>
      <c r="C8" s="72" t="s">
        <v>47</v>
      </c>
      <c r="D8" s="66" t="s">
        <v>48</v>
      </c>
      <c r="E8" s="68" t="s">
        <v>36</v>
      </c>
      <c r="F8" s="73" t="s">
        <v>37</v>
      </c>
      <c r="G8" s="70" t="s">
        <v>49</v>
      </c>
      <c r="H8" s="74" t="s">
        <v>39</v>
      </c>
      <c r="I8" s="71">
        <v>1.37</v>
      </c>
      <c r="J8" s="19"/>
      <c r="K8" s="24">
        <f t="shared" si="0"/>
        <v>0</v>
      </c>
      <c r="L8" s="25" t="str">
        <f t="shared" ref="L8:L12" si="2">IF(K8&lt;0,"ATENÇÃO","OK")</f>
        <v>OK</v>
      </c>
      <c r="M8" s="48"/>
      <c r="N8" s="48"/>
      <c r="O8" s="17"/>
      <c r="P8" s="17"/>
      <c r="Q8" s="17"/>
      <c r="R8" s="17"/>
      <c r="S8" s="17"/>
      <c r="T8" s="17"/>
      <c r="U8" s="17"/>
      <c r="V8" s="17"/>
      <c r="W8" s="17"/>
      <c r="X8" s="17"/>
    </row>
    <row r="9" spans="1:24" ht="171" customHeight="1" x14ac:dyDescent="0.45">
      <c r="A9" s="50">
        <v>14</v>
      </c>
      <c r="B9" s="67" t="s">
        <v>50</v>
      </c>
      <c r="C9" s="62" t="s">
        <v>51</v>
      </c>
      <c r="D9" s="61" t="s">
        <v>52</v>
      </c>
      <c r="E9" s="63" t="s">
        <v>36</v>
      </c>
      <c r="F9" s="64" t="s">
        <v>37</v>
      </c>
      <c r="G9" s="65" t="s">
        <v>53</v>
      </c>
      <c r="H9" s="63" t="s">
        <v>39</v>
      </c>
      <c r="I9" s="51">
        <v>5.84</v>
      </c>
      <c r="J9" s="19">
        <v>20</v>
      </c>
      <c r="K9" s="24">
        <f t="shared" si="0"/>
        <v>20</v>
      </c>
      <c r="L9" s="25" t="str">
        <f t="shared" si="2"/>
        <v>OK</v>
      </c>
      <c r="M9" s="48"/>
      <c r="N9" s="48"/>
      <c r="O9" s="17"/>
      <c r="P9" s="17"/>
      <c r="Q9" s="17"/>
      <c r="R9" s="17"/>
      <c r="S9" s="17"/>
      <c r="T9" s="17"/>
      <c r="U9" s="17"/>
      <c r="V9" s="17"/>
      <c r="W9" s="17"/>
      <c r="X9" s="17"/>
    </row>
    <row r="10" spans="1:24" ht="57.75" customHeight="1" x14ac:dyDescent="0.45">
      <c r="A10" s="34">
        <v>16</v>
      </c>
      <c r="B10" s="60" t="s">
        <v>54</v>
      </c>
      <c r="C10" s="72" t="s">
        <v>55</v>
      </c>
      <c r="D10" s="66" t="s">
        <v>56</v>
      </c>
      <c r="E10" s="68" t="s">
        <v>36</v>
      </c>
      <c r="F10" s="73" t="s">
        <v>57</v>
      </c>
      <c r="G10" s="75" t="s">
        <v>58</v>
      </c>
      <c r="H10" s="74" t="s">
        <v>29</v>
      </c>
      <c r="I10" s="31">
        <v>4.18</v>
      </c>
      <c r="J10" s="19">
        <v>100</v>
      </c>
      <c r="K10" s="24">
        <f t="shared" si="0"/>
        <v>100</v>
      </c>
      <c r="L10" s="25" t="str">
        <f t="shared" si="2"/>
        <v>OK</v>
      </c>
      <c r="M10" s="48"/>
      <c r="N10" s="48"/>
      <c r="O10" s="17"/>
      <c r="P10" s="17"/>
      <c r="Q10" s="17"/>
      <c r="R10" s="17"/>
      <c r="S10" s="17"/>
      <c r="T10" s="17"/>
      <c r="U10" s="17"/>
      <c r="V10" s="17"/>
      <c r="W10" s="17"/>
      <c r="X10" s="17"/>
    </row>
    <row r="11" spans="1:24" ht="50.1" customHeight="1" x14ac:dyDescent="0.45">
      <c r="A11" s="50">
        <v>17</v>
      </c>
      <c r="B11" s="67" t="s">
        <v>54</v>
      </c>
      <c r="C11" s="62" t="s">
        <v>59</v>
      </c>
      <c r="D11" s="61" t="s">
        <v>56</v>
      </c>
      <c r="E11" s="63" t="s">
        <v>36</v>
      </c>
      <c r="F11" s="64" t="s">
        <v>57</v>
      </c>
      <c r="G11" s="65" t="s">
        <v>60</v>
      </c>
      <c r="H11" s="63" t="s">
        <v>29</v>
      </c>
      <c r="I11" s="51">
        <v>33.9</v>
      </c>
      <c r="J11" s="19">
        <v>5</v>
      </c>
      <c r="K11" s="24">
        <f t="shared" si="0"/>
        <v>5</v>
      </c>
      <c r="L11" s="25" t="str">
        <f t="shared" si="2"/>
        <v>OK</v>
      </c>
      <c r="M11" s="48"/>
      <c r="N11" s="48"/>
      <c r="O11" s="17"/>
      <c r="P11" s="17"/>
      <c r="Q11" s="17"/>
      <c r="R11" s="17"/>
      <c r="S11" s="17"/>
      <c r="T11" s="17"/>
      <c r="U11" s="17"/>
      <c r="V11" s="17"/>
      <c r="W11" s="17"/>
      <c r="X11" s="17"/>
    </row>
    <row r="12" spans="1:24" ht="138" customHeight="1" x14ac:dyDescent="0.45">
      <c r="A12" s="34">
        <v>18</v>
      </c>
      <c r="B12" s="60" t="s">
        <v>54</v>
      </c>
      <c r="C12" s="72" t="s">
        <v>61</v>
      </c>
      <c r="D12" s="66" t="s">
        <v>56</v>
      </c>
      <c r="E12" s="68" t="s">
        <v>36</v>
      </c>
      <c r="F12" s="76" t="s">
        <v>57</v>
      </c>
      <c r="G12" s="70" t="s">
        <v>62</v>
      </c>
      <c r="H12" s="68" t="s">
        <v>29</v>
      </c>
      <c r="I12" s="31">
        <v>28</v>
      </c>
      <c r="J12" s="19">
        <v>20</v>
      </c>
      <c r="K12" s="24">
        <f t="shared" si="0"/>
        <v>20</v>
      </c>
      <c r="L12" s="25" t="str">
        <f t="shared" si="2"/>
        <v>OK</v>
      </c>
      <c r="M12" s="48"/>
      <c r="N12" s="48"/>
      <c r="O12" s="17"/>
      <c r="P12" s="17"/>
      <c r="Q12" s="17"/>
      <c r="R12" s="17"/>
      <c r="S12" s="17"/>
      <c r="T12" s="17"/>
      <c r="U12" s="17"/>
      <c r="V12" s="17"/>
      <c r="W12" s="17"/>
      <c r="X12" s="17"/>
    </row>
    <row r="13" spans="1:24" ht="50.1" customHeight="1" x14ac:dyDescent="0.45">
      <c r="A13" s="50">
        <v>19</v>
      </c>
      <c r="B13" s="84" t="s">
        <v>63</v>
      </c>
      <c r="C13" s="78" t="s">
        <v>64</v>
      </c>
      <c r="D13" s="77" t="s">
        <v>65</v>
      </c>
      <c r="E13" s="63" t="s">
        <v>36</v>
      </c>
      <c r="F13" s="79" t="s">
        <v>57</v>
      </c>
      <c r="G13" s="80" t="s">
        <v>66</v>
      </c>
      <c r="H13" s="61" t="s">
        <v>29</v>
      </c>
      <c r="I13" s="51">
        <v>5.85</v>
      </c>
      <c r="J13" s="19">
        <v>38</v>
      </c>
      <c r="K13" s="24">
        <f t="shared" ref="K13:K15" si="3">J13-(SUM(M13:X13))</f>
        <v>38</v>
      </c>
      <c r="L13" s="25" t="str">
        <f t="shared" ref="L13:L15" si="4">IF(K13&lt;0,"ATENÇÃO","OK")</f>
        <v>OK</v>
      </c>
      <c r="M13" s="49"/>
      <c r="N13" s="49"/>
      <c r="O13" s="37"/>
      <c r="P13" s="37"/>
      <c r="Q13" s="37"/>
      <c r="R13" s="37"/>
      <c r="S13" s="38"/>
      <c r="T13" s="38"/>
      <c r="U13" s="38"/>
      <c r="V13" s="38"/>
      <c r="W13" s="38"/>
      <c r="X13" s="38"/>
    </row>
    <row r="14" spans="1:24" ht="64.5" customHeight="1" x14ac:dyDescent="0.45">
      <c r="A14" s="34">
        <v>20</v>
      </c>
      <c r="B14" s="60" t="s">
        <v>67</v>
      </c>
      <c r="C14" s="72" t="s">
        <v>68</v>
      </c>
      <c r="D14" s="66" t="s">
        <v>69</v>
      </c>
      <c r="E14" s="68" t="s">
        <v>36</v>
      </c>
      <c r="F14" s="69" t="s">
        <v>70</v>
      </c>
      <c r="G14" s="70" t="s">
        <v>71</v>
      </c>
      <c r="H14" s="68" t="s">
        <v>72</v>
      </c>
      <c r="I14" s="31">
        <v>132.9</v>
      </c>
      <c r="J14" s="19">
        <v>4</v>
      </c>
      <c r="K14" s="24">
        <f t="shared" si="3"/>
        <v>4</v>
      </c>
      <c r="L14" s="25" t="str">
        <f t="shared" si="4"/>
        <v>OK</v>
      </c>
      <c r="M14" s="49"/>
      <c r="N14" s="49"/>
      <c r="O14" s="37"/>
      <c r="P14" s="37"/>
      <c r="Q14" s="37"/>
      <c r="R14" s="37"/>
      <c r="S14" s="38"/>
      <c r="T14" s="38"/>
      <c r="U14" s="38"/>
      <c r="V14" s="38"/>
      <c r="W14" s="38"/>
      <c r="X14" s="38"/>
    </row>
    <row r="15" spans="1:24" ht="51" customHeight="1" x14ac:dyDescent="0.45">
      <c r="A15" s="50">
        <v>21</v>
      </c>
      <c r="B15" s="85" t="s">
        <v>73</v>
      </c>
      <c r="C15" s="53" t="s">
        <v>74</v>
      </c>
      <c r="D15" s="81" t="s">
        <v>35</v>
      </c>
      <c r="E15" s="63" t="s">
        <v>36</v>
      </c>
      <c r="F15" s="82" t="s">
        <v>57</v>
      </c>
      <c r="G15" s="65" t="s">
        <v>75</v>
      </c>
      <c r="H15" s="83" t="s">
        <v>29</v>
      </c>
      <c r="I15" s="51">
        <v>26.19</v>
      </c>
      <c r="J15" s="19">
        <v>20</v>
      </c>
      <c r="K15" s="24">
        <f t="shared" si="3"/>
        <v>20</v>
      </c>
      <c r="L15" s="25" t="str">
        <f t="shared" si="4"/>
        <v>OK</v>
      </c>
      <c r="M15" s="38"/>
      <c r="N15" s="38"/>
      <c r="O15" s="38"/>
      <c r="P15" s="38"/>
      <c r="Q15" s="38"/>
      <c r="R15" s="38"/>
      <c r="S15" s="38"/>
      <c r="T15" s="38"/>
      <c r="U15" s="38"/>
      <c r="V15" s="38"/>
      <c r="W15" s="38"/>
      <c r="X15" s="38"/>
    </row>
    <row r="16" spans="1:24" x14ac:dyDescent="0.45">
      <c r="C16" s="3"/>
      <c r="D16" s="3"/>
      <c r="M16" s="47">
        <f>SUMPRODUCT(I4:I15,M4:M15)</f>
        <v>48.5</v>
      </c>
      <c r="N16" s="47">
        <f>SUMPRODUCT(I4:I15,N4:N15)</f>
        <v>137.97</v>
      </c>
    </row>
    <row r="17" spans="3:4" x14ac:dyDescent="0.45">
      <c r="C17" s="3"/>
      <c r="D17" s="3"/>
    </row>
  </sheetData>
  <mergeCells count="16">
    <mergeCell ref="X1:X2"/>
    <mergeCell ref="V1:V2"/>
    <mergeCell ref="W1:W2"/>
    <mergeCell ref="C1:I1"/>
    <mergeCell ref="J1:L1"/>
    <mergeCell ref="M1:M2"/>
    <mergeCell ref="A2:L2"/>
    <mergeCell ref="A1:B1"/>
    <mergeCell ref="U1:U2"/>
    <mergeCell ref="N1:N2"/>
    <mergeCell ref="O1:O2"/>
    <mergeCell ref="P1:P2"/>
    <mergeCell ref="Q1:Q2"/>
    <mergeCell ref="R1:R2"/>
    <mergeCell ref="S1:S2"/>
    <mergeCell ref="T1:T2"/>
  </mergeCells>
  <conditionalFormatting sqref="O5:X12">
    <cfRule type="cellIs" dxfId="65" priority="85" stopIfTrue="1" operator="greaterThan">
      <formula>0</formula>
    </cfRule>
    <cfRule type="cellIs" dxfId="64" priority="86" stopIfTrue="1" operator="greaterThan">
      <formula>0</formula>
    </cfRule>
    <cfRule type="cellIs" dxfId="63" priority="87" stopIfTrue="1" operator="greaterThan">
      <formula>0</formula>
    </cfRule>
  </conditionalFormatting>
  <conditionalFormatting sqref="S4:X4">
    <cfRule type="cellIs" dxfId="62" priority="79" stopIfTrue="1" operator="greaterThan">
      <formula>0</formula>
    </cfRule>
    <cfRule type="cellIs" dxfId="61" priority="80" stopIfTrue="1" operator="greaterThan">
      <formula>0</formula>
    </cfRule>
    <cfRule type="cellIs" dxfId="60" priority="81" stopIfTrue="1" operator="greaterThan">
      <formula>0</formula>
    </cfRule>
  </conditionalFormatting>
  <conditionalFormatting sqref="O4:R4">
    <cfRule type="cellIs" dxfId="59" priority="34" stopIfTrue="1" operator="greaterThan">
      <formula>0</formula>
    </cfRule>
    <cfRule type="cellIs" dxfId="58" priority="35" stopIfTrue="1" operator="greaterThan">
      <formula>0</formula>
    </cfRule>
    <cfRule type="cellIs" dxfId="57" priority="36" stopIfTrue="1" operator="greaterThan">
      <formula>0</formula>
    </cfRule>
  </conditionalFormatting>
  <conditionalFormatting sqref="M5:N12">
    <cfRule type="cellIs" dxfId="8" priority="7" stopIfTrue="1" operator="greaterThan">
      <formula>0</formula>
    </cfRule>
    <cfRule type="cellIs" dxfId="7" priority="8" stopIfTrue="1" operator="greaterThan">
      <formula>0</formula>
    </cfRule>
    <cfRule type="cellIs" dxfId="6" priority="9" stopIfTrue="1" operator="greaterThan">
      <formula>0</formula>
    </cfRule>
  </conditionalFormatting>
  <conditionalFormatting sqref="M4">
    <cfRule type="cellIs" dxfId="5" priority="4" stopIfTrue="1" operator="greaterThan">
      <formula>0</formula>
    </cfRule>
    <cfRule type="cellIs" dxfId="4" priority="5" stopIfTrue="1" operator="greaterThan">
      <formula>0</formula>
    </cfRule>
    <cfRule type="cellIs" dxfId="3" priority="6" stopIfTrue="1" operator="greaterThan">
      <formula>0</formula>
    </cfRule>
  </conditionalFormatting>
  <conditionalFormatting sqref="N4">
    <cfRule type="cellIs" dxfId="2" priority="1" stopIfTrue="1" operator="greaterThan">
      <formula>0</formula>
    </cfRule>
    <cfRule type="cellIs" dxfId="1" priority="2" stopIfTrue="1" operator="greaterThan">
      <formula>0</formula>
    </cfRule>
    <cfRule type="cellIs" dxfId="0" priority="3"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7"/>
  <sheetViews>
    <sheetView zoomScale="84" zoomScaleNormal="84" workbookViewId="0">
      <selection activeCell="H27" sqref="H27"/>
    </sheetView>
  </sheetViews>
  <sheetFormatPr defaultColWidth="9.73046875" defaultRowHeight="14.25" x14ac:dyDescent="0.45"/>
  <cols>
    <col min="1" max="1" width="7.86328125" style="36" customWidth="1"/>
    <col min="2" max="2" width="44.3984375" style="26" customWidth="1"/>
    <col min="3" max="3" width="70.1328125" style="36" customWidth="1"/>
    <col min="4" max="4" width="13.73046875" style="36" customWidth="1"/>
    <col min="5" max="5" width="12.3984375" style="36" customWidth="1"/>
    <col min="6" max="6" width="15.1328125" style="36" customWidth="1"/>
    <col min="7" max="7" width="16.3984375" style="36" customWidth="1"/>
    <col min="8" max="8" width="16.73046875" style="36" customWidth="1"/>
    <col min="9" max="9" width="15.59765625" style="33" customWidth="1"/>
    <col min="10" max="10" width="12.86328125" style="4" customWidth="1"/>
    <col min="11" max="11" width="13.265625" style="27" customWidth="1"/>
    <col min="12" max="12" width="12.59765625" style="5" customWidth="1"/>
    <col min="13" max="13" width="12.86328125" style="6" customWidth="1"/>
    <col min="14" max="14" width="13.86328125" style="6" customWidth="1"/>
    <col min="15" max="24" width="12" style="6" customWidth="1"/>
    <col min="25" max="16384" width="9.73046875" style="2"/>
  </cols>
  <sheetData>
    <row r="1" spans="1:24" ht="32.25" customHeight="1" x14ac:dyDescent="0.45">
      <c r="A1" s="96" t="s">
        <v>22</v>
      </c>
      <c r="B1" s="96"/>
      <c r="C1" s="100" t="s">
        <v>76</v>
      </c>
      <c r="D1" s="98"/>
      <c r="E1" s="98"/>
      <c r="F1" s="98"/>
      <c r="G1" s="98"/>
      <c r="H1" s="98"/>
      <c r="I1" s="99"/>
      <c r="J1" s="96" t="s">
        <v>23</v>
      </c>
      <c r="K1" s="96"/>
      <c r="L1" s="96"/>
      <c r="M1" s="95" t="s">
        <v>24</v>
      </c>
      <c r="N1" s="95" t="s">
        <v>24</v>
      </c>
      <c r="O1" s="95" t="s">
        <v>24</v>
      </c>
      <c r="P1" s="95" t="s">
        <v>24</v>
      </c>
      <c r="Q1" s="95" t="s">
        <v>24</v>
      </c>
      <c r="R1" s="95" t="s">
        <v>24</v>
      </c>
      <c r="S1" s="95" t="s">
        <v>24</v>
      </c>
      <c r="T1" s="95" t="s">
        <v>24</v>
      </c>
      <c r="U1" s="95" t="s">
        <v>24</v>
      </c>
      <c r="V1" s="95" t="s">
        <v>24</v>
      </c>
      <c r="W1" s="95" t="s">
        <v>24</v>
      </c>
      <c r="X1" s="95" t="s">
        <v>24</v>
      </c>
    </row>
    <row r="2" spans="1:24" ht="26.25" customHeight="1" x14ac:dyDescent="0.45">
      <c r="A2" s="96" t="s">
        <v>14</v>
      </c>
      <c r="B2" s="96"/>
      <c r="C2" s="96"/>
      <c r="D2" s="96"/>
      <c r="E2" s="96"/>
      <c r="F2" s="96"/>
      <c r="G2" s="96"/>
      <c r="H2" s="96"/>
      <c r="I2" s="96"/>
      <c r="J2" s="96"/>
      <c r="K2" s="96"/>
      <c r="L2" s="96"/>
      <c r="M2" s="95"/>
      <c r="N2" s="95"/>
      <c r="O2" s="95"/>
      <c r="P2" s="95"/>
      <c r="Q2" s="95"/>
      <c r="R2" s="95"/>
      <c r="S2" s="95"/>
      <c r="T2" s="95"/>
      <c r="U2" s="95"/>
      <c r="V2" s="95"/>
      <c r="W2" s="95"/>
      <c r="X2" s="95"/>
    </row>
    <row r="3" spans="1:24" s="3" customFormat="1" ht="28.5" x14ac:dyDescent="0.35">
      <c r="A3" s="40" t="s">
        <v>15</v>
      </c>
      <c r="B3" s="40" t="s">
        <v>16</v>
      </c>
      <c r="C3" s="41" t="s">
        <v>17</v>
      </c>
      <c r="D3" s="40" t="s">
        <v>31</v>
      </c>
      <c r="E3" s="40" t="s">
        <v>4</v>
      </c>
      <c r="F3" s="40" t="s">
        <v>19</v>
      </c>
      <c r="G3" s="40" t="s">
        <v>20</v>
      </c>
      <c r="H3" s="40" t="s">
        <v>21</v>
      </c>
      <c r="I3" s="42" t="s">
        <v>2</v>
      </c>
      <c r="J3" s="43" t="s">
        <v>6</v>
      </c>
      <c r="K3" s="44" t="s">
        <v>0</v>
      </c>
      <c r="L3" s="45" t="s">
        <v>3</v>
      </c>
      <c r="M3" s="35" t="s">
        <v>1</v>
      </c>
      <c r="N3" s="35" t="s">
        <v>1</v>
      </c>
      <c r="O3" s="35" t="s">
        <v>1</v>
      </c>
      <c r="P3" s="35" t="s">
        <v>1</v>
      </c>
      <c r="Q3" s="35" t="s">
        <v>1</v>
      </c>
      <c r="R3" s="35" t="s">
        <v>1</v>
      </c>
      <c r="S3" s="35" t="s">
        <v>1</v>
      </c>
      <c r="T3" s="35" t="s">
        <v>1</v>
      </c>
      <c r="U3" s="35" t="s">
        <v>1</v>
      </c>
      <c r="V3" s="35" t="s">
        <v>1</v>
      </c>
      <c r="W3" s="35" t="s">
        <v>1</v>
      </c>
      <c r="X3" s="35" t="s">
        <v>1</v>
      </c>
    </row>
    <row r="4" spans="1:24" ht="96.75" customHeight="1" x14ac:dyDescent="0.45">
      <c r="A4" s="34">
        <v>1</v>
      </c>
      <c r="B4" s="60" t="s">
        <v>25</v>
      </c>
      <c r="C4" s="56" t="s">
        <v>26</v>
      </c>
      <c r="D4" s="57" t="s">
        <v>32</v>
      </c>
      <c r="E4" s="54" t="s">
        <v>30</v>
      </c>
      <c r="F4" s="55" t="s">
        <v>27</v>
      </c>
      <c r="G4" s="58" t="s">
        <v>28</v>
      </c>
      <c r="H4" s="59" t="s">
        <v>29</v>
      </c>
      <c r="I4" s="31">
        <v>0.97</v>
      </c>
      <c r="J4" s="18">
        <v>160</v>
      </c>
      <c r="K4" s="24">
        <f>J4-(SUM(M4:X4))</f>
        <v>160</v>
      </c>
      <c r="L4" s="25" t="str">
        <f>IF(K4&lt;0,"ATENÇÃO","OK")</f>
        <v>OK</v>
      </c>
      <c r="M4" s="48"/>
      <c r="N4" s="48"/>
      <c r="O4" s="17"/>
      <c r="P4" s="17"/>
      <c r="Q4" s="17"/>
      <c r="R4" s="17"/>
      <c r="S4" s="17"/>
      <c r="T4" s="17"/>
      <c r="U4" s="17"/>
      <c r="V4" s="17"/>
      <c r="W4" s="17"/>
      <c r="X4" s="17"/>
    </row>
    <row r="5" spans="1:24" ht="61.5" customHeight="1" x14ac:dyDescent="0.45">
      <c r="A5" s="50">
        <v>8</v>
      </c>
      <c r="B5" s="67" t="s">
        <v>33</v>
      </c>
      <c r="C5" s="62" t="s">
        <v>34</v>
      </c>
      <c r="D5" s="61" t="s">
        <v>35</v>
      </c>
      <c r="E5" s="63" t="s">
        <v>36</v>
      </c>
      <c r="F5" s="64" t="s">
        <v>37</v>
      </c>
      <c r="G5" s="65" t="s">
        <v>38</v>
      </c>
      <c r="H5" s="63" t="s">
        <v>39</v>
      </c>
      <c r="I5" s="51">
        <v>0.15</v>
      </c>
      <c r="J5" s="19">
        <v>462</v>
      </c>
      <c r="K5" s="24">
        <f t="shared" ref="K5:K15" si="0">J5-(SUM(M5:X5))</f>
        <v>462</v>
      </c>
      <c r="L5" s="25" t="str">
        <f t="shared" ref="L5:L15" si="1">IF(K5&lt;0,"ATENÇÃO","OK")</f>
        <v>OK</v>
      </c>
      <c r="M5" s="48"/>
      <c r="N5" s="48"/>
      <c r="O5" s="17"/>
      <c r="P5" s="17"/>
      <c r="Q5" s="17"/>
      <c r="R5" s="17"/>
      <c r="S5" s="17"/>
      <c r="T5" s="17"/>
      <c r="U5" s="17"/>
      <c r="V5" s="17"/>
      <c r="W5" s="17"/>
      <c r="X5" s="17"/>
    </row>
    <row r="6" spans="1:24" ht="228.75" customHeight="1" x14ac:dyDescent="0.45">
      <c r="A6" s="34">
        <v>9</v>
      </c>
      <c r="B6" s="60" t="s">
        <v>40</v>
      </c>
      <c r="C6" s="72" t="s">
        <v>41</v>
      </c>
      <c r="D6" s="66" t="s">
        <v>42</v>
      </c>
      <c r="E6" s="68" t="s">
        <v>36</v>
      </c>
      <c r="F6" s="69" t="s">
        <v>37</v>
      </c>
      <c r="G6" s="70" t="s">
        <v>43</v>
      </c>
      <c r="H6" s="68" t="s">
        <v>39</v>
      </c>
      <c r="I6" s="71">
        <v>3.31</v>
      </c>
      <c r="J6" s="19"/>
      <c r="K6" s="24">
        <f t="shared" si="0"/>
        <v>0</v>
      </c>
      <c r="L6" s="25" t="str">
        <f t="shared" si="1"/>
        <v>OK</v>
      </c>
      <c r="M6" s="48"/>
      <c r="N6" s="48"/>
      <c r="O6" s="17"/>
      <c r="P6" s="17"/>
      <c r="Q6" s="17"/>
      <c r="R6" s="17"/>
      <c r="S6" s="17"/>
      <c r="T6" s="17"/>
      <c r="U6" s="17"/>
      <c r="V6" s="17"/>
      <c r="W6" s="17"/>
      <c r="X6" s="17"/>
    </row>
    <row r="7" spans="1:24" ht="120.75" customHeight="1" x14ac:dyDescent="0.45">
      <c r="A7" s="50">
        <v>10</v>
      </c>
      <c r="B7" s="67" t="s">
        <v>33</v>
      </c>
      <c r="C7" s="62" t="s">
        <v>44</v>
      </c>
      <c r="D7" s="61" t="s">
        <v>35</v>
      </c>
      <c r="E7" s="63" t="s">
        <v>36</v>
      </c>
      <c r="F7" s="64" t="s">
        <v>37</v>
      </c>
      <c r="G7" s="65" t="s">
        <v>45</v>
      </c>
      <c r="H7" s="63" t="s">
        <v>39</v>
      </c>
      <c r="I7" s="86">
        <v>0.45989999999999998</v>
      </c>
      <c r="J7" s="19">
        <v>600</v>
      </c>
      <c r="K7" s="24">
        <f t="shared" si="0"/>
        <v>600</v>
      </c>
      <c r="L7" s="25" t="str">
        <f t="shared" si="1"/>
        <v>OK</v>
      </c>
      <c r="M7" s="48"/>
      <c r="N7" s="48"/>
      <c r="O7" s="17"/>
      <c r="P7" s="17"/>
      <c r="Q7" s="17"/>
      <c r="R7" s="17"/>
      <c r="S7" s="17"/>
      <c r="T7" s="17"/>
      <c r="U7" s="17"/>
      <c r="V7" s="17"/>
      <c r="W7" s="17"/>
      <c r="X7" s="17"/>
    </row>
    <row r="8" spans="1:24" ht="64.5" customHeight="1" x14ac:dyDescent="0.45">
      <c r="A8" s="34">
        <v>13</v>
      </c>
      <c r="B8" s="60" t="s">
        <v>46</v>
      </c>
      <c r="C8" s="72" t="s">
        <v>47</v>
      </c>
      <c r="D8" s="66" t="s">
        <v>48</v>
      </c>
      <c r="E8" s="68" t="s">
        <v>36</v>
      </c>
      <c r="F8" s="73" t="s">
        <v>37</v>
      </c>
      <c r="G8" s="70" t="s">
        <v>49</v>
      </c>
      <c r="H8" s="74" t="s">
        <v>39</v>
      </c>
      <c r="I8" s="71">
        <v>1.37</v>
      </c>
      <c r="J8" s="19"/>
      <c r="K8" s="24">
        <f t="shared" si="0"/>
        <v>0</v>
      </c>
      <c r="L8" s="25" t="str">
        <f t="shared" si="1"/>
        <v>OK</v>
      </c>
      <c r="M8" s="48"/>
      <c r="N8" s="48"/>
      <c r="O8" s="17"/>
      <c r="P8" s="17"/>
      <c r="Q8" s="17"/>
      <c r="R8" s="17"/>
      <c r="S8" s="17"/>
      <c r="T8" s="17"/>
      <c r="U8" s="17"/>
      <c r="V8" s="17"/>
      <c r="W8" s="17"/>
      <c r="X8" s="17"/>
    </row>
    <row r="9" spans="1:24" ht="171" customHeight="1" x14ac:dyDescent="0.45">
      <c r="A9" s="50">
        <v>14</v>
      </c>
      <c r="B9" s="67" t="s">
        <v>50</v>
      </c>
      <c r="C9" s="62" t="s">
        <v>51</v>
      </c>
      <c r="D9" s="61" t="s">
        <v>52</v>
      </c>
      <c r="E9" s="63" t="s">
        <v>36</v>
      </c>
      <c r="F9" s="64" t="s">
        <v>37</v>
      </c>
      <c r="G9" s="65" t="s">
        <v>53</v>
      </c>
      <c r="H9" s="63" t="s">
        <v>39</v>
      </c>
      <c r="I9" s="51">
        <v>5.84</v>
      </c>
      <c r="J9" s="19">
        <v>250</v>
      </c>
      <c r="K9" s="24">
        <f t="shared" si="0"/>
        <v>250</v>
      </c>
      <c r="L9" s="25" t="str">
        <f t="shared" si="1"/>
        <v>OK</v>
      </c>
      <c r="M9" s="48"/>
      <c r="N9" s="48"/>
      <c r="O9" s="17"/>
      <c r="P9" s="17"/>
      <c r="Q9" s="17"/>
      <c r="R9" s="17"/>
      <c r="S9" s="17"/>
      <c r="T9" s="17"/>
      <c r="U9" s="17"/>
      <c r="V9" s="17"/>
      <c r="W9" s="17"/>
      <c r="X9" s="17"/>
    </row>
    <row r="10" spans="1:24" ht="57.75" customHeight="1" x14ac:dyDescent="0.45">
      <c r="A10" s="34">
        <v>16</v>
      </c>
      <c r="B10" s="60" t="s">
        <v>54</v>
      </c>
      <c r="C10" s="72" t="s">
        <v>55</v>
      </c>
      <c r="D10" s="66" t="s">
        <v>56</v>
      </c>
      <c r="E10" s="68" t="s">
        <v>36</v>
      </c>
      <c r="F10" s="73" t="s">
        <v>57</v>
      </c>
      <c r="G10" s="75" t="s">
        <v>58</v>
      </c>
      <c r="H10" s="74" t="s">
        <v>29</v>
      </c>
      <c r="I10" s="31">
        <v>4.18</v>
      </c>
      <c r="J10" s="19">
        <v>200</v>
      </c>
      <c r="K10" s="24">
        <f t="shared" si="0"/>
        <v>200</v>
      </c>
      <c r="L10" s="25" t="str">
        <f t="shared" si="1"/>
        <v>OK</v>
      </c>
      <c r="M10" s="48"/>
      <c r="N10" s="48"/>
      <c r="O10" s="17"/>
      <c r="P10" s="17"/>
      <c r="Q10" s="17"/>
      <c r="R10" s="17"/>
      <c r="S10" s="17"/>
      <c r="T10" s="17"/>
      <c r="U10" s="17"/>
      <c r="V10" s="17"/>
      <c r="W10" s="17"/>
      <c r="X10" s="17"/>
    </row>
    <row r="11" spans="1:24" ht="50.1" customHeight="1" x14ac:dyDescent="0.45">
      <c r="A11" s="50">
        <v>17</v>
      </c>
      <c r="B11" s="67" t="s">
        <v>54</v>
      </c>
      <c r="C11" s="62" t="s">
        <v>59</v>
      </c>
      <c r="D11" s="61" t="s">
        <v>56</v>
      </c>
      <c r="E11" s="63" t="s">
        <v>36</v>
      </c>
      <c r="F11" s="64" t="s">
        <v>57</v>
      </c>
      <c r="G11" s="65" t="s">
        <v>60</v>
      </c>
      <c r="H11" s="63" t="s">
        <v>29</v>
      </c>
      <c r="I11" s="51">
        <v>33.9</v>
      </c>
      <c r="J11" s="19">
        <v>300</v>
      </c>
      <c r="K11" s="24">
        <f t="shared" si="0"/>
        <v>300</v>
      </c>
      <c r="L11" s="25" t="str">
        <f t="shared" si="1"/>
        <v>OK</v>
      </c>
      <c r="M11" s="48"/>
      <c r="N11" s="48"/>
      <c r="O11" s="17"/>
      <c r="P11" s="17"/>
      <c r="Q11" s="17"/>
      <c r="R11" s="17"/>
      <c r="S11" s="17"/>
      <c r="T11" s="17"/>
      <c r="U11" s="17"/>
      <c r="V11" s="17"/>
      <c r="W11" s="17"/>
      <c r="X11" s="17"/>
    </row>
    <row r="12" spans="1:24" ht="138" customHeight="1" x14ac:dyDescent="0.45">
      <c r="A12" s="34">
        <v>18</v>
      </c>
      <c r="B12" s="60" t="s">
        <v>54</v>
      </c>
      <c r="C12" s="72" t="s">
        <v>61</v>
      </c>
      <c r="D12" s="66" t="s">
        <v>56</v>
      </c>
      <c r="E12" s="68" t="s">
        <v>36</v>
      </c>
      <c r="F12" s="76" t="s">
        <v>57</v>
      </c>
      <c r="G12" s="70" t="s">
        <v>62</v>
      </c>
      <c r="H12" s="68" t="s">
        <v>29</v>
      </c>
      <c r="I12" s="31">
        <v>28</v>
      </c>
      <c r="J12" s="19">
        <v>200</v>
      </c>
      <c r="K12" s="24">
        <f t="shared" si="0"/>
        <v>200</v>
      </c>
      <c r="L12" s="25" t="str">
        <f t="shared" si="1"/>
        <v>OK</v>
      </c>
      <c r="M12" s="48"/>
      <c r="N12" s="48"/>
      <c r="O12" s="17"/>
      <c r="P12" s="17"/>
      <c r="Q12" s="17"/>
      <c r="R12" s="17"/>
      <c r="S12" s="17"/>
      <c r="T12" s="17"/>
      <c r="U12" s="17"/>
      <c r="V12" s="17"/>
      <c r="W12" s="17"/>
      <c r="X12" s="17"/>
    </row>
    <row r="13" spans="1:24" ht="50.1" customHeight="1" x14ac:dyDescent="0.45">
      <c r="A13" s="50">
        <v>19</v>
      </c>
      <c r="B13" s="84" t="s">
        <v>63</v>
      </c>
      <c r="C13" s="78" t="s">
        <v>64</v>
      </c>
      <c r="D13" s="77" t="s">
        <v>65</v>
      </c>
      <c r="E13" s="63" t="s">
        <v>36</v>
      </c>
      <c r="F13" s="79" t="s">
        <v>57</v>
      </c>
      <c r="G13" s="80" t="s">
        <v>66</v>
      </c>
      <c r="H13" s="61" t="s">
        <v>29</v>
      </c>
      <c r="I13" s="51">
        <v>5.85</v>
      </c>
      <c r="J13" s="19">
        <v>50</v>
      </c>
      <c r="K13" s="24">
        <f t="shared" si="0"/>
        <v>50</v>
      </c>
      <c r="L13" s="25" t="str">
        <f t="shared" si="1"/>
        <v>OK</v>
      </c>
      <c r="M13" s="49"/>
      <c r="N13" s="49"/>
      <c r="O13" s="37"/>
      <c r="P13" s="37"/>
      <c r="Q13" s="37"/>
      <c r="R13" s="37"/>
      <c r="S13" s="38"/>
      <c r="T13" s="38"/>
      <c r="U13" s="38"/>
      <c r="V13" s="38"/>
      <c r="W13" s="38"/>
      <c r="X13" s="38"/>
    </row>
    <row r="14" spans="1:24" ht="64.5" customHeight="1" x14ac:dyDescent="0.45">
      <c r="A14" s="34">
        <v>20</v>
      </c>
      <c r="B14" s="60" t="s">
        <v>67</v>
      </c>
      <c r="C14" s="72" t="s">
        <v>68</v>
      </c>
      <c r="D14" s="66" t="s">
        <v>69</v>
      </c>
      <c r="E14" s="68" t="s">
        <v>36</v>
      </c>
      <c r="F14" s="69" t="s">
        <v>70</v>
      </c>
      <c r="G14" s="70" t="s">
        <v>71</v>
      </c>
      <c r="H14" s="68" t="s">
        <v>72</v>
      </c>
      <c r="I14" s="31">
        <v>132.9</v>
      </c>
      <c r="J14" s="19">
        <v>4</v>
      </c>
      <c r="K14" s="24">
        <f t="shared" si="0"/>
        <v>4</v>
      </c>
      <c r="L14" s="25" t="str">
        <f t="shared" si="1"/>
        <v>OK</v>
      </c>
      <c r="M14" s="49"/>
      <c r="N14" s="49"/>
      <c r="O14" s="37"/>
      <c r="P14" s="37"/>
      <c r="Q14" s="37"/>
      <c r="R14" s="37"/>
      <c r="S14" s="38"/>
      <c r="T14" s="38"/>
      <c r="U14" s="38"/>
      <c r="V14" s="38"/>
      <c r="W14" s="38"/>
      <c r="X14" s="38"/>
    </row>
    <row r="15" spans="1:24" ht="51" customHeight="1" x14ac:dyDescent="0.45">
      <c r="A15" s="50">
        <v>21</v>
      </c>
      <c r="B15" s="85" t="s">
        <v>73</v>
      </c>
      <c r="C15" s="53" t="s">
        <v>74</v>
      </c>
      <c r="D15" s="81" t="s">
        <v>35</v>
      </c>
      <c r="E15" s="63" t="s">
        <v>36</v>
      </c>
      <c r="F15" s="82" t="s">
        <v>57</v>
      </c>
      <c r="G15" s="65" t="s">
        <v>75</v>
      </c>
      <c r="H15" s="83" t="s">
        <v>29</v>
      </c>
      <c r="I15" s="51">
        <v>26.19</v>
      </c>
      <c r="J15" s="19">
        <v>50</v>
      </c>
      <c r="K15" s="24">
        <f t="shared" si="0"/>
        <v>50</v>
      </c>
      <c r="L15" s="25" t="str">
        <f t="shared" si="1"/>
        <v>OK</v>
      </c>
      <c r="M15" s="38"/>
      <c r="N15" s="38"/>
      <c r="O15" s="38"/>
      <c r="P15" s="38"/>
      <c r="Q15" s="38"/>
      <c r="R15" s="38"/>
      <c r="S15" s="38"/>
      <c r="T15" s="38"/>
      <c r="U15" s="38"/>
      <c r="V15" s="38"/>
      <c r="W15" s="38"/>
      <c r="X15" s="38"/>
    </row>
    <row r="16" spans="1:24" x14ac:dyDescent="0.45">
      <c r="C16" s="3"/>
      <c r="D16" s="3"/>
      <c r="M16" s="47">
        <f>SUMPRODUCT(I4:I15,M4:M15)</f>
        <v>0</v>
      </c>
      <c r="N16" s="47">
        <f>SUMPRODUCT(I4:I15,N4:N15)</f>
        <v>0</v>
      </c>
    </row>
    <row r="17" spans="3:4" x14ac:dyDescent="0.45">
      <c r="C17" s="3"/>
      <c r="D17" s="3"/>
    </row>
  </sheetData>
  <mergeCells count="16">
    <mergeCell ref="W1:W2"/>
    <mergeCell ref="X1:X2"/>
    <mergeCell ref="S1:S2"/>
    <mergeCell ref="O1:O2"/>
    <mergeCell ref="P1:P2"/>
    <mergeCell ref="Q1:Q2"/>
    <mergeCell ref="R1:R2"/>
    <mergeCell ref="T1:T2"/>
    <mergeCell ref="U1:U2"/>
    <mergeCell ref="V1:V2"/>
    <mergeCell ref="J1:L1"/>
    <mergeCell ref="A2:L2"/>
    <mergeCell ref="M1:M2"/>
    <mergeCell ref="N1:N2"/>
    <mergeCell ref="A1:B1"/>
    <mergeCell ref="C1:I1"/>
  </mergeCells>
  <conditionalFormatting sqref="M4">
    <cfRule type="cellIs" dxfId="50" priority="4" stopIfTrue="1" operator="greaterThan">
      <formula>0</formula>
    </cfRule>
    <cfRule type="cellIs" dxfId="49" priority="5" stopIfTrue="1" operator="greaterThan">
      <formula>0</formula>
    </cfRule>
    <cfRule type="cellIs" dxfId="48" priority="6" stopIfTrue="1" operator="greaterThan">
      <formula>0</formula>
    </cfRule>
  </conditionalFormatting>
  <conditionalFormatting sqref="N4">
    <cfRule type="cellIs" dxfId="47" priority="1" stopIfTrue="1" operator="greaterThan">
      <formula>0</formula>
    </cfRule>
    <cfRule type="cellIs" dxfId="46" priority="2" stopIfTrue="1" operator="greaterThan">
      <formula>0</formula>
    </cfRule>
    <cfRule type="cellIs" dxfId="45" priority="3" stopIfTrue="1" operator="greaterThan">
      <formula>0</formula>
    </cfRule>
  </conditionalFormatting>
  <conditionalFormatting sqref="S4:X4">
    <cfRule type="cellIs" dxfId="44" priority="10" stopIfTrue="1" operator="greaterThan">
      <formula>0</formula>
    </cfRule>
    <cfRule type="cellIs" dxfId="43" priority="11" stopIfTrue="1" operator="greaterThan">
      <formula>0</formula>
    </cfRule>
    <cfRule type="cellIs" dxfId="42" priority="12" stopIfTrue="1" operator="greaterThan">
      <formula>0</formula>
    </cfRule>
  </conditionalFormatting>
  <conditionalFormatting sqref="O4:R4">
    <cfRule type="cellIs" dxfId="41" priority="7" stopIfTrue="1" operator="greaterThan">
      <formula>0</formula>
    </cfRule>
    <cfRule type="cellIs" dxfId="40" priority="8" stopIfTrue="1" operator="greaterThan">
      <formula>0</formula>
    </cfRule>
    <cfRule type="cellIs" dxfId="39" priority="9" stopIfTrue="1" operator="greaterThan">
      <formula>0</formula>
    </cfRule>
  </conditionalFormatting>
  <conditionalFormatting sqref="M5:X12">
    <cfRule type="cellIs" dxfId="38" priority="13" stopIfTrue="1" operator="greaterThan">
      <formula>0</formula>
    </cfRule>
    <cfRule type="cellIs" dxfId="37" priority="14" stopIfTrue="1" operator="greaterThan">
      <formula>0</formula>
    </cfRule>
    <cfRule type="cellIs" dxfId="36" priority="15" stopIfTrue="1" operator="greaterThan">
      <formula>0</formula>
    </cfRule>
  </conditionalFormatting>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8"/>
  <sheetViews>
    <sheetView topLeftCell="A7" zoomScale="80" zoomScaleNormal="80" workbookViewId="0">
      <selection activeCell="B9" sqref="B9"/>
    </sheetView>
  </sheetViews>
  <sheetFormatPr defaultColWidth="9.73046875" defaultRowHeight="14.25" x14ac:dyDescent="0.45"/>
  <cols>
    <col min="1" max="1" width="10" style="1" customWidth="1"/>
    <col min="2" max="2" width="34.59765625" style="26" customWidth="1"/>
    <col min="3" max="3" width="83.265625" style="1" customWidth="1"/>
    <col min="4" max="4" width="12.3984375" style="1" customWidth="1"/>
    <col min="5" max="5" width="12.73046875" style="33" bestFit="1" customWidth="1"/>
    <col min="6" max="6" width="20.59765625" style="4" customWidth="1"/>
    <col min="7" max="7" width="18.73046875" style="27" customWidth="1"/>
    <col min="8" max="8" width="18.86328125" style="5" customWidth="1"/>
    <col min="9" max="9" width="20.59765625" style="2" customWidth="1"/>
    <col min="10" max="10" width="19.3984375" style="2" customWidth="1"/>
    <col min="11" max="16384" width="9.73046875" style="2"/>
  </cols>
  <sheetData>
    <row r="1" spans="1:10" ht="32.25" customHeight="1" x14ac:dyDescent="0.45">
      <c r="A1" s="108" t="s">
        <v>22</v>
      </c>
      <c r="B1" s="109"/>
      <c r="C1" s="110" t="s">
        <v>76</v>
      </c>
      <c r="D1" s="111"/>
      <c r="E1" s="112"/>
      <c r="F1" s="104" t="s">
        <v>23</v>
      </c>
      <c r="G1" s="105"/>
      <c r="H1" s="105"/>
      <c r="I1" s="105"/>
      <c r="J1" s="106"/>
    </row>
    <row r="2" spans="1:10" ht="26.25" customHeight="1" x14ac:dyDescent="0.45">
      <c r="A2" s="107" t="s">
        <v>14</v>
      </c>
      <c r="B2" s="107"/>
      <c r="C2" s="107"/>
      <c r="D2" s="107"/>
      <c r="E2" s="107"/>
      <c r="F2" s="107"/>
      <c r="G2" s="107"/>
      <c r="H2" s="107"/>
      <c r="I2" s="107"/>
      <c r="J2" s="107"/>
    </row>
    <row r="3" spans="1:10" s="3" customFormat="1" ht="28.5" x14ac:dyDescent="0.35">
      <c r="A3" s="40" t="s">
        <v>15</v>
      </c>
      <c r="B3" s="40" t="s">
        <v>16</v>
      </c>
      <c r="C3" s="41" t="s">
        <v>17</v>
      </c>
      <c r="D3" s="40" t="s">
        <v>4</v>
      </c>
      <c r="E3" s="30" t="s">
        <v>2</v>
      </c>
      <c r="F3" s="22" t="s">
        <v>6</v>
      </c>
      <c r="G3" s="23" t="s">
        <v>13</v>
      </c>
      <c r="H3" s="21" t="s">
        <v>5</v>
      </c>
      <c r="I3" s="28" t="s">
        <v>7</v>
      </c>
      <c r="J3" s="28" t="s">
        <v>8</v>
      </c>
    </row>
    <row r="4" spans="1:10" ht="76.5" x14ac:dyDescent="0.45">
      <c r="A4" s="34">
        <v>1</v>
      </c>
      <c r="B4" s="60" t="s">
        <v>25</v>
      </c>
      <c r="C4" s="56" t="s">
        <v>26</v>
      </c>
      <c r="D4" s="54" t="s">
        <v>30</v>
      </c>
      <c r="E4" s="31">
        <v>0.97</v>
      </c>
      <c r="F4" s="18">
        <f>CESFI!J4+ESAG!J4+CEART!J4+FAED!J4+CEFID!J4+CERES!J4+CEAD!J4+REITORIA!J4+CCT!J4+CEPLAN!J4+CAV!J4+CEO!J4+CEAVI!J4</f>
        <v>6020</v>
      </c>
      <c r="G4" s="24">
        <f>(CESFI!J4-CESFI!K4)+(ESAG!J4-ESAG!K4)+(CEART!J4-CEART!K4)+(FAED!J4-FAED!K4)+(CEFID!J4-CEFID!K4)+(CERES!J4-CERES!K4)+(REITORIA!J4-REITORIA!K4)+(CCT!J4-CCT!K4)+(CEPLAN!J4-CEPLAN!K4)+(CAV!J4-CAV!K4)+(CEO!J4-CEO!K4)+(CEAVI!J4-CEAVI!K4)</f>
        <v>50</v>
      </c>
      <c r="H4" s="29">
        <f>F4-G4</f>
        <v>5970</v>
      </c>
      <c r="I4" s="20">
        <f>E4*F4</f>
        <v>5839.4</v>
      </c>
      <c r="J4" s="20">
        <f>E4*G4</f>
        <v>48.5</v>
      </c>
    </row>
    <row r="5" spans="1:10" ht="50.1" customHeight="1" x14ac:dyDescent="0.45">
      <c r="A5" s="34">
        <v>8</v>
      </c>
      <c r="B5" s="67" t="s">
        <v>33</v>
      </c>
      <c r="C5" s="62" t="s">
        <v>34</v>
      </c>
      <c r="D5" s="63" t="s">
        <v>36</v>
      </c>
      <c r="E5" s="51">
        <v>0.15</v>
      </c>
      <c r="F5" s="18">
        <f>CESFI!J5+ESAG!J5+CEART!J5+FAED!J5+CEFID!J5+CERES!J5+CEAD!J5+REITORIA!J5+CCT!J5+CEPLAN!J5+CAV!J5+CEO!J5+CEAVI!J5</f>
        <v>16848</v>
      </c>
      <c r="G5" s="24">
        <f>(CESFI!J5-CESFI!K5)+(ESAG!J5-ESAG!K5)+(CEART!J5-CEART!K5)+(FAED!J5-FAED!K5)+(CEFID!J5-CEFID!K5)+(CERES!J5-CERES!K5)+(REITORIA!J5-REITORIA!K5)+(CCT!J5-CCT!K5)+(CEPLAN!J5-CEPLAN!K5)+(CAV!J5-CAV!K5)+(CEO!J5-CEO!K5)+(CEAVI!J5-CEAVI!K5)</f>
        <v>958</v>
      </c>
      <c r="H5" s="29">
        <f t="shared" ref="H5:H15" si="0">F5-G5</f>
        <v>15890</v>
      </c>
      <c r="I5" s="20">
        <f t="shared" ref="I5:I15" si="1">E5*F5</f>
        <v>2527.1999999999998</v>
      </c>
      <c r="J5" s="20">
        <f t="shared" ref="J5:J15" si="2">E5*G5</f>
        <v>143.69999999999999</v>
      </c>
    </row>
    <row r="6" spans="1:10" ht="184.5" customHeight="1" x14ac:dyDescent="0.45">
      <c r="A6" s="34">
        <v>9</v>
      </c>
      <c r="B6" s="60" t="s">
        <v>40</v>
      </c>
      <c r="C6" s="72" t="s">
        <v>41</v>
      </c>
      <c r="D6" s="68" t="s">
        <v>36</v>
      </c>
      <c r="E6" s="32">
        <v>3.31</v>
      </c>
      <c r="F6" s="18">
        <f>CESFI!J6+ESAG!J6+CEART!J6+FAED!J6+CEFID!J6+CERES!J6+CEAD!J6+REITORIA!J6+CCT!J6+CEPLAN!J6+CAV!J6+CEO!J6+CEAVI!J6</f>
        <v>580</v>
      </c>
      <c r="G6" s="24">
        <f>(CESFI!J6-CESFI!K6)+(ESAG!J6-ESAG!K6)+(CEART!J6-CEART!K6)+(FAED!J6-FAED!K6)+(CEFID!J6-CEFID!K6)+(CERES!J6-CERES!K6)+(REITORIA!J6-REITORIA!K6)+(CCT!J6-CCT!K6)+(CEPLAN!J6-CEPLAN!K6)+(CAV!J6-CAV!K6)+(CEO!J6-CEO!K6)+(CEAVI!J6-CEAVI!K6)</f>
        <v>360</v>
      </c>
      <c r="H6" s="29">
        <f t="shared" si="0"/>
        <v>220</v>
      </c>
      <c r="I6" s="20">
        <f t="shared" si="1"/>
        <v>1919.8</v>
      </c>
      <c r="J6" s="20">
        <f t="shared" si="2"/>
        <v>1191.5999999999999</v>
      </c>
    </row>
    <row r="7" spans="1:10" ht="102" x14ac:dyDescent="0.45">
      <c r="A7" s="34">
        <v>10</v>
      </c>
      <c r="B7" s="67" t="s">
        <v>33</v>
      </c>
      <c r="C7" s="62" t="s">
        <v>44</v>
      </c>
      <c r="D7" s="63" t="s">
        <v>36</v>
      </c>
      <c r="E7" s="86">
        <v>0.45989999999999998</v>
      </c>
      <c r="F7" s="18">
        <f>CESFI!J7+ESAG!J7+CEART!J7+FAED!J7+CEFID!J7+CERES!J7+CEAD!J7+REITORIA!J7+CCT!J7+CEPLAN!J7+CAV!J7+CEO!J7+CEAVI!J7</f>
        <v>18700</v>
      </c>
      <c r="G7" s="24">
        <f>(CESFI!J7-CESFI!K7)+(ESAG!J7-ESAG!K7)+(CEART!J7-CEART!K7)+(FAED!J7-FAED!K7)+(CEFID!J7-CEFID!K7)+(CERES!J7-CERES!K7)+(REITORIA!J7-REITORIA!K7)+(CCT!J7-CCT!K7)+(CEPLAN!J7-CEPLAN!K7)+(CAV!J7-CAV!K7)+(CEO!J7-CEO!K7)+(CEAVI!J7-CEAVI!K7)</f>
        <v>2300</v>
      </c>
      <c r="H7" s="29">
        <f t="shared" si="0"/>
        <v>16400</v>
      </c>
      <c r="I7" s="20">
        <f t="shared" si="1"/>
        <v>8600.1299999999992</v>
      </c>
      <c r="J7" s="20">
        <f t="shared" si="2"/>
        <v>1057.77</v>
      </c>
    </row>
    <row r="8" spans="1:10" ht="114.75" x14ac:dyDescent="0.45">
      <c r="A8" s="34">
        <v>13</v>
      </c>
      <c r="B8" s="60" t="s">
        <v>46</v>
      </c>
      <c r="C8" s="72" t="s">
        <v>47</v>
      </c>
      <c r="D8" s="68" t="s">
        <v>36</v>
      </c>
      <c r="E8" s="32">
        <v>1.37</v>
      </c>
      <c r="F8" s="18">
        <f>CESFI!J8+ESAG!J8+CEART!J8+FAED!J8+CEFID!J8+CERES!J8+CEAD!J8+REITORIA!J8+CCT!J8+CEPLAN!J8+CAV!J8+CEO!J8+CEAVI!J8</f>
        <v>0</v>
      </c>
      <c r="G8" s="24">
        <f>(CESFI!J8-CESFI!K8)+(ESAG!J8-ESAG!K8)+(CEART!J8-CEART!K8)+(FAED!J8-FAED!K8)+(CEFID!J8-CEFID!K8)+(CERES!J8-CERES!K8)+(REITORIA!J8-REITORIA!K8)+(CCT!J8-CCT!K8)+(CEPLAN!J8-CEPLAN!K8)+(CAV!J8-CAV!K8)+(CEO!J8-CEO!K8)+(CEAVI!J8-CEAVI!K8)</f>
        <v>0</v>
      </c>
      <c r="H8" s="29">
        <f t="shared" si="0"/>
        <v>0</v>
      </c>
      <c r="I8" s="20">
        <f t="shared" si="1"/>
        <v>0</v>
      </c>
      <c r="J8" s="20">
        <f t="shared" si="2"/>
        <v>0</v>
      </c>
    </row>
    <row r="9" spans="1:10" ht="157.5" customHeight="1" x14ac:dyDescent="0.45">
      <c r="A9" s="34">
        <v>14</v>
      </c>
      <c r="B9" s="67" t="s">
        <v>50</v>
      </c>
      <c r="C9" s="62" t="s">
        <v>51</v>
      </c>
      <c r="D9" s="63" t="s">
        <v>36</v>
      </c>
      <c r="E9" s="51">
        <v>5.84</v>
      </c>
      <c r="F9" s="18">
        <f>CESFI!J9+ESAG!J9+CEART!J9+FAED!J9+CEFID!J9+CERES!J9+CEAD!J9+REITORIA!J9+CCT!J9+CEPLAN!J9+CAV!J9+CEO!J9+CEAVI!J9</f>
        <v>33572</v>
      </c>
      <c r="G9" s="24">
        <f>(CESFI!J9-CESFI!K9)+(ESAG!J9-ESAG!K9)+(CEART!J9-CEART!K9)+(FAED!J9-FAED!K9)+(CEFID!J9-CEFID!K9)+(CERES!J9-CERES!K9)+(REITORIA!J9-REITORIA!K9)+(CCT!J9-CCT!K9)+(CEPLAN!J9-CEPLAN!K9)+(CAV!J9-CAV!K9)+(CEO!J9-CEO!K9)+(CEAVI!J9-CEAVI!K9)</f>
        <v>13250</v>
      </c>
      <c r="H9" s="29">
        <f t="shared" si="0"/>
        <v>20322</v>
      </c>
      <c r="I9" s="20">
        <f t="shared" si="1"/>
        <v>196060.47999999998</v>
      </c>
      <c r="J9" s="20">
        <f t="shared" si="2"/>
        <v>77380</v>
      </c>
    </row>
    <row r="10" spans="1:10" ht="50.1" customHeight="1" x14ac:dyDescent="0.45">
      <c r="A10" s="34">
        <v>16</v>
      </c>
      <c r="B10" s="60" t="s">
        <v>54</v>
      </c>
      <c r="C10" s="72" t="s">
        <v>55</v>
      </c>
      <c r="D10" s="68" t="s">
        <v>36</v>
      </c>
      <c r="E10" s="32">
        <v>4.18</v>
      </c>
      <c r="F10" s="18">
        <f>CESFI!J10+ESAG!J10+CEART!J10+FAED!J10+CEFID!J10+CERES!J10+CEAD!J10+REITORIA!J10+CCT!J10+CEPLAN!J10+CAV!J10+CEO!J10+CEAVI!J10</f>
        <v>6675</v>
      </c>
      <c r="G10" s="24">
        <f>(CESFI!J10-CESFI!K10)+(ESAG!J10-ESAG!K10)+(CEART!J10-CEART!K10)+(FAED!J10-FAED!K10)+(CEFID!J10-CEFID!K10)+(CERES!J10-CERES!K10)+(REITORIA!J10-REITORIA!K10)+(CCT!J10-CCT!K10)+(CEPLAN!J10-CEPLAN!K10)+(CAV!J10-CAV!K10)+(CEO!J10-CEO!K10)+(CEAVI!J10-CEAVI!K10)</f>
        <v>0</v>
      </c>
      <c r="H10" s="29">
        <f t="shared" si="0"/>
        <v>6675</v>
      </c>
      <c r="I10" s="20">
        <f t="shared" si="1"/>
        <v>27901.499999999996</v>
      </c>
      <c r="J10" s="20">
        <f t="shared" si="2"/>
        <v>0</v>
      </c>
    </row>
    <row r="11" spans="1:10" ht="50.1" customHeight="1" x14ac:dyDescent="0.45">
      <c r="A11" s="39">
        <v>17</v>
      </c>
      <c r="B11" s="67" t="s">
        <v>54</v>
      </c>
      <c r="C11" s="62" t="s">
        <v>59</v>
      </c>
      <c r="D11" s="63" t="s">
        <v>36</v>
      </c>
      <c r="E11" s="51">
        <v>33.9</v>
      </c>
      <c r="F11" s="18">
        <f>CESFI!J11+ESAG!J11+CEART!J11+FAED!J11+CEFID!J11+CERES!J11+CEAD!J11+REITORIA!J11+CCT!J11+CEPLAN!J11+CAV!J11+CEO!J11+CEAVI!J11</f>
        <v>1700</v>
      </c>
      <c r="G11" s="24">
        <f>(CESFI!J11-CESFI!K11)+(ESAG!J11-ESAG!K11)+(CEART!J11-CEART!K11)+(FAED!J11-FAED!K11)+(CEFID!J11-CEFID!K11)+(CERES!J11-CERES!K11)+(REITORIA!J11-REITORIA!K11)+(CCT!J11-CCT!K11)+(CEPLAN!J11-CEPLAN!K11)+(CAV!J11-CAV!K11)+(CEO!J11-CEO!K11)+(CEAVI!J11-CEAVI!K11)</f>
        <v>0</v>
      </c>
      <c r="H11" s="29">
        <f t="shared" si="0"/>
        <v>1700</v>
      </c>
      <c r="I11" s="20">
        <f t="shared" si="1"/>
        <v>57630</v>
      </c>
      <c r="J11" s="20">
        <f t="shared" si="2"/>
        <v>0</v>
      </c>
    </row>
    <row r="12" spans="1:10" ht="120.75" customHeight="1" x14ac:dyDescent="0.45">
      <c r="A12" s="39">
        <v>18</v>
      </c>
      <c r="B12" s="60" t="s">
        <v>54</v>
      </c>
      <c r="C12" s="72" t="s">
        <v>61</v>
      </c>
      <c r="D12" s="68" t="s">
        <v>36</v>
      </c>
      <c r="E12" s="31">
        <v>28</v>
      </c>
      <c r="F12" s="18">
        <f>CESFI!J12+ESAG!J12+CEART!J12+FAED!J12+CEFID!J12+CERES!J12+CEAD!J12+REITORIA!J12+CCT!J12+CEPLAN!J12+CAV!J12+CEO!J12+CEAVI!J12</f>
        <v>1725</v>
      </c>
      <c r="G12" s="24">
        <f>(CESFI!J12-CESFI!K12)+(ESAG!J12-ESAG!K12)+(CEART!J12-CEART!K12)+(FAED!J12-FAED!K12)+(CEFID!J12-CEFID!K12)+(CERES!J12-CERES!K12)+(REITORIA!J12-REITORIA!K12)+(CCT!J12-CCT!K12)+(CEPLAN!J12-CEPLAN!K12)+(CAV!J12-CAV!K12)+(CEO!J12-CEO!K12)+(CEAVI!J12-CEAVI!K12)</f>
        <v>0</v>
      </c>
      <c r="H12" s="29">
        <f t="shared" si="0"/>
        <v>1725</v>
      </c>
      <c r="I12" s="20">
        <f t="shared" si="1"/>
        <v>48300</v>
      </c>
      <c r="J12" s="20">
        <f t="shared" si="2"/>
        <v>0</v>
      </c>
    </row>
    <row r="13" spans="1:10" ht="50.1" customHeight="1" x14ac:dyDescent="0.45">
      <c r="A13" s="34">
        <v>19</v>
      </c>
      <c r="B13" s="84" t="s">
        <v>63</v>
      </c>
      <c r="C13" s="78" t="s">
        <v>64</v>
      </c>
      <c r="D13" s="63" t="s">
        <v>36</v>
      </c>
      <c r="E13" s="51">
        <v>5.85</v>
      </c>
      <c r="F13" s="18">
        <f>CESFI!J13+ESAG!J13+CEART!J13+FAED!J13+CEFID!J13+CERES!J13+CEAD!J13+REITORIA!J13+CCT!J13+CEPLAN!J13+CAV!J13+CEO!J13+CEAVI!J13</f>
        <v>2800</v>
      </c>
      <c r="G13" s="24">
        <f>(CESFI!J13-CESFI!K13)+(ESAG!J13-ESAG!K13)+(CEART!J13-CEART!K13)+(FAED!J13-FAED!K13)+(CEFID!J13-CEFID!K13)+(CERES!J13-CERES!K13)+(REITORIA!J13-REITORIA!K13)+(CCT!J13-CCT!K13)+(CEPLAN!J13-CEPLAN!K13)+(CAV!J13-CAV!K13)+(CEO!J13-CEO!K13)+(CEAVI!J13-CEAVI!K13)</f>
        <v>100</v>
      </c>
      <c r="H13" s="29">
        <f t="shared" si="0"/>
        <v>2700</v>
      </c>
      <c r="I13" s="20">
        <f t="shared" si="1"/>
        <v>16379.999999999998</v>
      </c>
      <c r="J13" s="20">
        <f t="shared" si="2"/>
        <v>585</v>
      </c>
    </row>
    <row r="14" spans="1:10" ht="51" x14ac:dyDescent="0.45">
      <c r="A14" s="34">
        <v>20</v>
      </c>
      <c r="B14" s="60" t="s">
        <v>67</v>
      </c>
      <c r="C14" s="72" t="s">
        <v>68</v>
      </c>
      <c r="D14" s="68" t="s">
        <v>36</v>
      </c>
      <c r="E14" s="32">
        <v>132.9</v>
      </c>
      <c r="F14" s="18">
        <f>CESFI!J14+ESAG!J14+CEART!J14+FAED!J14+CEFID!J14+CERES!J14+CEAD!J14+REITORIA!J14+CCT!J14+CEPLAN!J14+CAV!J14+CEO!J14+CEAVI!J14</f>
        <v>1122</v>
      </c>
      <c r="G14" s="24">
        <f>(CESFI!J14-CESFI!K14)+(ESAG!J14-ESAG!K14)+(CEART!J14-CEART!K14)+(FAED!J14-FAED!K14)+(CEFID!J14-CEFID!K14)+(CERES!J14-CERES!K14)+(REITORIA!J14-REITORIA!K14)+(CCT!J14-CCT!K14)+(CEPLAN!J14-CEPLAN!K14)+(CAV!J14-CAV!K14)+(CEO!J14-CEO!K14)+(CEAVI!J14-CEAVI!K14)</f>
        <v>0</v>
      </c>
      <c r="H14" s="29">
        <f t="shared" si="0"/>
        <v>1122</v>
      </c>
      <c r="I14" s="20">
        <f t="shared" si="1"/>
        <v>149113.80000000002</v>
      </c>
      <c r="J14" s="20">
        <f t="shared" si="2"/>
        <v>0</v>
      </c>
    </row>
    <row r="15" spans="1:10" ht="72" customHeight="1" x14ac:dyDescent="0.45">
      <c r="A15" s="39">
        <v>21</v>
      </c>
      <c r="B15" s="85" t="s">
        <v>73</v>
      </c>
      <c r="C15" s="53" t="s">
        <v>74</v>
      </c>
      <c r="D15" s="63" t="s">
        <v>36</v>
      </c>
      <c r="E15" s="51">
        <v>26.19</v>
      </c>
      <c r="F15" s="18">
        <f>CESFI!J15+ESAG!J15+CEART!J15+FAED!J15+CEFID!J15+CERES!J15+CEAD!J15+REITORIA!J15+CCT!J15+CEPLAN!J15+CAV!J15+CEO!J15+CEAVI!J15</f>
        <v>758</v>
      </c>
      <c r="G15" s="24">
        <f>(CESFI!J15-CESFI!K15)+(ESAG!J15-ESAG!K15)+(CEART!J15-CEART!K15)+(FAED!J15-FAED!K15)+(CEFID!J15-CEFID!K15)+(CERES!J15-CERES!K15)+(REITORIA!J15-REITORIA!K15)+(CCT!J15-CCT!K15)+(CEPLAN!J15-CEPLAN!K15)+(CAV!J15-CAV!K15)+(CEO!J15-CEO!K15)+(CEAVI!J15-CEAVI!K15)</f>
        <v>100</v>
      </c>
      <c r="H15" s="29">
        <f t="shared" si="0"/>
        <v>658</v>
      </c>
      <c r="I15" s="20">
        <f t="shared" si="1"/>
        <v>19852.02</v>
      </c>
      <c r="J15" s="20">
        <f t="shared" si="2"/>
        <v>2619</v>
      </c>
    </row>
    <row r="16" spans="1:10" ht="44.25" customHeight="1" x14ac:dyDescent="0.45">
      <c r="I16" s="52">
        <f>SUM(I4:I15)</f>
        <v>534124.33000000007</v>
      </c>
      <c r="J16" s="46">
        <f>SUM(J4:J15)</f>
        <v>83025.570000000007</v>
      </c>
    </row>
    <row r="18" spans="6:10" ht="31.5" customHeight="1" x14ac:dyDescent="0.45"/>
    <row r="20" spans="6:10" ht="16.5" customHeight="1" x14ac:dyDescent="0.45"/>
    <row r="21" spans="6:10" ht="15.75" x14ac:dyDescent="0.45">
      <c r="F21" s="113" t="str">
        <f>A1</f>
        <v>PROCESSO: PE SEA 66/2020</v>
      </c>
      <c r="G21" s="114"/>
      <c r="H21" s="114"/>
      <c r="I21" s="114"/>
      <c r="J21" s="115"/>
    </row>
    <row r="22" spans="6:10" ht="15" customHeight="1" x14ac:dyDescent="0.45">
      <c r="F22" s="116" t="str">
        <f>C1</f>
        <v>Aquisição de EPI´S para enfrentamento do Coronavírus para os órgãos do 
Estado de Santa Catarina,</v>
      </c>
      <c r="G22" s="117"/>
      <c r="H22" s="117"/>
      <c r="I22" s="117"/>
      <c r="J22" s="118"/>
    </row>
    <row r="23" spans="6:10" ht="15.75" x14ac:dyDescent="0.45">
      <c r="F23" s="119" t="str">
        <f>F1</f>
        <v>VIGÊNCIA DA ATA: 11/11/2020 até 11/11/2021</v>
      </c>
      <c r="G23" s="120"/>
      <c r="H23" s="120"/>
      <c r="I23" s="120"/>
      <c r="J23" s="121"/>
    </row>
    <row r="24" spans="6:10" ht="15.75" x14ac:dyDescent="0.5">
      <c r="F24" s="11" t="s">
        <v>9</v>
      </c>
      <c r="G24" s="12"/>
      <c r="H24" s="12"/>
      <c r="I24" s="12"/>
      <c r="J24" s="7">
        <f>I16</f>
        <v>534124.33000000007</v>
      </c>
    </row>
    <row r="25" spans="6:10" ht="15.75" x14ac:dyDescent="0.5">
      <c r="F25" s="13" t="s">
        <v>10</v>
      </c>
      <c r="G25" s="14"/>
      <c r="H25" s="14"/>
      <c r="I25" s="14"/>
      <c r="J25" s="8">
        <f>J16</f>
        <v>83025.570000000007</v>
      </c>
    </row>
    <row r="26" spans="6:10" ht="15.75" x14ac:dyDescent="0.5">
      <c r="F26" s="13" t="s">
        <v>11</v>
      </c>
      <c r="G26" s="14"/>
      <c r="H26" s="14"/>
      <c r="I26" s="14"/>
      <c r="J26" s="10"/>
    </row>
    <row r="27" spans="6:10" ht="15.75" x14ac:dyDescent="0.5">
      <c r="F27" s="15" t="s">
        <v>12</v>
      </c>
      <c r="G27" s="16"/>
      <c r="H27" s="16"/>
      <c r="I27" s="16"/>
      <c r="J27" s="9">
        <f>J25/J24</f>
        <v>0.15544240420577732</v>
      </c>
    </row>
    <row r="28" spans="6:10" ht="15.75" x14ac:dyDescent="0.5">
      <c r="F28" s="101" t="s">
        <v>18</v>
      </c>
      <c r="G28" s="102"/>
      <c r="H28" s="102"/>
      <c r="I28" s="102"/>
      <c r="J28" s="103"/>
    </row>
  </sheetData>
  <mergeCells count="8">
    <mergeCell ref="F28:J28"/>
    <mergeCell ref="F1:J1"/>
    <mergeCell ref="A2:J2"/>
    <mergeCell ref="A1:B1"/>
    <mergeCell ref="C1:E1"/>
    <mergeCell ref="F21:J21"/>
    <mergeCell ref="F22:J22"/>
    <mergeCell ref="F23:J23"/>
  </mergeCells>
  <pageMargins left="0.511811024" right="0.511811024" top="0.78740157499999996" bottom="0.78740157499999996" header="0.31496062000000002" footer="0.31496062000000002"/>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7"/>
  <sheetViews>
    <sheetView zoomScale="80" zoomScaleNormal="80" workbookViewId="0">
      <selection activeCell="L21" sqref="L21"/>
    </sheetView>
  </sheetViews>
  <sheetFormatPr defaultColWidth="9.73046875" defaultRowHeight="14.25" x14ac:dyDescent="0.45"/>
  <cols>
    <col min="1" max="1" width="7.86328125" style="36" customWidth="1"/>
    <col min="2" max="2" width="44.3984375" style="26" customWidth="1"/>
    <col min="3" max="3" width="70.1328125" style="36" customWidth="1"/>
    <col min="4" max="4" width="13.73046875" style="36" customWidth="1"/>
    <col min="5" max="5" width="12.3984375" style="36" customWidth="1"/>
    <col min="6" max="6" width="15.1328125" style="36" customWidth="1"/>
    <col min="7" max="7" width="16.3984375" style="36" customWidth="1"/>
    <col min="8" max="8" width="16.73046875" style="36" customWidth="1"/>
    <col min="9" max="9" width="15.59765625" style="33" customWidth="1"/>
    <col min="10" max="10" width="12.86328125" style="4" customWidth="1"/>
    <col min="11" max="11" width="13.265625" style="27" customWidth="1"/>
    <col min="12" max="12" width="12.59765625" style="5" customWidth="1"/>
    <col min="13" max="13" width="12.86328125" style="6" customWidth="1"/>
    <col min="14" max="14" width="13.86328125" style="6" customWidth="1"/>
    <col min="15" max="24" width="12" style="6" customWidth="1"/>
    <col min="25" max="16384" width="9.73046875" style="2"/>
  </cols>
  <sheetData>
    <row r="1" spans="1:24" ht="32.25" customHeight="1" x14ac:dyDescent="0.45">
      <c r="A1" s="96" t="s">
        <v>22</v>
      </c>
      <c r="B1" s="96"/>
      <c r="C1" s="97" t="s">
        <v>76</v>
      </c>
      <c r="D1" s="98"/>
      <c r="E1" s="98"/>
      <c r="F1" s="98"/>
      <c r="G1" s="98"/>
      <c r="H1" s="98"/>
      <c r="I1" s="99"/>
      <c r="J1" s="96" t="s">
        <v>23</v>
      </c>
      <c r="K1" s="96"/>
      <c r="L1" s="96"/>
      <c r="M1" s="95" t="s">
        <v>24</v>
      </c>
      <c r="N1" s="95" t="s">
        <v>24</v>
      </c>
      <c r="O1" s="95" t="s">
        <v>24</v>
      </c>
      <c r="P1" s="95" t="s">
        <v>24</v>
      </c>
      <c r="Q1" s="95" t="s">
        <v>24</v>
      </c>
      <c r="R1" s="95" t="s">
        <v>24</v>
      </c>
      <c r="S1" s="95" t="s">
        <v>24</v>
      </c>
      <c r="T1" s="95" t="s">
        <v>24</v>
      </c>
      <c r="U1" s="95" t="s">
        <v>24</v>
      </c>
      <c r="V1" s="95" t="s">
        <v>24</v>
      </c>
      <c r="W1" s="95" t="s">
        <v>24</v>
      </c>
      <c r="X1" s="95" t="s">
        <v>24</v>
      </c>
    </row>
    <row r="2" spans="1:24" ht="26.25" customHeight="1" x14ac:dyDescent="0.45">
      <c r="A2" s="96" t="s">
        <v>14</v>
      </c>
      <c r="B2" s="96"/>
      <c r="C2" s="96"/>
      <c r="D2" s="96"/>
      <c r="E2" s="96"/>
      <c r="F2" s="96"/>
      <c r="G2" s="96"/>
      <c r="H2" s="96"/>
      <c r="I2" s="96"/>
      <c r="J2" s="96"/>
      <c r="K2" s="96"/>
      <c r="L2" s="96"/>
      <c r="M2" s="95"/>
      <c r="N2" s="95"/>
      <c r="O2" s="95"/>
      <c r="P2" s="95"/>
      <c r="Q2" s="95"/>
      <c r="R2" s="95"/>
      <c r="S2" s="95"/>
      <c r="T2" s="95"/>
      <c r="U2" s="95"/>
      <c r="V2" s="95"/>
      <c r="W2" s="95"/>
      <c r="X2" s="95"/>
    </row>
    <row r="3" spans="1:24" s="3" customFormat="1" ht="28.5" x14ac:dyDescent="0.35">
      <c r="A3" s="40" t="s">
        <v>15</v>
      </c>
      <c r="B3" s="40" t="s">
        <v>16</v>
      </c>
      <c r="C3" s="41" t="s">
        <v>17</v>
      </c>
      <c r="D3" s="40" t="s">
        <v>31</v>
      </c>
      <c r="E3" s="40" t="s">
        <v>4</v>
      </c>
      <c r="F3" s="40" t="s">
        <v>19</v>
      </c>
      <c r="G3" s="40" t="s">
        <v>20</v>
      </c>
      <c r="H3" s="40" t="s">
        <v>21</v>
      </c>
      <c r="I3" s="42" t="s">
        <v>2</v>
      </c>
      <c r="J3" s="43" t="s">
        <v>6</v>
      </c>
      <c r="K3" s="44" t="s">
        <v>0</v>
      </c>
      <c r="L3" s="45" t="s">
        <v>3</v>
      </c>
      <c r="M3" s="35" t="s">
        <v>1</v>
      </c>
      <c r="N3" s="35" t="s">
        <v>1</v>
      </c>
      <c r="O3" s="35" t="s">
        <v>1</v>
      </c>
      <c r="P3" s="35" t="s">
        <v>1</v>
      </c>
      <c r="Q3" s="35" t="s">
        <v>1</v>
      </c>
      <c r="R3" s="35" t="s">
        <v>1</v>
      </c>
      <c r="S3" s="35" t="s">
        <v>1</v>
      </c>
      <c r="T3" s="35" t="s">
        <v>1</v>
      </c>
      <c r="U3" s="35" t="s">
        <v>1</v>
      </c>
      <c r="V3" s="35" t="s">
        <v>1</v>
      </c>
      <c r="W3" s="35" t="s">
        <v>1</v>
      </c>
      <c r="X3" s="35" t="s">
        <v>1</v>
      </c>
    </row>
    <row r="4" spans="1:24" ht="96.75" customHeight="1" x14ac:dyDescent="0.45">
      <c r="A4" s="34">
        <v>1</v>
      </c>
      <c r="B4" s="60" t="s">
        <v>25</v>
      </c>
      <c r="C4" s="56" t="s">
        <v>26</v>
      </c>
      <c r="D4" s="57" t="s">
        <v>32</v>
      </c>
      <c r="E4" s="54" t="s">
        <v>30</v>
      </c>
      <c r="F4" s="55" t="s">
        <v>27</v>
      </c>
      <c r="G4" s="58" t="s">
        <v>28</v>
      </c>
      <c r="H4" s="59" t="s">
        <v>29</v>
      </c>
      <c r="I4" s="31">
        <v>0.97</v>
      </c>
      <c r="J4" s="18">
        <v>500</v>
      </c>
      <c r="K4" s="24">
        <f>J4-(SUM(M4:X4))</f>
        <v>500</v>
      </c>
      <c r="L4" s="25" t="str">
        <f>IF(K4&lt;0,"ATENÇÃO","OK")</f>
        <v>OK</v>
      </c>
      <c r="M4" s="48"/>
      <c r="N4" s="48"/>
      <c r="O4" s="17"/>
      <c r="P4" s="17"/>
      <c r="Q4" s="17"/>
      <c r="R4" s="17"/>
      <c r="S4" s="17"/>
      <c r="T4" s="17"/>
      <c r="U4" s="17"/>
      <c r="V4" s="17"/>
      <c r="W4" s="17"/>
      <c r="X4" s="17"/>
    </row>
    <row r="5" spans="1:24" ht="61.5" customHeight="1" x14ac:dyDescent="0.45">
      <c r="A5" s="50">
        <v>8</v>
      </c>
      <c r="B5" s="67" t="s">
        <v>33</v>
      </c>
      <c r="C5" s="62" t="s">
        <v>34</v>
      </c>
      <c r="D5" s="61" t="s">
        <v>35</v>
      </c>
      <c r="E5" s="63" t="s">
        <v>36</v>
      </c>
      <c r="F5" s="64" t="s">
        <v>37</v>
      </c>
      <c r="G5" s="65" t="s">
        <v>38</v>
      </c>
      <c r="H5" s="63" t="s">
        <v>39</v>
      </c>
      <c r="I5" s="51">
        <v>0.15</v>
      </c>
      <c r="J5" s="19">
        <v>464</v>
      </c>
      <c r="K5" s="24">
        <f t="shared" ref="K5:K15" si="0">J5-(SUM(M5:X5))</f>
        <v>464</v>
      </c>
      <c r="L5" s="25" t="str">
        <f t="shared" ref="L5:L15" si="1">IF(K5&lt;0,"ATENÇÃO","OK")</f>
        <v>OK</v>
      </c>
      <c r="M5" s="48"/>
      <c r="N5" s="48"/>
      <c r="O5" s="17"/>
      <c r="P5" s="17"/>
      <c r="Q5" s="17"/>
      <c r="R5" s="17"/>
      <c r="S5" s="17"/>
      <c r="T5" s="17"/>
      <c r="U5" s="17"/>
      <c r="V5" s="17"/>
      <c r="W5" s="17"/>
      <c r="X5" s="17"/>
    </row>
    <row r="6" spans="1:24" ht="228.75" customHeight="1" x14ac:dyDescent="0.45">
      <c r="A6" s="34">
        <v>9</v>
      </c>
      <c r="B6" s="60" t="s">
        <v>40</v>
      </c>
      <c r="C6" s="72" t="s">
        <v>41</v>
      </c>
      <c r="D6" s="66" t="s">
        <v>42</v>
      </c>
      <c r="E6" s="68" t="s">
        <v>36</v>
      </c>
      <c r="F6" s="69" t="s">
        <v>37</v>
      </c>
      <c r="G6" s="70" t="s">
        <v>43</v>
      </c>
      <c r="H6" s="68" t="s">
        <v>39</v>
      </c>
      <c r="I6" s="71">
        <v>3.31</v>
      </c>
      <c r="J6" s="19"/>
      <c r="K6" s="24">
        <f t="shared" si="0"/>
        <v>0</v>
      </c>
      <c r="L6" s="25" t="str">
        <f t="shared" si="1"/>
        <v>OK</v>
      </c>
      <c r="M6" s="48"/>
      <c r="N6" s="48"/>
      <c r="O6" s="17"/>
      <c r="P6" s="17"/>
      <c r="Q6" s="17"/>
      <c r="R6" s="17"/>
      <c r="S6" s="17"/>
      <c r="T6" s="17"/>
      <c r="U6" s="17"/>
      <c r="V6" s="17"/>
      <c r="W6" s="17"/>
      <c r="X6" s="17"/>
    </row>
    <row r="7" spans="1:24" ht="120.75" customHeight="1" x14ac:dyDescent="0.45">
      <c r="A7" s="50">
        <v>10</v>
      </c>
      <c r="B7" s="67" t="s">
        <v>33</v>
      </c>
      <c r="C7" s="62" t="s">
        <v>44</v>
      </c>
      <c r="D7" s="61" t="s">
        <v>35</v>
      </c>
      <c r="E7" s="63" t="s">
        <v>36</v>
      </c>
      <c r="F7" s="64" t="s">
        <v>37</v>
      </c>
      <c r="G7" s="65" t="s">
        <v>45</v>
      </c>
      <c r="H7" s="63" t="s">
        <v>39</v>
      </c>
      <c r="I7" s="86">
        <v>0.45989999999999998</v>
      </c>
      <c r="J7" s="19">
        <v>600</v>
      </c>
      <c r="K7" s="24">
        <f t="shared" si="0"/>
        <v>600</v>
      </c>
      <c r="L7" s="25" t="str">
        <f t="shared" si="1"/>
        <v>OK</v>
      </c>
      <c r="M7" s="48"/>
      <c r="N7" s="48"/>
      <c r="O7" s="17"/>
      <c r="P7" s="17"/>
      <c r="Q7" s="17"/>
      <c r="R7" s="17"/>
      <c r="S7" s="17"/>
      <c r="T7" s="17"/>
      <c r="U7" s="17"/>
      <c r="V7" s="17"/>
      <c r="W7" s="17"/>
      <c r="X7" s="17"/>
    </row>
    <row r="8" spans="1:24" ht="64.5" customHeight="1" x14ac:dyDescent="0.45">
      <c r="A8" s="34">
        <v>13</v>
      </c>
      <c r="B8" s="60" t="s">
        <v>46</v>
      </c>
      <c r="C8" s="72" t="s">
        <v>47</v>
      </c>
      <c r="D8" s="66" t="s">
        <v>48</v>
      </c>
      <c r="E8" s="68" t="s">
        <v>36</v>
      </c>
      <c r="F8" s="73" t="s">
        <v>37</v>
      </c>
      <c r="G8" s="70" t="s">
        <v>49</v>
      </c>
      <c r="H8" s="74" t="s">
        <v>39</v>
      </c>
      <c r="I8" s="71">
        <v>1.37</v>
      </c>
      <c r="J8" s="19"/>
      <c r="K8" s="24">
        <f t="shared" si="0"/>
        <v>0</v>
      </c>
      <c r="L8" s="25" t="str">
        <f t="shared" si="1"/>
        <v>OK</v>
      </c>
      <c r="M8" s="48"/>
      <c r="N8" s="48"/>
      <c r="O8" s="17"/>
      <c r="P8" s="17"/>
      <c r="Q8" s="17"/>
      <c r="R8" s="17"/>
      <c r="S8" s="17"/>
      <c r="T8" s="17"/>
      <c r="U8" s="17"/>
      <c r="V8" s="17"/>
      <c r="W8" s="17"/>
      <c r="X8" s="17"/>
    </row>
    <row r="9" spans="1:24" ht="171" customHeight="1" x14ac:dyDescent="0.45">
      <c r="A9" s="50">
        <v>14</v>
      </c>
      <c r="B9" s="67" t="s">
        <v>50</v>
      </c>
      <c r="C9" s="62" t="s">
        <v>51</v>
      </c>
      <c r="D9" s="61" t="s">
        <v>52</v>
      </c>
      <c r="E9" s="63" t="s">
        <v>36</v>
      </c>
      <c r="F9" s="64" t="s">
        <v>37</v>
      </c>
      <c r="G9" s="65" t="s">
        <v>53</v>
      </c>
      <c r="H9" s="63" t="s">
        <v>39</v>
      </c>
      <c r="I9" s="51">
        <v>5.84</v>
      </c>
      <c r="J9" s="19">
        <v>80</v>
      </c>
      <c r="K9" s="24">
        <f t="shared" si="0"/>
        <v>80</v>
      </c>
      <c r="L9" s="25" t="str">
        <f t="shared" si="1"/>
        <v>OK</v>
      </c>
      <c r="M9" s="48"/>
      <c r="N9" s="48"/>
      <c r="O9" s="17"/>
      <c r="P9" s="17"/>
      <c r="Q9" s="17"/>
      <c r="R9" s="17"/>
      <c r="S9" s="17"/>
      <c r="T9" s="17"/>
      <c r="U9" s="17"/>
      <c r="V9" s="17"/>
      <c r="W9" s="17"/>
      <c r="X9" s="17"/>
    </row>
    <row r="10" spans="1:24" ht="57.75" customHeight="1" x14ac:dyDescent="0.45">
      <c r="A10" s="34">
        <v>16</v>
      </c>
      <c r="B10" s="60" t="s">
        <v>54</v>
      </c>
      <c r="C10" s="72" t="s">
        <v>55</v>
      </c>
      <c r="D10" s="66" t="s">
        <v>56</v>
      </c>
      <c r="E10" s="68" t="s">
        <v>36</v>
      </c>
      <c r="F10" s="73" t="s">
        <v>57</v>
      </c>
      <c r="G10" s="75" t="s">
        <v>58</v>
      </c>
      <c r="H10" s="74" t="s">
        <v>29</v>
      </c>
      <c r="I10" s="31">
        <v>4.18</v>
      </c>
      <c r="J10" s="19">
        <v>1000</v>
      </c>
      <c r="K10" s="24">
        <f t="shared" si="0"/>
        <v>1000</v>
      </c>
      <c r="L10" s="25" t="str">
        <f t="shared" si="1"/>
        <v>OK</v>
      </c>
      <c r="M10" s="48"/>
      <c r="N10" s="48"/>
      <c r="O10" s="17"/>
      <c r="P10" s="17"/>
      <c r="Q10" s="17"/>
      <c r="R10" s="17"/>
      <c r="S10" s="17"/>
      <c r="T10" s="17"/>
      <c r="U10" s="17"/>
      <c r="V10" s="17"/>
      <c r="W10" s="17"/>
      <c r="X10" s="17"/>
    </row>
    <row r="11" spans="1:24" ht="50.1" customHeight="1" x14ac:dyDescent="0.45">
      <c r="A11" s="50">
        <v>17</v>
      </c>
      <c r="B11" s="67" t="s">
        <v>54</v>
      </c>
      <c r="C11" s="62" t="s">
        <v>59</v>
      </c>
      <c r="D11" s="61" t="s">
        <v>56</v>
      </c>
      <c r="E11" s="63" t="s">
        <v>36</v>
      </c>
      <c r="F11" s="64" t="s">
        <v>57</v>
      </c>
      <c r="G11" s="65" t="s">
        <v>60</v>
      </c>
      <c r="H11" s="63" t="s">
        <v>29</v>
      </c>
      <c r="I11" s="51">
        <v>33.9</v>
      </c>
      <c r="J11" s="19"/>
      <c r="K11" s="24">
        <f t="shared" si="0"/>
        <v>0</v>
      </c>
      <c r="L11" s="25" t="str">
        <f t="shared" si="1"/>
        <v>OK</v>
      </c>
      <c r="M11" s="48"/>
      <c r="N11" s="48"/>
      <c r="O11" s="17"/>
      <c r="P11" s="17"/>
      <c r="Q11" s="17"/>
      <c r="R11" s="17"/>
      <c r="S11" s="17"/>
      <c r="T11" s="17"/>
      <c r="U11" s="17"/>
      <c r="V11" s="17"/>
      <c r="W11" s="17"/>
      <c r="X11" s="17"/>
    </row>
    <row r="12" spans="1:24" ht="138" customHeight="1" x14ac:dyDescent="0.45">
      <c r="A12" s="34">
        <v>18</v>
      </c>
      <c r="B12" s="60" t="s">
        <v>54</v>
      </c>
      <c r="C12" s="72" t="s">
        <v>61</v>
      </c>
      <c r="D12" s="66" t="s">
        <v>56</v>
      </c>
      <c r="E12" s="68" t="s">
        <v>36</v>
      </c>
      <c r="F12" s="76" t="s">
        <v>57</v>
      </c>
      <c r="G12" s="70" t="s">
        <v>62</v>
      </c>
      <c r="H12" s="68" t="s">
        <v>29</v>
      </c>
      <c r="I12" s="31">
        <v>28</v>
      </c>
      <c r="J12" s="19">
        <v>100</v>
      </c>
      <c r="K12" s="24">
        <f t="shared" si="0"/>
        <v>100</v>
      </c>
      <c r="L12" s="25" t="str">
        <f t="shared" si="1"/>
        <v>OK</v>
      </c>
      <c r="M12" s="48"/>
      <c r="N12" s="48"/>
      <c r="O12" s="17"/>
      <c r="P12" s="17"/>
      <c r="Q12" s="17"/>
      <c r="R12" s="17"/>
      <c r="S12" s="17"/>
      <c r="T12" s="17"/>
      <c r="U12" s="17"/>
      <c r="V12" s="17"/>
      <c r="W12" s="17"/>
      <c r="X12" s="17"/>
    </row>
    <row r="13" spans="1:24" ht="50.1" customHeight="1" x14ac:dyDescent="0.45">
      <c r="A13" s="50">
        <v>19</v>
      </c>
      <c r="B13" s="84" t="s">
        <v>63</v>
      </c>
      <c r="C13" s="78" t="s">
        <v>64</v>
      </c>
      <c r="D13" s="77" t="s">
        <v>65</v>
      </c>
      <c r="E13" s="63" t="s">
        <v>36</v>
      </c>
      <c r="F13" s="79" t="s">
        <v>57</v>
      </c>
      <c r="G13" s="80" t="s">
        <v>66</v>
      </c>
      <c r="H13" s="61" t="s">
        <v>29</v>
      </c>
      <c r="I13" s="51">
        <v>5.85</v>
      </c>
      <c r="J13" s="19">
        <v>70</v>
      </c>
      <c r="K13" s="24">
        <f t="shared" si="0"/>
        <v>70</v>
      </c>
      <c r="L13" s="25" t="str">
        <f t="shared" si="1"/>
        <v>OK</v>
      </c>
      <c r="M13" s="49"/>
      <c r="N13" s="49"/>
      <c r="O13" s="37"/>
      <c r="P13" s="37"/>
      <c r="Q13" s="37"/>
      <c r="R13" s="37"/>
      <c r="S13" s="38"/>
      <c r="T13" s="38"/>
      <c r="U13" s="38"/>
      <c r="V13" s="38"/>
      <c r="W13" s="38"/>
      <c r="X13" s="38"/>
    </row>
    <row r="14" spans="1:24" ht="64.5" customHeight="1" x14ac:dyDescent="0.45">
      <c r="A14" s="34">
        <v>20</v>
      </c>
      <c r="B14" s="60" t="s">
        <v>67</v>
      </c>
      <c r="C14" s="72" t="s">
        <v>68</v>
      </c>
      <c r="D14" s="66" t="s">
        <v>69</v>
      </c>
      <c r="E14" s="68" t="s">
        <v>36</v>
      </c>
      <c r="F14" s="69" t="s">
        <v>70</v>
      </c>
      <c r="G14" s="70" t="s">
        <v>71</v>
      </c>
      <c r="H14" s="68" t="s">
        <v>72</v>
      </c>
      <c r="I14" s="31">
        <v>132.9</v>
      </c>
      <c r="J14" s="19">
        <v>4</v>
      </c>
      <c r="K14" s="24">
        <f t="shared" si="0"/>
        <v>4</v>
      </c>
      <c r="L14" s="25" t="str">
        <f t="shared" si="1"/>
        <v>OK</v>
      </c>
      <c r="M14" s="49"/>
      <c r="N14" s="49"/>
      <c r="O14" s="37"/>
      <c r="P14" s="37"/>
      <c r="Q14" s="37"/>
      <c r="R14" s="37"/>
      <c r="S14" s="38"/>
      <c r="T14" s="38"/>
      <c r="U14" s="38"/>
      <c r="V14" s="38"/>
      <c r="W14" s="38"/>
      <c r="X14" s="38"/>
    </row>
    <row r="15" spans="1:24" ht="51" customHeight="1" x14ac:dyDescent="0.45">
      <c r="A15" s="50">
        <v>21</v>
      </c>
      <c r="B15" s="85" t="s">
        <v>73</v>
      </c>
      <c r="C15" s="53" t="s">
        <v>74</v>
      </c>
      <c r="D15" s="81" t="s">
        <v>35</v>
      </c>
      <c r="E15" s="63" t="s">
        <v>36</v>
      </c>
      <c r="F15" s="82" t="s">
        <v>57</v>
      </c>
      <c r="G15" s="65" t="s">
        <v>75</v>
      </c>
      <c r="H15" s="83" t="s">
        <v>29</v>
      </c>
      <c r="I15" s="51">
        <v>26.19</v>
      </c>
      <c r="J15" s="19">
        <v>70</v>
      </c>
      <c r="K15" s="24">
        <f t="shared" si="0"/>
        <v>70</v>
      </c>
      <c r="L15" s="25" t="str">
        <f t="shared" si="1"/>
        <v>OK</v>
      </c>
      <c r="M15" s="38"/>
      <c r="N15" s="38"/>
      <c r="O15" s="38"/>
      <c r="P15" s="38"/>
      <c r="Q15" s="38"/>
      <c r="R15" s="38"/>
      <c r="S15" s="38"/>
      <c r="T15" s="38"/>
      <c r="U15" s="38"/>
      <c r="V15" s="38"/>
      <c r="W15" s="38"/>
      <c r="X15" s="38"/>
    </row>
    <row r="16" spans="1:24" x14ac:dyDescent="0.45">
      <c r="C16" s="3"/>
      <c r="D16" s="3"/>
      <c r="M16" s="47">
        <f>SUMPRODUCT(I4:I15,M4:M15)</f>
        <v>0</v>
      </c>
      <c r="N16" s="47">
        <f>SUMPRODUCT(I4:I15,N4:N15)</f>
        <v>0</v>
      </c>
    </row>
    <row r="17" spans="3:4" x14ac:dyDescent="0.45">
      <c r="C17" s="3"/>
      <c r="D17" s="3"/>
    </row>
  </sheetData>
  <mergeCells count="16">
    <mergeCell ref="W1:W2"/>
    <mergeCell ref="X1:X2"/>
    <mergeCell ref="A2:L2"/>
    <mergeCell ref="T1:T2"/>
    <mergeCell ref="M1:M2"/>
    <mergeCell ref="J1:L1"/>
    <mergeCell ref="V1:V2"/>
    <mergeCell ref="A1:B1"/>
    <mergeCell ref="C1:I1"/>
    <mergeCell ref="U1:U2"/>
    <mergeCell ref="N1:N2"/>
    <mergeCell ref="O1:O2"/>
    <mergeCell ref="P1:P2"/>
    <mergeCell ref="Q1:Q2"/>
    <mergeCell ref="R1:R2"/>
    <mergeCell ref="S1:S2"/>
  </mergeCells>
  <conditionalFormatting sqref="M4">
    <cfRule type="cellIs" dxfId="230" priority="4" stopIfTrue="1" operator="greaterThan">
      <formula>0</formula>
    </cfRule>
    <cfRule type="cellIs" dxfId="229" priority="5" stopIfTrue="1" operator="greaterThan">
      <formula>0</formula>
    </cfRule>
    <cfRule type="cellIs" dxfId="228" priority="6" stopIfTrue="1" operator="greaterThan">
      <formula>0</formula>
    </cfRule>
  </conditionalFormatting>
  <conditionalFormatting sqref="N4">
    <cfRule type="cellIs" dxfId="227" priority="1" stopIfTrue="1" operator="greaterThan">
      <formula>0</formula>
    </cfRule>
    <cfRule type="cellIs" dxfId="226" priority="2" stopIfTrue="1" operator="greaterThan">
      <formula>0</formula>
    </cfRule>
    <cfRule type="cellIs" dxfId="225" priority="3" stopIfTrue="1" operator="greaterThan">
      <formula>0</formula>
    </cfRule>
  </conditionalFormatting>
  <conditionalFormatting sqref="M5:X12">
    <cfRule type="cellIs" dxfId="224" priority="13" stopIfTrue="1" operator="greaterThan">
      <formula>0</formula>
    </cfRule>
    <cfRule type="cellIs" dxfId="223" priority="14" stopIfTrue="1" operator="greaterThan">
      <formula>0</formula>
    </cfRule>
    <cfRule type="cellIs" dxfId="222" priority="15" stopIfTrue="1" operator="greaterThan">
      <formula>0</formula>
    </cfRule>
  </conditionalFormatting>
  <conditionalFormatting sqref="S4:X4">
    <cfRule type="cellIs" dxfId="221" priority="10" stopIfTrue="1" operator="greaterThan">
      <formula>0</formula>
    </cfRule>
    <cfRule type="cellIs" dxfId="220" priority="11" stopIfTrue="1" operator="greaterThan">
      <formula>0</formula>
    </cfRule>
    <cfRule type="cellIs" dxfId="219" priority="12" stopIfTrue="1" operator="greaterThan">
      <formula>0</formula>
    </cfRule>
  </conditionalFormatting>
  <conditionalFormatting sqref="O4:R4">
    <cfRule type="cellIs" dxfId="218" priority="7" stopIfTrue="1" operator="greaterThan">
      <formula>0</formula>
    </cfRule>
    <cfRule type="cellIs" dxfId="217" priority="8" stopIfTrue="1" operator="greaterThan">
      <formula>0</formula>
    </cfRule>
    <cfRule type="cellIs" dxfId="216" priority="9" stopIfTrue="1" operator="greaterThan">
      <formula>0</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7"/>
  <sheetViews>
    <sheetView zoomScale="80" zoomScaleNormal="80" workbookViewId="0">
      <selection activeCell="J28" sqref="J28"/>
    </sheetView>
  </sheetViews>
  <sheetFormatPr defaultColWidth="9.73046875" defaultRowHeight="14.25" x14ac:dyDescent="0.45"/>
  <cols>
    <col min="1" max="1" width="7.86328125" style="36" customWidth="1"/>
    <col min="2" max="2" width="44.3984375" style="26" customWidth="1"/>
    <col min="3" max="3" width="70.1328125" style="36" customWidth="1"/>
    <col min="4" max="4" width="13.73046875" style="36" customWidth="1"/>
    <col min="5" max="5" width="12.3984375" style="36" customWidth="1"/>
    <col min="6" max="6" width="15.1328125" style="36" customWidth="1"/>
    <col min="7" max="7" width="16.3984375" style="36" customWidth="1"/>
    <col min="8" max="8" width="16.73046875" style="36" customWidth="1"/>
    <col min="9" max="9" width="15.59765625" style="33" customWidth="1"/>
    <col min="10" max="10" width="12.86328125" style="4" customWidth="1"/>
    <col min="11" max="11" width="13.265625" style="27" customWidth="1"/>
    <col min="12" max="12" width="12.59765625" style="5" customWidth="1"/>
    <col min="13" max="13" width="12.86328125" style="6" customWidth="1"/>
    <col min="14" max="14" width="13.86328125" style="6" customWidth="1"/>
    <col min="15" max="24" width="12" style="6" customWidth="1"/>
    <col min="25" max="16384" width="9.73046875" style="2"/>
  </cols>
  <sheetData>
    <row r="1" spans="1:24" ht="32.25" customHeight="1" x14ac:dyDescent="0.45">
      <c r="A1" s="96" t="s">
        <v>22</v>
      </c>
      <c r="B1" s="96"/>
      <c r="C1" s="97" t="s">
        <v>76</v>
      </c>
      <c r="D1" s="98"/>
      <c r="E1" s="98"/>
      <c r="F1" s="98"/>
      <c r="G1" s="98"/>
      <c r="H1" s="98"/>
      <c r="I1" s="99"/>
      <c r="J1" s="96" t="s">
        <v>23</v>
      </c>
      <c r="K1" s="96"/>
      <c r="L1" s="96"/>
      <c r="M1" s="95" t="s">
        <v>24</v>
      </c>
      <c r="N1" s="95" t="s">
        <v>24</v>
      </c>
      <c r="O1" s="95" t="s">
        <v>24</v>
      </c>
      <c r="P1" s="95" t="s">
        <v>24</v>
      </c>
      <c r="Q1" s="95" t="s">
        <v>24</v>
      </c>
      <c r="R1" s="95" t="s">
        <v>24</v>
      </c>
      <c r="S1" s="95" t="s">
        <v>24</v>
      </c>
      <c r="T1" s="95" t="s">
        <v>24</v>
      </c>
      <c r="U1" s="95" t="s">
        <v>24</v>
      </c>
      <c r="V1" s="95" t="s">
        <v>24</v>
      </c>
      <c r="W1" s="95" t="s">
        <v>24</v>
      </c>
      <c r="X1" s="95" t="s">
        <v>24</v>
      </c>
    </row>
    <row r="2" spans="1:24" ht="26.25" customHeight="1" x14ac:dyDescent="0.45">
      <c r="A2" s="96" t="s">
        <v>14</v>
      </c>
      <c r="B2" s="96"/>
      <c r="C2" s="96"/>
      <c r="D2" s="96"/>
      <c r="E2" s="96"/>
      <c r="F2" s="96"/>
      <c r="G2" s="96"/>
      <c r="H2" s="96"/>
      <c r="I2" s="96"/>
      <c r="J2" s="96"/>
      <c r="K2" s="96"/>
      <c r="L2" s="96"/>
      <c r="M2" s="95"/>
      <c r="N2" s="95"/>
      <c r="O2" s="95"/>
      <c r="P2" s="95"/>
      <c r="Q2" s="95"/>
      <c r="R2" s="95"/>
      <c r="S2" s="95"/>
      <c r="T2" s="95"/>
      <c r="U2" s="95"/>
      <c r="V2" s="95"/>
      <c r="W2" s="95"/>
      <c r="X2" s="95"/>
    </row>
    <row r="3" spans="1:24" s="3" customFormat="1" ht="28.5" x14ac:dyDescent="0.35">
      <c r="A3" s="40" t="s">
        <v>15</v>
      </c>
      <c r="B3" s="40" t="s">
        <v>16</v>
      </c>
      <c r="C3" s="41" t="s">
        <v>17</v>
      </c>
      <c r="D3" s="40" t="s">
        <v>31</v>
      </c>
      <c r="E3" s="40" t="s">
        <v>4</v>
      </c>
      <c r="F3" s="40" t="s">
        <v>19</v>
      </c>
      <c r="G3" s="40" t="s">
        <v>20</v>
      </c>
      <c r="H3" s="40" t="s">
        <v>21</v>
      </c>
      <c r="I3" s="42" t="s">
        <v>2</v>
      </c>
      <c r="J3" s="43" t="s">
        <v>6</v>
      </c>
      <c r="K3" s="44" t="s">
        <v>0</v>
      </c>
      <c r="L3" s="45" t="s">
        <v>3</v>
      </c>
      <c r="M3" s="35" t="s">
        <v>1</v>
      </c>
      <c r="N3" s="35" t="s">
        <v>1</v>
      </c>
      <c r="O3" s="35" t="s">
        <v>1</v>
      </c>
      <c r="P3" s="35" t="s">
        <v>1</v>
      </c>
      <c r="Q3" s="35" t="s">
        <v>1</v>
      </c>
      <c r="R3" s="35" t="s">
        <v>1</v>
      </c>
      <c r="S3" s="35" t="s">
        <v>1</v>
      </c>
      <c r="T3" s="35" t="s">
        <v>1</v>
      </c>
      <c r="U3" s="35" t="s">
        <v>1</v>
      </c>
      <c r="V3" s="35" t="s">
        <v>1</v>
      </c>
      <c r="W3" s="35" t="s">
        <v>1</v>
      </c>
      <c r="X3" s="35" t="s">
        <v>1</v>
      </c>
    </row>
    <row r="4" spans="1:24" ht="96.75" customHeight="1" x14ac:dyDescent="0.45">
      <c r="A4" s="34">
        <v>1</v>
      </c>
      <c r="B4" s="60" t="s">
        <v>25</v>
      </c>
      <c r="C4" s="56" t="s">
        <v>26</v>
      </c>
      <c r="D4" s="57" t="s">
        <v>32</v>
      </c>
      <c r="E4" s="54" t="s">
        <v>30</v>
      </c>
      <c r="F4" s="55" t="s">
        <v>27</v>
      </c>
      <c r="G4" s="58" t="s">
        <v>28</v>
      </c>
      <c r="H4" s="59" t="s">
        <v>29</v>
      </c>
      <c r="I4" s="31">
        <v>0.97</v>
      </c>
      <c r="J4" s="18">
        <v>100</v>
      </c>
      <c r="K4" s="24">
        <f>J4-(SUM(M4:X4))</f>
        <v>100</v>
      </c>
      <c r="L4" s="25" t="str">
        <f>IF(K4&lt;0,"ATENÇÃO","OK")</f>
        <v>OK</v>
      </c>
      <c r="M4" s="48"/>
      <c r="N4" s="48"/>
      <c r="O4" s="17"/>
      <c r="P4" s="17"/>
      <c r="Q4" s="17"/>
      <c r="R4" s="17"/>
      <c r="S4" s="17"/>
      <c r="T4" s="17"/>
      <c r="U4" s="17"/>
      <c r="V4" s="17"/>
      <c r="W4" s="17"/>
      <c r="X4" s="17"/>
    </row>
    <row r="5" spans="1:24" ht="61.5" customHeight="1" x14ac:dyDescent="0.45">
      <c r="A5" s="50">
        <v>8</v>
      </c>
      <c r="B5" s="67" t="s">
        <v>33</v>
      </c>
      <c r="C5" s="62" t="s">
        <v>34</v>
      </c>
      <c r="D5" s="61" t="s">
        <v>35</v>
      </c>
      <c r="E5" s="63" t="s">
        <v>36</v>
      </c>
      <c r="F5" s="64" t="s">
        <v>37</v>
      </c>
      <c r="G5" s="65" t="s">
        <v>38</v>
      </c>
      <c r="H5" s="63" t="s">
        <v>39</v>
      </c>
      <c r="I5" s="51">
        <v>0.15</v>
      </c>
      <c r="J5" s="19"/>
      <c r="K5" s="24">
        <f t="shared" ref="K5:K15" si="0">J5-(SUM(M5:X5))</f>
        <v>0</v>
      </c>
      <c r="L5" s="25" t="str">
        <f t="shared" ref="L5:L15" si="1">IF(K5&lt;0,"ATENÇÃO","OK")</f>
        <v>OK</v>
      </c>
      <c r="M5" s="48"/>
      <c r="N5" s="48"/>
      <c r="O5" s="17"/>
      <c r="P5" s="17"/>
      <c r="Q5" s="17"/>
      <c r="R5" s="17"/>
      <c r="S5" s="17"/>
      <c r="T5" s="17"/>
      <c r="U5" s="17"/>
      <c r="V5" s="17"/>
      <c r="W5" s="17"/>
      <c r="X5" s="17"/>
    </row>
    <row r="6" spans="1:24" ht="228.75" customHeight="1" x14ac:dyDescent="0.45">
      <c r="A6" s="34">
        <v>9</v>
      </c>
      <c r="B6" s="60" t="s">
        <v>40</v>
      </c>
      <c r="C6" s="72" t="s">
        <v>41</v>
      </c>
      <c r="D6" s="66" t="s">
        <v>42</v>
      </c>
      <c r="E6" s="68" t="s">
        <v>36</v>
      </c>
      <c r="F6" s="69" t="s">
        <v>37</v>
      </c>
      <c r="G6" s="70" t="s">
        <v>43</v>
      </c>
      <c r="H6" s="68" t="s">
        <v>39</v>
      </c>
      <c r="I6" s="71">
        <v>3.31</v>
      </c>
      <c r="J6" s="19"/>
      <c r="K6" s="24">
        <f t="shared" si="0"/>
        <v>0</v>
      </c>
      <c r="L6" s="25" t="str">
        <f t="shared" si="1"/>
        <v>OK</v>
      </c>
      <c r="M6" s="48"/>
      <c r="N6" s="48"/>
      <c r="O6" s="17"/>
      <c r="P6" s="17"/>
      <c r="Q6" s="17"/>
      <c r="R6" s="17"/>
      <c r="S6" s="17"/>
      <c r="T6" s="17"/>
      <c r="U6" s="17"/>
      <c r="V6" s="17"/>
      <c r="W6" s="17"/>
      <c r="X6" s="17"/>
    </row>
    <row r="7" spans="1:24" ht="120.75" customHeight="1" x14ac:dyDescent="0.45">
      <c r="A7" s="50">
        <v>10</v>
      </c>
      <c r="B7" s="67" t="s">
        <v>33</v>
      </c>
      <c r="C7" s="62" t="s">
        <v>44</v>
      </c>
      <c r="D7" s="61" t="s">
        <v>35</v>
      </c>
      <c r="E7" s="63" t="s">
        <v>36</v>
      </c>
      <c r="F7" s="64" t="s">
        <v>37</v>
      </c>
      <c r="G7" s="65" t="s">
        <v>45</v>
      </c>
      <c r="H7" s="63" t="s">
        <v>39</v>
      </c>
      <c r="I7" s="86">
        <v>0.45989999999999998</v>
      </c>
      <c r="J7" s="19">
        <v>600</v>
      </c>
      <c r="K7" s="24">
        <f t="shared" si="0"/>
        <v>600</v>
      </c>
      <c r="L7" s="25" t="str">
        <f t="shared" si="1"/>
        <v>OK</v>
      </c>
      <c r="M7" s="48"/>
      <c r="N7" s="48"/>
      <c r="O7" s="17"/>
      <c r="P7" s="17"/>
      <c r="Q7" s="17"/>
      <c r="R7" s="17"/>
      <c r="S7" s="17"/>
      <c r="T7" s="17"/>
      <c r="U7" s="17"/>
      <c r="V7" s="17"/>
      <c r="W7" s="17"/>
      <c r="X7" s="17"/>
    </row>
    <row r="8" spans="1:24" ht="64.5" customHeight="1" x14ac:dyDescent="0.45">
      <c r="A8" s="34">
        <v>13</v>
      </c>
      <c r="B8" s="60" t="s">
        <v>46</v>
      </c>
      <c r="C8" s="72" t="s">
        <v>47</v>
      </c>
      <c r="D8" s="66" t="s">
        <v>48</v>
      </c>
      <c r="E8" s="68" t="s">
        <v>36</v>
      </c>
      <c r="F8" s="73" t="s">
        <v>37</v>
      </c>
      <c r="G8" s="70" t="s">
        <v>49</v>
      </c>
      <c r="H8" s="74" t="s">
        <v>39</v>
      </c>
      <c r="I8" s="71">
        <v>1.37</v>
      </c>
      <c r="J8" s="19"/>
      <c r="K8" s="24">
        <f t="shared" si="0"/>
        <v>0</v>
      </c>
      <c r="L8" s="25" t="str">
        <f t="shared" si="1"/>
        <v>OK</v>
      </c>
      <c r="M8" s="48"/>
      <c r="N8" s="48"/>
      <c r="O8" s="17"/>
      <c r="P8" s="17"/>
      <c r="Q8" s="17"/>
      <c r="R8" s="17"/>
      <c r="S8" s="17"/>
      <c r="T8" s="17"/>
      <c r="U8" s="17"/>
      <c r="V8" s="17"/>
      <c r="W8" s="17"/>
      <c r="X8" s="17"/>
    </row>
    <row r="9" spans="1:24" ht="171" customHeight="1" x14ac:dyDescent="0.45">
      <c r="A9" s="50">
        <v>14</v>
      </c>
      <c r="B9" s="67" t="s">
        <v>50</v>
      </c>
      <c r="C9" s="62" t="s">
        <v>51</v>
      </c>
      <c r="D9" s="61" t="s">
        <v>52</v>
      </c>
      <c r="E9" s="63" t="s">
        <v>36</v>
      </c>
      <c r="F9" s="64" t="s">
        <v>37</v>
      </c>
      <c r="G9" s="65" t="s">
        <v>53</v>
      </c>
      <c r="H9" s="63" t="s">
        <v>39</v>
      </c>
      <c r="I9" s="51">
        <v>5.84</v>
      </c>
      <c r="J9" s="19">
        <v>80</v>
      </c>
      <c r="K9" s="24">
        <f t="shared" si="0"/>
        <v>80</v>
      </c>
      <c r="L9" s="25" t="str">
        <f t="shared" si="1"/>
        <v>OK</v>
      </c>
      <c r="M9" s="48"/>
      <c r="N9" s="48"/>
      <c r="O9" s="17"/>
      <c r="P9" s="17"/>
      <c r="Q9" s="17"/>
      <c r="R9" s="17"/>
      <c r="S9" s="17"/>
      <c r="T9" s="17"/>
      <c r="U9" s="17"/>
      <c r="V9" s="17"/>
      <c r="W9" s="17"/>
      <c r="X9" s="17"/>
    </row>
    <row r="10" spans="1:24" ht="57.75" customHeight="1" x14ac:dyDescent="0.45">
      <c r="A10" s="34">
        <v>16</v>
      </c>
      <c r="B10" s="60" t="s">
        <v>54</v>
      </c>
      <c r="C10" s="72" t="s">
        <v>55</v>
      </c>
      <c r="D10" s="66" t="s">
        <v>56</v>
      </c>
      <c r="E10" s="68" t="s">
        <v>36</v>
      </c>
      <c r="F10" s="73" t="s">
        <v>57</v>
      </c>
      <c r="G10" s="75" t="s">
        <v>58</v>
      </c>
      <c r="H10" s="74" t="s">
        <v>29</v>
      </c>
      <c r="I10" s="31">
        <v>4.18</v>
      </c>
      <c r="J10" s="19">
        <v>120</v>
      </c>
      <c r="K10" s="24">
        <f t="shared" si="0"/>
        <v>120</v>
      </c>
      <c r="L10" s="25" t="str">
        <f t="shared" si="1"/>
        <v>OK</v>
      </c>
      <c r="M10" s="48"/>
      <c r="N10" s="48"/>
      <c r="O10" s="17"/>
      <c r="P10" s="17"/>
      <c r="Q10" s="17"/>
      <c r="R10" s="17"/>
      <c r="S10" s="17"/>
      <c r="T10" s="17"/>
      <c r="U10" s="17"/>
      <c r="V10" s="17"/>
      <c r="W10" s="17"/>
      <c r="X10" s="17"/>
    </row>
    <row r="11" spans="1:24" ht="50.1" customHeight="1" x14ac:dyDescent="0.45">
      <c r="A11" s="50">
        <v>17</v>
      </c>
      <c r="B11" s="67" t="s">
        <v>54</v>
      </c>
      <c r="C11" s="62" t="s">
        <v>59</v>
      </c>
      <c r="D11" s="61" t="s">
        <v>56</v>
      </c>
      <c r="E11" s="63" t="s">
        <v>36</v>
      </c>
      <c r="F11" s="64" t="s">
        <v>57</v>
      </c>
      <c r="G11" s="65" t="s">
        <v>60</v>
      </c>
      <c r="H11" s="63" t="s">
        <v>29</v>
      </c>
      <c r="I11" s="51">
        <v>33.9</v>
      </c>
      <c r="J11" s="19">
        <v>60</v>
      </c>
      <c r="K11" s="24">
        <f t="shared" si="0"/>
        <v>60</v>
      </c>
      <c r="L11" s="25" t="str">
        <f t="shared" si="1"/>
        <v>OK</v>
      </c>
      <c r="M11" s="48"/>
      <c r="N11" s="48"/>
      <c r="O11" s="17"/>
      <c r="P11" s="17"/>
      <c r="Q11" s="17"/>
      <c r="R11" s="17"/>
      <c r="S11" s="17"/>
      <c r="T11" s="17"/>
      <c r="U11" s="17"/>
      <c r="V11" s="17"/>
      <c r="W11" s="17"/>
      <c r="X11" s="17"/>
    </row>
    <row r="12" spans="1:24" ht="138" customHeight="1" x14ac:dyDescent="0.45">
      <c r="A12" s="34">
        <v>18</v>
      </c>
      <c r="B12" s="60" t="s">
        <v>54</v>
      </c>
      <c r="C12" s="72" t="s">
        <v>61</v>
      </c>
      <c r="D12" s="66" t="s">
        <v>56</v>
      </c>
      <c r="E12" s="68" t="s">
        <v>36</v>
      </c>
      <c r="F12" s="76" t="s">
        <v>57</v>
      </c>
      <c r="G12" s="70" t="s">
        <v>62</v>
      </c>
      <c r="H12" s="68" t="s">
        <v>29</v>
      </c>
      <c r="I12" s="31">
        <v>28</v>
      </c>
      <c r="J12" s="19">
        <v>100</v>
      </c>
      <c r="K12" s="24">
        <f t="shared" si="0"/>
        <v>100</v>
      </c>
      <c r="L12" s="25" t="str">
        <f t="shared" si="1"/>
        <v>OK</v>
      </c>
      <c r="M12" s="48"/>
      <c r="N12" s="48"/>
      <c r="O12" s="17"/>
      <c r="P12" s="17"/>
      <c r="Q12" s="17"/>
      <c r="R12" s="17"/>
      <c r="S12" s="17"/>
      <c r="T12" s="17"/>
      <c r="U12" s="17"/>
      <c r="V12" s="17"/>
      <c r="W12" s="17"/>
      <c r="X12" s="17"/>
    </row>
    <row r="13" spans="1:24" ht="50.1" customHeight="1" x14ac:dyDescent="0.45">
      <c r="A13" s="50">
        <v>19</v>
      </c>
      <c r="B13" s="84" t="s">
        <v>63</v>
      </c>
      <c r="C13" s="78" t="s">
        <v>64</v>
      </c>
      <c r="D13" s="77" t="s">
        <v>65</v>
      </c>
      <c r="E13" s="63" t="s">
        <v>36</v>
      </c>
      <c r="F13" s="79" t="s">
        <v>57</v>
      </c>
      <c r="G13" s="80" t="s">
        <v>66</v>
      </c>
      <c r="H13" s="61" t="s">
        <v>29</v>
      </c>
      <c r="I13" s="51">
        <v>5.85</v>
      </c>
      <c r="J13" s="19">
        <v>70</v>
      </c>
      <c r="K13" s="24">
        <f t="shared" si="0"/>
        <v>70</v>
      </c>
      <c r="L13" s="25" t="str">
        <f t="shared" si="1"/>
        <v>OK</v>
      </c>
      <c r="M13" s="49"/>
      <c r="N13" s="49"/>
      <c r="O13" s="37"/>
      <c r="P13" s="37"/>
      <c r="Q13" s="37"/>
      <c r="R13" s="37"/>
      <c r="S13" s="38"/>
      <c r="T13" s="38"/>
      <c r="U13" s="38"/>
      <c r="V13" s="38"/>
      <c r="W13" s="38"/>
      <c r="X13" s="38"/>
    </row>
    <row r="14" spans="1:24" ht="64.5" customHeight="1" x14ac:dyDescent="0.45">
      <c r="A14" s="34">
        <v>20</v>
      </c>
      <c r="B14" s="60" t="s">
        <v>67</v>
      </c>
      <c r="C14" s="72" t="s">
        <v>68</v>
      </c>
      <c r="D14" s="66" t="s">
        <v>69</v>
      </c>
      <c r="E14" s="68" t="s">
        <v>36</v>
      </c>
      <c r="F14" s="69" t="s">
        <v>70</v>
      </c>
      <c r="G14" s="70" t="s">
        <v>71</v>
      </c>
      <c r="H14" s="68" t="s">
        <v>72</v>
      </c>
      <c r="I14" s="31">
        <v>132.9</v>
      </c>
      <c r="J14" s="19">
        <v>4</v>
      </c>
      <c r="K14" s="24">
        <f t="shared" si="0"/>
        <v>4</v>
      </c>
      <c r="L14" s="25" t="str">
        <f t="shared" si="1"/>
        <v>OK</v>
      </c>
      <c r="M14" s="49"/>
      <c r="N14" s="49"/>
      <c r="O14" s="37"/>
      <c r="P14" s="37"/>
      <c r="Q14" s="37"/>
      <c r="R14" s="37"/>
      <c r="S14" s="38"/>
      <c r="T14" s="38"/>
      <c r="U14" s="38"/>
      <c r="V14" s="38"/>
      <c r="W14" s="38"/>
      <c r="X14" s="38"/>
    </row>
    <row r="15" spans="1:24" ht="51" customHeight="1" x14ac:dyDescent="0.45">
      <c r="A15" s="50">
        <v>21</v>
      </c>
      <c r="B15" s="85" t="s">
        <v>73</v>
      </c>
      <c r="C15" s="53" t="s">
        <v>74</v>
      </c>
      <c r="D15" s="81" t="s">
        <v>35</v>
      </c>
      <c r="E15" s="63" t="s">
        <v>36</v>
      </c>
      <c r="F15" s="82" t="s">
        <v>57</v>
      </c>
      <c r="G15" s="65" t="s">
        <v>75</v>
      </c>
      <c r="H15" s="83" t="s">
        <v>29</v>
      </c>
      <c r="I15" s="51">
        <v>26.19</v>
      </c>
      <c r="J15" s="19">
        <v>30</v>
      </c>
      <c r="K15" s="24">
        <f t="shared" si="0"/>
        <v>30</v>
      </c>
      <c r="L15" s="25" t="str">
        <f t="shared" si="1"/>
        <v>OK</v>
      </c>
      <c r="M15" s="38"/>
      <c r="N15" s="38"/>
      <c r="O15" s="38"/>
      <c r="P15" s="38"/>
      <c r="Q15" s="38"/>
      <c r="R15" s="38"/>
      <c r="S15" s="38"/>
      <c r="T15" s="38"/>
      <c r="U15" s="38"/>
      <c r="V15" s="38"/>
      <c r="W15" s="38"/>
      <c r="X15" s="38"/>
    </row>
    <row r="16" spans="1:24" x14ac:dyDescent="0.45">
      <c r="C16" s="3"/>
      <c r="D16" s="3"/>
      <c r="M16" s="47">
        <f>SUMPRODUCT(I4:I15,M4:M15)</f>
        <v>0</v>
      </c>
      <c r="N16" s="47">
        <f>SUMPRODUCT(I4:I15,N4:N15)</f>
        <v>0</v>
      </c>
    </row>
    <row r="17" spans="3:4" x14ac:dyDescent="0.45">
      <c r="C17" s="3"/>
      <c r="D17" s="3"/>
    </row>
  </sheetData>
  <mergeCells count="16">
    <mergeCell ref="O1:O2"/>
    <mergeCell ref="M1:M2"/>
    <mergeCell ref="A1:B1"/>
    <mergeCell ref="C1:I1"/>
    <mergeCell ref="X1:X2"/>
    <mergeCell ref="J1:L1"/>
    <mergeCell ref="U1:U2"/>
    <mergeCell ref="V1:V2"/>
    <mergeCell ref="W1:W2"/>
    <mergeCell ref="A2:L2"/>
    <mergeCell ref="S1:S2"/>
    <mergeCell ref="T1:T2"/>
    <mergeCell ref="P1:P2"/>
    <mergeCell ref="Q1:Q2"/>
    <mergeCell ref="R1:R2"/>
    <mergeCell ref="N1:N2"/>
  </mergeCells>
  <conditionalFormatting sqref="N4">
    <cfRule type="cellIs" dxfId="215" priority="1" stopIfTrue="1" operator="greaterThan">
      <formula>0</formula>
    </cfRule>
    <cfRule type="cellIs" dxfId="214" priority="2" stopIfTrue="1" operator="greaterThan">
      <formula>0</formula>
    </cfRule>
    <cfRule type="cellIs" dxfId="213" priority="3" stopIfTrue="1" operator="greaterThan">
      <formula>0</formula>
    </cfRule>
  </conditionalFormatting>
  <conditionalFormatting sqref="O4:R4">
    <cfRule type="cellIs" dxfId="212" priority="7" stopIfTrue="1" operator="greaterThan">
      <formula>0</formula>
    </cfRule>
    <cfRule type="cellIs" dxfId="211" priority="8" stopIfTrue="1" operator="greaterThan">
      <formula>0</formula>
    </cfRule>
    <cfRule type="cellIs" dxfId="210" priority="9" stopIfTrue="1" operator="greaterThan">
      <formula>0</formula>
    </cfRule>
  </conditionalFormatting>
  <conditionalFormatting sqref="M4">
    <cfRule type="cellIs" dxfId="209" priority="4" stopIfTrue="1" operator="greaterThan">
      <formula>0</formula>
    </cfRule>
    <cfRule type="cellIs" dxfId="208" priority="5" stopIfTrue="1" operator="greaterThan">
      <formula>0</formula>
    </cfRule>
    <cfRule type="cellIs" dxfId="207" priority="6" stopIfTrue="1" operator="greaterThan">
      <formula>0</formula>
    </cfRule>
  </conditionalFormatting>
  <conditionalFormatting sqref="S4:X4">
    <cfRule type="cellIs" dxfId="206" priority="10" stopIfTrue="1" operator="greaterThan">
      <formula>0</formula>
    </cfRule>
    <cfRule type="cellIs" dxfId="205" priority="11" stopIfTrue="1" operator="greaterThan">
      <formula>0</formula>
    </cfRule>
    <cfRule type="cellIs" dxfId="204" priority="12" stopIfTrue="1" operator="greaterThan">
      <formula>0</formula>
    </cfRule>
  </conditionalFormatting>
  <conditionalFormatting sqref="M5:X12">
    <cfRule type="cellIs" dxfId="203" priority="13" stopIfTrue="1" operator="greaterThan">
      <formula>0</formula>
    </cfRule>
    <cfRule type="cellIs" dxfId="202" priority="14" stopIfTrue="1" operator="greaterThan">
      <formula>0</formula>
    </cfRule>
    <cfRule type="cellIs" dxfId="201" priority="15" stopIfTrue="1" operator="greaterThan">
      <formula>0</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
  <sheetViews>
    <sheetView zoomScale="80" zoomScaleNormal="80" workbookViewId="0">
      <selection activeCell="P6" sqref="P6"/>
    </sheetView>
  </sheetViews>
  <sheetFormatPr defaultColWidth="9.73046875" defaultRowHeight="14.25" x14ac:dyDescent="0.45"/>
  <cols>
    <col min="1" max="1" width="7.86328125" style="36" customWidth="1"/>
    <col min="2" max="2" width="44.3984375" style="26" customWidth="1"/>
    <col min="3" max="3" width="70.1328125" style="36" customWidth="1"/>
    <col min="4" max="4" width="13.73046875" style="36" customWidth="1"/>
    <col min="5" max="5" width="12.3984375" style="36" customWidth="1"/>
    <col min="6" max="6" width="15.1328125" style="36" customWidth="1"/>
    <col min="7" max="7" width="16.3984375" style="36" customWidth="1"/>
    <col min="8" max="8" width="16.73046875" style="36" customWidth="1"/>
    <col min="9" max="9" width="15.59765625" style="33" customWidth="1"/>
    <col min="10" max="10" width="12.86328125" style="4" customWidth="1"/>
    <col min="11" max="11" width="13.265625" style="27" customWidth="1"/>
    <col min="12" max="12" width="12.59765625" style="5" customWidth="1"/>
    <col min="13" max="13" width="15" style="93" customWidth="1"/>
    <col min="14" max="14" width="13.86328125" style="6" customWidth="1"/>
    <col min="15" max="24" width="12" style="6" customWidth="1"/>
    <col min="25" max="16384" width="9.73046875" style="2"/>
  </cols>
  <sheetData>
    <row r="1" spans="1:24" ht="32.25" customHeight="1" x14ac:dyDescent="0.45">
      <c r="A1" s="96" t="s">
        <v>22</v>
      </c>
      <c r="B1" s="96"/>
      <c r="C1" s="97" t="s">
        <v>76</v>
      </c>
      <c r="D1" s="98"/>
      <c r="E1" s="98"/>
      <c r="F1" s="98"/>
      <c r="G1" s="98"/>
      <c r="H1" s="98"/>
      <c r="I1" s="99"/>
      <c r="J1" s="96" t="s">
        <v>23</v>
      </c>
      <c r="K1" s="96"/>
      <c r="L1" s="96"/>
      <c r="M1" s="95" t="s">
        <v>77</v>
      </c>
      <c r="N1" s="95" t="s">
        <v>78</v>
      </c>
      <c r="O1" s="95" t="s">
        <v>79</v>
      </c>
      <c r="P1" s="95" t="s">
        <v>82</v>
      </c>
      <c r="Q1" s="95" t="s">
        <v>24</v>
      </c>
      <c r="R1" s="95" t="s">
        <v>24</v>
      </c>
      <c r="S1" s="95" t="s">
        <v>24</v>
      </c>
      <c r="T1" s="95" t="s">
        <v>24</v>
      </c>
      <c r="U1" s="95" t="s">
        <v>24</v>
      </c>
      <c r="V1" s="95" t="s">
        <v>24</v>
      </c>
      <c r="W1" s="95" t="s">
        <v>24</v>
      </c>
      <c r="X1" s="95" t="s">
        <v>24</v>
      </c>
    </row>
    <row r="2" spans="1:24" ht="26.25" customHeight="1" x14ac:dyDescent="0.45">
      <c r="A2" s="96" t="s">
        <v>14</v>
      </c>
      <c r="B2" s="96"/>
      <c r="C2" s="96"/>
      <c r="D2" s="96"/>
      <c r="E2" s="96"/>
      <c r="F2" s="96"/>
      <c r="G2" s="96"/>
      <c r="H2" s="96"/>
      <c r="I2" s="96"/>
      <c r="J2" s="96"/>
      <c r="K2" s="96"/>
      <c r="L2" s="96"/>
      <c r="M2" s="95"/>
      <c r="N2" s="95"/>
      <c r="O2" s="95"/>
      <c r="P2" s="95"/>
      <c r="Q2" s="95"/>
      <c r="R2" s="95"/>
      <c r="S2" s="95"/>
      <c r="T2" s="95"/>
      <c r="U2" s="95"/>
      <c r="V2" s="95"/>
      <c r="W2" s="95"/>
      <c r="X2" s="95"/>
    </row>
    <row r="3" spans="1:24" s="3" customFormat="1" ht="28.5" x14ac:dyDescent="0.35">
      <c r="A3" s="40" t="s">
        <v>15</v>
      </c>
      <c r="B3" s="40" t="s">
        <v>16</v>
      </c>
      <c r="C3" s="41" t="s">
        <v>17</v>
      </c>
      <c r="D3" s="40" t="s">
        <v>31</v>
      </c>
      <c r="E3" s="40" t="s">
        <v>4</v>
      </c>
      <c r="F3" s="40" t="s">
        <v>19</v>
      </c>
      <c r="G3" s="40" t="s">
        <v>20</v>
      </c>
      <c r="H3" s="40" t="s">
        <v>21</v>
      </c>
      <c r="I3" s="42" t="s">
        <v>2</v>
      </c>
      <c r="J3" s="43" t="s">
        <v>6</v>
      </c>
      <c r="K3" s="44" t="s">
        <v>0</v>
      </c>
      <c r="L3" s="45" t="s">
        <v>3</v>
      </c>
      <c r="M3" s="89">
        <v>44217</v>
      </c>
      <c r="N3" s="89">
        <v>44217</v>
      </c>
      <c r="O3" s="89">
        <v>44217</v>
      </c>
      <c r="P3" s="89">
        <v>44357</v>
      </c>
      <c r="Q3" s="35" t="s">
        <v>1</v>
      </c>
      <c r="R3" s="35" t="s">
        <v>1</v>
      </c>
      <c r="S3" s="35" t="s">
        <v>1</v>
      </c>
      <c r="T3" s="35" t="s">
        <v>1</v>
      </c>
      <c r="U3" s="35" t="s">
        <v>1</v>
      </c>
      <c r="V3" s="35" t="s">
        <v>1</v>
      </c>
      <c r="W3" s="35" t="s">
        <v>1</v>
      </c>
      <c r="X3" s="35" t="s">
        <v>1</v>
      </c>
    </row>
    <row r="4" spans="1:24" ht="96.75" customHeight="1" x14ac:dyDescent="0.45">
      <c r="A4" s="34">
        <v>1</v>
      </c>
      <c r="B4" s="60" t="s">
        <v>25</v>
      </c>
      <c r="C4" s="56" t="s">
        <v>26</v>
      </c>
      <c r="D4" s="57" t="s">
        <v>32</v>
      </c>
      <c r="E4" s="54" t="s">
        <v>30</v>
      </c>
      <c r="F4" s="55" t="s">
        <v>27</v>
      </c>
      <c r="G4" s="58" t="s">
        <v>28</v>
      </c>
      <c r="H4" s="59" t="s">
        <v>29</v>
      </c>
      <c r="I4" s="31">
        <v>0.97</v>
      </c>
      <c r="J4" s="18">
        <v>500</v>
      </c>
      <c r="K4" s="24">
        <f>J4-(SUM(M4:X4))</f>
        <v>500</v>
      </c>
      <c r="L4" s="25" t="str">
        <f>IF(K4&lt;0,"ATENÇÃO","OK")</f>
        <v>OK</v>
      </c>
      <c r="M4" s="48"/>
      <c r="N4" s="48"/>
      <c r="O4" s="48"/>
      <c r="P4" s="48"/>
      <c r="Q4" s="17"/>
      <c r="R4" s="17"/>
      <c r="S4" s="17"/>
      <c r="T4" s="17"/>
      <c r="U4" s="17"/>
      <c r="V4" s="17"/>
      <c r="W4" s="17"/>
      <c r="X4" s="17"/>
    </row>
    <row r="5" spans="1:24" ht="61.5" customHeight="1" x14ac:dyDescent="0.45">
      <c r="A5" s="50">
        <v>8</v>
      </c>
      <c r="B5" s="67" t="s">
        <v>33</v>
      </c>
      <c r="C5" s="62" t="s">
        <v>34</v>
      </c>
      <c r="D5" s="61" t="s">
        <v>35</v>
      </c>
      <c r="E5" s="63" t="s">
        <v>36</v>
      </c>
      <c r="F5" s="64" t="s">
        <v>37</v>
      </c>
      <c r="G5" s="65" t="s">
        <v>38</v>
      </c>
      <c r="H5" s="63" t="s">
        <v>39</v>
      </c>
      <c r="I5" s="51">
        <v>0.15</v>
      </c>
      <c r="J5" s="19">
        <v>13150</v>
      </c>
      <c r="K5" s="24">
        <f t="shared" ref="K5:K15" si="0">J5-(SUM(M5:X5))</f>
        <v>13150</v>
      </c>
      <c r="L5" s="25" t="str">
        <f t="shared" ref="L5:L15" si="1">IF(K5&lt;0,"ATENÇÃO","OK")</f>
        <v>OK</v>
      </c>
      <c r="M5" s="48"/>
      <c r="N5" s="48"/>
      <c r="O5" s="48"/>
      <c r="P5" s="48"/>
      <c r="Q5" s="17"/>
      <c r="R5" s="17"/>
      <c r="S5" s="17"/>
      <c r="T5" s="17"/>
      <c r="U5" s="17"/>
      <c r="V5" s="17"/>
      <c r="W5" s="17"/>
      <c r="X5" s="17"/>
    </row>
    <row r="6" spans="1:24" ht="228.75" customHeight="1" x14ac:dyDescent="0.45">
      <c r="A6" s="34">
        <v>9</v>
      </c>
      <c r="B6" s="60" t="s">
        <v>40</v>
      </c>
      <c r="C6" s="72" t="s">
        <v>41</v>
      </c>
      <c r="D6" s="66" t="s">
        <v>42</v>
      </c>
      <c r="E6" s="68" t="s">
        <v>36</v>
      </c>
      <c r="F6" s="69" t="s">
        <v>37</v>
      </c>
      <c r="G6" s="70" t="s">
        <v>43</v>
      </c>
      <c r="H6" s="68" t="s">
        <v>39</v>
      </c>
      <c r="I6" s="71">
        <v>3.31</v>
      </c>
      <c r="J6" s="19">
        <v>60</v>
      </c>
      <c r="K6" s="24">
        <f t="shared" si="0"/>
        <v>0</v>
      </c>
      <c r="L6" s="25" t="str">
        <f t="shared" si="1"/>
        <v>OK</v>
      </c>
      <c r="M6" s="48"/>
      <c r="N6" s="48"/>
      <c r="O6" s="48"/>
      <c r="P6" s="48">
        <v>60</v>
      </c>
      <c r="Q6" s="17"/>
      <c r="R6" s="17"/>
      <c r="S6" s="17"/>
      <c r="T6" s="17"/>
      <c r="U6" s="17"/>
      <c r="V6" s="17"/>
      <c r="W6" s="17"/>
      <c r="X6" s="17"/>
    </row>
    <row r="7" spans="1:24" ht="120.75" customHeight="1" x14ac:dyDescent="0.45">
      <c r="A7" s="50">
        <v>10</v>
      </c>
      <c r="B7" s="67" t="s">
        <v>33</v>
      </c>
      <c r="C7" s="62" t="s">
        <v>44</v>
      </c>
      <c r="D7" s="61" t="s">
        <v>35</v>
      </c>
      <c r="E7" s="63" t="s">
        <v>36</v>
      </c>
      <c r="F7" s="64" t="s">
        <v>37</v>
      </c>
      <c r="G7" s="65" t="s">
        <v>45</v>
      </c>
      <c r="H7" s="63" t="s">
        <v>39</v>
      </c>
      <c r="I7" s="86">
        <v>0.45989999999999998</v>
      </c>
      <c r="J7" s="19">
        <v>600</v>
      </c>
      <c r="K7" s="24">
        <f t="shared" si="0"/>
        <v>600</v>
      </c>
      <c r="L7" s="25" t="str">
        <f t="shared" si="1"/>
        <v>OK</v>
      </c>
      <c r="M7" s="48"/>
      <c r="N7" s="48"/>
      <c r="O7" s="48"/>
      <c r="P7" s="48"/>
      <c r="Q7" s="17"/>
      <c r="R7" s="17"/>
      <c r="S7" s="17"/>
      <c r="T7" s="17"/>
      <c r="U7" s="17"/>
      <c r="V7" s="17"/>
      <c r="W7" s="17"/>
      <c r="X7" s="17"/>
    </row>
    <row r="8" spans="1:24" ht="64.5" customHeight="1" x14ac:dyDescent="0.45">
      <c r="A8" s="34">
        <v>13</v>
      </c>
      <c r="B8" s="60" t="s">
        <v>46</v>
      </c>
      <c r="C8" s="72" t="s">
        <v>47</v>
      </c>
      <c r="D8" s="66" t="s">
        <v>48</v>
      </c>
      <c r="E8" s="68" t="s">
        <v>36</v>
      </c>
      <c r="F8" s="73" t="s">
        <v>37</v>
      </c>
      <c r="G8" s="70" t="s">
        <v>49</v>
      </c>
      <c r="H8" s="74" t="s">
        <v>39</v>
      </c>
      <c r="I8" s="71">
        <v>1.37</v>
      </c>
      <c r="J8" s="19"/>
      <c r="K8" s="24">
        <f t="shared" si="0"/>
        <v>0</v>
      </c>
      <c r="L8" s="25" t="str">
        <f t="shared" si="1"/>
        <v>OK</v>
      </c>
      <c r="M8" s="48"/>
      <c r="N8" s="48"/>
      <c r="O8" s="48"/>
      <c r="P8" s="48"/>
      <c r="Q8" s="17"/>
      <c r="R8" s="17"/>
      <c r="S8" s="17"/>
      <c r="T8" s="17"/>
      <c r="U8" s="17"/>
      <c r="V8" s="17"/>
      <c r="W8" s="17"/>
      <c r="X8" s="17"/>
    </row>
    <row r="9" spans="1:24" ht="171" customHeight="1" x14ac:dyDescent="0.45">
      <c r="A9" s="50">
        <v>14</v>
      </c>
      <c r="B9" s="67" t="s">
        <v>50</v>
      </c>
      <c r="C9" s="62" t="s">
        <v>51</v>
      </c>
      <c r="D9" s="61" t="s">
        <v>52</v>
      </c>
      <c r="E9" s="63" t="s">
        <v>36</v>
      </c>
      <c r="F9" s="64" t="s">
        <v>37</v>
      </c>
      <c r="G9" s="65" t="s">
        <v>53</v>
      </c>
      <c r="H9" s="63" t="s">
        <v>39</v>
      </c>
      <c r="I9" s="51">
        <v>5.84</v>
      </c>
      <c r="J9" s="88">
        <v>13250</v>
      </c>
      <c r="K9" s="24">
        <f t="shared" si="0"/>
        <v>0</v>
      </c>
      <c r="L9" s="25" t="str">
        <f t="shared" si="1"/>
        <v>OK</v>
      </c>
      <c r="M9" s="48"/>
      <c r="N9" s="48">
        <v>13250</v>
      </c>
      <c r="O9" s="48"/>
      <c r="P9" s="48"/>
      <c r="Q9" s="17"/>
      <c r="R9" s="17"/>
      <c r="S9" s="17"/>
      <c r="T9" s="17"/>
      <c r="U9" s="17"/>
      <c r="V9" s="17"/>
      <c r="W9" s="17"/>
      <c r="X9" s="17"/>
    </row>
    <row r="10" spans="1:24" ht="57.75" customHeight="1" x14ac:dyDescent="0.45">
      <c r="A10" s="34">
        <v>16</v>
      </c>
      <c r="B10" s="60" t="s">
        <v>54</v>
      </c>
      <c r="C10" s="72" t="s">
        <v>55</v>
      </c>
      <c r="D10" s="66" t="s">
        <v>56</v>
      </c>
      <c r="E10" s="68" t="s">
        <v>36</v>
      </c>
      <c r="F10" s="73" t="s">
        <v>57</v>
      </c>
      <c r="G10" s="75" t="s">
        <v>58</v>
      </c>
      <c r="H10" s="74" t="s">
        <v>29</v>
      </c>
      <c r="I10" s="31">
        <v>4.18</v>
      </c>
      <c r="J10" s="19">
        <v>400</v>
      </c>
      <c r="K10" s="24">
        <f t="shared" si="0"/>
        <v>400</v>
      </c>
      <c r="L10" s="25" t="str">
        <f t="shared" si="1"/>
        <v>OK</v>
      </c>
      <c r="M10" s="48"/>
      <c r="N10" s="48"/>
      <c r="O10" s="48"/>
      <c r="P10" s="48"/>
      <c r="Q10" s="17"/>
      <c r="R10" s="17"/>
      <c r="S10" s="17"/>
      <c r="T10" s="17"/>
      <c r="U10" s="17"/>
      <c r="V10" s="17"/>
      <c r="W10" s="17"/>
      <c r="X10" s="17"/>
    </row>
    <row r="11" spans="1:24" ht="50.1" customHeight="1" x14ac:dyDescent="0.45">
      <c r="A11" s="50">
        <v>17</v>
      </c>
      <c r="B11" s="67" t="s">
        <v>54</v>
      </c>
      <c r="C11" s="62" t="s">
        <v>59</v>
      </c>
      <c r="D11" s="61" t="s">
        <v>56</v>
      </c>
      <c r="E11" s="63" t="s">
        <v>36</v>
      </c>
      <c r="F11" s="64" t="s">
        <v>57</v>
      </c>
      <c r="G11" s="65" t="s">
        <v>60</v>
      </c>
      <c r="H11" s="63" t="s">
        <v>29</v>
      </c>
      <c r="I11" s="51">
        <v>33.9</v>
      </c>
      <c r="J11" s="19">
        <v>200</v>
      </c>
      <c r="K11" s="24">
        <f t="shared" si="0"/>
        <v>200</v>
      </c>
      <c r="L11" s="25" t="str">
        <f t="shared" si="1"/>
        <v>OK</v>
      </c>
      <c r="M11" s="48"/>
      <c r="N11" s="48"/>
      <c r="O11" s="48"/>
      <c r="P11" s="48"/>
      <c r="Q11" s="17"/>
      <c r="R11" s="17"/>
      <c r="S11" s="17"/>
      <c r="T11" s="17"/>
      <c r="U11" s="17"/>
      <c r="V11" s="17"/>
      <c r="W11" s="17"/>
      <c r="X11" s="17"/>
    </row>
    <row r="12" spans="1:24" ht="138" customHeight="1" x14ac:dyDescent="0.45">
      <c r="A12" s="34">
        <v>18</v>
      </c>
      <c r="B12" s="60" t="s">
        <v>54</v>
      </c>
      <c r="C12" s="72" t="s">
        <v>61</v>
      </c>
      <c r="D12" s="66" t="s">
        <v>56</v>
      </c>
      <c r="E12" s="68" t="s">
        <v>36</v>
      </c>
      <c r="F12" s="76" t="s">
        <v>57</v>
      </c>
      <c r="G12" s="70" t="s">
        <v>62</v>
      </c>
      <c r="H12" s="68" t="s">
        <v>29</v>
      </c>
      <c r="I12" s="31">
        <v>28</v>
      </c>
      <c r="J12" s="19">
        <v>500</v>
      </c>
      <c r="K12" s="24">
        <f t="shared" si="0"/>
        <v>500</v>
      </c>
      <c r="L12" s="25" t="str">
        <f t="shared" si="1"/>
        <v>OK</v>
      </c>
      <c r="M12" s="48"/>
      <c r="N12" s="48"/>
      <c r="O12" s="48"/>
      <c r="P12" s="48"/>
      <c r="Q12" s="17"/>
      <c r="R12" s="17"/>
      <c r="S12" s="17"/>
      <c r="T12" s="17"/>
      <c r="U12" s="17"/>
      <c r="V12" s="17"/>
      <c r="W12" s="17"/>
      <c r="X12" s="17"/>
    </row>
    <row r="13" spans="1:24" ht="50.1" customHeight="1" x14ac:dyDescent="0.45">
      <c r="A13" s="50">
        <v>19</v>
      </c>
      <c r="B13" s="84" t="s">
        <v>63</v>
      </c>
      <c r="C13" s="78" t="s">
        <v>64</v>
      </c>
      <c r="D13" s="77" t="s">
        <v>65</v>
      </c>
      <c r="E13" s="63" t="s">
        <v>36</v>
      </c>
      <c r="F13" s="79" t="s">
        <v>57</v>
      </c>
      <c r="G13" s="80" t="s">
        <v>66</v>
      </c>
      <c r="H13" s="61" t="s">
        <v>29</v>
      </c>
      <c r="I13" s="51">
        <v>5.85</v>
      </c>
      <c r="J13" s="19">
        <v>200</v>
      </c>
      <c r="K13" s="24">
        <f t="shared" si="0"/>
        <v>100</v>
      </c>
      <c r="L13" s="25" t="str">
        <f t="shared" si="1"/>
        <v>OK</v>
      </c>
      <c r="M13" s="48"/>
      <c r="N13" s="49"/>
      <c r="O13" s="90">
        <v>100</v>
      </c>
      <c r="P13" s="49"/>
      <c r="Q13" s="37"/>
      <c r="R13" s="37"/>
      <c r="S13" s="38"/>
      <c r="T13" s="38"/>
      <c r="U13" s="38"/>
      <c r="V13" s="38"/>
      <c r="W13" s="38"/>
      <c r="X13" s="38"/>
    </row>
    <row r="14" spans="1:24" ht="64.5" customHeight="1" x14ac:dyDescent="0.45">
      <c r="A14" s="34">
        <v>20</v>
      </c>
      <c r="B14" s="60" t="s">
        <v>67</v>
      </c>
      <c r="C14" s="72" t="s">
        <v>68</v>
      </c>
      <c r="D14" s="66" t="s">
        <v>69</v>
      </c>
      <c r="E14" s="68" t="s">
        <v>36</v>
      </c>
      <c r="F14" s="69" t="s">
        <v>70</v>
      </c>
      <c r="G14" s="70" t="s">
        <v>71</v>
      </c>
      <c r="H14" s="68" t="s">
        <v>72</v>
      </c>
      <c r="I14" s="31">
        <v>132.9</v>
      </c>
      <c r="J14" s="19">
        <v>4</v>
      </c>
      <c r="K14" s="24">
        <f t="shared" si="0"/>
        <v>4</v>
      </c>
      <c r="L14" s="25" t="str">
        <f t="shared" si="1"/>
        <v>OK</v>
      </c>
      <c r="M14" s="91"/>
      <c r="N14" s="49"/>
      <c r="O14" s="49"/>
      <c r="P14" s="49"/>
      <c r="Q14" s="37"/>
      <c r="R14" s="37"/>
      <c r="S14" s="38"/>
      <c r="T14" s="38"/>
      <c r="U14" s="38"/>
      <c r="V14" s="38"/>
      <c r="W14" s="38"/>
      <c r="X14" s="38"/>
    </row>
    <row r="15" spans="1:24" ht="51" customHeight="1" x14ac:dyDescent="0.45">
      <c r="A15" s="50">
        <v>21</v>
      </c>
      <c r="B15" s="85" t="s">
        <v>73</v>
      </c>
      <c r="C15" s="53" t="s">
        <v>74</v>
      </c>
      <c r="D15" s="81" t="s">
        <v>35</v>
      </c>
      <c r="E15" s="63" t="s">
        <v>36</v>
      </c>
      <c r="F15" s="82" t="s">
        <v>57</v>
      </c>
      <c r="G15" s="65" t="s">
        <v>75</v>
      </c>
      <c r="H15" s="83" t="s">
        <v>29</v>
      </c>
      <c r="I15" s="51">
        <v>26.19</v>
      </c>
      <c r="J15" s="19">
        <v>200</v>
      </c>
      <c r="K15" s="24">
        <f t="shared" si="0"/>
        <v>100</v>
      </c>
      <c r="L15" s="25" t="str">
        <f t="shared" si="1"/>
        <v>OK</v>
      </c>
      <c r="M15" s="48">
        <v>100</v>
      </c>
      <c r="N15" s="38"/>
      <c r="O15" s="38"/>
      <c r="P15" s="38"/>
      <c r="Q15" s="38"/>
      <c r="R15" s="38"/>
      <c r="S15" s="38"/>
      <c r="T15" s="38"/>
      <c r="U15" s="38"/>
      <c r="V15" s="38"/>
      <c r="W15" s="38"/>
      <c r="X15" s="38"/>
    </row>
    <row r="16" spans="1:24" x14ac:dyDescent="0.45">
      <c r="C16" s="3"/>
      <c r="D16" s="3"/>
      <c r="M16" s="92">
        <f>SUMPRODUCT(I4:I15,M4:M15)</f>
        <v>2619</v>
      </c>
      <c r="N16" s="47">
        <f>SUMPRODUCT(I4:I15,N4:N15)</f>
        <v>77380</v>
      </c>
    </row>
    <row r="17" spans="3:4" x14ac:dyDescent="0.45">
      <c r="C17" s="3"/>
      <c r="D17" s="3"/>
    </row>
  </sheetData>
  <mergeCells count="16">
    <mergeCell ref="X1:X2"/>
    <mergeCell ref="N1:N2"/>
    <mergeCell ref="J1:L1"/>
    <mergeCell ref="W1:W2"/>
    <mergeCell ref="U1:U2"/>
    <mergeCell ref="V1:V2"/>
    <mergeCell ref="A2:L2"/>
    <mergeCell ref="S1:S2"/>
    <mergeCell ref="A1:B1"/>
    <mergeCell ref="C1:I1"/>
    <mergeCell ref="M1:M2"/>
    <mergeCell ref="T1:T2"/>
    <mergeCell ref="O1:O2"/>
    <mergeCell ref="P1:P2"/>
    <mergeCell ref="Q1:Q2"/>
    <mergeCell ref="R1:R2"/>
  </mergeCells>
  <conditionalFormatting sqref="S4:X4">
    <cfRule type="cellIs" dxfId="200" priority="46" stopIfTrue="1" operator="greaterThan">
      <formula>0</formula>
    </cfRule>
    <cfRule type="cellIs" dxfId="199" priority="47" stopIfTrue="1" operator="greaterThan">
      <formula>0</formula>
    </cfRule>
    <cfRule type="cellIs" dxfId="198" priority="48" stopIfTrue="1" operator="greaterThan">
      <formula>0</formula>
    </cfRule>
  </conditionalFormatting>
  <conditionalFormatting sqref="Q4:R4">
    <cfRule type="cellIs" dxfId="197" priority="43" stopIfTrue="1" operator="greaterThan">
      <formula>0</formula>
    </cfRule>
    <cfRule type="cellIs" dxfId="196" priority="44" stopIfTrue="1" operator="greaterThan">
      <formula>0</formula>
    </cfRule>
    <cfRule type="cellIs" dxfId="195" priority="45" stopIfTrue="1" operator="greaterThan">
      <formula>0</formula>
    </cfRule>
  </conditionalFormatting>
  <conditionalFormatting sqref="Q5:X12">
    <cfRule type="cellIs" dxfId="194" priority="49" stopIfTrue="1" operator="greaterThan">
      <formula>0</formula>
    </cfRule>
    <cfRule type="cellIs" dxfId="193" priority="50" stopIfTrue="1" operator="greaterThan">
      <formula>0</formula>
    </cfRule>
    <cfRule type="cellIs" dxfId="192" priority="51" stopIfTrue="1" operator="greaterThan">
      <formula>0</formula>
    </cfRule>
  </conditionalFormatting>
  <conditionalFormatting sqref="M4">
    <cfRule type="cellIs" dxfId="35" priority="10" stopIfTrue="1" operator="greaterThan">
      <formula>0</formula>
    </cfRule>
    <cfRule type="cellIs" dxfId="34" priority="11" stopIfTrue="1" operator="greaterThan">
      <formula>0</formula>
    </cfRule>
    <cfRule type="cellIs" dxfId="33" priority="12" stopIfTrue="1" operator="greaterThan">
      <formula>0</formula>
    </cfRule>
  </conditionalFormatting>
  <conditionalFormatting sqref="N4">
    <cfRule type="cellIs" dxfId="32" priority="7" stopIfTrue="1" operator="greaterThan">
      <formula>0</formula>
    </cfRule>
    <cfRule type="cellIs" dxfId="31" priority="8" stopIfTrue="1" operator="greaterThan">
      <formula>0</formula>
    </cfRule>
    <cfRule type="cellIs" dxfId="30" priority="9" stopIfTrue="1" operator="greaterThan">
      <formula>0</formula>
    </cfRule>
  </conditionalFormatting>
  <conditionalFormatting sqref="O4:P4">
    <cfRule type="cellIs" dxfId="29" priority="13" stopIfTrue="1" operator="greaterThan">
      <formula>0</formula>
    </cfRule>
    <cfRule type="cellIs" dxfId="28" priority="14" stopIfTrue="1" operator="greaterThan">
      <formula>0</formula>
    </cfRule>
    <cfRule type="cellIs" dxfId="27" priority="15" stopIfTrue="1" operator="greaterThan">
      <formula>0</formula>
    </cfRule>
  </conditionalFormatting>
  <conditionalFormatting sqref="M5:P12">
    <cfRule type="cellIs" dxfId="26" priority="16" stopIfTrue="1" operator="greaterThan">
      <formula>0</formula>
    </cfRule>
    <cfRule type="cellIs" dxfId="25" priority="17" stopIfTrue="1" operator="greaterThan">
      <formula>0</formula>
    </cfRule>
    <cfRule type="cellIs" dxfId="24" priority="18" stopIfTrue="1" operator="greaterThan">
      <formula>0</formula>
    </cfRule>
  </conditionalFormatting>
  <conditionalFormatting sqref="M15">
    <cfRule type="cellIs" dxfId="23" priority="4" stopIfTrue="1" operator="greaterThan">
      <formula>0</formula>
    </cfRule>
    <cfRule type="cellIs" dxfId="22" priority="5" stopIfTrue="1" operator="greaterThan">
      <formula>0</formula>
    </cfRule>
    <cfRule type="cellIs" dxfId="21" priority="6" stopIfTrue="1" operator="greaterThan">
      <formula>0</formula>
    </cfRule>
  </conditionalFormatting>
  <conditionalFormatting sqref="M13">
    <cfRule type="cellIs" dxfId="20" priority="1" stopIfTrue="1" operator="greaterThan">
      <formula>0</formula>
    </cfRule>
    <cfRule type="cellIs" dxfId="19" priority="2" stopIfTrue="1" operator="greaterThan">
      <formula>0</formula>
    </cfRule>
    <cfRule type="cellIs" dxfId="18" priority="3" stopIfTrue="1" operator="greaterThan">
      <formula>0</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7"/>
  <sheetViews>
    <sheetView zoomScale="80" zoomScaleNormal="80" workbookViewId="0">
      <selection activeCell="I24" sqref="I24"/>
    </sheetView>
  </sheetViews>
  <sheetFormatPr defaultColWidth="9.73046875" defaultRowHeight="14.25" x14ac:dyDescent="0.45"/>
  <cols>
    <col min="1" max="1" width="7.86328125" style="36" customWidth="1"/>
    <col min="2" max="2" width="44.3984375" style="26" customWidth="1"/>
    <col min="3" max="3" width="70.1328125" style="36" customWidth="1"/>
    <col min="4" max="4" width="13.73046875" style="36" customWidth="1"/>
    <col min="5" max="5" width="12.3984375" style="36" customWidth="1"/>
    <col min="6" max="6" width="15.1328125" style="36" customWidth="1"/>
    <col min="7" max="7" width="16.3984375" style="36" customWidth="1"/>
    <col min="8" max="8" width="16.73046875" style="36" customWidth="1"/>
    <col min="9" max="9" width="15.59765625" style="33" customWidth="1"/>
    <col min="10" max="10" width="12.86328125" style="4" customWidth="1"/>
    <col min="11" max="11" width="13.265625" style="27" customWidth="1"/>
    <col min="12" max="12" width="12.59765625" style="5" customWidth="1"/>
    <col min="13" max="13" width="12.86328125" style="6" customWidth="1"/>
    <col min="14" max="14" width="13.86328125" style="6" customWidth="1"/>
    <col min="15" max="24" width="12" style="6" customWidth="1"/>
    <col min="25" max="16384" width="9.73046875" style="2"/>
  </cols>
  <sheetData>
    <row r="1" spans="1:24" ht="32.25" customHeight="1" x14ac:dyDescent="0.45">
      <c r="A1" s="96" t="s">
        <v>22</v>
      </c>
      <c r="B1" s="96"/>
      <c r="C1" s="97" t="s">
        <v>76</v>
      </c>
      <c r="D1" s="98"/>
      <c r="E1" s="98"/>
      <c r="F1" s="98"/>
      <c r="G1" s="98"/>
      <c r="H1" s="98"/>
      <c r="I1" s="99"/>
      <c r="J1" s="96" t="s">
        <v>23</v>
      </c>
      <c r="K1" s="96"/>
      <c r="L1" s="96"/>
      <c r="M1" s="95" t="s">
        <v>24</v>
      </c>
      <c r="N1" s="95" t="s">
        <v>24</v>
      </c>
      <c r="O1" s="95" t="s">
        <v>24</v>
      </c>
      <c r="P1" s="95" t="s">
        <v>24</v>
      </c>
      <c r="Q1" s="95" t="s">
        <v>24</v>
      </c>
      <c r="R1" s="95" t="s">
        <v>24</v>
      </c>
      <c r="S1" s="95" t="s">
        <v>24</v>
      </c>
      <c r="T1" s="95" t="s">
        <v>24</v>
      </c>
      <c r="U1" s="95" t="s">
        <v>24</v>
      </c>
      <c r="V1" s="95" t="s">
        <v>24</v>
      </c>
      <c r="W1" s="95" t="s">
        <v>24</v>
      </c>
      <c r="X1" s="95" t="s">
        <v>24</v>
      </c>
    </row>
    <row r="2" spans="1:24" ht="26.25" customHeight="1" x14ac:dyDescent="0.45">
      <c r="A2" s="96" t="s">
        <v>14</v>
      </c>
      <c r="B2" s="96"/>
      <c r="C2" s="96"/>
      <c r="D2" s="96"/>
      <c r="E2" s="96"/>
      <c r="F2" s="96"/>
      <c r="G2" s="96"/>
      <c r="H2" s="96"/>
      <c r="I2" s="96"/>
      <c r="J2" s="96"/>
      <c r="K2" s="96"/>
      <c r="L2" s="96"/>
      <c r="M2" s="95"/>
      <c r="N2" s="95"/>
      <c r="O2" s="95"/>
      <c r="P2" s="95"/>
      <c r="Q2" s="95"/>
      <c r="R2" s="95"/>
      <c r="S2" s="95"/>
      <c r="T2" s="95"/>
      <c r="U2" s="95"/>
      <c r="V2" s="95"/>
      <c r="W2" s="95"/>
      <c r="X2" s="95"/>
    </row>
    <row r="3" spans="1:24" s="3" customFormat="1" ht="28.5" x14ac:dyDescent="0.35">
      <c r="A3" s="40" t="s">
        <v>15</v>
      </c>
      <c r="B3" s="40" t="s">
        <v>16</v>
      </c>
      <c r="C3" s="41" t="s">
        <v>17</v>
      </c>
      <c r="D3" s="40" t="s">
        <v>31</v>
      </c>
      <c r="E3" s="40" t="s">
        <v>4</v>
      </c>
      <c r="F3" s="40" t="s">
        <v>19</v>
      </c>
      <c r="G3" s="40" t="s">
        <v>20</v>
      </c>
      <c r="H3" s="40" t="s">
        <v>21</v>
      </c>
      <c r="I3" s="42" t="s">
        <v>2</v>
      </c>
      <c r="J3" s="43" t="s">
        <v>6</v>
      </c>
      <c r="K3" s="44" t="s">
        <v>0</v>
      </c>
      <c r="L3" s="45" t="s">
        <v>3</v>
      </c>
      <c r="M3" s="35" t="s">
        <v>1</v>
      </c>
      <c r="N3" s="35" t="s">
        <v>1</v>
      </c>
      <c r="O3" s="35" t="s">
        <v>1</v>
      </c>
      <c r="P3" s="35" t="s">
        <v>1</v>
      </c>
      <c r="Q3" s="35" t="s">
        <v>1</v>
      </c>
      <c r="R3" s="35" t="s">
        <v>1</v>
      </c>
      <c r="S3" s="35" t="s">
        <v>1</v>
      </c>
      <c r="T3" s="35" t="s">
        <v>1</v>
      </c>
      <c r="U3" s="35" t="s">
        <v>1</v>
      </c>
      <c r="V3" s="35" t="s">
        <v>1</v>
      </c>
      <c r="W3" s="35" t="s">
        <v>1</v>
      </c>
      <c r="X3" s="35" t="s">
        <v>1</v>
      </c>
    </row>
    <row r="4" spans="1:24" ht="96.75" customHeight="1" x14ac:dyDescent="0.45">
      <c r="A4" s="34">
        <v>1</v>
      </c>
      <c r="B4" s="60" t="s">
        <v>25</v>
      </c>
      <c r="C4" s="56" t="s">
        <v>26</v>
      </c>
      <c r="D4" s="57" t="s">
        <v>32</v>
      </c>
      <c r="E4" s="54" t="s">
        <v>30</v>
      </c>
      <c r="F4" s="55" t="s">
        <v>27</v>
      </c>
      <c r="G4" s="58" t="s">
        <v>28</v>
      </c>
      <c r="H4" s="59" t="s">
        <v>29</v>
      </c>
      <c r="I4" s="31">
        <v>0.97</v>
      </c>
      <c r="J4" s="18">
        <v>500</v>
      </c>
      <c r="K4" s="24">
        <f>J4-(SUM(M4:X4))</f>
        <v>500</v>
      </c>
      <c r="L4" s="25" t="str">
        <f>IF(K4&lt;0,"ATENÇÃO","OK")</f>
        <v>OK</v>
      </c>
      <c r="M4" s="48"/>
      <c r="N4" s="48"/>
      <c r="O4" s="17"/>
      <c r="P4" s="17"/>
      <c r="Q4" s="17"/>
      <c r="R4" s="17"/>
      <c r="S4" s="17"/>
      <c r="T4" s="17"/>
      <c r="U4" s="17"/>
      <c r="V4" s="17"/>
      <c r="W4" s="17"/>
      <c r="X4" s="17"/>
    </row>
    <row r="5" spans="1:24" ht="61.5" customHeight="1" x14ac:dyDescent="0.45">
      <c r="A5" s="50">
        <v>8</v>
      </c>
      <c r="B5" s="67" t="s">
        <v>33</v>
      </c>
      <c r="C5" s="62" t="s">
        <v>34</v>
      </c>
      <c r="D5" s="61" t="s">
        <v>35</v>
      </c>
      <c r="E5" s="63" t="s">
        <v>36</v>
      </c>
      <c r="F5" s="64" t="s">
        <v>37</v>
      </c>
      <c r="G5" s="65" t="s">
        <v>38</v>
      </c>
      <c r="H5" s="63" t="s">
        <v>39</v>
      </c>
      <c r="I5" s="51">
        <v>0.15</v>
      </c>
      <c r="J5" s="19"/>
      <c r="K5" s="24">
        <f t="shared" ref="K5:K15" si="0">J5-(SUM(M5:X5))</f>
        <v>0</v>
      </c>
      <c r="L5" s="25" t="str">
        <f t="shared" ref="L5:L15" si="1">IF(K5&lt;0,"ATENÇÃO","OK")</f>
        <v>OK</v>
      </c>
      <c r="M5" s="48"/>
      <c r="N5" s="48"/>
      <c r="O5" s="17"/>
      <c r="P5" s="17"/>
      <c r="Q5" s="17"/>
      <c r="R5" s="17"/>
      <c r="S5" s="17"/>
      <c r="T5" s="17"/>
      <c r="U5" s="17"/>
      <c r="V5" s="17"/>
      <c r="W5" s="17"/>
      <c r="X5" s="17"/>
    </row>
    <row r="6" spans="1:24" ht="228.75" customHeight="1" x14ac:dyDescent="0.45">
      <c r="A6" s="34">
        <v>9</v>
      </c>
      <c r="B6" s="60" t="s">
        <v>40</v>
      </c>
      <c r="C6" s="72" t="s">
        <v>41</v>
      </c>
      <c r="D6" s="66" t="s">
        <v>42</v>
      </c>
      <c r="E6" s="68" t="s">
        <v>36</v>
      </c>
      <c r="F6" s="69" t="s">
        <v>37</v>
      </c>
      <c r="G6" s="70" t="s">
        <v>43</v>
      </c>
      <c r="H6" s="68" t="s">
        <v>39</v>
      </c>
      <c r="I6" s="71">
        <v>3.31</v>
      </c>
      <c r="J6" s="19"/>
      <c r="K6" s="24">
        <f t="shared" si="0"/>
        <v>0</v>
      </c>
      <c r="L6" s="25" t="str">
        <f t="shared" si="1"/>
        <v>OK</v>
      </c>
      <c r="M6" s="48"/>
      <c r="N6" s="48"/>
      <c r="O6" s="17"/>
      <c r="P6" s="17"/>
      <c r="Q6" s="17"/>
      <c r="R6" s="17"/>
      <c r="S6" s="17"/>
      <c r="T6" s="17"/>
      <c r="U6" s="17"/>
      <c r="V6" s="17"/>
      <c r="W6" s="17"/>
      <c r="X6" s="17"/>
    </row>
    <row r="7" spans="1:24" ht="120.75" customHeight="1" x14ac:dyDescent="0.45">
      <c r="A7" s="50">
        <v>10</v>
      </c>
      <c r="B7" s="67" t="s">
        <v>33</v>
      </c>
      <c r="C7" s="62" t="s">
        <v>44</v>
      </c>
      <c r="D7" s="61" t="s">
        <v>35</v>
      </c>
      <c r="E7" s="63" t="s">
        <v>36</v>
      </c>
      <c r="F7" s="64" t="s">
        <v>37</v>
      </c>
      <c r="G7" s="65" t="s">
        <v>45</v>
      </c>
      <c r="H7" s="63" t="s">
        <v>39</v>
      </c>
      <c r="I7" s="86">
        <v>0.45989999999999998</v>
      </c>
      <c r="J7" s="19">
        <v>600</v>
      </c>
      <c r="K7" s="24">
        <f t="shared" si="0"/>
        <v>600</v>
      </c>
      <c r="L7" s="25" t="str">
        <f t="shared" si="1"/>
        <v>OK</v>
      </c>
      <c r="M7" s="48"/>
      <c r="N7" s="48"/>
      <c r="O7" s="17"/>
      <c r="P7" s="17"/>
      <c r="Q7" s="17"/>
      <c r="R7" s="17"/>
      <c r="S7" s="17"/>
      <c r="T7" s="17"/>
      <c r="U7" s="17"/>
      <c r="V7" s="17"/>
      <c r="W7" s="17"/>
      <c r="X7" s="17"/>
    </row>
    <row r="8" spans="1:24" ht="64.5" customHeight="1" x14ac:dyDescent="0.45">
      <c r="A8" s="34">
        <v>13</v>
      </c>
      <c r="B8" s="60" t="s">
        <v>46</v>
      </c>
      <c r="C8" s="72" t="s">
        <v>47</v>
      </c>
      <c r="D8" s="66" t="s">
        <v>48</v>
      </c>
      <c r="E8" s="68" t="s">
        <v>36</v>
      </c>
      <c r="F8" s="73" t="s">
        <v>37</v>
      </c>
      <c r="G8" s="70" t="s">
        <v>49</v>
      </c>
      <c r="H8" s="74" t="s">
        <v>39</v>
      </c>
      <c r="I8" s="71">
        <v>1.37</v>
      </c>
      <c r="J8" s="19"/>
      <c r="K8" s="24">
        <f t="shared" si="0"/>
        <v>0</v>
      </c>
      <c r="L8" s="25" t="str">
        <f t="shared" si="1"/>
        <v>OK</v>
      </c>
      <c r="M8" s="48"/>
      <c r="N8" s="48"/>
      <c r="O8" s="17"/>
      <c r="P8" s="17"/>
      <c r="Q8" s="17"/>
      <c r="R8" s="17"/>
      <c r="S8" s="17"/>
      <c r="T8" s="17"/>
      <c r="U8" s="17"/>
      <c r="V8" s="17"/>
      <c r="W8" s="17"/>
      <c r="X8" s="17"/>
    </row>
    <row r="9" spans="1:24" ht="171" customHeight="1" x14ac:dyDescent="0.45">
      <c r="A9" s="50">
        <v>14</v>
      </c>
      <c r="B9" s="67" t="s">
        <v>50</v>
      </c>
      <c r="C9" s="62" t="s">
        <v>51</v>
      </c>
      <c r="D9" s="61" t="s">
        <v>52</v>
      </c>
      <c r="E9" s="63" t="s">
        <v>36</v>
      </c>
      <c r="F9" s="64" t="s">
        <v>37</v>
      </c>
      <c r="G9" s="65" t="s">
        <v>53</v>
      </c>
      <c r="H9" s="63" t="s">
        <v>39</v>
      </c>
      <c r="I9" s="51">
        <v>5.84</v>
      </c>
      <c r="J9" s="19">
        <v>50</v>
      </c>
      <c r="K9" s="24">
        <f t="shared" si="0"/>
        <v>50</v>
      </c>
      <c r="L9" s="25" t="str">
        <f t="shared" si="1"/>
        <v>OK</v>
      </c>
      <c r="M9" s="48"/>
      <c r="N9" s="48"/>
      <c r="O9" s="17"/>
      <c r="P9" s="17"/>
      <c r="Q9" s="17"/>
      <c r="R9" s="17"/>
      <c r="S9" s="17"/>
      <c r="T9" s="17"/>
      <c r="U9" s="17"/>
      <c r="V9" s="17"/>
      <c r="W9" s="17"/>
      <c r="X9" s="17"/>
    </row>
    <row r="10" spans="1:24" ht="57.75" customHeight="1" x14ac:dyDescent="0.45">
      <c r="A10" s="34">
        <v>16</v>
      </c>
      <c r="B10" s="60" t="s">
        <v>54</v>
      </c>
      <c r="C10" s="72" t="s">
        <v>55</v>
      </c>
      <c r="D10" s="66" t="s">
        <v>56</v>
      </c>
      <c r="E10" s="68" t="s">
        <v>36</v>
      </c>
      <c r="F10" s="73" t="s">
        <v>57</v>
      </c>
      <c r="G10" s="75" t="s">
        <v>58</v>
      </c>
      <c r="H10" s="74" t="s">
        <v>29</v>
      </c>
      <c r="I10" s="31">
        <v>4.18</v>
      </c>
      <c r="J10" s="19">
        <v>1000</v>
      </c>
      <c r="K10" s="24">
        <f t="shared" si="0"/>
        <v>1000</v>
      </c>
      <c r="L10" s="25" t="str">
        <f t="shared" si="1"/>
        <v>OK</v>
      </c>
      <c r="M10" s="48"/>
      <c r="N10" s="48"/>
      <c r="O10" s="17"/>
      <c r="P10" s="17"/>
      <c r="Q10" s="17"/>
      <c r="R10" s="17"/>
      <c r="S10" s="17"/>
      <c r="T10" s="17"/>
      <c r="U10" s="17"/>
      <c r="V10" s="17"/>
      <c r="W10" s="17"/>
      <c r="X10" s="17"/>
    </row>
    <row r="11" spans="1:24" ht="50.1" customHeight="1" x14ac:dyDescent="0.45">
      <c r="A11" s="50">
        <v>17</v>
      </c>
      <c r="B11" s="67" t="s">
        <v>54</v>
      </c>
      <c r="C11" s="62" t="s">
        <v>59</v>
      </c>
      <c r="D11" s="61" t="s">
        <v>56</v>
      </c>
      <c r="E11" s="63" t="s">
        <v>36</v>
      </c>
      <c r="F11" s="64" t="s">
        <v>57</v>
      </c>
      <c r="G11" s="65" t="s">
        <v>60</v>
      </c>
      <c r="H11" s="63" t="s">
        <v>29</v>
      </c>
      <c r="I11" s="51">
        <v>33.9</v>
      </c>
      <c r="J11" s="19">
        <v>100</v>
      </c>
      <c r="K11" s="24">
        <f t="shared" si="0"/>
        <v>100</v>
      </c>
      <c r="L11" s="25" t="str">
        <f t="shared" si="1"/>
        <v>OK</v>
      </c>
      <c r="M11" s="48"/>
      <c r="N11" s="48"/>
      <c r="O11" s="17"/>
      <c r="P11" s="17"/>
      <c r="Q11" s="17"/>
      <c r="R11" s="17"/>
      <c r="S11" s="17"/>
      <c r="T11" s="17"/>
      <c r="U11" s="17"/>
      <c r="V11" s="17"/>
      <c r="W11" s="17"/>
      <c r="X11" s="17"/>
    </row>
    <row r="12" spans="1:24" ht="138" customHeight="1" x14ac:dyDescent="0.45">
      <c r="A12" s="34">
        <v>18</v>
      </c>
      <c r="B12" s="60" t="s">
        <v>54</v>
      </c>
      <c r="C12" s="72" t="s">
        <v>61</v>
      </c>
      <c r="D12" s="66" t="s">
        <v>56</v>
      </c>
      <c r="E12" s="68" t="s">
        <v>36</v>
      </c>
      <c r="F12" s="76" t="s">
        <v>57</v>
      </c>
      <c r="G12" s="70" t="s">
        <v>62</v>
      </c>
      <c r="H12" s="68" t="s">
        <v>29</v>
      </c>
      <c r="I12" s="31">
        <v>28</v>
      </c>
      <c r="J12" s="19">
        <v>100</v>
      </c>
      <c r="K12" s="24">
        <f t="shared" si="0"/>
        <v>100</v>
      </c>
      <c r="L12" s="25" t="str">
        <f t="shared" si="1"/>
        <v>OK</v>
      </c>
      <c r="M12" s="48"/>
      <c r="N12" s="48"/>
      <c r="O12" s="17"/>
      <c r="P12" s="17"/>
      <c r="Q12" s="17"/>
      <c r="R12" s="17"/>
      <c r="S12" s="17"/>
      <c r="T12" s="17"/>
      <c r="U12" s="17"/>
      <c r="V12" s="17"/>
      <c r="W12" s="17"/>
      <c r="X12" s="17"/>
    </row>
    <row r="13" spans="1:24" ht="50.1" customHeight="1" x14ac:dyDescent="0.45">
      <c r="A13" s="50">
        <v>19</v>
      </c>
      <c r="B13" s="84" t="s">
        <v>63</v>
      </c>
      <c r="C13" s="78" t="s">
        <v>64</v>
      </c>
      <c r="D13" s="77" t="s">
        <v>65</v>
      </c>
      <c r="E13" s="63" t="s">
        <v>36</v>
      </c>
      <c r="F13" s="79" t="s">
        <v>57</v>
      </c>
      <c r="G13" s="80" t="s">
        <v>66</v>
      </c>
      <c r="H13" s="61" t="s">
        <v>29</v>
      </c>
      <c r="I13" s="51">
        <v>5.85</v>
      </c>
      <c r="J13" s="19">
        <v>100</v>
      </c>
      <c r="K13" s="24">
        <f t="shared" si="0"/>
        <v>100</v>
      </c>
      <c r="L13" s="25" t="str">
        <f t="shared" si="1"/>
        <v>OK</v>
      </c>
      <c r="M13" s="49"/>
      <c r="N13" s="49"/>
      <c r="O13" s="37"/>
      <c r="P13" s="37"/>
      <c r="Q13" s="37"/>
      <c r="R13" s="37"/>
      <c r="S13" s="38"/>
      <c r="T13" s="38"/>
      <c r="U13" s="38"/>
      <c r="V13" s="38"/>
      <c r="W13" s="38"/>
      <c r="X13" s="38"/>
    </row>
    <row r="14" spans="1:24" ht="64.5" customHeight="1" x14ac:dyDescent="0.45">
      <c r="A14" s="34">
        <v>20</v>
      </c>
      <c r="B14" s="60" t="s">
        <v>67</v>
      </c>
      <c r="C14" s="72" t="s">
        <v>68</v>
      </c>
      <c r="D14" s="66" t="s">
        <v>69</v>
      </c>
      <c r="E14" s="68" t="s">
        <v>36</v>
      </c>
      <c r="F14" s="69" t="s">
        <v>70</v>
      </c>
      <c r="G14" s="70" t="s">
        <v>71</v>
      </c>
      <c r="H14" s="68" t="s">
        <v>72</v>
      </c>
      <c r="I14" s="31">
        <v>132.9</v>
      </c>
      <c r="J14" s="19">
        <v>13</v>
      </c>
      <c r="K14" s="24">
        <f t="shared" si="0"/>
        <v>13</v>
      </c>
      <c r="L14" s="25" t="str">
        <f t="shared" si="1"/>
        <v>OK</v>
      </c>
      <c r="M14" s="49"/>
      <c r="N14" s="49"/>
      <c r="O14" s="37"/>
      <c r="P14" s="37"/>
      <c r="Q14" s="37"/>
      <c r="R14" s="37"/>
      <c r="S14" s="38"/>
      <c r="T14" s="38"/>
      <c r="U14" s="38"/>
      <c r="V14" s="38"/>
      <c r="W14" s="38"/>
      <c r="X14" s="38"/>
    </row>
    <row r="15" spans="1:24" ht="51" customHeight="1" x14ac:dyDescent="0.45">
      <c r="A15" s="50">
        <v>21</v>
      </c>
      <c r="B15" s="85" t="s">
        <v>73</v>
      </c>
      <c r="C15" s="53" t="s">
        <v>74</v>
      </c>
      <c r="D15" s="81" t="s">
        <v>35</v>
      </c>
      <c r="E15" s="63" t="s">
        <v>36</v>
      </c>
      <c r="F15" s="82" t="s">
        <v>57</v>
      </c>
      <c r="G15" s="65" t="s">
        <v>75</v>
      </c>
      <c r="H15" s="83" t="s">
        <v>29</v>
      </c>
      <c r="I15" s="51">
        <v>26.19</v>
      </c>
      <c r="J15" s="19">
        <v>50</v>
      </c>
      <c r="K15" s="24">
        <f t="shared" si="0"/>
        <v>50</v>
      </c>
      <c r="L15" s="25" t="str">
        <f t="shared" si="1"/>
        <v>OK</v>
      </c>
      <c r="M15" s="38"/>
      <c r="N15" s="38"/>
      <c r="O15" s="38"/>
      <c r="P15" s="38"/>
      <c r="Q15" s="38"/>
      <c r="R15" s="38"/>
      <c r="S15" s="38"/>
      <c r="T15" s="38"/>
      <c r="U15" s="38"/>
      <c r="V15" s="38"/>
      <c r="W15" s="38"/>
      <c r="X15" s="38"/>
    </row>
    <row r="16" spans="1:24" x14ac:dyDescent="0.45">
      <c r="C16" s="3"/>
      <c r="D16" s="3"/>
      <c r="M16" s="47">
        <f>SUMPRODUCT(I4:I15,M4:M15)</f>
        <v>0</v>
      </c>
      <c r="N16" s="47">
        <f>SUMPRODUCT(I4:I15,N4:N15)</f>
        <v>0</v>
      </c>
    </row>
    <row r="17" spans="3:4" x14ac:dyDescent="0.45">
      <c r="C17" s="3"/>
      <c r="D17" s="3"/>
    </row>
  </sheetData>
  <mergeCells count="16">
    <mergeCell ref="A1:B1"/>
    <mergeCell ref="C1:I1"/>
    <mergeCell ref="J1:L1"/>
    <mergeCell ref="W1:W2"/>
    <mergeCell ref="X1:X2"/>
    <mergeCell ref="A2:L2"/>
    <mergeCell ref="V1:V2"/>
    <mergeCell ref="S1:S2"/>
    <mergeCell ref="T1:T2"/>
    <mergeCell ref="U1:U2"/>
    <mergeCell ref="M1:M2"/>
    <mergeCell ref="N1:N2"/>
    <mergeCell ref="O1:O2"/>
    <mergeCell ref="P1:P2"/>
    <mergeCell ref="Q1:Q2"/>
    <mergeCell ref="R1:R2"/>
  </mergeCells>
  <conditionalFormatting sqref="M5:X12">
    <cfRule type="cellIs" dxfId="173" priority="13" stopIfTrue="1" operator="greaterThan">
      <formula>0</formula>
    </cfRule>
    <cfRule type="cellIs" dxfId="172" priority="14" stopIfTrue="1" operator="greaterThan">
      <formula>0</formula>
    </cfRule>
    <cfRule type="cellIs" dxfId="171" priority="15" stopIfTrue="1" operator="greaterThan">
      <formula>0</formula>
    </cfRule>
  </conditionalFormatting>
  <conditionalFormatting sqref="S4:X4">
    <cfRule type="cellIs" dxfId="170" priority="10" stopIfTrue="1" operator="greaterThan">
      <formula>0</formula>
    </cfRule>
    <cfRule type="cellIs" dxfId="169" priority="11" stopIfTrue="1" operator="greaterThan">
      <formula>0</formula>
    </cfRule>
    <cfRule type="cellIs" dxfId="168" priority="12" stopIfTrue="1" operator="greaterThan">
      <formula>0</formula>
    </cfRule>
  </conditionalFormatting>
  <conditionalFormatting sqref="N4">
    <cfRule type="cellIs" dxfId="167" priority="1" stopIfTrue="1" operator="greaterThan">
      <formula>0</formula>
    </cfRule>
    <cfRule type="cellIs" dxfId="166" priority="2" stopIfTrue="1" operator="greaterThan">
      <formula>0</formula>
    </cfRule>
    <cfRule type="cellIs" dxfId="165" priority="3" stopIfTrue="1" operator="greaterThan">
      <formula>0</formula>
    </cfRule>
  </conditionalFormatting>
  <conditionalFormatting sqref="O4:R4">
    <cfRule type="cellIs" dxfId="164" priority="7" stopIfTrue="1" operator="greaterThan">
      <formula>0</formula>
    </cfRule>
    <cfRule type="cellIs" dxfId="163" priority="8" stopIfTrue="1" operator="greaterThan">
      <formula>0</formula>
    </cfRule>
    <cfRule type="cellIs" dxfId="162" priority="9" stopIfTrue="1" operator="greaterThan">
      <formula>0</formula>
    </cfRule>
  </conditionalFormatting>
  <conditionalFormatting sqref="M4">
    <cfRule type="cellIs" dxfId="161" priority="4" stopIfTrue="1" operator="greaterThan">
      <formula>0</formula>
    </cfRule>
    <cfRule type="cellIs" dxfId="160" priority="5" stopIfTrue="1" operator="greaterThan">
      <formula>0</formula>
    </cfRule>
    <cfRule type="cellIs" dxfId="159" priority="6" stopIfTrue="1" operator="greaterThan">
      <formula>0</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B0EF9-C9ED-48DA-B63B-D8779EF9D3A7}">
  <dimension ref="A1:X17"/>
  <sheetViews>
    <sheetView zoomScale="86" zoomScaleNormal="86" workbookViewId="0">
      <selection activeCell="J19" sqref="J19"/>
    </sheetView>
  </sheetViews>
  <sheetFormatPr defaultColWidth="9.73046875" defaultRowHeight="14.25" x14ac:dyDescent="0.45"/>
  <cols>
    <col min="1" max="1" width="7.86328125" style="36" customWidth="1"/>
    <col min="2" max="2" width="44.3984375" style="26" customWidth="1"/>
    <col min="3" max="3" width="70.1328125" style="36" customWidth="1"/>
    <col min="4" max="4" width="13.73046875" style="36" customWidth="1"/>
    <col min="5" max="5" width="12.3984375" style="36" customWidth="1"/>
    <col min="6" max="6" width="15.1328125" style="36" customWidth="1"/>
    <col min="7" max="7" width="16.3984375" style="36" customWidth="1"/>
    <col min="8" max="8" width="16.73046875" style="36" customWidth="1"/>
    <col min="9" max="9" width="15.59765625" style="33" customWidth="1"/>
    <col min="10" max="10" width="12.86328125" style="4" customWidth="1"/>
    <col min="11" max="11" width="13.265625" style="27" customWidth="1"/>
    <col min="12" max="12" width="12.59765625" style="5" customWidth="1"/>
    <col min="13" max="13" width="12.86328125" style="6" customWidth="1"/>
    <col min="14" max="14" width="13.86328125" style="6" customWidth="1"/>
    <col min="15" max="24" width="12" style="6" customWidth="1"/>
    <col min="25" max="16384" width="9.73046875" style="2"/>
  </cols>
  <sheetData>
    <row r="1" spans="1:24" ht="32.25" customHeight="1" x14ac:dyDescent="0.45">
      <c r="A1" s="96" t="s">
        <v>22</v>
      </c>
      <c r="B1" s="96"/>
      <c r="C1" s="97" t="s">
        <v>76</v>
      </c>
      <c r="D1" s="98"/>
      <c r="E1" s="98"/>
      <c r="F1" s="98"/>
      <c r="G1" s="98"/>
      <c r="H1" s="98"/>
      <c r="I1" s="99"/>
      <c r="J1" s="96" t="s">
        <v>23</v>
      </c>
      <c r="K1" s="96"/>
      <c r="L1" s="96"/>
      <c r="M1" s="95" t="s">
        <v>24</v>
      </c>
      <c r="N1" s="95" t="s">
        <v>24</v>
      </c>
      <c r="O1" s="95" t="s">
        <v>24</v>
      </c>
      <c r="P1" s="95" t="s">
        <v>24</v>
      </c>
      <c r="Q1" s="95" t="s">
        <v>24</v>
      </c>
      <c r="R1" s="95" t="s">
        <v>24</v>
      </c>
      <c r="S1" s="95" t="s">
        <v>24</v>
      </c>
      <c r="T1" s="95" t="s">
        <v>24</v>
      </c>
      <c r="U1" s="95" t="s">
        <v>24</v>
      </c>
      <c r="V1" s="95" t="s">
        <v>24</v>
      </c>
      <c r="W1" s="95" t="s">
        <v>24</v>
      </c>
      <c r="X1" s="95" t="s">
        <v>24</v>
      </c>
    </row>
    <row r="2" spans="1:24" ht="26.25" customHeight="1" x14ac:dyDescent="0.45">
      <c r="A2" s="96" t="s">
        <v>14</v>
      </c>
      <c r="B2" s="96"/>
      <c r="C2" s="96"/>
      <c r="D2" s="96"/>
      <c r="E2" s="96"/>
      <c r="F2" s="96"/>
      <c r="G2" s="96"/>
      <c r="H2" s="96"/>
      <c r="I2" s="96"/>
      <c r="J2" s="96"/>
      <c r="K2" s="96"/>
      <c r="L2" s="96"/>
      <c r="M2" s="95"/>
      <c r="N2" s="95"/>
      <c r="O2" s="95"/>
      <c r="P2" s="95"/>
      <c r="Q2" s="95"/>
      <c r="R2" s="95"/>
      <c r="S2" s="95"/>
      <c r="T2" s="95"/>
      <c r="U2" s="95"/>
      <c r="V2" s="95"/>
      <c r="W2" s="95"/>
      <c r="X2" s="95"/>
    </row>
    <row r="3" spans="1:24" s="3" customFormat="1" ht="28.5" x14ac:dyDescent="0.35">
      <c r="A3" s="40" t="s">
        <v>15</v>
      </c>
      <c r="B3" s="40" t="s">
        <v>16</v>
      </c>
      <c r="C3" s="41" t="s">
        <v>17</v>
      </c>
      <c r="D3" s="40" t="s">
        <v>31</v>
      </c>
      <c r="E3" s="40" t="s">
        <v>4</v>
      </c>
      <c r="F3" s="40" t="s">
        <v>19</v>
      </c>
      <c r="G3" s="40" t="s">
        <v>20</v>
      </c>
      <c r="H3" s="40" t="s">
        <v>21</v>
      </c>
      <c r="I3" s="42" t="s">
        <v>2</v>
      </c>
      <c r="J3" s="43" t="s">
        <v>6</v>
      </c>
      <c r="K3" s="44" t="s">
        <v>0</v>
      </c>
      <c r="L3" s="45" t="s">
        <v>3</v>
      </c>
      <c r="M3" s="35" t="s">
        <v>1</v>
      </c>
      <c r="N3" s="35" t="s">
        <v>1</v>
      </c>
      <c r="O3" s="35" t="s">
        <v>1</v>
      </c>
      <c r="P3" s="35" t="s">
        <v>1</v>
      </c>
      <c r="Q3" s="35" t="s">
        <v>1</v>
      </c>
      <c r="R3" s="35" t="s">
        <v>1</v>
      </c>
      <c r="S3" s="35" t="s">
        <v>1</v>
      </c>
      <c r="T3" s="35" t="s">
        <v>1</v>
      </c>
      <c r="U3" s="35" t="s">
        <v>1</v>
      </c>
      <c r="V3" s="35" t="s">
        <v>1</v>
      </c>
      <c r="W3" s="35" t="s">
        <v>1</v>
      </c>
      <c r="X3" s="35" t="s">
        <v>1</v>
      </c>
    </row>
    <row r="4" spans="1:24" ht="96.75" customHeight="1" x14ac:dyDescent="0.45">
      <c r="A4" s="34">
        <v>1</v>
      </c>
      <c r="B4" s="60" t="s">
        <v>25</v>
      </c>
      <c r="C4" s="56" t="s">
        <v>26</v>
      </c>
      <c r="D4" s="57" t="s">
        <v>32</v>
      </c>
      <c r="E4" s="54" t="s">
        <v>30</v>
      </c>
      <c r="F4" s="55" t="s">
        <v>27</v>
      </c>
      <c r="G4" s="58" t="s">
        <v>28</v>
      </c>
      <c r="H4" s="59" t="s">
        <v>29</v>
      </c>
      <c r="I4" s="31">
        <v>0.97</v>
      </c>
      <c r="J4" s="18">
        <v>100</v>
      </c>
      <c r="K4" s="24">
        <f>J4-(SUM(M4:X4))</f>
        <v>100</v>
      </c>
      <c r="L4" s="25" t="str">
        <f>IF(K4&lt;0,"ATENÇÃO","OK")</f>
        <v>OK</v>
      </c>
      <c r="M4" s="48"/>
      <c r="N4" s="48"/>
      <c r="O4" s="17"/>
      <c r="P4" s="17"/>
      <c r="Q4" s="17"/>
      <c r="R4" s="17"/>
      <c r="S4" s="17"/>
      <c r="T4" s="17"/>
      <c r="U4" s="17"/>
      <c r="V4" s="17"/>
      <c r="W4" s="17"/>
      <c r="X4" s="17"/>
    </row>
    <row r="5" spans="1:24" ht="61.5" customHeight="1" x14ac:dyDescent="0.45">
      <c r="A5" s="50">
        <v>8</v>
      </c>
      <c r="B5" s="67" t="s">
        <v>33</v>
      </c>
      <c r="C5" s="62" t="s">
        <v>34</v>
      </c>
      <c r="D5" s="61" t="s">
        <v>35</v>
      </c>
      <c r="E5" s="63" t="s">
        <v>36</v>
      </c>
      <c r="F5" s="64" t="s">
        <v>37</v>
      </c>
      <c r="G5" s="65" t="s">
        <v>38</v>
      </c>
      <c r="H5" s="63" t="s">
        <v>39</v>
      </c>
      <c r="I5" s="51">
        <v>0.15</v>
      </c>
      <c r="J5" s="19"/>
      <c r="K5" s="24">
        <f t="shared" ref="K5:K15" si="0">J5-(SUM(M5:X5))</f>
        <v>0</v>
      </c>
      <c r="L5" s="25" t="str">
        <f t="shared" ref="L5:L15" si="1">IF(K5&lt;0,"ATENÇÃO","OK")</f>
        <v>OK</v>
      </c>
      <c r="M5" s="48"/>
      <c r="N5" s="48"/>
      <c r="O5" s="17"/>
      <c r="P5" s="17"/>
      <c r="Q5" s="17"/>
      <c r="R5" s="17"/>
      <c r="S5" s="17"/>
      <c r="T5" s="17"/>
      <c r="U5" s="17"/>
      <c r="V5" s="17"/>
      <c r="W5" s="17"/>
      <c r="X5" s="17"/>
    </row>
    <row r="6" spans="1:24" ht="228.75" customHeight="1" x14ac:dyDescent="0.45">
      <c r="A6" s="34">
        <v>9</v>
      </c>
      <c r="B6" s="60" t="s">
        <v>40</v>
      </c>
      <c r="C6" s="72" t="s">
        <v>41</v>
      </c>
      <c r="D6" s="66" t="s">
        <v>42</v>
      </c>
      <c r="E6" s="68" t="s">
        <v>36</v>
      </c>
      <c r="F6" s="69" t="s">
        <v>37</v>
      </c>
      <c r="G6" s="70" t="s">
        <v>43</v>
      </c>
      <c r="H6" s="68" t="s">
        <v>39</v>
      </c>
      <c r="I6" s="71">
        <v>3.31</v>
      </c>
      <c r="J6" s="19"/>
      <c r="K6" s="24">
        <f t="shared" si="0"/>
        <v>0</v>
      </c>
      <c r="L6" s="25" t="str">
        <f t="shared" si="1"/>
        <v>OK</v>
      </c>
      <c r="M6" s="48"/>
      <c r="N6" s="48"/>
      <c r="O6" s="17"/>
      <c r="P6" s="17"/>
      <c r="Q6" s="17"/>
      <c r="R6" s="17"/>
      <c r="S6" s="17"/>
      <c r="T6" s="17"/>
      <c r="U6" s="17"/>
      <c r="V6" s="17"/>
      <c r="W6" s="17"/>
      <c r="X6" s="17"/>
    </row>
    <row r="7" spans="1:24" ht="120.75" customHeight="1" x14ac:dyDescent="0.45">
      <c r="A7" s="50">
        <v>10</v>
      </c>
      <c r="B7" s="67" t="s">
        <v>33</v>
      </c>
      <c r="C7" s="62" t="s">
        <v>44</v>
      </c>
      <c r="D7" s="61" t="s">
        <v>35</v>
      </c>
      <c r="E7" s="63" t="s">
        <v>36</v>
      </c>
      <c r="F7" s="64" t="s">
        <v>37</v>
      </c>
      <c r="G7" s="65" t="s">
        <v>45</v>
      </c>
      <c r="H7" s="63" t="s">
        <v>39</v>
      </c>
      <c r="I7" s="86">
        <v>0.45989999999999998</v>
      </c>
      <c r="J7" s="19">
        <v>600</v>
      </c>
      <c r="K7" s="24">
        <f t="shared" si="0"/>
        <v>600</v>
      </c>
      <c r="L7" s="25" t="str">
        <f t="shared" si="1"/>
        <v>OK</v>
      </c>
      <c r="M7" s="48"/>
      <c r="N7" s="48"/>
      <c r="O7" s="17"/>
      <c r="P7" s="17"/>
      <c r="Q7" s="17"/>
      <c r="R7" s="17"/>
      <c r="S7" s="17"/>
      <c r="T7" s="17"/>
      <c r="U7" s="17"/>
      <c r="V7" s="17"/>
      <c r="W7" s="17"/>
      <c r="X7" s="17"/>
    </row>
    <row r="8" spans="1:24" ht="64.5" customHeight="1" x14ac:dyDescent="0.45">
      <c r="A8" s="34">
        <v>13</v>
      </c>
      <c r="B8" s="60" t="s">
        <v>46</v>
      </c>
      <c r="C8" s="72" t="s">
        <v>47</v>
      </c>
      <c r="D8" s="66" t="s">
        <v>48</v>
      </c>
      <c r="E8" s="68" t="s">
        <v>36</v>
      </c>
      <c r="F8" s="73" t="s">
        <v>37</v>
      </c>
      <c r="G8" s="70" t="s">
        <v>49</v>
      </c>
      <c r="H8" s="74" t="s">
        <v>39</v>
      </c>
      <c r="I8" s="71">
        <v>1.37</v>
      </c>
      <c r="J8" s="19"/>
      <c r="K8" s="24">
        <f t="shared" si="0"/>
        <v>0</v>
      </c>
      <c r="L8" s="25" t="str">
        <f t="shared" si="1"/>
        <v>OK</v>
      </c>
      <c r="M8" s="48"/>
      <c r="N8" s="48"/>
      <c r="O8" s="17"/>
      <c r="P8" s="17"/>
      <c r="Q8" s="17"/>
      <c r="R8" s="17"/>
      <c r="S8" s="17"/>
      <c r="T8" s="17"/>
      <c r="U8" s="17"/>
      <c r="V8" s="17"/>
      <c r="W8" s="17"/>
      <c r="X8" s="17"/>
    </row>
    <row r="9" spans="1:24" ht="171" customHeight="1" x14ac:dyDescent="0.45">
      <c r="A9" s="50">
        <v>14</v>
      </c>
      <c r="B9" s="67" t="s">
        <v>50</v>
      </c>
      <c r="C9" s="62" t="s">
        <v>51</v>
      </c>
      <c r="D9" s="61" t="s">
        <v>52</v>
      </c>
      <c r="E9" s="63" t="s">
        <v>36</v>
      </c>
      <c r="F9" s="64" t="s">
        <v>37</v>
      </c>
      <c r="G9" s="65" t="s">
        <v>53</v>
      </c>
      <c r="H9" s="63" t="s">
        <v>39</v>
      </c>
      <c r="I9" s="51">
        <v>5.84</v>
      </c>
      <c r="J9" s="19">
        <v>20</v>
      </c>
      <c r="K9" s="24">
        <f t="shared" si="0"/>
        <v>20</v>
      </c>
      <c r="L9" s="25" t="str">
        <f t="shared" si="1"/>
        <v>OK</v>
      </c>
      <c r="M9" s="48"/>
      <c r="N9" s="48"/>
      <c r="O9" s="17"/>
      <c r="P9" s="17"/>
      <c r="Q9" s="17"/>
      <c r="R9" s="17"/>
      <c r="S9" s="17"/>
      <c r="T9" s="17"/>
      <c r="U9" s="17"/>
      <c r="V9" s="17"/>
      <c r="W9" s="17"/>
      <c r="X9" s="17"/>
    </row>
    <row r="10" spans="1:24" ht="57.75" customHeight="1" x14ac:dyDescent="0.45">
      <c r="A10" s="34">
        <v>16</v>
      </c>
      <c r="B10" s="60" t="s">
        <v>54</v>
      </c>
      <c r="C10" s="72" t="s">
        <v>55</v>
      </c>
      <c r="D10" s="66" t="s">
        <v>56</v>
      </c>
      <c r="E10" s="68" t="s">
        <v>36</v>
      </c>
      <c r="F10" s="73" t="s">
        <v>57</v>
      </c>
      <c r="G10" s="75" t="s">
        <v>58</v>
      </c>
      <c r="H10" s="74" t="s">
        <v>29</v>
      </c>
      <c r="I10" s="31">
        <v>4.18</v>
      </c>
      <c r="J10" s="19">
        <v>200</v>
      </c>
      <c r="K10" s="24">
        <f t="shared" si="0"/>
        <v>200</v>
      </c>
      <c r="L10" s="25" t="str">
        <f t="shared" si="1"/>
        <v>OK</v>
      </c>
      <c r="M10" s="48"/>
      <c r="N10" s="48"/>
      <c r="O10" s="17"/>
      <c r="P10" s="17"/>
      <c r="Q10" s="17"/>
      <c r="R10" s="17"/>
      <c r="S10" s="17"/>
      <c r="T10" s="17"/>
      <c r="U10" s="17"/>
      <c r="V10" s="17"/>
      <c r="W10" s="17"/>
      <c r="X10" s="17"/>
    </row>
    <row r="11" spans="1:24" ht="50.1" customHeight="1" x14ac:dyDescent="0.45">
      <c r="A11" s="50">
        <v>17</v>
      </c>
      <c r="B11" s="67" t="s">
        <v>54</v>
      </c>
      <c r="C11" s="62" t="s">
        <v>59</v>
      </c>
      <c r="D11" s="61" t="s">
        <v>56</v>
      </c>
      <c r="E11" s="63" t="s">
        <v>36</v>
      </c>
      <c r="F11" s="64" t="s">
        <v>57</v>
      </c>
      <c r="G11" s="65" t="s">
        <v>60</v>
      </c>
      <c r="H11" s="63" t="s">
        <v>29</v>
      </c>
      <c r="I11" s="51">
        <v>33.9</v>
      </c>
      <c r="J11" s="19">
        <v>5</v>
      </c>
      <c r="K11" s="24">
        <f t="shared" si="0"/>
        <v>5</v>
      </c>
      <c r="L11" s="25" t="str">
        <f t="shared" si="1"/>
        <v>OK</v>
      </c>
      <c r="M11" s="48"/>
      <c r="N11" s="48"/>
      <c r="O11" s="17"/>
      <c r="P11" s="17"/>
      <c r="Q11" s="17"/>
      <c r="R11" s="17"/>
      <c r="S11" s="17"/>
      <c r="T11" s="17"/>
      <c r="U11" s="17"/>
      <c r="V11" s="17"/>
      <c r="W11" s="17"/>
      <c r="X11" s="17"/>
    </row>
    <row r="12" spans="1:24" ht="138" customHeight="1" x14ac:dyDescent="0.45">
      <c r="A12" s="34">
        <v>18</v>
      </c>
      <c r="B12" s="60" t="s">
        <v>54</v>
      </c>
      <c r="C12" s="72" t="s">
        <v>61</v>
      </c>
      <c r="D12" s="66" t="s">
        <v>56</v>
      </c>
      <c r="E12" s="68" t="s">
        <v>36</v>
      </c>
      <c r="F12" s="76" t="s">
        <v>57</v>
      </c>
      <c r="G12" s="70" t="s">
        <v>62</v>
      </c>
      <c r="H12" s="68" t="s">
        <v>29</v>
      </c>
      <c r="I12" s="31">
        <v>28</v>
      </c>
      <c r="J12" s="19"/>
      <c r="K12" s="24">
        <f t="shared" si="0"/>
        <v>0</v>
      </c>
      <c r="L12" s="25" t="str">
        <f t="shared" si="1"/>
        <v>OK</v>
      </c>
      <c r="M12" s="48"/>
      <c r="N12" s="48"/>
      <c r="O12" s="17"/>
      <c r="P12" s="17"/>
      <c r="Q12" s="17"/>
      <c r="R12" s="17"/>
      <c r="S12" s="17"/>
      <c r="T12" s="17"/>
      <c r="U12" s="17"/>
      <c r="V12" s="17"/>
      <c r="W12" s="17"/>
      <c r="X12" s="17"/>
    </row>
    <row r="13" spans="1:24" ht="50.1" customHeight="1" x14ac:dyDescent="0.45">
      <c r="A13" s="50">
        <v>19</v>
      </c>
      <c r="B13" s="84" t="s">
        <v>63</v>
      </c>
      <c r="C13" s="78" t="s">
        <v>64</v>
      </c>
      <c r="D13" s="77" t="s">
        <v>65</v>
      </c>
      <c r="E13" s="63" t="s">
        <v>36</v>
      </c>
      <c r="F13" s="79" t="s">
        <v>57</v>
      </c>
      <c r="G13" s="80" t="s">
        <v>66</v>
      </c>
      <c r="H13" s="61" t="s">
        <v>29</v>
      </c>
      <c r="I13" s="51">
        <v>5.85</v>
      </c>
      <c r="J13" s="19">
        <v>50</v>
      </c>
      <c r="K13" s="24">
        <f t="shared" si="0"/>
        <v>50</v>
      </c>
      <c r="L13" s="25" t="str">
        <f t="shared" si="1"/>
        <v>OK</v>
      </c>
      <c r="M13" s="49"/>
      <c r="N13" s="49"/>
      <c r="O13" s="37"/>
      <c r="P13" s="37"/>
      <c r="Q13" s="37"/>
      <c r="R13" s="37"/>
      <c r="S13" s="38"/>
      <c r="T13" s="38"/>
      <c r="U13" s="38"/>
      <c r="V13" s="38"/>
      <c r="W13" s="38"/>
      <c r="X13" s="38"/>
    </row>
    <row r="14" spans="1:24" ht="64.5" customHeight="1" x14ac:dyDescent="0.45">
      <c r="A14" s="34">
        <v>20</v>
      </c>
      <c r="B14" s="60" t="s">
        <v>67</v>
      </c>
      <c r="C14" s="72" t="s">
        <v>68</v>
      </c>
      <c r="D14" s="66" t="s">
        <v>69</v>
      </c>
      <c r="E14" s="68" t="s">
        <v>36</v>
      </c>
      <c r="F14" s="69" t="s">
        <v>70</v>
      </c>
      <c r="G14" s="70" t="s">
        <v>71</v>
      </c>
      <c r="H14" s="68" t="s">
        <v>72</v>
      </c>
      <c r="I14" s="31">
        <v>132.9</v>
      </c>
      <c r="J14" s="19">
        <v>2</v>
      </c>
      <c r="K14" s="24">
        <f t="shared" si="0"/>
        <v>2</v>
      </c>
      <c r="L14" s="25" t="str">
        <f t="shared" si="1"/>
        <v>OK</v>
      </c>
      <c r="M14" s="49"/>
      <c r="N14" s="49"/>
      <c r="O14" s="37"/>
      <c r="P14" s="37"/>
      <c r="Q14" s="37"/>
      <c r="R14" s="37"/>
      <c r="S14" s="38"/>
      <c r="T14" s="38"/>
      <c r="U14" s="38"/>
      <c r="V14" s="38"/>
      <c r="W14" s="38"/>
      <c r="X14" s="38"/>
    </row>
    <row r="15" spans="1:24" ht="51" customHeight="1" x14ac:dyDescent="0.45">
      <c r="A15" s="50">
        <v>21</v>
      </c>
      <c r="B15" s="85" t="s">
        <v>73</v>
      </c>
      <c r="C15" s="53" t="s">
        <v>74</v>
      </c>
      <c r="D15" s="81" t="s">
        <v>35</v>
      </c>
      <c r="E15" s="63" t="s">
        <v>36</v>
      </c>
      <c r="F15" s="82" t="s">
        <v>57</v>
      </c>
      <c r="G15" s="65" t="s">
        <v>75</v>
      </c>
      <c r="H15" s="83" t="s">
        <v>29</v>
      </c>
      <c r="I15" s="51">
        <v>26.19</v>
      </c>
      <c r="J15" s="19">
        <v>10</v>
      </c>
      <c r="K15" s="24">
        <f t="shared" si="0"/>
        <v>10</v>
      </c>
      <c r="L15" s="25" t="str">
        <f t="shared" si="1"/>
        <v>OK</v>
      </c>
      <c r="M15" s="38"/>
      <c r="N15" s="38"/>
      <c r="O15" s="38"/>
      <c r="P15" s="38"/>
      <c r="Q15" s="38"/>
      <c r="R15" s="38"/>
      <c r="S15" s="38"/>
      <c r="T15" s="38"/>
      <c r="U15" s="38"/>
      <c r="V15" s="38"/>
      <c r="W15" s="38"/>
      <c r="X15" s="38"/>
    </row>
    <row r="16" spans="1:24" x14ac:dyDescent="0.45">
      <c r="C16" s="3"/>
      <c r="D16" s="3"/>
      <c r="M16" s="47">
        <f>SUMPRODUCT(I4:I15,M4:M15)</f>
        <v>0</v>
      </c>
      <c r="N16" s="47">
        <f>SUMPRODUCT(I4:I15,N4:N15)</f>
        <v>0</v>
      </c>
    </row>
    <row r="17" spans="3:4" x14ac:dyDescent="0.45">
      <c r="C17" s="3"/>
      <c r="D17" s="3"/>
    </row>
  </sheetData>
  <mergeCells count="16">
    <mergeCell ref="A1:B1"/>
    <mergeCell ref="C1:I1"/>
    <mergeCell ref="V1:V2"/>
    <mergeCell ref="W1:W2"/>
    <mergeCell ref="X1:X2"/>
    <mergeCell ref="A2:L2"/>
    <mergeCell ref="P1:P2"/>
    <mergeCell ref="Q1:Q2"/>
    <mergeCell ref="R1:R2"/>
    <mergeCell ref="S1:S2"/>
    <mergeCell ref="T1:T2"/>
    <mergeCell ref="U1:U2"/>
    <mergeCell ref="J1:L1"/>
    <mergeCell ref="M1:M2"/>
    <mergeCell ref="N1:N2"/>
    <mergeCell ref="O1:O2"/>
  </mergeCells>
  <conditionalFormatting sqref="M4">
    <cfRule type="cellIs" dxfId="158" priority="4" stopIfTrue="1" operator="greaterThan">
      <formula>0</formula>
    </cfRule>
    <cfRule type="cellIs" dxfId="157" priority="5" stopIfTrue="1" operator="greaterThan">
      <formula>0</formula>
    </cfRule>
    <cfRule type="cellIs" dxfId="156" priority="6" stopIfTrue="1" operator="greaterThan">
      <formula>0</formula>
    </cfRule>
  </conditionalFormatting>
  <conditionalFormatting sqref="N4">
    <cfRule type="cellIs" dxfId="155" priority="1" stopIfTrue="1" operator="greaterThan">
      <formula>0</formula>
    </cfRule>
    <cfRule type="cellIs" dxfId="154" priority="2" stopIfTrue="1" operator="greaterThan">
      <formula>0</formula>
    </cfRule>
    <cfRule type="cellIs" dxfId="153" priority="3" stopIfTrue="1" operator="greaterThan">
      <formula>0</formula>
    </cfRule>
  </conditionalFormatting>
  <conditionalFormatting sqref="S4:X4">
    <cfRule type="cellIs" dxfId="152" priority="10" stopIfTrue="1" operator="greaterThan">
      <formula>0</formula>
    </cfRule>
    <cfRule type="cellIs" dxfId="151" priority="11" stopIfTrue="1" operator="greaterThan">
      <formula>0</formula>
    </cfRule>
    <cfRule type="cellIs" dxfId="150" priority="12" stopIfTrue="1" operator="greaterThan">
      <formula>0</formula>
    </cfRule>
  </conditionalFormatting>
  <conditionalFormatting sqref="O4:R4">
    <cfRule type="cellIs" dxfId="149" priority="7" stopIfTrue="1" operator="greaterThan">
      <formula>0</formula>
    </cfRule>
    <cfRule type="cellIs" dxfId="148" priority="8" stopIfTrue="1" operator="greaterThan">
      <formula>0</formula>
    </cfRule>
    <cfRule type="cellIs" dxfId="147" priority="9" stopIfTrue="1" operator="greaterThan">
      <formula>0</formula>
    </cfRule>
  </conditionalFormatting>
  <conditionalFormatting sqref="M5:X12">
    <cfRule type="cellIs" dxfId="146" priority="13" stopIfTrue="1" operator="greaterThan">
      <formula>0</formula>
    </cfRule>
    <cfRule type="cellIs" dxfId="145" priority="14" stopIfTrue="1" operator="greaterThan">
      <formula>0</formula>
    </cfRule>
    <cfRule type="cellIs" dxfId="144" priority="15" stopIfTrue="1" operator="greaterThan">
      <formula>0</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D4D86-A220-459B-946E-D33566996FC3}">
  <dimension ref="A1:X17"/>
  <sheetViews>
    <sheetView zoomScale="80" zoomScaleNormal="80" workbookViewId="0">
      <selection activeCell="L24" sqref="L24"/>
    </sheetView>
  </sheetViews>
  <sheetFormatPr defaultColWidth="9.73046875" defaultRowHeight="14.25" x14ac:dyDescent="0.45"/>
  <cols>
    <col min="1" max="1" width="7.86328125" style="36" customWidth="1"/>
    <col min="2" max="2" width="44.3984375" style="26" customWidth="1"/>
    <col min="3" max="3" width="70.1328125" style="36" customWidth="1"/>
    <col min="4" max="4" width="13.73046875" style="36" customWidth="1"/>
    <col min="5" max="5" width="12.3984375" style="36" customWidth="1"/>
    <col min="6" max="6" width="15.1328125" style="36" customWidth="1"/>
    <col min="7" max="7" width="16.3984375" style="36" customWidth="1"/>
    <col min="8" max="8" width="16.73046875" style="36" customWidth="1"/>
    <col min="9" max="9" width="15.59765625" style="33" customWidth="1"/>
    <col min="10" max="10" width="12.86328125" style="4" customWidth="1"/>
    <col min="11" max="11" width="13.265625" style="27" customWidth="1"/>
    <col min="12" max="12" width="12.59765625" style="5" customWidth="1"/>
    <col min="13" max="13" width="12.86328125" style="6" customWidth="1"/>
    <col min="14" max="14" width="13.86328125" style="6" customWidth="1"/>
    <col min="15" max="24" width="12" style="6" customWidth="1"/>
    <col min="25" max="16384" width="9.73046875" style="2"/>
  </cols>
  <sheetData>
    <row r="1" spans="1:24" ht="32.25" customHeight="1" x14ac:dyDescent="0.45">
      <c r="A1" s="96" t="s">
        <v>22</v>
      </c>
      <c r="B1" s="96"/>
      <c r="C1" s="97" t="s">
        <v>76</v>
      </c>
      <c r="D1" s="98"/>
      <c r="E1" s="98"/>
      <c r="F1" s="98"/>
      <c r="G1" s="98"/>
      <c r="H1" s="98"/>
      <c r="I1" s="99"/>
      <c r="J1" s="96" t="s">
        <v>23</v>
      </c>
      <c r="K1" s="96"/>
      <c r="L1" s="96"/>
      <c r="M1" s="95" t="s">
        <v>24</v>
      </c>
      <c r="N1" s="95" t="s">
        <v>24</v>
      </c>
      <c r="O1" s="95" t="s">
        <v>24</v>
      </c>
      <c r="P1" s="95" t="s">
        <v>24</v>
      </c>
      <c r="Q1" s="95" t="s">
        <v>24</v>
      </c>
      <c r="R1" s="95" t="s">
        <v>24</v>
      </c>
      <c r="S1" s="95" t="s">
        <v>24</v>
      </c>
      <c r="T1" s="95" t="s">
        <v>24</v>
      </c>
      <c r="U1" s="95" t="s">
        <v>24</v>
      </c>
      <c r="V1" s="95" t="s">
        <v>24</v>
      </c>
      <c r="W1" s="95" t="s">
        <v>24</v>
      </c>
      <c r="X1" s="95" t="s">
        <v>24</v>
      </c>
    </row>
    <row r="2" spans="1:24" ht="26.25" customHeight="1" x14ac:dyDescent="0.45">
      <c r="A2" s="96" t="s">
        <v>14</v>
      </c>
      <c r="B2" s="96"/>
      <c r="C2" s="96"/>
      <c r="D2" s="96"/>
      <c r="E2" s="96"/>
      <c r="F2" s="96"/>
      <c r="G2" s="96"/>
      <c r="H2" s="96"/>
      <c r="I2" s="96"/>
      <c r="J2" s="96"/>
      <c r="K2" s="96"/>
      <c r="L2" s="96"/>
      <c r="M2" s="95"/>
      <c r="N2" s="95"/>
      <c r="O2" s="95"/>
      <c r="P2" s="95"/>
      <c r="Q2" s="95"/>
      <c r="R2" s="95"/>
      <c r="S2" s="95"/>
      <c r="T2" s="95"/>
      <c r="U2" s="95"/>
      <c r="V2" s="95"/>
      <c r="W2" s="95"/>
      <c r="X2" s="95"/>
    </row>
    <row r="3" spans="1:24" s="3" customFormat="1" ht="28.5" x14ac:dyDescent="0.35">
      <c r="A3" s="40" t="s">
        <v>15</v>
      </c>
      <c r="B3" s="40" t="s">
        <v>16</v>
      </c>
      <c r="C3" s="41" t="s">
        <v>17</v>
      </c>
      <c r="D3" s="40" t="s">
        <v>31</v>
      </c>
      <c r="E3" s="40" t="s">
        <v>4</v>
      </c>
      <c r="F3" s="40" t="s">
        <v>19</v>
      </c>
      <c r="G3" s="40" t="s">
        <v>20</v>
      </c>
      <c r="H3" s="40" t="s">
        <v>21</v>
      </c>
      <c r="I3" s="42" t="s">
        <v>2</v>
      </c>
      <c r="J3" s="43" t="s">
        <v>6</v>
      </c>
      <c r="K3" s="44" t="s">
        <v>0</v>
      </c>
      <c r="L3" s="45" t="s">
        <v>3</v>
      </c>
      <c r="M3" s="35" t="s">
        <v>1</v>
      </c>
      <c r="N3" s="35" t="s">
        <v>1</v>
      </c>
      <c r="O3" s="35" t="s">
        <v>1</v>
      </c>
      <c r="P3" s="35" t="s">
        <v>1</v>
      </c>
      <c r="Q3" s="35" t="s">
        <v>1</v>
      </c>
      <c r="R3" s="35" t="s">
        <v>1</v>
      </c>
      <c r="S3" s="35" t="s">
        <v>1</v>
      </c>
      <c r="T3" s="35" t="s">
        <v>1</v>
      </c>
      <c r="U3" s="35" t="s">
        <v>1</v>
      </c>
      <c r="V3" s="35" t="s">
        <v>1</v>
      </c>
      <c r="W3" s="35" t="s">
        <v>1</v>
      </c>
      <c r="X3" s="35" t="s">
        <v>1</v>
      </c>
    </row>
    <row r="4" spans="1:24" ht="96.75" customHeight="1" x14ac:dyDescent="0.45">
      <c r="A4" s="34">
        <v>1</v>
      </c>
      <c r="B4" s="60" t="s">
        <v>25</v>
      </c>
      <c r="C4" s="56" t="s">
        <v>26</v>
      </c>
      <c r="D4" s="57" t="s">
        <v>32</v>
      </c>
      <c r="E4" s="54" t="s">
        <v>30</v>
      </c>
      <c r="F4" s="55" t="s">
        <v>27</v>
      </c>
      <c r="G4" s="58" t="s">
        <v>28</v>
      </c>
      <c r="H4" s="59" t="s">
        <v>29</v>
      </c>
      <c r="I4" s="31">
        <v>0.97</v>
      </c>
      <c r="J4" s="18">
        <v>900</v>
      </c>
      <c r="K4" s="24">
        <f>J4-(SUM(M4:X4))</f>
        <v>900</v>
      </c>
      <c r="L4" s="25" t="str">
        <f>IF(K4&lt;0,"ATENÇÃO","OK")</f>
        <v>OK</v>
      </c>
      <c r="M4" s="48"/>
      <c r="N4" s="48"/>
      <c r="O4" s="17"/>
      <c r="P4" s="17"/>
      <c r="Q4" s="17"/>
      <c r="R4" s="17"/>
      <c r="S4" s="17"/>
      <c r="T4" s="17"/>
      <c r="U4" s="17"/>
      <c r="V4" s="17"/>
      <c r="W4" s="17"/>
      <c r="X4" s="17"/>
    </row>
    <row r="5" spans="1:24" ht="61.5" customHeight="1" x14ac:dyDescent="0.45">
      <c r="A5" s="50">
        <v>8</v>
      </c>
      <c r="B5" s="67" t="s">
        <v>33</v>
      </c>
      <c r="C5" s="62" t="s">
        <v>34</v>
      </c>
      <c r="D5" s="61" t="s">
        <v>35</v>
      </c>
      <c r="E5" s="63" t="s">
        <v>36</v>
      </c>
      <c r="F5" s="64" t="s">
        <v>37</v>
      </c>
      <c r="G5" s="65" t="s">
        <v>38</v>
      </c>
      <c r="H5" s="63" t="s">
        <v>39</v>
      </c>
      <c r="I5" s="51">
        <v>0.15</v>
      </c>
      <c r="J5" s="19">
        <v>308</v>
      </c>
      <c r="K5" s="24">
        <f t="shared" ref="K5:K15" si="0">J5-(SUM(M5:X5))</f>
        <v>308</v>
      </c>
      <c r="L5" s="25" t="str">
        <f t="shared" ref="L5:L15" si="1">IF(K5&lt;0,"ATENÇÃO","OK")</f>
        <v>OK</v>
      </c>
      <c r="M5" s="48"/>
      <c r="N5" s="48"/>
      <c r="O5" s="17"/>
      <c r="P5" s="17"/>
      <c r="Q5" s="17"/>
      <c r="R5" s="17"/>
      <c r="S5" s="17"/>
      <c r="T5" s="17"/>
      <c r="U5" s="17"/>
      <c r="V5" s="17"/>
      <c r="W5" s="17"/>
      <c r="X5" s="17"/>
    </row>
    <row r="6" spans="1:24" ht="228.75" customHeight="1" x14ac:dyDescent="0.45">
      <c r="A6" s="34">
        <v>9</v>
      </c>
      <c r="B6" s="60" t="s">
        <v>40</v>
      </c>
      <c r="C6" s="72" t="s">
        <v>41</v>
      </c>
      <c r="D6" s="66" t="s">
        <v>42</v>
      </c>
      <c r="E6" s="68" t="s">
        <v>36</v>
      </c>
      <c r="F6" s="69" t="s">
        <v>37</v>
      </c>
      <c r="G6" s="70" t="s">
        <v>43</v>
      </c>
      <c r="H6" s="68" t="s">
        <v>39</v>
      </c>
      <c r="I6" s="71">
        <v>3.31</v>
      </c>
      <c r="J6" s="19"/>
      <c r="K6" s="24">
        <f t="shared" si="0"/>
        <v>0</v>
      </c>
      <c r="L6" s="25" t="str">
        <f t="shared" si="1"/>
        <v>OK</v>
      </c>
      <c r="M6" s="48"/>
      <c r="N6" s="48"/>
      <c r="O6" s="17"/>
      <c r="P6" s="17"/>
      <c r="Q6" s="17"/>
      <c r="R6" s="17"/>
      <c r="S6" s="17"/>
      <c r="T6" s="17"/>
      <c r="U6" s="17"/>
      <c r="V6" s="17"/>
      <c r="W6" s="17"/>
      <c r="X6" s="17"/>
    </row>
    <row r="7" spans="1:24" ht="120.75" customHeight="1" x14ac:dyDescent="0.45">
      <c r="A7" s="50">
        <v>10</v>
      </c>
      <c r="B7" s="67" t="s">
        <v>33</v>
      </c>
      <c r="C7" s="62" t="s">
        <v>44</v>
      </c>
      <c r="D7" s="61" t="s">
        <v>35</v>
      </c>
      <c r="E7" s="63" t="s">
        <v>36</v>
      </c>
      <c r="F7" s="64" t="s">
        <v>37</v>
      </c>
      <c r="G7" s="65" t="s">
        <v>45</v>
      </c>
      <c r="H7" s="63" t="s">
        <v>39</v>
      </c>
      <c r="I7" s="86">
        <v>0.45989999999999998</v>
      </c>
      <c r="J7" s="19">
        <v>600</v>
      </c>
      <c r="K7" s="24">
        <f t="shared" si="0"/>
        <v>600</v>
      </c>
      <c r="L7" s="25" t="str">
        <f t="shared" si="1"/>
        <v>OK</v>
      </c>
      <c r="M7" s="48"/>
      <c r="N7" s="48"/>
      <c r="O7" s="17"/>
      <c r="P7" s="17"/>
      <c r="Q7" s="17"/>
      <c r="R7" s="17"/>
      <c r="S7" s="17"/>
      <c r="T7" s="17"/>
      <c r="U7" s="17"/>
      <c r="V7" s="17"/>
      <c r="W7" s="17"/>
      <c r="X7" s="17"/>
    </row>
    <row r="8" spans="1:24" ht="64.5" customHeight="1" x14ac:dyDescent="0.45">
      <c r="A8" s="34">
        <v>13</v>
      </c>
      <c r="B8" s="60" t="s">
        <v>46</v>
      </c>
      <c r="C8" s="72" t="s">
        <v>47</v>
      </c>
      <c r="D8" s="66" t="s">
        <v>48</v>
      </c>
      <c r="E8" s="68" t="s">
        <v>36</v>
      </c>
      <c r="F8" s="73" t="s">
        <v>37</v>
      </c>
      <c r="G8" s="70" t="s">
        <v>49</v>
      </c>
      <c r="H8" s="74" t="s">
        <v>39</v>
      </c>
      <c r="I8" s="71">
        <v>1.37</v>
      </c>
      <c r="J8" s="19"/>
      <c r="K8" s="24">
        <f t="shared" si="0"/>
        <v>0</v>
      </c>
      <c r="L8" s="25" t="str">
        <f t="shared" si="1"/>
        <v>OK</v>
      </c>
      <c r="M8" s="48"/>
      <c r="N8" s="48"/>
      <c r="O8" s="17"/>
      <c r="P8" s="17"/>
      <c r="Q8" s="17"/>
      <c r="R8" s="17"/>
      <c r="S8" s="17"/>
      <c r="T8" s="17"/>
      <c r="U8" s="17"/>
      <c r="V8" s="17"/>
      <c r="W8" s="17"/>
      <c r="X8" s="17"/>
    </row>
    <row r="9" spans="1:24" ht="171" customHeight="1" x14ac:dyDescent="0.45">
      <c r="A9" s="50">
        <v>14</v>
      </c>
      <c r="B9" s="67" t="s">
        <v>50</v>
      </c>
      <c r="C9" s="62" t="s">
        <v>51</v>
      </c>
      <c r="D9" s="61" t="s">
        <v>52</v>
      </c>
      <c r="E9" s="63" t="s">
        <v>36</v>
      </c>
      <c r="F9" s="64" t="s">
        <v>37</v>
      </c>
      <c r="G9" s="65" t="s">
        <v>53</v>
      </c>
      <c r="H9" s="63" t="s">
        <v>39</v>
      </c>
      <c r="I9" s="51">
        <v>5.84</v>
      </c>
      <c r="J9" s="88">
        <v>1500</v>
      </c>
      <c r="K9" s="24">
        <f t="shared" si="0"/>
        <v>1500</v>
      </c>
      <c r="L9" s="25" t="str">
        <f t="shared" si="1"/>
        <v>OK</v>
      </c>
      <c r="M9" s="48"/>
      <c r="N9" s="48"/>
      <c r="O9" s="17"/>
      <c r="P9" s="17"/>
      <c r="Q9" s="17"/>
      <c r="R9" s="17"/>
      <c r="S9" s="17"/>
      <c r="T9" s="17"/>
      <c r="U9" s="17"/>
      <c r="V9" s="17"/>
      <c r="W9" s="17"/>
      <c r="X9" s="17"/>
    </row>
    <row r="10" spans="1:24" ht="57.75" customHeight="1" x14ac:dyDescent="0.45">
      <c r="A10" s="34">
        <v>16</v>
      </c>
      <c r="B10" s="60" t="s">
        <v>54</v>
      </c>
      <c r="C10" s="72" t="s">
        <v>55</v>
      </c>
      <c r="D10" s="66" t="s">
        <v>56</v>
      </c>
      <c r="E10" s="68" t="s">
        <v>36</v>
      </c>
      <c r="F10" s="73" t="s">
        <v>57</v>
      </c>
      <c r="G10" s="75" t="s">
        <v>58</v>
      </c>
      <c r="H10" s="74" t="s">
        <v>29</v>
      </c>
      <c r="I10" s="31">
        <v>4.18</v>
      </c>
      <c r="J10" s="19">
        <v>600</v>
      </c>
      <c r="K10" s="24">
        <f t="shared" si="0"/>
        <v>600</v>
      </c>
      <c r="L10" s="25" t="str">
        <f t="shared" si="1"/>
        <v>OK</v>
      </c>
      <c r="M10" s="48"/>
      <c r="N10" s="48"/>
      <c r="O10" s="17"/>
      <c r="P10" s="17"/>
      <c r="Q10" s="17"/>
      <c r="R10" s="17"/>
      <c r="S10" s="17"/>
      <c r="T10" s="17"/>
      <c r="U10" s="17"/>
      <c r="V10" s="17"/>
      <c r="W10" s="17"/>
      <c r="X10" s="17"/>
    </row>
    <row r="11" spans="1:24" ht="50.1" customHeight="1" x14ac:dyDescent="0.45">
      <c r="A11" s="50">
        <v>17</v>
      </c>
      <c r="B11" s="67" t="s">
        <v>54</v>
      </c>
      <c r="C11" s="62" t="s">
        <v>59</v>
      </c>
      <c r="D11" s="61" t="s">
        <v>56</v>
      </c>
      <c r="E11" s="63" t="s">
        <v>36</v>
      </c>
      <c r="F11" s="64" t="s">
        <v>57</v>
      </c>
      <c r="G11" s="65" t="s">
        <v>60</v>
      </c>
      <c r="H11" s="63" t="s">
        <v>29</v>
      </c>
      <c r="I11" s="51">
        <v>33.9</v>
      </c>
      <c r="J11" s="19">
        <v>100</v>
      </c>
      <c r="K11" s="24">
        <f t="shared" si="0"/>
        <v>100</v>
      </c>
      <c r="L11" s="25" t="str">
        <f t="shared" si="1"/>
        <v>OK</v>
      </c>
      <c r="M11" s="48"/>
      <c r="N11" s="48"/>
      <c r="O11" s="17"/>
      <c r="P11" s="17"/>
      <c r="Q11" s="17"/>
      <c r="R11" s="17"/>
      <c r="S11" s="17"/>
      <c r="T11" s="17"/>
      <c r="U11" s="17"/>
      <c r="V11" s="17"/>
      <c r="W11" s="17"/>
      <c r="X11" s="17"/>
    </row>
    <row r="12" spans="1:24" ht="138" customHeight="1" x14ac:dyDescent="0.45">
      <c r="A12" s="34">
        <v>18</v>
      </c>
      <c r="B12" s="60" t="s">
        <v>54</v>
      </c>
      <c r="C12" s="72" t="s">
        <v>61</v>
      </c>
      <c r="D12" s="66" t="s">
        <v>56</v>
      </c>
      <c r="E12" s="68" t="s">
        <v>36</v>
      </c>
      <c r="F12" s="76" t="s">
        <v>57</v>
      </c>
      <c r="G12" s="70" t="s">
        <v>62</v>
      </c>
      <c r="H12" s="68" t="s">
        <v>29</v>
      </c>
      <c r="I12" s="31">
        <v>28</v>
      </c>
      <c r="J12" s="19">
        <v>500</v>
      </c>
      <c r="K12" s="24">
        <f t="shared" si="0"/>
        <v>500</v>
      </c>
      <c r="L12" s="25" t="str">
        <f t="shared" si="1"/>
        <v>OK</v>
      </c>
      <c r="M12" s="48"/>
      <c r="N12" s="48"/>
      <c r="O12" s="17"/>
      <c r="P12" s="17"/>
      <c r="Q12" s="17"/>
      <c r="R12" s="17"/>
      <c r="S12" s="17"/>
      <c r="T12" s="17"/>
      <c r="U12" s="17"/>
      <c r="V12" s="17"/>
      <c r="W12" s="17"/>
      <c r="X12" s="17"/>
    </row>
    <row r="13" spans="1:24" ht="50.1" customHeight="1" x14ac:dyDescent="0.45">
      <c r="A13" s="50">
        <v>19</v>
      </c>
      <c r="B13" s="84" t="s">
        <v>63</v>
      </c>
      <c r="C13" s="78" t="s">
        <v>64</v>
      </c>
      <c r="D13" s="77" t="s">
        <v>65</v>
      </c>
      <c r="E13" s="63" t="s">
        <v>36</v>
      </c>
      <c r="F13" s="79" t="s">
        <v>57</v>
      </c>
      <c r="G13" s="80" t="s">
        <v>66</v>
      </c>
      <c r="H13" s="61" t="s">
        <v>29</v>
      </c>
      <c r="I13" s="51">
        <v>5.85</v>
      </c>
      <c r="J13" s="19">
        <v>600</v>
      </c>
      <c r="K13" s="24">
        <f t="shared" si="0"/>
        <v>600</v>
      </c>
      <c r="L13" s="25" t="str">
        <f t="shared" si="1"/>
        <v>OK</v>
      </c>
      <c r="M13" s="49"/>
      <c r="N13" s="49"/>
      <c r="O13" s="37"/>
      <c r="P13" s="37"/>
      <c r="Q13" s="37"/>
      <c r="R13" s="37"/>
      <c r="S13" s="38"/>
      <c r="T13" s="38"/>
      <c r="U13" s="38"/>
      <c r="V13" s="38"/>
      <c r="W13" s="38"/>
      <c r="X13" s="38"/>
    </row>
    <row r="14" spans="1:24" ht="64.5" customHeight="1" x14ac:dyDescent="0.45">
      <c r="A14" s="34">
        <v>20</v>
      </c>
      <c r="B14" s="60" t="s">
        <v>67</v>
      </c>
      <c r="C14" s="72" t="s">
        <v>68</v>
      </c>
      <c r="D14" s="66" t="s">
        <v>69</v>
      </c>
      <c r="E14" s="68" t="s">
        <v>36</v>
      </c>
      <c r="F14" s="69" t="s">
        <v>70</v>
      </c>
      <c r="G14" s="70" t="s">
        <v>71</v>
      </c>
      <c r="H14" s="68" t="s">
        <v>72</v>
      </c>
      <c r="I14" s="31">
        <v>132.9</v>
      </c>
      <c r="J14" s="19">
        <v>10</v>
      </c>
      <c r="K14" s="24">
        <f t="shared" si="0"/>
        <v>10</v>
      </c>
      <c r="L14" s="25" t="str">
        <f t="shared" si="1"/>
        <v>OK</v>
      </c>
      <c r="M14" s="49"/>
      <c r="N14" s="49"/>
      <c r="O14" s="37"/>
      <c r="P14" s="37"/>
      <c r="Q14" s="37"/>
      <c r="R14" s="37"/>
      <c r="S14" s="38"/>
      <c r="T14" s="38"/>
      <c r="U14" s="38"/>
      <c r="V14" s="38"/>
      <c r="W14" s="38"/>
      <c r="X14" s="38"/>
    </row>
    <row r="15" spans="1:24" ht="51" customHeight="1" x14ac:dyDescent="0.45">
      <c r="A15" s="50">
        <v>21</v>
      </c>
      <c r="B15" s="85" t="s">
        <v>73</v>
      </c>
      <c r="C15" s="53" t="s">
        <v>74</v>
      </c>
      <c r="D15" s="81" t="s">
        <v>35</v>
      </c>
      <c r="E15" s="63" t="s">
        <v>36</v>
      </c>
      <c r="F15" s="82" t="s">
        <v>57</v>
      </c>
      <c r="G15" s="65" t="s">
        <v>75</v>
      </c>
      <c r="H15" s="83" t="s">
        <v>29</v>
      </c>
      <c r="I15" s="51">
        <v>26.19</v>
      </c>
      <c r="J15" s="19">
        <v>100</v>
      </c>
      <c r="K15" s="24">
        <f t="shared" si="0"/>
        <v>100</v>
      </c>
      <c r="L15" s="25" t="str">
        <f t="shared" si="1"/>
        <v>OK</v>
      </c>
      <c r="M15" s="38"/>
      <c r="N15" s="38"/>
      <c r="O15" s="38"/>
      <c r="P15" s="38"/>
      <c r="Q15" s="38"/>
      <c r="R15" s="38"/>
      <c r="S15" s="38"/>
      <c r="T15" s="38"/>
      <c r="U15" s="38"/>
      <c r="V15" s="38"/>
      <c r="W15" s="38"/>
      <c r="X15" s="38"/>
    </row>
    <row r="16" spans="1:24" x14ac:dyDescent="0.45">
      <c r="C16" s="3"/>
      <c r="D16" s="3"/>
      <c r="M16" s="47">
        <f>SUMPRODUCT(I4:I15,M4:M15)</f>
        <v>0</v>
      </c>
      <c r="N16" s="47">
        <f>SUMPRODUCT(I4:I15,N4:N15)</f>
        <v>0</v>
      </c>
    </row>
    <row r="17" spans="3:4" x14ac:dyDescent="0.45">
      <c r="C17" s="3"/>
      <c r="D17" s="3"/>
    </row>
  </sheetData>
  <mergeCells count="16">
    <mergeCell ref="V1:V2"/>
    <mergeCell ref="W1:W2"/>
    <mergeCell ref="X1:X2"/>
    <mergeCell ref="A2:L2"/>
    <mergeCell ref="P1:P2"/>
    <mergeCell ref="Q1:Q2"/>
    <mergeCell ref="R1:R2"/>
    <mergeCell ref="S1:S2"/>
    <mergeCell ref="T1:T2"/>
    <mergeCell ref="U1:U2"/>
    <mergeCell ref="A1:B1"/>
    <mergeCell ref="C1:I1"/>
    <mergeCell ref="J1:L1"/>
    <mergeCell ref="M1:M2"/>
    <mergeCell ref="N1:N2"/>
    <mergeCell ref="O1:O2"/>
  </mergeCells>
  <conditionalFormatting sqref="M5:X12">
    <cfRule type="cellIs" dxfId="143" priority="13" stopIfTrue="1" operator="greaterThan">
      <formula>0</formula>
    </cfRule>
    <cfRule type="cellIs" dxfId="142" priority="14" stopIfTrue="1" operator="greaterThan">
      <formula>0</formula>
    </cfRule>
    <cfRule type="cellIs" dxfId="141" priority="15" stopIfTrue="1" operator="greaterThan">
      <formula>0</formula>
    </cfRule>
  </conditionalFormatting>
  <conditionalFormatting sqref="S4:X4">
    <cfRule type="cellIs" dxfId="140" priority="10" stopIfTrue="1" operator="greaterThan">
      <formula>0</formula>
    </cfRule>
    <cfRule type="cellIs" dxfId="139" priority="11" stopIfTrue="1" operator="greaterThan">
      <formula>0</formula>
    </cfRule>
    <cfRule type="cellIs" dxfId="138" priority="12" stopIfTrue="1" operator="greaterThan">
      <formula>0</formula>
    </cfRule>
  </conditionalFormatting>
  <conditionalFormatting sqref="O4:R4">
    <cfRule type="cellIs" dxfId="137" priority="7" stopIfTrue="1" operator="greaterThan">
      <formula>0</formula>
    </cfRule>
    <cfRule type="cellIs" dxfId="136" priority="8" stopIfTrue="1" operator="greaterThan">
      <formula>0</formula>
    </cfRule>
    <cfRule type="cellIs" dxfId="135" priority="9" stopIfTrue="1" operator="greaterThan">
      <formula>0</formula>
    </cfRule>
  </conditionalFormatting>
  <conditionalFormatting sqref="M4">
    <cfRule type="cellIs" dxfId="134" priority="4" stopIfTrue="1" operator="greaterThan">
      <formula>0</formula>
    </cfRule>
    <cfRule type="cellIs" dxfId="133" priority="5" stopIfTrue="1" operator="greaterThan">
      <formula>0</formula>
    </cfRule>
    <cfRule type="cellIs" dxfId="132" priority="6" stopIfTrue="1" operator="greaterThan">
      <formula>0</formula>
    </cfRule>
  </conditionalFormatting>
  <conditionalFormatting sqref="N4">
    <cfRule type="cellIs" dxfId="131" priority="1" stopIfTrue="1" operator="greaterThan">
      <formula>0</formula>
    </cfRule>
    <cfRule type="cellIs" dxfId="130" priority="2" stopIfTrue="1" operator="greaterThan">
      <formula>0</formula>
    </cfRule>
    <cfRule type="cellIs" dxfId="129" priority="3"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EB14E-9737-4089-B916-730497BC30DB}">
  <dimension ref="A1:X17"/>
  <sheetViews>
    <sheetView zoomScale="80" zoomScaleNormal="80" workbookViewId="0">
      <selection activeCell="J25" sqref="J25"/>
    </sheetView>
  </sheetViews>
  <sheetFormatPr defaultColWidth="9.73046875" defaultRowHeight="14.25" x14ac:dyDescent="0.45"/>
  <cols>
    <col min="1" max="1" width="7.86328125" style="36" customWidth="1"/>
    <col min="2" max="2" width="44.3984375" style="26" customWidth="1"/>
    <col min="3" max="3" width="70.1328125" style="36" customWidth="1"/>
    <col min="4" max="4" width="13.73046875" style="36" customWidth="1"/>
    <col min="5" max="5" width="12.3984375" style="36" customWidth="1"/>
    <col min="6" max="6" width="15.1328125" style="36" customWidth="1"/>
    <col min="7" max="7" width="16.3984375" style="36" customWidth="1"/>
    <col min="8" max="8" width="16.73046875" style="36" customWidth="1"/>
    <col min="9" max="9" width="15.59765625" style="33" customWidth="1"/>
    <col min="10" max="10" width="12.86328125" style="4" customWidth="1"/>
    <col min="11" max="11" width="13.265625" style="27" customWidth="1"/>
    <col min="12" max="12" width="12.59765625" style="5" customWidth="1"/>
    <col min="13" max="13" width="12.86328125" style="6" customWidth="1"/>
    <col min="14" max="14" width="13.86328125" style="6" customWidth="1"/>
    <col min="15" max="24" width="12" style="6" customWidth="1"/>
    <col min="25" max="16384" width="9.73046875" style="2"/>
  </cols>
  <sheetData>
    <row r="1" spans="1:24" ht="32.25" customHeight="1" x14ac:dyDescent="0.45">
      <c r="A1" s="96" t="s">
        <v>22</v>
      </c>
      <c r="B1" s="96"/>
      <c r="C1" s="97" t="s">
        <v>76</v>
      </c>
      <c r="D1" s="98"/>
      <c r="E1" s="98"/>
      <c r="F1" s="98"/>
      <c r="G1" s="98"/>
      <c r="H1" s="98"/>
      <c r="I1" s="99"/>
      <c r="J1" s="96" t="s">
        <v>23</v>
      </c>
      <c r="K1" s="96"/>
      <c r="L1" s="96"/>
      <c r="M1" s="95" t="s">
        <v>24</v>
      </c>
      <c r="N1" s="95" t="s">
        <v>24</v>
      </c>
      <c r="O1" s="95" t="s">
        <v>24</v>
      </c>
      <c r="P1" s="95" t="s">
        <v>24</v>
      </c>
      <c r="Q1" s="95" t="s">
        <v>24</v>
      </c>
      <c r="R1" s="95" t="s">
        <v>24</v>
      </c>
      <c r="S1" s="95" t="s">
        <v>24</v>
      </c>
      <c r="T1" s="95" t="s">
        <v>24</v>
      </c>
      <c r="U1" s="95" t="s">
        <v>24</v>
      </c>
      <c r="V1" s="95" t="s">
        <v>24</v>
      </c>
      <c r="W1" s="95" t="s">
        <v>24</v>
      </c>
      <c r="X1" s="95" t="s">
        <v>24</v>
      </c>
    </row>
    <row r="2" spans="1:24" ht="26.25" customHeight="1" x14ac:dyDescent="0.45">
      <c r="A2" s="96" t="s">
        <v>14</v>
      </c>
      <c r="B2" s="96"/>
      <c r="C2" s="96"/>
      <c r="D2" s="96"/>
      <c r="E2" s="96"/>
      <c r="F2" s="96"/>
      <c r="G2" s="96"/>
      <c r="H2" s="96"/>
      <c r="I2" s="96"/>
      <c r="J2" s="96"/>
      <c r="K2" s="96"/>
      <c r="L2" s="96"/>
      <c r="M2" s="95"/>
      <c r="N2" s="95"/>
      <c r="O2" s="95"/>
      <c r="P2" s="95"/>
      <c r="Q2" s="95"/>
      <c r="R2" s="95"/>
      <c r="S2" s="95"/>
      <c r="T2" s="95"/>
      <c r="U2" s="95"/>
      <c r="V2" s="95"/>
      <c r="W2" s="95"/>
      <c r="X2" s="95"/>
    </row>
    <row r="3" spans="1:24" s="3" customFormat="1" ht="28.5" x14ac:dyDescent="0.35">
      <c r="A3" s="40" t="s">
        <v>15</v>
      </c>
      <c r="B3" s="40" t="s">
        <v>16</v>
      </c>
      <c r="C3" s="41" t="s">
        <v>17</v>
      </c>
      <c r="D3" s="40" t="s">
        <v>31</v>
      </c>
      <c r="E3" s="40" t="s">
        <v>4</v>
      </c>
      <c r="F3" s="40" t="s">
        <v>19</v>
      </c>
      <c r="G3" s="40" t="s">
        <v>20</v>
      </c>
      <c r="H3" s="40" t="s">
        <v>21</v>
      </c>
      <c r="I3" s="42" t="s">
        <v>2</v>
      </c>
      <c r="J3" s="43" t="s">
        <v>6</v>
      </c>
      <c r="K3" s="44" t="s">
        <v>0</v>
      </c>
      <c r="L3" s="45" t="s">
        <v>3</v>
      </c>
      <c r="M3" s="35" t="s">
        <v>1</v>
      </c>
      <c r="N3" s="35" t="s">
        <v>1</v>
      </c>
      <c r="O3" s="35" t="s">
        <v>1</v>
      </c>
      <c r="P3" s="35" t="s">
        <v>1</v>
      </c>
      <c r="Q3" s="35" t="s">
        <v>1</v>
      </c>
      <c r="R3" s="35" t="s">
        <v>1</v>
      </c>
      <c r="S3" s="35" t="s">
        <v>1</v>
      </c>
      <c r="T3" s="35" t="s">
        <v>1</v>
      </c>
      <c r="U3" s="35" t="s">
        <v>1</v>
      </c>
      <c r="V3" s="35" t="s">
        <v>1</v>
      </c>
      <c r="W3" s="35" t="s">
        <v>1</v>
      </c>
      <c r="X3" s="35" t="s">
        <v>1</v>
      </c>
    </row>
    <row r="4" spans="1:24" ht="96.75" customHeight="1" x14ac:dyDescent="0.45">
      <c r="A4" s="34">
        <v>1</v>
      </c>
      <c r="B4" s="60" t="s">
        <v>25</v>
      </c>
      <c r="C4" s="56" t="s">
        <v>26</v>
      </c>
      <c r="D4" s="57" t="s">
        <v>32</v>
      </c>
      <c r="E4" s="54" t="s">
        <v>30</v>
      </c>
      <c r="F4" s="55" t="s">
        <v>27</v>
      </c>
      <c r="G4" s="58" t="s">
        <v>28</v>
      </c>
      <c r="H4" s="59" t="s">
        <v>29</v>
      </c>
      <c r="I4" s="31">
        <v>0.97</v>
      </c>
      <c r="J4" s="18">
        <v>300</v>
      </c>
      <c r="K4" s="24">
        <f>J4-(SUM(M4:X4))</f>
        <v>300</v>
      </c>
      <c r="L4" s="25" t="str">
        <f>IF(K4&lt;0,"ATENÇÃO","OK")</f>
        <v>OK</v>
      </c>
      <c r="M4" s="48"/>
      <c r="N4" s="48"/>
      <c r="O4" s="17"/>
      <c r="P4" s="17"/>
      <c r="Q4" s="17"/>
      <c r="R4" s="17"/>
      <c r="S4" s="17"/>
      <c r="T4" s="17"/>
      <c r="U4" s="17"/>
      <c r="V4" s="17"/>
      <c r="W4" s="17"/>
      <c r="X4" s="17"/>
    </row>
    <row r="5" spans="1:24" ht="61.5" customHeight="1" x14ac:dyDescent="0.45">
      <c r="A5" s="50">
        <v>8</v>
      </c>
      <c r="B5" s="67" t="s">
        <v>33</v>
      </c>
      <c r="C5" s="62" t="s">
        <v>34</v>
      </c>
      <c r="D5" s="61" t="s">
        <v>35</v>
      </c>
      <c r="E5" s="63" t="s">
        <v>36</v>
      </c>
      <c r="F5" s="64" t="s">
        <v>37</v>
      </c>
      <c r="G5" s="65" t="s">
        <v>38</v>
      </c>
      <c r="H5" s="63" t="s">
        <v>39</v>
      </c>
      <c r="I5" s="51">
        <v>0.15</v>
      </c>
      <c r="J5" s="19">
        <v>308</v>
      </c>
      <c r="K5" s="24">
        <f t="shared" ref="K5:K15" si="0">J5-(SUM(M5:X5))</f>
        <v>308</v>
      </c>
      <c r="L5" s="25" t="str">
        <f t="shared" ref="L5:L15" si="1">IF(K5&lt;0,"ATENÇÃO","OK")</f>
        <v>OK</v>
      </c>
      <c r="M5" s="48"/>
      <c r="N5" s="48"/>
      <c r="O5" s="17"/>
      <c r="P5" s="17"/>
      <c r="Q5" s="17"/>
      <c r="R5" s="17"/>
      <c r="S5" s="17"/>
      <c r="T5" s="17"/>
      <c r="U5" s="17"/>
      <c r="V5" s="17"/>
      <c r="W5" s="17"/>
      <c r="X5" s="17"/>
    </row>
    <row r="6" spans="1:24" ht="228.75" customHeight="1" x14ac:dyDescent="0.45">
      <c r="A6" s="34">
        <v>9</v>
      </c>
      <c r="B6" s="60" t="s">
        <v>40</v>
      </c>
      <c r="C6" s="72" t="s">
        <v>41</v>
      </c>
      <c r="D6" s="66" t="s">
        <v>42</v>
      </c>
      <c r="E6" s="68" t="s">
        <v>36</v>
      </c>
      <c r="F6" s="69" t="s">
        <v>37</v>
      </c>
      <c r="G6" s="70" t="s">
        <v>43</v>
      </c>
      <c r="H6" s="68" t="s">
        <v>39</v>
      </c>
      <c r="I6" s="71">
        <v>3.31</v>
      </c>
      <c r="J6" s="19"/>
      <c r="K6" s="24">
        <f t="shared" si="0"/>
        <v>0</v>
      </c>
      <c r="L6" s="25" t="str">
        <f t="shared" si="1"/>
        <v>OK</v>
      </c>
      <c r="M6" s="48"/>
      <c r="N6" s="48"/>
      <c r="O6" s="17"/>
      <c r="P6" s="17"/>
      <c r="Q6" s="17"/>
      <c r="R6" s="17"/>
      <c r="S6" s="17"/>
      <c r="T6" s="17"/>
      <c r="U6" s="17"/>
      <c r="V6" s="17"/>
      <c r="W6" s="17"/>
      <c r="X6" s="17"/>
    </row>
    <row r="7" spans="1:24" ht="120.75" customHeight="1" x14ac:dyDescent="0.45">
      <c r="A7" s="50">
        <v>10</v>
      </c>
      <c r="B7" s="67" t="s">
        <v>33</v>
      </c>
      <c r="C7" s="62" t="s">
        <v>44</v>
      </c>
      <c r="D7" s="61" t="s">
        <v>35</v>
      </c>
      <c r="E7" s="63" t="s">
        <v>36</v>
      </c>
      <c r="F7" s="64" t="s">
        <v>37</v>
      </c>
      <c r="G7" s="65" t="s">
        <v>45</v>
      </c>
      <c r="H7" s="63" t="s">
        <v>39</v>
      </c>
      <c r="I7" s="86">
        <v>0.45989999999999998</v>
      </c>
      <c r="J7" s="19">
        <v>600</v>
      </c>
      <c r="K7" s="24">
        <f t="shared" si="0"/>
        <v>600</v>
      </c>
      <c r="L7" s="25" t="str">
        <f t="shared" si="1"/>
        <v>OK</v>
      </c>
      <c r="M7" s="48"/>
      <c r="N7" s="48"/>
      <c r="O7" s="17"/>
      <c r="P7" s="17"/>
      <c r="Q7" s="17"/>
      <c r="R7" s="17"/>
      <c r="S7" s="17"/>
      <c r="T7" s="17"/>
      <c r="U7" s="17"/>
      <c r="V7" s="17"/>
      <c r="W7" s="17"/>
      <c r="X7" s="17"/>
    </row>
    <row r="8" spans="1:24" ht="64.5" customHeight="1" x14ac:dyDescent="0.45">
      <c r="A8" s="34">
        <v>13</v>
      </c>
      <c r="B8" s="60" t="s">
        <v>46</v>
      </c>
      <c r="C8" s="72" t="s">
        <v>47</v>
      </c>
      <c r="D8" s="66" t="s">
        <v>48</v>
      </c>
      <c r="E8" s="68" t="s">
        <v>36</v>
      </c>
      <c r="F8" s="73" t="s">
        <v>37</v>
      </c>
      <c r="G8" s="70" t="s">
        <v>49</v>
      </c>
      <c r="H8" s="74" t="s">
        <v>39</v>
      </c>
      <c r="I8" s="71">
        <v>1.37</v>
      </c>
      <c r="J8" s="19"/>
      <c r="K8" s="24">
        <f t="shared" si="0"/>
        <v>0</v>
      </c>
      <c r="L8" s="25" t="str">
        <f t="shared" si="1"/>
        <v>OK</v>
      </c>
      <c r="M8" s="48"/>
      <c r="N8" s="48"/>
      <c r="O8" s="17"/>
      <c r="P8" s="17"/>
      <c r="Q8" s="17"/>
      <c r="R8" s="17"/>
      <c r="S8" s="17"/>
      <c r="T8" s="17"/>
      <c r="U8" s="17"/>
      <c r="V8" s="17"/>
      <c r="W8" s="17"/>
      <c r="X8" s="17"/>
    </row>
    <row r="9" spans="1:24" ht="171" customHeight="1" x14ac:dyDescent="0.45">
      <c r="A9" s="50">
        <v>14</v>
      </c>
      <c r="B9" s="67" t="s">
        <v>50</v>
      </c>
      <c r="C9" s="62" t="s">
        <v>51</v>
      </c>
      <c r="D9" s="61" t="s">
        <v>52</v>
      </c>
      <c r="E9" s="63" t="s">
        <v>36</v>
      </c>
      <c r="F9" s="64" t="s">
        <v>37</v>
      </c>
      <c r="G9" s="65" t="s">
        <v>53</v>
      </c>
      <c r="H9" s="63" t="s">
        <v>39</v>
      </c>
      <c r="I9" s="51">
        <v>5.84</v>
      </c>
      <c r="J9" s="19">
        <v>500</v>
      </c>
      <c r="K9" s="24">
        <f t="shared" si="0"/>
        <v>500</v>
      </c>
      <c r="L9" s="25" t="str">
        <f t="shared" si="1"/>
        <v>OK</v>
      </c>
      <c r="M9" s="48"/>
      <c r="N9" s="48"/>
      <c r="O9" s="17"/>
      <c r="P9" s="17"/>
      <c r="Q9" s="17"/>
      <c r="R9" s="17"/>
      <c r="S9" s="17"/>
      <c r="T9" s="17"/>
      <c r="U9" s="17"/>
      <c r="V9" s="17"/>
      <c r="W9" s="17"/>
      <c r="X9" s="17"/>
    </row>
    <row r="10" spans="1:24" ht="57.75" customHeight="1" x14ac:dyDescent="0.45">
      <c r="A10" s="34">
        <v>16</v>
      </c>
      <c r="B10" s="60" t="s">
        <v>54</v>
      </c>
      <c r="C10" s="72" t="s">
        <v>55</v>
      </c>
      <c r="D10" s="66" t="s">
        <v>56</v>
      </c>
      <c r="E10" s="68" t="s">
        <v>36</v>
      </c>
      <c r="F10" s="73" t="s">
        <v>57</v>
      </c>
      <c r="G10" s="75" t="s">
        <v>58</v>
      </c>
      <c r="H10" s="74" t="s">
        <v>29</v>
      </c>
      <c r="I10" s="31">
        <v>4.18</v>
      </c>
      <c r="J10" s="19">
        <v>100</v>
      </c>
      <c r="K10" s="24">
        <f t="shared" si="0"/>
        <v>100</v>
      </c>
      <c r="L10" s="25" t="str">
        <f t="shared" si="1"/>
        <v>OK</v>
      </c>
      <c r="M10" s="48"/>
      <c r="N10" s="48"/>
      <c r="O10" s="17"/>
      <c r="P10" s="17"/>
      <c r="Q10" s="17"/>
      <c r="R10" s="17"/>
      <c r="S10" s="17"/>
      <c r="T10" s="17"/>
      <c r="U10" s="17"/>
      <c r="V10" s="17"/>
      <c r="W10" s="17"/>
      <c r="X10" s="17"/>
    </row>
    <row r="11" spans="1:24" ht="50.1" customHeight="1" x14ac:dyDescent="0.45">
      <c r="A11" s="50">
        <v>17</v>
      </c>
      <c r="B11" s="67" t="s">
        <v>54</v>
      </c>
      <c r="C11" s="62" t="s">
        <v>59</v>
      </c>
      <c r="D11" s="61" t="s">
        <v>56</v>
      </c>
      <c r="E11" s="63" t="s">
        <v>36</v>
      </c>
      <c r="F11" s="64" t="s">
        <v>57</v>
      </c>
      <c r="G11" s="65" t="s">
        <v>60</v>
      </c>
      <c r="H11" s="63" t="s">
        <v>29</v>
      </c>
      <c r="I11" s="51">
        <v>33.9</v>
      </c>
      <c r="J11" s="19">
        <v>150</v>
      </c>
      <c r="K11" s="24">
        <f t="shared" si="0"/>
        <v>150</v>
      </c>
      <c r="L11" s="25" t="str">
        <f t="shared" si="1"/>
        <v>OK</v>
      </c>
      <c r="M11" s="48"/>
      <c r="N11" s="48"/>
      <c r="O11" s="17"/>
      <c r="P11" s="17"/>
      <c r="Q11" s="17"/>
      <c r="R11" s="17"/>
      <c r="S11" s="17"/>
      <c r="T11" s="17"/>
      <c r="U11" s="17"/>
      <c r="V11" s="17"/>
      <c r="W11" s="17"/>
      <c r="X11" s="17"/>
    </row>
    <row r="12" spans="1:24" ht="138" customHeight="1" x14ac:dyDescent="0.45">
      <c r="A12" s="34">
        <v>18</v>
      </c>
      <c r="B12" s="60" t="s">
        <v>54</v>
      </c>
      <c r="C12" s="72" t="s">
        <v>61</v>
      </c>
      <c r="D12" s="66" t="s">
        <v>56</v>
      </c>
      <c r="E12" s="68" t="s">
        <v>36</v>
      </c>
      <c r="F12" s="76" t="s">
        <v>57</v>
      </c>
      <c r="G12" s="70" t="s">
        <v>62</v>
      </c>
      <c r="H12" s="68" t="s">
        <v>29</v>
      </c>
      <c r="I12" s="31">
        <v>28</v>
      </c>
      <c r="J12" s="19">
        <v>100</v>
      </c>
      <c r="K12" s="24">
        <f t="shared" si="0"/>
        <v>100</v>
      </c>
      <c r="L12" s="25" t="str">
        <f t="shared" si="1"/>
        <v>OK</v>
      </c>
      <c r="M12" s="48"/>
      <c r="N12" s="48"/>
      <c r="O12" s="17"/>
      <c r="P12" s="17"/>
      <c r="Q12" s="17"/>
      <c r="R12" s="17"/>
      <c r="S12" s="17"/>
      <c r="T12" s="17"/>
      <c r="U12" s="17"/>
      <c r="V12" s="17"/>
      <c r="W12" s="17"/>
      <c r="X12" s="17"/>
    </row>
    <row r="13" spans="1:24" ht="50.1" customHeight="1" x14ac:dyDescent="0.45">
      <c r="A13" s="50">
        <v>19</v>
      </c>
      <c r="B13" s="84" t="s">
        <v>63</v>
      </c>
      <c r="C13" s="78" t="s">
        <v>64</v>
      </c>
      <c r="D13" s="77" t="s">
        <v>65</v>
      </c>
      <c r="E13" s="63" t="s">
        <v>36</v>
      </c>
      <c r="F13" s="79" t="s">
        <v>57</v>
      </c>
      <c r="G13" s="80" t="s">
        <v>66</v>
      </c>
      <c r="H13" s="61" t="s">
        <v>29</v>
      </c>
      <c r="I13" s="51">
        <v>5.85</v>
      </c>
      <c r="J13" s="19">
        <v>150</v>
      </c>
      <c r="K13" s="24">
        <f t="shared" si="0"/>
        <v>150</v>
      </c>
      <c r="L13" s="25" t="str">
        <f t="shared" si="1"/>
        <v>OK</v>
      </c>
      <c r="M13" s="49"/>
      <c r="N13" s="49"/>
      <c r="O13" s="37"/>
      <c r="P13" s="37"/>
      <c r="Q13" s="37"/>
      <c r="R13" s="37"/>
      <c r="S13" s="38"/>
      <c r="T13" s="38"/>
      <c r="U13" s="38"/>
      <c r="V13" s="38"/>
      <c r="W13" s="38"/>
      <c r="X13" s="38"/>
    </row>
    <row r="14" spans="1:24" ht="64.5" customHeight="1" x14ac:dyDescent="0.45">
      <c r="A14" s="34">
        <v>20</v>
      </c>
      <c r="B14" s="60" t="s">
        <v>67</v>
      </c>
      <c r="C14" s="72" t="s">
        <v>68</v>
      </c>
      <c r="D14" s="66" t="s">
        <v>69</v>
      </c>
      <c r="E14" s="68" t="s">
        <v>36</v>
      </c>
      <c r="F14" s="69" t="s">
        <v>70</v>
      </c>
      <c r="G14" s="70" t="s">
        <v>71</v>
      </c>
      <c r="H14" s="68" t="s">
        <v>72</v>
      </c>
      <c r="I14" s="31">
        <v>132.9</v>
      </c>
      <c r="J14" s="19">
        <v>6</v>
      </c>
      <c r="K14" s="24">
        <f t="shared" si="0"/>
        <v>6</v>
      </c>
      <c r="L14" s="25" t="str">
        <f t="shared" si="1"/>
        <v>OK</v>
      </c>
      <c r="M14" s="49"/>
      <c r="N14" s="49"/>
      <c r="O14" s="37"/>
      <c r="P14" s="37"/>
      <c r="Q14" s="37"/>
      <c r="R14" s="37"/>
      <c r="S14" s="38"/>
      <c r="T14" s="38"/>
      <c r="U14" s="38"/>
      <c r="V14" s="38"/>
      <c r="W14" s="38"/>
      <c r="X14" s="38"/>
    </row>
    <row r="15" spans="1:24" ht="51" customHeight="1" x14ac:dyDescent="0.45">
      <c r="A15" s="50">
        <v>21</v>
      </c>
      <c r="B15" s="85" t="s">
        <v>73</v>
      </c>
      <c r="C15" s="53" t="s">
        <v>74</v>
      </c>
      <c r="D15" s="81" t="s">
        <v>35</v>
      </c>
      <c r="E15" s="63" t="s">
        <v>36</v>
      </c>
      <c r="F15" s="82" t="s">
        <v>57</v>
      </c>
      <c r="G15" s="65" t="s">
        <v>75</v>
      </c>
      <c r="H15" s="83" t="s">
        <v>29</v>
      </c>
      <c r="I15" s="51">
        <v>26.19</v>
      </c>
      <c r="J15" s="19">
        <v>50</v>
      </c>
      <c r="K15" s="24">
        <f t="shared" si="0"/>
        <v>50</v>
      </c>
      <c r="L15" s="25" t="str">
        <f t="shared" si="1"/>
        <v>OK</v>
      </c>
      <c r="M15" s="38"/>
      <c r="N15" s="38"/>
      <c r="O15" s="38"/>
      <c r="P15" s="38"/>
      <c r="Q15" s="38"/>
      <c r="R15" s="38"/>
      <c r="S15" s="38"/>
      <c r="T15" s="38"/>
      <c r="U15" s="38"/>
      <c r="V15" s="38"/>
      <c r="W15" s="38"/>
      <c r="X15" s="38"/>
    </row>
    <row r="16" spans="1:24" x14ac:dyDescent="0.45">
      <c r="C16" s="3"/>
      <c r="D16" s="3"/>
      <c r="M16" s="47">
        <f>SUMPRODUCT(I4:I15,M4:M15)</f>
        <v>0</v>
      </c>
      <c r="N16" s="47">
        <f>SUMPRODUCT(I4:I15,N4:N15)</f>
        <v>0</v>
      </c>
    </row>
    <row r="17" spans="3:4" x14ac:dyDescent="0.45">
      <c r="C17" s="3"/>
      <c r="D17" s="3"/>
    </row>
  </sheetData>
  <mergeCells count="16">
    <mergeCell ref="V1:V2"/>
    <mergeCell ref="W1:W2"/>
    <mergeCell ref="X1:X2"/>
    <mergeCell ref="A2:L2"/>
    <mergeCell ref="P1:P2"/>
    <mergeCell ref="Q1:Q2"/>
    <mergeCell ref="R1:R2"/>
    <mergeCell ref="S1:S2"/>
    <mergeCell ref="T1:T2"/>
    <mergeCell ref="U1:U2"/>
    <mergeCell ref="A1:B1"/>
    <mergeCell ref="C1:I1"/>
    <mergeCell ref="J1:L1"/>
    <mergeCell ref="M1:M2"/>
    <mergeCell ref="N1:N2"/>
    <mergeCell ref="O1:O2"/>
  </mergeCells>
  <conditionalFormatting sqref="M5:X12">
    <cfRule type="cellIs" dxfId="128" priority="13" stopIfTrue="1" operator="greaterThan">
      <formula>0</formula>
    </cfRule>
    <cfRule type="cellIs" dxfId="127" priority="14" stopIfTrue="1" operator="greaterThan">
      <formula>0</formula>
    </cfRule>
    <cfRule type="cellIs" dxfId="126" priority="15" stopIfTrue="1" operator="greaterThan">
      <formula>0</formula>
    </cfRule>
  </conditionalFormatting>
  <conditionalFormatting sqref="S4:X4">
    <cfRule type="cellIs" dxfId="125" priority="10" stopIfTrue="1" operator="greaterThan">
      <formula>0</formula>
    </cfRule>
    <cfRule type="cellIs" dxfId="124" priority="11" stopIfTrue="1" operator="greaterThan">
      <formula>0</formula>
    </cfRule>
    <cfRule type="cellIs" dxfId="123" priority="12" stopIfTrue="1" operator="greaterThan">
      <formula>0</formula>
    </cfRule>
  </conditionalFormatting>
  <conditionalFormatting sqref="O4:R4">
    <cfRule type="cellIs" dxfId="122" priority="7" stopIfTrue="1" operator="greaterThan">
      <formula>0</formula>
    </cfRule>
    <cfRule type="cellIs" dxfId="121" priority="8" stopIfTrue="1" operator="greaterThan">
      <formula>0</formula>
    </cfRule>
    <cfRule type="cellIs" dxfId="120" priority="9" stopIfTrue="1" operator="greaterThan">
      <formula>0</formula>
    </cfRule>
  </conditionalFormatting>
  <conditionalFormatting sqref="M4">
    <cfRule type="cellIs" dxfId="119" priority="4" stopIfTrue="1" operator="greaterThan">
      <formula>0</formula>
    </cfRule>
    <cfRule type="cellIs" dxfId="118" priority="5" stopIfTrue="1" operator="greaterThan">
      <formula>0</formula>
    </cfRule>
    <cfRule type="cellIs" dxfId="117" priority="6" stopIfTrue="1" operator="greaterThan">
      <formula>0</formula>
    </cfRule>
  </conditionalFormatting>
  <conditionalFormatting sqref="N4">
    <cfRule type="cellIs" dxfId="116" priority="1" stopIfTrue="1" operator="greaterThan">
      <formula>0</formula>
    </cfRule>
    <cfRule type="cellIs" dxfId="115" priority="2" stopIfTrue="1" operator="greaterThan">
      <formula>0</formula>
    </cfRule>
    <cfRule type="cellIs" dxfId="114" priority="3"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63692-FF56-43A2-9846-B7AEE0151A22}">
  <dimension ref="A1:X17"/>
  <sheetViews>
    <sheetView zoomScale="80" zoomScaleNormal="80" workbookViewId="0">
      <selection activeCell="M28" sqref="M28"/>
    </sheetView>
  </sheetViews>
  <sheetFormatPr defaultColWidth="9.73046875" defaultRowHeight="14.25" x14ac:dyDescent="0.45"/>
  <cols>
    <col min="1" max="1" width="7.86328125" style="36" customWidth="1"/>
    <col min="2" max="2" width="44.3984375" style="26" customWidth="1"/>
    <col min="3" max="3" width="70.1328125" style="36" customWidth="1"/>
    <col min="4" max="4" width="13.73046875" style="36" customWidth="1"/>
    <col min="5" max="5" width="12.3984375" style="36" customWidth="1"/>
    <col min="6" max="6" width="15.1328125" style="36" customWidth="1"/>
    <col min="7" max="7" width="16.3984375" style="36" customWidth="1"/>
    <col min="8" max="8" width="16.73046875" style="36" customWidth="1"/>
    <col min="9" max="9" width="15.59765625" style="33" customWidth="1"/>
    <col min="10" max="10" width="12.86328125" style="4" customWidth="1"/>
    <col min="11" max="11" width="13.265625" style="27" customWidth="1"/>
    <col min="12" max="12" width="12.59765625" style="5" customWidth="1"/>
    <col min="13" max="13" width="12.86328125" style="6" customWidth="1"/>
    <col min="14" max="14" width="13.86328125" style="6" customWidth="1"/>
    <col min="15" max="24" width="12" style="6" customWidth="1"/>
    <col min="25" max="16384" width="9.73046875" style="2"/>
  </cols>
  <sheetData>
    <row r="1" spans="1:24" ht="32.25" customHeight="1" x14ac:dyDescent="0.45">
      <c r="A1" s="96" t="s">
        <v>22</v>
      </c>
      <c r="B1" s="96"/>
      <c r="C1" s="97" t="s">
        <v>76</v>
      </c>
      <c r="D1" s="98"/>
      <c r="E1" s="98"/>
      <c r="F1" s="98"/>
      <c r="G1" s="98"/>
      <c r="H1" s="98"/>
      <c r="I1" s="99"/>
      <c r="J1" s="96" t="s">
        <v>23</v>
      </c>
      <c r="K1" s="96"/>
      <c r="L1" s="96"/>
      <c r="M1" s="95" t="s">
        <v>24</v>
      </c>
      <c r="N1" s="95" t="s">
        <v>24</v>
      </c>
      <c r="O1" s="95" t="s">
        <v>24</v>
      </c>
      <c r="P1" s="95" t="s">
        <v>24</v>
      </c>
      <c r="Q1" s="95" t="s">
        <v>24</v>
      </c>
      <c r="R1" s="95" t="s">
        <v>24</v>
      </c>
      <c r="S1" s="95" t="s">
        <v>24</v>
      </c>
      <c r="T1" s="95" t="s">
        <v>24</v>
      </c>
      <c r="U1" s="95" t="s">
        <v>24</v>
      </c>
      <c r="V1" s="95" t="s">
        <v>24</v>
      </c>
      <c r="W1" s="95" t="s">
        <v>24</v>
      </c>
      <c r="X1" s="95" t="s">
        <v>24</v>
      </c>
    </row>
    <row r="2" spans="1:24" ht="26.25" customHeight="1" x14ac:dyDescent="0.45">
      <c r="A2" s="96" t="s">
        <v>14</v>
      </c>
      <c r="B2" s="96"/>
      <c r="C2" s="96"/>
      <c r="D2" s="96"/>
      <c r="E2" s="96"/>
      <c r="F2" s="96"/>
      <c r="G2" s="96"/>
      <c r="H2" s="96"/>
      <c r="I2" s="96"/>
      <c r="J2" s="96"/>
      <c r="K2" s="96"/>
      <c r="L2" s="96"/>
      <c r="M2" s="95"/>
      <c r="N2" s="95"/>
      <c r="O2" s="95"/>
      <c r="P2" s="95"/>
      <c r="Q2" s="95"/>
      <c r="R2" s="95"/>
      <c r="S2" s="95"/>
      <c r="T2" s="95"/>
      <c r="U2" s="95"/>
      <c r="V2" s="95"/>
      <c r="W2" s="95"/>
      <c r="X2" s="95"/>
    </row>
    <row r="3" spans="1:24" s="3" customFormat="1" ht="28.5" x14ac:dyDescent="0.35">
      <c r="A3" s="40" t="s">
        <v>15</v>
      </c>
      <c r="B3" s="40" t="s">
        <v>16</v>
      </c>
      <c r="C3" s="41" t="s">
        <v>17</v>
      </c>
      <c r="D3" s="40" t="s">
        <v>31</v>
      </c>
      <c r="E3" s="40" t="s">
        <v>4</v>
      </c>
      <c r="F3" s="40" t="s">
        <v>19</v>
      </c>
      <c r="G3" s="40" t="s">
        <v>20</v>
      </c>
      <c r="H3" s="40" t="s">
        <v>21</v>
      </c>
      <c r="I3" s="42" t="s">
        <v>2</v>
      </c>
      <c r="J3" s="43" t="s">
        <v>6</v>
      </c>
      <c r="K3" s="44" t="s">
        <v>0</v>
      </c>
      <c r="L3" s="45" t="s">
        <v>3</v>
      </c>
      <c r="M3" s="35" t="s">
        <v>1</v>
      </c>
      <c r="N3" s="35" t="s">
        <v>1</v>
      </c>
      <c r="O3" s="35" t="s">
        <v>1</v>
      </c>
      <c r="P3" s="35" t="s">
        <v>1</v>
      </c>
      <c r="Q3" s="35" t="s">
        <v>1</v>
      </c>
      <c r="R3" s="35" t="s">
        <v>1</v>
      </c>
      <c r="S3" s="35" t="s">
        <v>1</v>
      </c>
      <c r="T3" s="35" t="s">
        <v>1</v>
      </c>
      <c r="U3" s="35" t="s">
        <v>1</v>
      </c>
      <c r="V3" s="35" t="s">
        <v>1</v>
      </c>
      <c r="W3" s="35" t="s">
        <v>1</v>
      </c>
      <c r="X3" s="35" t="s">
        <v>1</v>
      </c>
    </row>
    <row r="4" spans="1:24" ht="96.75" customHeight="1" x14ac:dyDescent="0.45">
      <c r="A4" s="34">
        <v>1</v>
      </c>
      <c r="B4" s="60" t="s">
        <v>25</v>
      </c>
      <c r="C4" s="56" t="s">
        <v>26</v>
      </c>
      <c r="D4" s="57" t="s">
        <v>32</v>
      </c>
      <c r="E4" s="54" t="s">
        <v>30</v>
      </c>
      <c r="F4" s="55" t="s">
        <v>27</v>
      </c>
      <c r="G4" s="58" t="s">
        <v>28</v>
      </c>
      <c r="H4" s="59" t="s">
        <v>29</v>
      </c>
      <c r="I4" s="31">
        <v>0.97</v>
      </c>
      <c r="J4" s="87">
        <v>1400</v>
      </c>
      <c r="K4" s="24">
        <f>J4-(SUM(M4:X4))</f>
        <v>1400</v>
      </c>
      <c r="L4" s="25" t="str">
        <f>IF(K4&lt;0,"ATENÇÃO","OK")</f>
        <v>OK</v>
      </c>
      <c r="M4" s="48"/>
      <c r="N4" s="48"/>
      <c r="O4" s="17"/>
      <c r="P4" s="17"/>
      <c r="Q4" s="17"/>
      <c r="R4" s="17"/>
      <c r="S4" s="17"/>
      <c r="T4" s="17"/>
      <c r="U4" s="17"/>
      <c r="V4" s="17"/>
      <c r="W4" s="17"/>
      <c r="X4" s="17"/>
    </row>
    <row r="5" spans="1:24" ht="61.5" customHeight="1" x14ac:dyDescent="0.45">
      <c r="A5" s="50">
        <v>8</v>
      </c>
      <c r="B5" s="67" t="s">
        <v>33</v>
      </c>
      <c r="C5" s="62" t="s">
        <v>34</v>
      </c>
      <c r="D5" s="61" t="s">
        <v>35</v>
      </c>
      <c r="E5" s="63" t="s">
        <v>36</v>
      </c>
      <c r="F5" s="64" t="s">
        <v>37</v>
      </c>
      <c r="G5" s="65" t="s">
        <v>38</v>
      </c>
      <c r="H5" s="63" t="s">
        <v>39</v>
      </c>
      <c r="I5" s="51">
        <v>0.15</v>
      </c>
      <c r="J5" s="19">
        <v>578</v>
      </c>
      <c r="K5" s="24">
        <f t="shared" ref="K5:K15" si="0">J5-(SUM(M5:X5))</f>
        <v>578</v>
      </c>
      <c r="L5" s="25" t="str">
        <f t="shared" ref="L5:L15" si="1">IF(K5&lt;0,"ATENÇÃO","OK")</f>
        <v>OK</v>
      </c>
      <c r="M5" s="48"/>
      <c r="N5" s="48"/>
      <c r="O5" s="17"/>
      <c r="P5" s="17"/>
      <c r="Q5" s="17"/>
      <c r="R5" s="17"/>
      <c r="S5" s="17"/>
      <c r="T5" s="17"/>
      <c r="U5" s="17"/>
      <c r="V5" s="17"/>
      <c r="W5" s="17"/>
      <c r="X5" s="17"/>
    </row>
    <row r="6" spans="1:24" ht="228.75" customHeight="1" x14ac:dyDescent="0.45">
      <c r="A6" s="34">
        <v>9</v>
      </c>
      <c r="B6" s="60" t="s">
        <v>40</v>
      </c>
      <c r="C6" s="72" t="s">
        <v>41</v>
      </c>
      <c r="D6" s="66" t="s">
        <v>42</v>
      </c>
      <c r="E6" s="68" t="s">
        <v>36</v>
      </c>
      <c r="F6" s="69" t="s">
        <v>37</v>
      </c>
      <c r="G6" s="70" t="s">
        <v>43</v>
      </c>
      <c r="H6" s="68" t="s">
        <v>39</v>
      </c>
      <c r="I6" s="71">
        <v>3.31</v>
      </c>
      <c r="J6" s="19">
        <v>200</v>
      </c>
      <c r="K6" s="24">
        <f t="shared" si="0"/>
        <v>200</v>
      </c>
      <c r="L6" s="25" t="str">
        <f t="shared" si="1"/>
        <v>OK</v>
      </c>
      <c r="M6" s="48"/>
      <c r="N6" s="48"/>
      <c r="O6" s="17"/>
      <c r="P6" s="17"/>
      <c r="Q6" s="17"/>
      <c r="R6" s="17"/>
      <c r="S6" s="17"/>
      <c r="T6" s="17"/>
      <c r="U6" s="17"/>
      <c r="V6" s="17"/>
      <c r="W6" s="17"/>
      <c r="X6" s="17"/>
    </row>
    <row r="7" spans="1:24" ht="120.75" customHeight="1" x14ac:dyDescent="0.45">
      <c r="A7" s="50">
        <v>10</v>
      </c>
      <c r="B7" s="67" t="s">
        <v>33</v>
      </c>
      <c r="C7" s="62" t="s">
        <v>44</v>
      </c>
      <c r="D7" s="61" t="s">
        <v>35</v>
      </c>
      <c r="E7" s="63" t="s">
        <v>36</v>
      </c>
      <c r="F7" s="64" t="s">
        <v>37</v>
      </c>
      <c r="G7" s="65" t="s">
        <v>45</v>
      </c>
      <c r="H7" s="63" t="s">
        <v>39</v>
      </c>
      <c r="I7" s="86">
        <v>0.45989999999999998</v>
      </c>
      <c r="J7" s="19">
        <v>2600</v>
      </c>
      <c r="K7" s="24">
        <f t="shared" si="0"/>
        <v>2600</v>
      </c>
      <c r="L7" s="25" t="str">
        <f t="shared" si="1"/>
        <v>OK</v>
      </c>
      <c r="M7" s="48"/>
      <c r="N7" s="48"/>
      <c r="O7" s="17"/>
      <c r="P7" s="17"/>
      <c r="Q7" s="17"/>
      <c r="R7" s="17"/>
      <c r="S7" s="17"/>
      <c r="T7" s="17"/>
      <c r="U7" s="17"/>
      <c r="V7" s="17"/>
      <c r="W7" s="17"/>
      <c r="X7" s="17"/>
    </row>
    <row r="8" spans="1:24" ht="64.5" customHeight="1" x14ac:dyDescent="0.45">
      <c r="A8" s="34">
        <v>13</v>
      </c>
      <c r="B8" s="60" t="s">
        <v>46</v>
      </c>
      <c r="C8" s="72" t="s">
        <v>47</v>
      </c>
      <c r="D8" s="66" t="s">
        <v>48</v>
      </c>
      <c r="E8" s="68" t="s">
        <v>36</v>
      </c>
      <c r="F8" s="73" t="s">
        <v>37</v>
      </c>
      <c r="G8" s="70" t="s">
        <v>49</v>
      </c>
      <c r="H8" s="74" t="s">
        <v>39</v>
      </c>
      <c r="I8" s="71">
        <v>1.37</v>
      </c>
      <c r="J8" s="19"/>
      <c r="K8" s="24">
        <f t="shared" si="0"/>
        <v>0</v>
      </c>
      <c r="L8" s="25" t="str">
        <f t="shared" si="1"/>
        <v>OK</v>
      </c>
      <c r="M8" s="48"/>
      <c r="N8" s="48"/>
      <c r="O8" s="17"/>
      <c r="P8" s="17"/>
      <c r="Q8" s="17"/>
      <c r="R8" s="17"/>
      <c r="S8" s="17"/>
      <c r="T8" s="17"/>
      <c r="U8" s="17"/>
      <c r="V8" s="17"/>
      <c r="W8" s="17"/>
      <c r="X8" s="17"/>
    </row>
    <row r="9" spans="1:24" ht="171" customHeight="1" x14ac:dyDescent="0.45">
      <c r="A9" s="50">
        <v>14</v>
      </c>
      <c r="B9" s="67" t="s">
        <v>50</v>
      </c>
      <c r="C9" s="62" t="s">
        <v>51</v>
      </c>
      <c r="D9" s="61" t="s">
        <v>52</v>
      </c>
      <c r="E9" s="63" t="s">
        <v>36</v>
      </c>
      <c r="F9" s="64" t="s">
        <v>37</v>
      </c>
      <c r="G9" s="65" t="s">
        <v>53</v>
      </c>
      <c r="H9" s="63" t="s">
        <v>39</v>
      </c>
      <c r="I9" s="51">
        <v>5.84</v>
      </c>
      <c r="J9" s="88">
        <v>15700</v>
      </c>
      <c r="K9" s="24">
        <f t="shared" si="0"/>
        <v>15700</v>
      </c>
      <c r="L9" s="25" t="str">
        <f t="shared" si="1"/>
        <v>OK</v>
      </c>
      <c r="M9" s="48"/>
      <c r="N9" s="48"/>
      <c r="O9" s="17"/>
      <c r="P9" s="17"/>
      <c r="Q9" s="17"/>
      <c r="R9" s="17"/>
      <c r="S9" s="17"/>
      <c r="T9" s="17"/>
      <c r="U9" s="17"/>
      <c r="V9" s="17"/>
      <c r="W9" s="17"/>
      <c r="X9" s="17"/>
    </row>
    <row r="10" spans="1:24" ht="57.75" customHeight="1" x14ac:dyDescent="0.45">
      <c r="A10" s="34">
        <v>16</v>
      </c>
      <c r="B10" s="60" t="s">
        <v>54</v>
      </c>
      <c r="C10" s="72" t="s">
        <v>55</v>
      </c>
      <c r="D10" s="66" t="s">
        <v>56</v>
      </c>
      <c r="E10" s="68" t="s">
        <v>36</v>
      </c>
      <c r="F10" s="73" t="s">
        <v>57</v>
      </c>
      <c r="G10" s="75" t="s">
        <v>58</v>
      </c>
      <c r="H10" s="74" t="s">
        <v>29</v>
      </c>
      <c r="I10" s="31">
        <v>4.18</v>
      </c>
      <c r="J10" s="19">
        <v>700</v>
      </c>
      <c r="K10" s="24">
        <f t="shared" si="0"/>
        <v>700</v>
      </c>
      <c r="L10" s="25" t="str">
        <f t="shared" si="1"/>
        <v>OK</v>
      </c>
      <c r="M10" s="48"/>
      <c r="N10" s="48"/>
      <c r="O10" s="17"/>
      <c r="P10" s="17"/>
      <c r="Q10" s="17"/>
      <c r="R10" s="17"/>
      <c r="S10" s="17"/>
      <c r="T10" s="17"/>
      <c r="U10" s="17"/>
      <c r="V10" s="17"/>
      <c r="W10" s="17"/>
      <c r="X10" s="17"/>
    </row>
    <row r="11" spans="1:24" ht="50.1" customHeight="1" x14ac:dyDescent="0.45">
      <c r="A11" s="50">
        <v>17</v>
      </c>
      <c r="B11" s="67" t="s">
        <v>54</v>
      </c>
      <c r="C11" s="62" t="s">
        <v>59</v>
      </c>
      <c r="D11" s="61" t="s">
        <v>56</v>
      </c>
      <c r="E11" s="63" t="s">
        <v>36</v>
      </c>
      <c r="F11" s="64" t="s">
        <v>57</v>
      </c>
      <c r="G11" s="65" t="s">
        <v>60</v>
      </c>
      <c r="H11" s="63" t="s">
        <v>29</v>
      </c>
      <c r="I11" s="51">
        <v>33.9</v>
      </c>
      <c r="J11" s="19">
        <v>334</v>
      </c>
      <c r="K11" s="24">
        <f t="shared" si="0"/>
        <v>334</v>
      </c>
      <c r="L11" s="25" t="str">
        <f t="shared" si="1"/>
        <v>OK</v>
      </c>
      <c r="M11" s="48"/>
      <c r="N11" s="48"/>
      <c r="O11" s="17"/>
      <c r="P11" s="17"/>
      <c r="Q11" s="17"/>
      <c r="R11" s="17"/>
      <c r="S11" s="17"/>
      <c r="T11" s="17"/>
      <c r="U11" s="17"/>
      <c r="V11" s="17"/>
      <c r="W11" s="17"/>
      <c r="X11" s="17"/>
    </row>
    <row r="12" spans="1:24" ht="138" customHeight="1" x14ac:dyDescent="0.45">
      <c r="A12" s="34">
        <v>18</v>
      </c>
      <c r="B12" s="60" t="s">
        <v>54</v>
      </c>
      <c r="C12" s="72" t="s">
        <v>61</v>
      </c>
      <c r="D12" s="66" t="s">
        <v>56</v>
      </c>
      <c r="E12" s="68" t="s">
        <v>36</v>
      </c>
      <c r="F12" s="76" t="s">
        <v>57</v>
      </c>
      <c r="G12" s="70" t="s">
        <v>62</v>
      </c>
      <c r="H12" s="68" t="s">
        <v>29</v>
      </c>
      <c r="I12" s="31">
        <v>28</v>
      </c>
      <c r="J12" s="19"/>
      <c r="K12" s="24">
        <f t="shared" si="0"/>
        <v>0</v>
      </c>
      <c r="L12" s="25" t="str">
        <f t="shared" si="1"/>
        <v>OK</v>
      </c>
      <c r="M12" s="48"/>
      <c r="N12" s="48"/>
      <c r="O12" s="17"/>
      <c r="P12" s="17"/>
      <c r="Q12" s="17"/>
      <c r="R12" s="17"/>
      <c r="S12" s="17"/>
      <c r="T12" s="17"/>
      <c r="U12" s="17"/>
      <c r="V12" s="17"/>
      <c r="W12" s="17"/>
      <c r="X12" s="17"/>
    </row>
    <row r="13" spans="1:24" ht="50.1" customHeight="1" x14ac:dyDescent="0.45">
      <c r="A13" s="50">
        <v>19</v>
      </c>
      <c r="B13" s="84" t="s">
        <v>63</v>
      </c>
      <c r="C13" s="78" t="s">
        <v>64</v>
      </c>
      <c r="D13" s="77" t="s">
        <v>65</v>
      </c>
      <c r="E13" s="63" t="s">
        <v>36</v>
      </c>
      <c r="F13" s="79" t="s">
        <v>57</v>
      </c>
      <c r="G13" s="80" t="s">
        <v>66</v>
      </c>
      <c r="H13" s="61" t="s">
        <v>29</v>
      </c>
      <c r="I13" s="51">
        <v>5.85</v>
      </c>
      <c r="J13" s="19">
        <v>900</v>
      </c>
      <c r="K13" s="24">
        <f t="shared" si="0"/>
        <v>900</v>
      </c>
      <c r="L13" s="25" t="str">
        <f t="shared" si="1"/>
        <v>OK</v>
      </c>
      <c r="M13" s="49"/>
      <c r="N13" s="49"/>
      <c r="O13" s="37"/>
      <c r="P13" s="37"/>
      <c r="Q13" s="37"/>
      <c r="R13" s="37"/>
      <c r="S13" s="38"/>
      <c r="T13" s="38"/>
      <c r="U13" s="38"/>
      <c r="V13" s="38"/>
      <c r="W13" s="38"/>
      <c r="X13" s="38"/>
    </row>
    <row r="14" spans="1:24" ht="64.5" customHeight="1" x14ac:dyDescent="0.45">
      <c r="A14" s="34">
        <v>20</v>
      </c>
      <c r="B14" s="60" t="s">
        <v>67</v>
      </c>
      <c r="C14" s="72" t="s">
        <v>68</v>
      </c>
      <c r="D14" s="66" t="s">
        <v>69</v>
      </c>
      <c r="E14" s="68" t="s">
        <v>36</v>
      </c>
      <c r="F14" s="69" t="s">
        <v>70</v>
      </c>
      <c r="G14" s="70" t="s">
        <v>71</v>
      </c>
      <c r="H14" s="68" t="s">
        <v>72</v>
      </c>
      <c r="I14" s="31">
        <v>132.9</v>
      </c>
      <c r="J14" s="19">
        <v>1013</v>
      </c>
      <c r="K14" s="24">
        <f t="shared" si="0"/>
        <v>1013</v>
      </c>
      <c r="L14" s="25" t="str">
        <f t="shared" si="1"/>
        <v>OK</v>
      </c>
      <c r="M14" s="49"/>
      <c r="N14" s="49"/>
      <c r="O14" s="37"/>
      <c r="P14" s="37"/>
      <c r="Q14" s="37"/>
      <c r="R14" s="37"/>
      <c r="S14" s="38"/>
      <c r="T14" s="38"/>
      <c r="U14" s="38"/>
      <c r="V14" s="38"/>
      <c r="W14" s="38"/>
      <c r="X14" s="38"/>
    </row>
    <row r="15" spans="1:24" ht="51" customHeight="1" x14ac:dyDescent="0.45">
      <c r="A15" s="50">
        <v>21</v>
      </c>
      <c r="B15" s="85" t="s">
        <v>73</v>
      </c>
      <c r="C15" s="53" t="s">
        <v>74</v>
      </c>
      <c r="D15" s="81" t="s">
        <v>35</v>
      </c>
      <c r="E15" s="63" t="s">
        <v>36</v>
      </c>
      <c r="F15" s="82" t="s">
        <v>57</v>
      </c>
      <c r="G15" s="65" t="s">
        <v>75</v>
      </c>
      <c r="H15" s="83" t="s">
        <v>29</v>
      </c>
      <c r="I15" s="51">
        <v>26.19</v>
      </c>
      <c r="J15" s="19">
        <v>62</v>
      </c>
      <c r="K15" s="24">
        <f t="shared" si="0"/>
        <v>62</v>
      </c>
      <c r="L15" s="25" t="str">
        <f t="shared" si="1"/>
        <v>OK</v>
      </c>
      <c r="M15" s="38"/>
      <c r="N15" s="38"/>
      <c r="O15" s="38"/>
      <c r="P15" s="38"/>
      <c r="Q15" s="38"/>
      <c r="R15" s="38"/>
      <c r="S15" s="38"/>
      <c r="T15" s="38"/>
      <c r="U15" s="38"/>
      <c r="V15" s="38"/>
      <c r="W15" s="38"/>
      <c r="X15" s="38"/>
    </row>
    <row r="16" spans="1:24" x14ac:dyDescent="0.45">
      <c r="C16" s="3"/>
      <c r="D16" s="3"/>
      <c r="M16" s="47">
        <f>SUMPRODUCT(I4:I15,M4:M15)</f>
        <v>0</v>
      </c>
      <c r="N16" s="47">
        <f>SUMPRODUCT(I4:I15,N4:N15)</f>
        <v>0</v>
      </c>
    </row>
    <row r="17" spans="3:4" x14ac:dyDescent="0.45">
      <c r="C17" s="3"/>
      <c r="D17" s="3"/>
    </row>
  </sheetData>
  <mergeCells count="16">
    <mergeCell ref="V1:V2"/>
    <mergeCell ref="W1:W2"/>
    <mergeCell ref="X1:X2"/>
    <mergeCell ref="A2:L2"/>
    <mergeCell ref="P1:P2"/>
    <mergeCell ref="Q1:Q2"/>
    <mergeCell ref="R1:R2"/>
    <mergeCell ref="S1:S2"/>
    <mergeCell ref="T1:T2"/>
    <mergeCell ref="U1:U2"/>
    <mergeCell ref="A1:B1"/>
    <mergeCell ref="C1:I1"/>
    <mergeCell ref="J1:L1"/>
    <mergeCell ref="M1:M2"/>
    <mergeCell ref="N1:N2"/>
    <mergeCell ref="O1:O2"/>
  </mergeCells>
  <conditionalFormatting sqref="M5:X12">
    <cfRule type="cellIs" dxfId="113" priority="13" stopIfTrue="1" operator="greaterThan">
      <formula>0</formula>
    </cfRule>
    <cfRule type="cellIs" dxfId="112" priority="14" stopIfTrue="1" operator="greaterThan">
      <formula>0</formula>
    </cfRule>
    <cfRule type="cellIs" dxfId="111" priority="15" stopIfTrue="1" operator="greaterThan">
      <formula>0</formula>
    </cfRule>
  </conditionalFormatting>
  <conditionalFormatting sqref="S4:X4">
    <cfRule type="cellIs" dxfId="110" priority="10" stopIfTrue="1" operator="greaterThan">
      <formula>0</formula>
    </cfRule>
    <cfRule type="cellIs" dxfId="109" priority="11" stopIfTrue="1" operator="greaterThan">
      <formula>0</formula>
    </cfRule>
    <cfRule type="cellIs" dxfId="108" priority="12" stopIfTrue="1" operator="greaterThan">
      <formula>0</formula>
    </cfRule>
  </conditionalFormatting>
  <conditionalFormatting sqref="O4:R4">
    <cfRule type="cellIs" dxfId="107" priority="7" stopIfTrue="1" operator="greaterThan">
      <formula>0</formula>
    </cfRule>
    <cfRule type="cellIs" dxfId="106" priority="8" stopIfTrue="1" operator="greaterThan">
      <formula>0</formula>
    </cfRule>
    <cfRule type="cellIs" dxfId="105" priority="9" stopIfTrue="1" operator="greaterThan">
      <formula>0</formula>
    </cfRule>
  </conditionalFormatting>
  <conditionalFormatting sqref="M4">
    <cfRule type="cellIs" dxfId="104" priority="4" stopIfTrue="1" operator="greaterThan">
      <formula>0</formula>
    </cfRule>
    <cfRule type="cellIs" dxfId="103" priority="5" stopIfTrue="1" operator="greaterThan">
      <formula>0</formula>
    </cfRule>
    <cfRule type="cellIs" dxfId="102" priority="6" stopIfTrue="1" operator="greaterThan">
      <formula>0</formula>
    </cfRule>
  </conditionalFormatting>
  <conditionalFormatting sqref="N4">
    <cfRule type="cellIs" dxfId="101" priority="1" stopIfTrue="1" operator="greaterThan">
      <formula>0</formula>
    </cfRule>
    <cfRule type="cellIs" dxfId="100" priority="2" stopIfTrue="1" operator="greaterThan">
      <formula>0</formula>
    </cfRule>
    <cfRule type="cellIs" dxfId="99" priority="3"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REITORIA</vt:lpstr>
      <vt:lpstr>ESAG</vt:lpstr>
      <vt:lpstr>CEART</vt:lpstr>
      <vt:lpstr>CEFID</vt:lpstr>
      <vt:lpstr>FAED</vt:lpstr>
      <vt:lpstr>CEAD</vt:lpstr>
      <vt:lpstr>CCT</vt:lpstr>
      <vt:lpstr>CEPLAN</vt:lpstr>
      <vt:lpstr>CAV</vt:lpstr>
      <vt:lpstr>CEO</vt:lpstr>
      <vt:lpstr>CEAVI</vt:lpstr>
      <vt:lpstr>CESFI</vt:lpstr>
      <vt:lpstr>CERES</vt:lpstr>
      <vt:lpstr>GESTOR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Muraro</cp:lastModifiedBy>
  <cp:lastPrinted>2015-07-08T21:27:45Z</cp:lastPrinted>
  <dcterms:created xsi:type="dcterms:W3CDTF">2010-06-19T20:43:11Z</dcterms:created>
  <dcterms:modified xsi:type="dcterms:W3CDTF">2022-01-05T01:11:16Z</dcterms:modified>
</cp:coreProperties>
</file>